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8010" tabRatio="786"/>
  </bookViews>
  <sheets>
    <sheet name="DA Arrear For 05 Employee" sheetId="8" r:id="rId1"/>
    <sheet name="DA Arrear For 10 Employee" sheetId="5" r:id="rId2"/>
    <sheet name="DA Arrear For 100 Employee " sheetId="9" r:id="rId3"/>
    <sheet name="DA Arrear For 20 Employee " sheetId="7" r:id="rId4"/>
    <sheet name="Surender Arear" sheetId="4" r:id="rId5"/>
  </sheets>
  <definedNames>
    <definedName name="_xlnm._FilterDatabase" localSheetId="0" hidden="1">'DA Arrear For 05 Employee'!$C$6:$F$33</definedName>
    <definedName name="_xlnm._FilterDatabase" localSheetId="1" hidden="1">'DA Arrear For 10 Employee'!$C$6:$F$48</definedName>
    <definedName name="_xlnm._FilterDatabase" localSheetId="2" hidden="1">'DA Arrear For 100 Employee '!$C$6:$F$318</definedName>
    <definedName name="_xlnm._FilterDatabase" localSheetId="3" hidden="1">'DA Arrear For 20 Employee '!$C$6:$F$78</definedName>
    <definedName name="_xlnm._FilterDatabase" localSheetId="4" hidden="1">'Surender Arear'!$C$6:$F$26</definedName>
    <definedName name="_xlnm.Print_Area" localSheetId="0">'DA Arrear For 05 Employee'!$C$2:$Y$33</definedName>
    <definedName name="_xlnm.Print_Area" localSheetId="1">'DA Arrear For 10 Employee'!$C$2:$Y$48</definedName>
    <definedName name="_xlnm.Print_Area" localSheetId="2">'DA Arrear For 100 Employee '!$C$2:$Y$318</definedName>
    <definedName name="_xlnm.Print_Area" localSheetId="3">'DA Arrear For 20 Employee '!$C$2:$Y$78</definedName>
    <definedName name="_xlnm.Print_Area" localSheetId="4">'Surender Arear'!$C$2:$W$26</definedName>
    <definedName name="_xlnm.Print_Titles" localSheetId="0">'DA Arrear For 05 Employee'!$6:$8</definedName>
    <definedName name="_xlnm.Print_Titles" localSheetId="1">'DA Arrear For 10 Employee'!$6:$8</definedName>
    <definedName name="_xlnm.Print_Titles" localSheetId="2">'DA Arrear For 100 Employee '!$6:$8</definedName>
    <definedName name="_xlnm.Print_Titles" localSheetId="3">'DA Arrear For 20 Employee '!$6:$8</definedName>
    <definedName name="_xlnm.Print_Titles" localSheetId="4">'Surender Arear'!$6:$8</definedName>
  </definedNames>
  <calcPr calcId="124519"/>
</workbook>
</file>

<file path=xl/calcChain.xml><?xml version="1.0" encoding="utf-8"?>
<calcChain xmlns="http://schemas.openxmlformats.org/spreadsheetml/2006/main">
  <c r="W309" i="9" a="1"/>
  <c r="W309" s="1"/>
  <c r="V309" a="1"/>
  <c r="V309" s="1"/>
  <c r="U309" a="1"/>
  <c r="U309" s="1"/>
  <c r="T309" a="1"/>
  <c r="T309" s="1"/>
  <c r="S309" a="1"/>
  <c r="S309" s="1"/>
  <c r="R309" a="1"/>
  <c r="R309" s="1"/>
  <c r="Q309" a="1"/>
  <c r="Q309" s="1"/>
  <c r="P309" a="1"/>
  <c r="P309" s="1"/>
  <c r="O309" a="1"/>
  <c r="O309" s="1"/>
  <c r="N309" a="1"/>
  <c r="N309" s="1"/>
  <c r="M309" a="1"/>
  <c r="M309" s="1"/>
  <c r="L309" a="1"/>
  <c r="L309" s="1"/>
  <c r="K309" a="1"/>
  <c r="K309" s="1"/>
  <c r="J309" a="1"/>
  <c r="J309" s="1"/>
  <c r="T308"/>
  <c r="S308"/>
  <c r="J308"/>
  <c r="K308" s="1" a="1"/>
  <c r="K308" s="1"/>
  <c r="T307"/>
  <c r="S307"/>
  <c r="K307" a="1"/>
  <c r="K307" s="1"/>
  <c r="J307"/>
  <c r="M307" s="1" a="1"/>
  <c r="M307" s="1"/>
  <c r="T306"/>
  <c r="S306"/>
  <c r="M306" a="1"/>
  <c r="M306" s="1"/>
  <c r="K306" a="1"/>
  <c r="K306" s="1"/>
  <c r="T305"/>
  <c r="S305"/>
  <c r="M305" a="1"/>
  <c r="M305" s="1"/>
  <c r="K305" a="1"/>
  <c r="K305" s="1"/>
  <c r="J305"/>
  <c r="T304"/>
  <c r="S304"/>
  <c r="J304"/>
  <c r="K304" s="1" a="1"/>
  <c r="K304" s="1"/>
  <c r="T303"/>
  <c r="S303"/>
  <c r="M303" a="1"/>
  <c r="M303" s="1"/>
  <c r="N303" s="1" a="1"/>
  <c r="N303" s="1"/>
  <c r="K303" a="1"/>
  <c r="K303" s="1"/>
  <c r="Q303" s="1" a="1"/>
  <c r="Q303" s="1"/>
  <c r="U303" s="1"/>
  <c r="T302"/>
  <c r="S302"/>
  <c r="M302" a="1"/>
  <c r="M302" s="1"/>
  <c r="K302" a="1"/>
  <c r="K302" s="1"/>
  <c r="L302" s="1" a="1"/>
  <c r="L302" s="1"/>
  <c r="J302"/>
  <c r="T301"/>
  <c r="S301"/>
  <c r="L301" a="1"/>
  <c r="L301" s="1"/>
  <c r="K301" a="1"/>
  <c r="K301" s="1"/>
  <c r="J301"/>
  <c r="M301" s="1" a="1"/>
  <c r="M301" s="1"/>
  <c r="T300"/>
  <c r="S300"/>
  <c r="M300" a="1"/>
  <c r="M300" s="1"/>
  <c r="N300" s="1" a="1"/>
  <c r="N300" s="1"/>
  <c r="K300" a="1"/>
  <c r="K300" s="1"/>
  <c r="T299"/>
  <c r="S299"/>
  <c r="J299"/>
  <c r="K299" s="1" a="1"/>
  <c r="K299" s="1"/>
  <c r="L299" s="1" a="1"/>
  <c r="L299" s="1"/>
  <c r="T298"/>
  <c r="S298"/>
  <c r="J298"/>
  <c r="T297"/>
  <c r="S297"/>
  <c r="M297" a="1"/>
  <c r="M297" s="1"/>
  <c r="N297" s="1" a="1"/>
  <c r="N297" s="1"/>
  <c r="O297" s="1" a="1"/>
  <c r="O297" s="1"/>
  <c r="K297" a="1"/>
  <c r="K297" s="1"/>
  <c r="Q297" s="1" a="1"/>
  <c r="Q297" s="1"/>
  <c r="U297" s="1"/>
  <c r="T296"/>
  <c r="S296"/>
  <c r="M296" a="1"/>
  <c r="M296" s="1"/>
  <c r="K296" a="1"/>
  <c r="K296" s="1"/>
  <c r="L296" s="1" a="1"/>
  <c r="L296" s="1"/>
  <c r="J296"/>
  <c r="T295"/>
  <c r="S295"/>
  <c r="P295" a="1"/>
  <c r="P295" s="1"/>
  <c r="M295" a="1"/>
  <c r="M295" s="1"/>
  <c r="N295" s="1" a="1"/>
  <c r="N295" s="1"/>
  <c r="O295" s="1" a="1"/>
  <c r="O295" s="1"/>
  <c r="L295" a="1"/>
  <c r="L295" s="1"/>
  <c r="K295" a="1"/>
  <c r="K295" s="1"/>
  <c r="J295"/>
  <c r="T294"/>
  <c r="S294"/>
  <c r="M294" a="1"/>
  <c r="M294" s="1"/>
  <c r="N294" s="1" a="1"/>
  <c r="N294" s="1"/>
  <c r="O294" s="1" a="1"/>
  <c r="O294" s="1"/>
  <c r="K294" a="1"/>
  <c r="K294" s="1"/>
  <c r="T293"/>
  <c r="S293"/>
  <c r="J293"/>
  <c r="K293" s="1" a="1"/>
  <c r="K293" s="1"/>
  <c r="L293" s="1" a="1"/>
  <c r="L293" s="1"/>
  <c r="T292"/>
  <c r="S292"/>
  <c r="J292"/>
  <c r="T291"/>
  <c r="S291"/>
  <c r="M291" a="1"/>
  <c r="M291" s="1"/>
  <c r="N291" s="1" a="1"/>
  <c r="N291" s="1"/>
  <c r="O291" s="1" a="1"/>
  <c r="O291" s="1"/>
  <c r="K291" a="1"/>
  <c r="K291" s="1"/>
  <c r="Q291" s="1" a="1"/>
  <c r="Q291" s="1"/>
  <c r="U291" s="1"/>
  <c r="T290"/>
  <c r="S290"/>
  <c r="M290" a="1"/>
  <c r="M290" s="1"/>
  <c r="K290" a="1"/>
  <c r="K290" s="1"/>
  <c r="L290" s="1" a="1"/>
  <c r="L290" s="1"/>
  <c r="J290"/>
  <c r="T289"/>
  <c r="S289"/>
  <c r="P289" a="1"/>
  <c r="P289" s="1"/>
  <c r="M289" a="1"/>
  <c r="M289" s="1"/>
  <c r="N289" s="1" a="1"/>
  <c r="N289" s="1"/>
  <c r="O289" s="1" a="1"/>
  <c r="O289" s="1"/>
  <c r="L289" a="1"/>
  <c r="L289" s="1"/>
  <c r="K289" a="1"/>
  <c r="K289" s="1"/>
  <c r="J289"/>
  <c r="T288"/>
  <c r="S288"/>
  <c r="M288" a="1"/>
  <c r="M288" s="1"/>
  <c r="N288" s="1" a="1"/>
  <c r="N288" s="1"/>
  <c r="O288" s="1" a="1"/>
  <c r="O288" s="1"/>
  <c r="K288" a="1"/>
  <c r="K288" s="1"/>
  <c r="T287"/>
  <c r="S287"/>
  <c r="J287"/>
  <c r="K287" s="1" a="1"/>
  <c r="K287" s="1"/>
  <c r="L287" s="1" a="1"/>
  <c r="L287" s="1"/>
  <c r="T286"/>
  <c r="S286"/>
  <c r="J286"/>
  <c r="T285"/>
  <c r="S285"/>
  <c r="M285" a="1"/>
  <c r="M285" s="1"/>
  <c r="N285" s="1" a="1"/>
  <c r="N285" s="1"/>
  <c r="O285" s="1" a="1"/>
  <c r="O285" s="1"/>
  <c r="K285" a="1"/>
  <c r="K285" s="1"/>
  <c r="Q285" s="1" a="1"/>
  <c r="Q285" s="1"/>
  <c r="U285" s="1"/>
  <c r="T284"/>
  <c r="S284"/>
  <c r="M284" a="1"/>
  <c r="M284" s="1"/>
  <c r="K284" a="1"/>
  <c r="K284" s="1"/>
  <c r="J284"/>
  <c r="T283"/>
  <c r="S283"/>
  <c r="M283" a="1"/>
  <c r="M283" s="1"/>
  <c r="J283"/>
  <c r="K283" s="1" a="1"/>
  <c r="K283" s="1"/>
  <c r="T282"/>
  <c r="S282"/>
  <c r="M282" a="1"/>
  <c r="M282" s="1"/>
  <c r="K282" a="1"/>
  <c r="K282" s="1"/>
  <c r="T281"/>
  <c r="S281"/>
  <c r="K281" a="1"/>
  <c r="K281" s="1"/>
  <c r="J281"/>
  <c r="M281" s="1" a="1"/>
  <c r="M281" s="1"/>
  <c r="T280"/>
  <c r="S280"/>
  <c r="M280" a="1"/>
  <c r="M280" s="1"/>
  <c r="K280" a="1"/>
  <c r="K280" s="1"/>
  <c r="J280"/>
  <c r="T279"/>
  <c r="S279"/>
  <c r="M279" a="1"/>
  <c r="M279" s="1"/>
  <c r="K279" a="1"/>
  <c r="K279" s="1"/>
  <c r="T278"/>
  <c r="S278"/>
  <c r="J278"/>
  <c r="K278" s="1" a="1"/>
  <c r="K278" s="1"/>
  <c r="T277"/>
  <c r="S277"/>
  <c r="K277" a="1"/>
  <c r="K277" s="1"/>
  <c r="J277"/>
  <c r="M277" s="1" a="1"/>
  <c r="M277" s="1"/>
  <c r="T276"/>
  <c r="S276"/>
  <c r="M276" a="1"/>
  <c r="M276" s="1"/>
  <c r="K276" a="1"/>
  <c r="K276" s="1"/>
  <c r="T275"/>
  <c r="S275"/>
  <c r="J275"/>
  <c r="K275" s="1" a="1"/>
  <c r="K275" s="1"/>
  <c r="T274"/>
  <c r="S274"/>
  <c r="J274"/>
  <c r="K274" s="1" a="1"/>
  <c r="K274" s="1"/>
  <c r="T273"/>
  <c r="S273"/>
  <c r="M273" a="1"/>
  <c r="M273" s="1"/>
  <c r="K273" a="1"/>
  <c r="K273" s="1"/>
  <c r="T272"/>
  <c r="S272"/>
  <c r="M272" a="1"/>
  <c r="M272" s="1"/>
  <c r="J272"/>
  <c r="K272" s="1" a="1"/>
  <c r="K272" s="1"/>
  <c r="T271"/>
  <c r="S271"/>
  <c r="J271"/>
  <c r="K271" s="1" a="1"/>
  <c r="K271" s="1"/>
  <c r="T270"/>
  <c r="S270"/>
  <c r="M270" a="1"/>
  <c r="M270" s="1"/>
  <c r="K270" a="1"/>
  <c r="K270" s="1"/>
  <c r="T269"/>
  <c r="S269"/>
  <c r="J269"/>
  <c r="K269" s="1" a="1"/>
  <c r="K269" s="1"/>
  <c r="T268"/>
  <c r="S268"/>
  <c r="K268" a="1"/>
  <c r="K268" s="1"/>
  <c r="J268"/>
  <c r="M268" s="1" a="1"/>
  <c r="M268" s="1"/>
  <c r="T267"/>
  <c r="S267"/>
  <c r="M267" a="1"/>
  <c r="M267" s="1"/>
  <c r="K267" a="1"/>
  <c r="K267" s="1"/>
  <c r="T266"/>
  <c r="S266"/>
  <c r="K266" a="1"/>
  <c r="K266" s="1"/>
  <c r="J266"/>
  <c r="M266" s="1" a="1"/>
  <c r="M266" s="1"/>
  <c r="T265"/>
  <c r="S265"/>
  <c r="J265"/>
  <c r="K265" s="1" a="1"/>
  <c r="K265" s="1"/>
  <c r="T264"/>
  <c r="S264"/>
  <c r="M264" a="1"/>
  <c r="M264" s="1"/>
  <c r="K264" a="1"/>
  <c r="K264" s="1"/>
  <c r="T263"/>
  <c r="S263"/>
  <c r="M263" a="1"/>
  <c r="M263" s="1"/>
  <c r="J263"/>
  <c r="K263" s="1" a="1"/>
  <c r="K263" s="1"/>
  <c r="T262"/>
  <c r="S262"/>
  <c r="K262" a="1"/>
  <c r="K262" s="1"/>
  <c r="J262"/>
  <c r="M262" s="1" a="1"/>
  <c r="M262" s="1"/>
  <c r="T261"/>
  <c r="S261"/>
  <c r="M261" a="1"/>
  <c r="M261" s="1"/>
  <c r="K261" a="1"/>
  <c r="K261" s="1"/>
  <c r="T260"/>
  <c r="S260"/>
  <c r="K260" a="1"/>
  <c r="K260" s="1"/>
  <c r="J260"/>
  <c r="M260" s="1" a="1"/>
  <c r="M260" s="1"/>
  <c r="T259"/>
  <c r="S259"/>
  <c r="M259" a="1"/>
  <c r="M259" s="1"/>
  <c r="J259"/>
  <c r="K259" s="1" a="1"/>
  <c r="K259" s="1"/>
  <c r="T258"/>
  <c r="S258"/>
  <c r="M258" a="1"/>
  <c r="M258" s="1"/>
  <c r="K258" a="1"/>
  <c r="K258" s="1"/>
  <c r="T257"/>
  <c r="S257"/>
  <c r="J257"/>
  <c r="K257" s="1" a="1"/>
  <c r="K257" s="1"/>
  <c r="T256"/>
  <c r="S256"/>
  <c r="K256" a="1"/>
  <c r="K256" s="1"/>
  <c r="J256"/>
  <c r="M256" s="1" a="1"/>
  <c r="M256" s="1"/>
  <c r="T255"/>
  <c r="S255"/>
  <c r="M255" a="1"/>
  <c r="M255" s="1"/>
  <c r="K255" a="1"/>
  <c r="K255" s="1"/>
  <c r="T254"/>
  <c r="S254"/>
  <c r="M254" a="1"/>
  <c r="M254" s="1"/>
  <c r="K254" a="1"/>
  <c r="K254" s="1"/>
  <c r="J254"/>
  <c r="T253"/>
  <c r="S253"/>
  <c r="J253"/>
  <c r="K253" s="1" a="1"/>
  <c r="K253" s="1"/>
  <c r="T252"/>
  <c r="S252"/>
  <c r="M252" a="1"/>
  <c r="M252" s="1"/>
  <c r="K252" a="1"/>
  <c r="K252" s="1"/>
  <c r="T251"/>
  <c r="S251"/>
  <c r="M251" a="1"/>
  <c r="M251" s="1"/>
  <c r="J251"/>
  <c r="K251" s="1" a="1"/>
  <c r="K251" s="1"/>
  <c r="T250"/>
  <c r="S250"/>
  <c r="K250" a="1"/>
  <c r="K250" s="1"/>
  <c r="J250"/>
  <c r="M250" s="1" a="1"/>
  <c r="M250" s="1"/>
  <c r="T249"/>
  <c r="S249"/>
  <c r="M249" a="1"/>
  <c r="M249" s="1"/>
  <c r="K249" a="1"/>
  <c r="K249" s="1"/>
  <c r="T248"/>
  <c r="S248"/>
  <c r="K248" a="1"/>
  <c r="K248" s="1"/>
  <c r="J248"/>
  <c r="M248" s="1" a="1"/>
  <c r="M248" s="1"/>
  <c r="T247"/>
  <c r="S247"/>
  <c r="M247" a="1"/>
  <c r="M247" s="1"/>
  <c r="J247"/>
  <c r="K247" s="1" a="1"/>
  <c r="K247" s="1"/>
  <c r="T246"/>
  <c r="S246"/>
  <c r="M246" a="1"/>
  <c r="M246" s="1"/>
  <c r="K246" a="1"/>
  <c r="K246" s="1"/>
  <c r="T245"/>
  <c r="S245"/>
  <c r="J245"/>
  <c r="K245" s="1" a="1"/>
  <c r="K245" s="1"/>
  <c r="T244"/>
  <c r="S244"/>
  <c r="K244" a="1"/>
  <c r="K244" s="1"/>
  <c r="J244"/>
  <c r="M244" s="1" a="1"/>
  <c r="M244" s="1"/>
  <c r="T243"/>
  <c r="S243"/>
  <c r="M243" a="1"/>
  <c r="M243" s="1"/>
  <c r="K243" a="1"/>
  <c r="K243" s="1"/>
  <c r="T242"/>
  <c r="S242"/>
  <c r="K242" a="1"/>
  <c r="K242" s="1"/>
  <c r="J242"/>
  <c r="M242" s="1" a="1"/>
  <c r="M242" s="1"/>
  <c r="T241"/>
  <c r="S241"/>
  <c r="J241"/>
  <c r="K241" s="1" a="1"/>
  <c r="K241" s="1"/>
  <c r="T240"/>
  <c r="S240"/>
  <c r="M240" a="1"/>
  <c r="M240" s="1"/>
  <c r="K240" a="1"/>
  <c r="K240" s="1"/>
  <c r="T239"/>
  <c r="S239"/>
  <c r="M239" a="1"/>
  <c r="M239" s="1"/>
  <c r="J239"/>
  <c r="K239" s="1" a="1"/>
  <c r="K239" s="1"/>
  <c r="T238"/>
  <c r="S238"/>
  <c r="K238" a="1"/>
  <c r="K238" s="1"/>
  <c r="J238"/>
  <c r="M238" s="1" a="1"/>
  <c r="M238" s="1"/>
  <c r="T237"/>
  <c r="S237"/>
  <c r="M237" a="1"/>
  <c r="M237" s="1"/>
  <c r="K237" a="1"/>
  <c r="K237" s="1"/>
  <c r="T236"/>
  <c r="S236"/>
  <c r="M236" a="1"/>
  <c r="M236" s="1"/>
  <c r="K236" a="1"/>
  <c r="K236" s="1"/>
  <c r="J236"/>
  <c r="T235"/>
  <c r="S235"/>
  <c r="M235" a="1"/>
  <c r="M235" s="1"/>
  <c r="J235"/>
  <c r="K235" s="1" a="1"/>
  <c r="K235" s="1"/>
  <c r="T234"/>
  <c r="S234"/>
  <c r="M234" a="1"/>
  <c r="M234" s="1"/>
  <c r="K234" a="1"/>
  <c r="K234" s="1"/>
  <c r="T233"/>
  <c r="S233"/>
  <c r="J233"/>
  <c r="K233" s="1" a="1"/>
  <c r="K233" s="1"/>
  <c r="T232"/>
  <c r="S232"/>
  <c r="K232" a="1"/>
  <c r="K232" s="1"/>
  <c r="J232"/>
  <c r="M232" s="1" a="1"/>
  <c r="M232" s="1"/>
  <c r="T231"/>
  <c r="S231"/>
  <c r="M231" a="1"/>
  <c r="M231" s="1"/>
  <c r="K231" a="1"/>
  <c r="K231" s="1"/>
  <c r="T230"/>
  <c r="S230"/>
  <c r="K230" a="1"/>
  <c r="K230" s="1"/>
  <c r="J230"/>
  <c r="M230" s="1" a="1"/>
  <c r="M230" s="1"/>
  <c r="T229"/>
  <c r="S229"/>
  <c r="J229"/>
  <c r="K229" s="1" a="1"/>
  <c r="K229" s="1"/>
  <c r="T228"/>
  <c r="S228"/>
  <c r="M228" a="1"/>
  <c r="M228" s="1"/>
  <c r="K228" a="1"/>
  <c r="K228" s="1"/>
  <c r="T227"/>
  <c r="S227"/>
  <c r="M227" a="1"/>
  <c r="M227" s="1"/>
  <c r="J227"/>
  <c r="K227" s="1" a="1"/>
  <c r="K227" s="1"/>
  <c r="T226"/>
  <c r="S226"/>
  <c r="J226"/>
  <c r="K226" s="1" a="1"/>
  <c r="K226" s="1"/>
  <c r="T225"/>
  <c r="S225"/>
  <c r="M225" a="1"/>
  <c r="M225" s="1"/>
  <c r="K225" a="1"/>
  <c r="K225" s="1"/>
  <c r="T224"/>
  <c r="S224"/>
  <c r="J224"/>
  <c r="M224" s="1" a="1"/>
  <c r="M224" s="1"/>
  <c r="T223"/>
  <c r="S223"/>
  <c r="J223"/>
  <c r="T222"/>
  <c r="S222"/>
  <c r="M222"/>
  <c r="M222" a="1"/>
  <c r="K222"/>
  <c r="K222" a="1"/>
  <c r="T221"/>
  <c r="S221"/>
  <c r="J221"/>
  <c r="T220"/>
  <c r="S220"/>
  <c r="J220"/>
  <c r="M220" s="1" a="1"/>
  <c r="M220" s="1"/>
  <c r="T219"/>
  <c r="S219"/>
  <c r="M219" a="1"/>
  <c r="M219" s="1"/>
  <c r="P219" s="1" a="1"/>
  <c r="P219" s="1"/>
  <c r="K219" a="1"/>
  <c r="K219" s="1"/>
  <c r="L219" s="1" a="1"/>
  <c r="L219" s="1"/>
  <c r="T218"/>
  <c r="S218"/>
  <c r="J218"/>
  <c r="M218" s="1" a="1"/>
  <c r="M218" s="1"/>
  <c r="T217"/>
  <c r="S217"/>
  <c r="J217"/>
  <c r="T216"/>
  <c r="S216"/>
  <c r="M216"/>
  <c r="M216" a="1"/>
  <c r="K216"/>
  <c r="K216" a="1"/>
  <c r="T215"/>
  <c r="S215"/>
  <c r="J215"/>
  <c r="T214"/>
  <c r="S214"/>
  <c r="J214"/>
  <c r="M214" s="1" a="1"/>
  <c r="M214" s="1"/>
  <c r="T213"/>
  <c r="S213"/>
  <c r="M213" a="1"/>
  <c r="M213" s="1"/>
  <c r="P213" s="1" a="1"/>
  <c r="P213" s="1"/>
  <c r="K213" a="1"/>
  <c r="K213" s="1"/>
  <c r="L213" s="1" a="1"/>
  <c r="L213" s="1"/>
  <c r="T212"/>
  <c r="S212"/>
  <c r="J212"/>
  <c r="M212" s="1" a="1"/>
  <c r="M212" s="1"/>
  <c r="T211"/>
  <c r="S211"/>
  <c r="J211"/>
  <c r="T210"/>
  <c r="S210"/>
  <c r="M210"/>
  <c r="M210" a="1"/>
  <c r="K210"/>
  <c r="K210" a="1"/>
  <c r="T209"/>
  <c r="S209"/>
  <c r="J209"/>
  <c r="T208"/>
  <c r="S208"/>
  <c r="J208"/>
  <c r="M208" s="1" a="1"/>
  <c r="M208" s="1"/>
  <c r="T207"/>
  <c r="S207"/>
  <c r="M207" a="1"/>
  <c r="M207" s="1"/>
  <c r="P207" s="1" a="1"/>
  <c r="P207" s="1"/>
  <c r="K207" a="1"/>
  <c r="K207" s="1"/>
  <c r="L207" s="1" a="1"/>
  <c r="L207" s="1"/>
  <c r="T206"/>
  <c r="S206"/>
  <c r="J206"/>
  <c r="M206" s="1" a="1"/>
  <c r="M206" s="1"/>
  <c r="T205"/>
  <c r="S205"/>
  <c r="J205"/>
  <c r="T204"/>
  <c r="S204"/>
  <c r="M204"/>
  <c r="M204" a="1"/>
  <c r="K204"/>
  <c r="K204" a="1"/>
  <c r="T203"/>
  <c r="S203"/>
  <c r="J203"/>
  <c r="T202"/>
  <c r="S202"/>
  <c r="J202"/>
  <c r="M202" s="1" a="1"/>
  <c r="M202" s="1"/>
  <c r="T201"/>
  <c r="S201"/>
  <c r="M201" a="1"/>
  <c r="M201" s="1"/>
  <c r="P201" s="1" a="1"/>
  <c r="P201" s="1"/>
  <c r="K201" a="1"/>
  <c r="K201" s="1"/>
  <c r="L201" s="1" a="1"/>
  <c r="L201" s="1"/>
  <c r="T200"/>
  <c r="S200"/>
  <c r="J200"/>
  <c r="M200" s="1" a="1"/>
  <c r="M200" s="1"/>
  <c r="T199"/>
  <c r="S199"/>
  <c r="J199"/>
  <c r="T198"/>
  <c r="S198"/>
  <c r="M198"/>
  <c r="M198" a="1"/>
  <c r="K198"/>
  <c r="K198" a="1"/>
  <c r="T197"/>
  <c r="S197"/>
  <c r="J197"/>
  <c r="T196"/>
  <c r="S196"/>
  <c r="J196"/>
  <c r="M196" s="1" a="1"/>
  <c r="M196" s="1"/>
  <c r="T195"/>
  <c r="S195"/>
  <c r="M195" a="1"/>
  <c r="M195" s="1"/>
  <c r="P195" s="1" a="1"/>
  <c r="P195" s="1"/>
  <c r="K195" a="1"/>
  <c r="K195" s="1"/>
  <c r="L195" s="1" a="1"/>
  <c r="L195" s="1"/>
  <c r="T194"/>
  <c r="S194"/>
  <c r="J194"/>
  <c r="M194" s="1" a="1"/>
  <c r="M194" s="1"/>
  <c r="T193"/>
  <c r="S193"/>
  <c r="J193"/>
  <c r="K193" s="1" a="1"/>
  <c r="K193" s="1"/>
  <c r="T192"/>
  <c r="S192"/>
  <c r="M192" a="1"/>
  <c r="M192" s="1"/>
  <c r="K192" a="1"/>
  <c r="K192" s="1"/>
  <c r="T191"/>
  <c r="S191"/>
  <c r="M191" a="1"/>
  <c r="M191" s="1"/>
  <c r="J191"/>
  <c r="K191" s="1" a="1"/>
  <c r="K191" s="1"/>
  <c r="T190"/>
  <c r="S190"/>
  <c r="K190" a="1"/>
  <c r="K190" s="1"/>
  <c r="J190"/>
  <c r="M190" s="1" a="1"/>
  <c r="M190" s="1"/>
  <c r="T189"/>
  <c r="S189"/>
  <c r="M189" a="1"/>
  <c r="M189" s="1"/>
  <c r="K189" a="1"/>
  <c r="K189" s="1"/>
  <c r="T188"/>
  <c r="S188"/>
  <c r="K188" a="1"/>
  <c r="K188" s="1"/>
  <c r="J188"/>
  <c r="M188" s="1" a="1"/>
  <c r="M188" s="1"/>
  <c r="T187"/>
  <c r="S187"/>
  <c r="M187" a="1"/>
  <c r="M187" s="1"/>
  <c r="J187"/>
  <c r="K187" s="1" a="1"/>
  <c r="K187" s="1"/>
  <c r="T186"/>
  <c r="S186"/>
  <c r="M186" a="1"/>
  <c r="M186" s="1"/>
  <c r="K186" a="1"/>
  <c r="K186" s="1"/>
  <c r="T185"/>
  <c r="S185"/>
  <c r="J185"/>
  <c r="K185" s="1" a="1"/>
  <c r="K185" s="1"/>
  <c r="T184"/>
  <c r="S184"/>
  <c r="K184" a="1"/>
  <c r="K184" s="1"/>
  <c r="J184"/>
  <c r="M184" s="1" a="1"/>
  <c r="M184" s="1"/>
  <c r="T183"/>
  <c r="S183"/>
  <c r="M183" a="1"/>
  <c r="M183" s="1"/>
  <c r="K183" a="1"/>
  <c r="K183" s="1"/>
  <c r="T182"/>
  <c r="S182"/>
  <c r="K182" a="1"/>
  <c r="K182" s="1"/>
  <c r="J182"/>
  <c r="M182" s="1" a="1"/>
  <c r="M182" s="1"/>
  <c r="T181"/>
  <c r="S181"/>
  <c r="J181"/>
  <c r="K181" s="1" a="1"/>
  <c r="K181" s="1"/>
  <c r="T180"/>
  <c r="S180"/>
  <c r="M180" a="1"/>
  <c r="M180" s="1"/>
  <c r="K180" a="1"/>
  <c r="K180" s="1"/>
  <c r="T179"/>
  <c r="S179"/>
  <c r="P179" a="1"/>
  <c r="P179" s="1"/>
  <c r="M179" a="1"/>
  <c r="M179" s="1"/>
  <c r="N179" s="1" a="1"/>
  <c r="N179" s="1"/>
  <c r="Q179" s="1" a="1"/>
  <c r="Q179" s="1"/>
  <c r="U179" s="1"/>
  <c r="K179" a="1"/>
  <c r="K179" s="1"/>
  <c r="J179"/>
  <c r="L179" s="1" a="1"/>
  <c r="L179" s="1"/>
  <c r="T178"/>
  <c r="S178"/>
  <c r="M178" a="1"/>
  <c r="M178" s="1"/>
  <c r="J178"/>
  <c r="K178" s="1" a="1"/>
  <c r="K178" s="1"/>
  <c r="L178" s="1" a="1"/>
  <c r="L178" s="1"/>
  <c r="T177"/>
  <c r="S177"/>
  <c r="N177" a="1"/>
  <c r="N177" s="1"/>
  <c r="O177" s="1" a="1"/>
  <c r="O177" s="1"/>
  <c r="M177" a="1"/>
  <c r="M177" s="1"/>
  <c r="P177" s="1" a="1"/>
  <c r="P177" s="1"/>
  <c r="L177" a="1"/>
  <c r="L177" s="1"/>
  <c r="K177" a="1"/>
  <c r="K177" s="1"/>
  <c r="T176"/>
  <c r="S176"/>
  <c r="J176"/>
  <c r="M176" s="1" a="1"/>
  <c r="M176" s="1"/>
  <c r="T175"/>
  <c r="S175"/>
  <c r="K175" a="1"/>
  <c r="K175" s="1"/>
  <c r="J175"/>
  <c r="M175" s="1" a="1"/>
  <c r="M175" s="1"/>
  <c r="T174"/>
  <c r="S174"/>
  <c r="M174" a="1"/>
  <c r="M174" s="1"/>
  <c r="K174" a="1"/>
  <c r="K174" s="1"/>
  <c r="T173"/>
  <c r="S173"/>
  <c r="M173" a="1"/>
  <c r="M173" s="1"/>
  <c r="K173" a="1"/>
  <c r="K173" s="1"/>
  <c r="J173"/>
  <c r="T172"/>
  <c r="S172"/>
  <c r="M172" a="1"/>
  <c r="M172" s="1"/>
  <c r="J172"/>
  <c r="K172" s="1" a="1"/>
  <c r="K172" s="1"/>
  <c r="T171"/>
  <c r="S171"/>
  <c r="M171" a="1"/>
  <c r="M171" s="1"/>
  <c r="K171" a="1"/>
  <c r="K171" s="1"/>
  <c r="T170"/>
  <c r="S170"/>
  <c r="J170"/>
  <c r="K170" s="1" a="1"/>
  <c r="K170" s="1"/>
  <c r="T169"/>
  <c r="S169"/>
  <c r="K169" a="1"/>
  <c r="K169" s="1"/>
  <c r="J169"/>
  <c r="M169" s="1" a="1"/>
  <c r="M169" s="1"/>
  <c r="T168"/>
  <c r="S168"/>
  <c r="M168" a="1"/>
  <c r="M168" s="1"/>
  <c r="K168" a="1"/>
  <c r="K168" s="1"/>
  <c r="T167"/>
  <c r="S167"/>
  <c r="K167" a="1"/>
  <c r="K167" s="1"/>
  <c r="J167"/>
  <c r="M167" s="1" a="1"/>
  <c r="M167" s="1"/>
  <c r="T166"/>
  <c r="S166"/>
  <c r="J166"/>
  <c r="K166" s="1" a="1"/>
  <c r="K166" s="1"/>
  <c r="T165"/>
  <c r="S165"/>
  <c r="M165" a="1"/>
  <c r="M165" s="1"/>
  <c r="K165" a="1"/>
  <c r="K165" s="1"/>
  <c r="T164"/>
  <c r="S164"/>
  <c r="M164" a="1"/>
  <c r="M164" s="1"/>
  <c r="J164"/>
  <c r="K164" s="1" a="1"/>
  <c r="K164" s="1"/>
  <c r="T163"/>
  <c r="S163"/>
  <c r="K163" a="1"/>
  <c r="K163" s="1"/>
  <c r="J163"/>
  <c r="M163" s="1" a="1"/>
  <c r="M163" s="1"/>
  <c r="T162"/>
  <c r="S162"/>
  <c r="M162" a="1"/>
  <c r="M162" s="1"/>
  <c r="K162" a="1"/>
  <c r="K162" s="1"/>
  <c r="T161"/>
  <c r="S161"/>
  <c r="K161" a="1"/>
  <c r="K161" s="1"/>
  <c r="J161"/>
  <c r="M161" s="1" a="1"/>
  <c r="M161" s="1"/>
  <c r="T160"/>
  <c r="S160"/>
  <c r="M160" a="1"/>
  <c r="M160" s="1"/>
  <c r="J160"/>
  <c r="K160" s="1" a="1"/>
  <c r="K160" s="1"/>
  <c r="T159"/>
  <c r="S159"/>
  <c r="M159" a="1"/>
  <c r="M159" s="1"/>
  <c r="K159" a="1"/>
  <c r="K159" s="1"/>
  <c r="T158"/>
  <c r="S158"/>
  <c r="J158"/>
  <c r="K158" s="1" a="1"/>
  <c r="K158" s="1"/>
  <c r="T157"/>
  <c r="S157"/>
  <c r="K157" a="1"/>
  <c r="K157" s="1"/>
  <c r="J157"/>
  <c r="M157" s="1" a="1"/>
  <c r="M157" s="1"/>
  <c r="T156"/>
  <c r="S156"/>
  <c r="M156" a="1"/>
  <c r="M156" s="1"/>
  <c r="K156" a="1"/>
  <c r="K156" s="1"/>
  <c r="T155"/>
  <c r="S155"/>
  <c r="K155" a="1"/>
  <c r="K155" s="1"/>
  <c r="J155"/>
  <c r="M155" s="1" a="1"/>
  <c r="M155" s="1"/>
  <c r="T154"/>
  <c r="S154"/>
  <c r="J154"/>
  <c r="K154" s="1" a="1"/>
  <c r="K154" s="1"/>
  <c r="T153"/>
  <c r="S153"/>
  <c r="M153" a="1"/>
  <c r="M153" s="1"/>
  <c r="N153" s="1" a="1"/>
  <c r="N153" s="1"/>
  <c r="O153" s="1" a="1"/>
  <c r="O153" s="1"/>
  <c r="K153" a="1"/>
  <c r="K153" s="1"/>
  <c r="L153" s="1" a="1"/>
  <c r="L153" s="1"/>
  <c r="T152"/>
  <c r="S152"/>
  <c r="M152" a="1"/>
  <c r="M152" s="1"/>
  <c r="N152" s="1" a="1"/>
  <c r="N152" s="1"/>
  <c r="K152" a="1"/>
  <c r="K152" s="1"/>
  <c r="L152" s="1" a="1"/>
  <c r="L152" s="1"/>
  <c r="J152"/>
  <c r="T151"/>
  <c r="S151"/>
  <c r="J151"/>
  <c r="M151" s="1" a="1"/>
  <c r="M151" s="1"/>
  <c r="N151" s="1" a="1"/>
  <c r="N151" s="1"/>
  <c r="T150"/>
  <c r="S150"/>
  <c r="M150" a="1"/>
  <c r="M150" s="1"/>
  <c r="N150" s="1" a="1"/>
  <c r="N150" s="1"/>
  <c r="O150" s="1" a="1"/>
  <c r="O150" s="1"/>
  <c r="K150" a="1"/>
  <c r="K150" s="1"/>
  <c r="L150" s="1" a="1"/>
  <c r="L150" s="1"/>
  <c r="T149"/>
  <c r="S149"/>
  <c r="K149" a="1"/>
  <c r="K149" s="1"/>
  <c r="L149" s="1" a="1"/>
  <c r="L149" s="1"/>
  <c r="J149"/>
  <c r="M149" s="1" a="1"/>
  <c r="M149" s="1"/>
  <c r="N149" s="1" a="1"/>
  <c r="N149" s="1"/>
  <c r="Q149" s="1" a="1"/>
  <c r="Q149" s="1"/>
  <c r="U149" s="1"/>
  <c r="T148"/>
  <c r="S148"/>
  <c r="J148"/>
  <c r="K148" s="1" a="1"/>
  <c r="K148" s="1"/>
  <c r="T147"/>
  <c r="S147"/>
  <c r="M147" a="1"/>
  <c r="M147" s="1"/>
  <c r="N147" s="1" a="1"/>
  <c r="N147" s="1"/>
  <c r="O147" s="1" a="1"/>
  <c r="O147" s="1"/>
  <c r="K147" a="1"/>
  <c r="K147" s="1"/>
  <c r="L147" s="1" a="1"/>
  <c r="L147" s="1"/>
  <c r="T146"/>
  <c r="S146"/>
  <c r="M146" a="1"/>
  <c r="M146" s="1"/>
  <c r="N146" s="1" a="1"/>
  <c r="N146" s="1"/>
  <c r="K146" a="1"/>
  <c r="K146" s="1"/>
  <c r="L146" s="1" a="1"/>
  <c r="L146" s="1"/>
  <c r="J146"/>
  <c r="T145"/>
  <c r="S145"/>
  <c r="J145"/>
  <c r="M145" s="1" a="1"/>
  <c r="M145" s="1"/>
  <c r="N145" s="1" a="1"/>
  <c r="N145" s="1"/>
  <c r="T144"/>
  <c r="S144"/>
  <c r="M144" a="1"/>
  <c r="M144" s="1"/>
  <c r="N144" s="1" a="1"/>
  <c r="N144" s="1"/>
  <c r="O144" s="1" a="1"/>
  <c r="O144" s="1"/>
  <c r="K144" a="1"/>
  <c r="K144" s="1"/>
  <c r="L144" s="1" a="1"/>
  <c r="L144" s="1"/>
  <c r="T143"/>
  <c r="S143"/>
  <c r="K143" a="1"/>
  <c r="K143" s="1"/>
  <c r="L143" s="1" a="1"/>
  <c r="L143" s="1"/>
  <c r="J143"/>
  <c r="M143" s="1" a="1"/>
  <c r="M143" s="1"/>
  <c r="N143" s="1" a="1"/>
  <c r="N143" s="1"/>
  <c r="Q143" s="1" a="1"/>
  <c r="Q143" s="1"/>
  <c r="U143" s="1"/>
  <c r="T142"/>
  <c r="S142"/>
  <c r="J142"/>
  <c r="K142" s="1" a="1"/>
  <c r="K142" s="1"/>
  <c r="T141"/>
  <c r="S141"/>
  <c r="M141" a="1"/>
  <c r="M141" s="1"/>
  <c r="P141" s="1" a="1"/>
  <c r="P141" s="1"/>
  <c r="K141" a="1"/>
  <c r="K141" s="1"/>
  <c r="L141" s="1" a="1"/>
  <c r="L141" s="1"/>
  <c r="T140"/>
  <c r="S140"/>
  <c r="J140"/>
  <c r="M140" s="1" a="1"/>
  <c r="M140" s="1"/>
  <c r="N140" s="1" a="1"/>
  <c r="N140" s="1"/>
  <c r="T139"/>
  <c r="S139"/>
  <c r="M139" a="1"/>
  <c r="M139" s="1"/>
  <c r="N139" s="1" a="1"/>
  <c r="N139" s="1"/>
  <c r="K139" a="1"/>
  <c r="K139" s="1"/>
  <c r="L139" s="1" a="1"/>
  <c r="L139" s="1"/>
  <c r="J139"/>
  <c r="P139" s="1" a="1"/>
  <c r="P139" s="1"/>
  <c r="T138"/>
  <c r="S138"/>
  <c r="P138" a="1"/>
  <c r="P138" s="1"/>
  <c r="N138" a="1"/>
  <c r="N138" s="1"/>
  <c r="M138" a="1"/>
  <c r="M138" s="1"/>
  <c r="O138" s="1" a="1"/>
  <c r="O138" s="1"/>
  <c r="K138" a="1"/>
  <c r="K138" s="1"/>
  <c r="L138" s="1" a="1"/>
  <c r="L138" s="1"/>
  <c r="T137"/>
  <c r="S137"/>
  <c r="J137"/>
  <c r="M137" s="1" a="1"/>
  <c r="M137" s="1"/>
  <c r="T136"/>
  <c r="S136"/>
  <c r="K136" a="1"/>
  <c r="K136" s="1"/>
  <c r="J136"/>
  <c r="T135"/>
  <c r="S135"/>
  <c r="M135" a="1"/>
  <c r="M135" s="1"/>
  <c r="K135" a="1"/>
  <c r="K135" s="1"/>
  <c r="T134"/>
  <c r="S134"/>
  <c r="K134" a="1"/>
  <c r="K134" s="1"/>
  <c r="J134"/>
  <c r="M134" s="1" a="1"/>
  <c r="M134" s="1"/>
  <c r="T133"/>
  <c r="S133"/>
  <c r="J133"/>
  <c r="M133" s="1" a="1"/>
  <c r="M133" s="1"/>
  <c r="T132"/>
  <c r="S132"/>
  <c r="M132" a="1"/>
  <c r="M132" s="1"/>
  <c r="K132" a="1"/>
  <c r="K132" s="1"/>
  <c r="T131"/>
  <c r="S131"/>
  <c r="J131"/>
  <c r="M131" s="1" a="1"/>
  <c r="M131" s="1"/>
  <c r="T130"/>
  <c r="S130"/>
  <c r="K130" a="1"/>
  <c r="K130" s="1"/>
  <c r="J130"/>
  <c r="M130" s="1" a="1"/>
  <c r="M130" s="1"/>
  <c r="T129"/>
  <c r="S129"/>
  <c r="M129" a="1"/>
  <c r="M129" s="1"/>
  <c r="K129" a="1"/>
  <c r="K129" s="1"/>
  <c r="T128"/>
  <c r="S128"/>
  <c r="K128" a="1"/>
  <c r="K128" s="1"/>
  <c r="J128"/>
  <c r="M128" s="1" a="1"/>
  <c r="M128" s="1"/>
  <c r="T127"/>
  <c r="S127"/>
  <c r="J127"/>
  <c r="M127" s="1" a="1"/>
  <c r="M127" s="1"/>
  <c r="T126"/>
  <c r="S126"/>
  <c r="M126" a="1"/>
  <c r="M126" s="1"/>
  <c r="K126" a="1"/>
  <c r="K126" s="1"/>
  <c r="T125"/>
  <c r="S125"/>
  <c r="J125"/>
  <c r="M125" s="1" a="1"/>
  <c r="M125" s="1"/>
  <c r="T124"/>
  <c r="S124"/>
  <c r="M124" a="1"/>
  <c r="M124" s="1"/>
  <c r="J124"/>
  <c r="K124" s="1" a="1"/>
  <c r="K124" s="1"/>
  <c r="T123"/>
  <c r="S123"/>
  <c r="M123" a="1"/>
  <c r="M123" s="1"/>
  <c r="K123" a="1"/>
  <c r="K123" s="1"/>
  <c r="T122"/>
  <c r="S122"/>
  <c r="K122" a="1"/>
  <c r="K122" s="1"/>
  <c r="J122"/>
  <c r="M122" s="1" a="1"/>
  <c r="M122" s="1"/>
  <c r="T121"/>
  <c r="S121"/>
  <c r="J121"/>
  <c r="M121" s="1" a="1"/>
  <c r="M121" s="1"/>
  <c r="T120"/>
  <c r="S120"/>
  <c r="M120" a="1"/>
  <c r="M120" s="1"/>
  <c r="K120" a="1"/>
  <c r="K120" s="1"/>
  <c r="T119"/>
  <c r="S119"/>
  <c r="J119"/>
  <c r="M119" s="1" a="1"/>
  <c r="M119" s="1"/>
  <c r="T118"/>
  <c r="S118"/>
  <c r="J118"/>
  <c r="T117"/>
  <c r="S117"/>
  <c r="M117" a="1"/>
  <c r="M117" s="1"/>
  <c r="K117" a="1"/>
  <c r="K117" s="1"/>
  <c r="T116"/>
  <c r="S116"/>
  <c r="J116"/>
  <c r="T115"/>
  <c r="S115"/>
  <c r="J115"/>
  <c r="M115" s="1" a="1"/>
  <c r="M115" s="1"/>
  <c r="T114"/>
  <c r="S114"/>
  <c r="M114"/>
  <c r="P114" s="1" a="1"/>
  <c r="P114" s="1"/>
  <c r="M114" a="1"/>
  <c r="K114"/>
  <c r="L114" s="1" a="1"/>
  <c r="L114" s="1"/>
  <c r="K114" a="1"/>
  <c r="T113"/>
  <c r="S113"/>
  <c r="J113"/>
  <c r="M113" s="1" a="1"/>
  <c r="M113" s="1"/>
  <c r="T112"/>
  <c r="S112"/>
  <c r="J112"/>
  <c r="T111"/>
  <c r="S111"/>
  <c r="M111" a="1"/>
  <c r="M111" s="1"/>
  <c r="K111" a="1"/>
  <c r="K111" s="1"/>
  <c r="T110"/>
  <c r="S110"/>
  <c r="J110"/>
  <c r="T109"/>
  <c r="S109"/>
  <c r="J109"/>
  <c r="M109" s="1" a="1"/>
  <c r="M109" s="1"/>
  <c r="T108"/>
  <c r="S108"/>
  <c r="M108"/>
  <c r="P108" s="1" a="1"/>
  <c r="P108" s="1"/>
  <c r="M108" a="1"/>
  <c r="K108"/>
  <c r="L108" s="1" a="1"/>
  <c r="L108" s="1"/>
  <c r="K108" a="1"/>
  <c r="T107"/>
  <c r="S107"/>
  <c r="J107"/>
  <c r="M107" s="1" a="1"/>
  <c r="M107" s="1"/>
  <c r="T106"/>
  <c r="S106"/>
  <c r="J106"/>
  <c r="T105"/>
  <c r="S105"/>
  <c r="M105" a="1"/>
  <c r="M105" s="1"/>
  <c r="K105" a="1"/>
  <c r="K105" s="1"/>
  <c r="T104"/>
  <c r="S104"/>
  <c r="J104"/>
  <c r="T103"/>
  <c r="S103"/>
  <c r="J103"/>
  <c r="M103" s="1" a="1"/>
  <c r="M103" s="1"/>
  <c r="T102"/>
  <c r="S102"/>
  <c r="M102" a="1"/>
  <c r="M102" s="1"/>
  <c r="K102" a="1"/>
  <c r="K102" s="1"/>
  <c r="T101"/>
  <c r="S101"/>
  <c r="M101" a="1"/>
  <c r="M101" s="1"/>
  <c r="J101"/>
  <c r="K101" s="1" a="1"/>
  <c r="K101" s="1"/>
  <c r="T100"/>
  <c r="S100"/>
  <c r="K100" a="1"/>
  <c r="K100" s="1"/>
  <c r="J100"/>
  <c r="M100" s="1" a="1"/>
  <c r="M100" s="1"/>
  <c r="T99"/>
  <c r="S99"/>
  <c r="M99" a="1"/>
  <c r="M99" s="1"/>
  <c r="K99" a="1"/>
  <c r="K99" s="1"/>
  <c r="T98"/>
  <c r="S98"/>
  <c r="K98" a="1"/>
  <c r="K98" s="1"/>
  <c r="J98"/>
  <c r="M98" s="1" a="1"/>
  <c r="M98" s="1"/>
  <c r="T97"/>
  <c r="S97"/>
  <c r="M97" a="1"/>
  <c r="M97" s="1"/>
  <c r="J97"/>
  <c r="K97" s="1" a="1"/>
  <c r="K97" s="1"/>
  <c r="T96"/>
  <c r="S96"/>
  <c r="M96" a="1"/>
  <c r="M96" s="1"/>
  <c r="K96" a="1"/>
  <c r="K96" s="1"/>
  <c r="T95"/>
  <c r="S95"/>
  <c r="J95"/>
  <c r="K95" s="1" a="1"/>
  <c r="K95" s="1"/>
  <c r="T94"/>
  <c r="S94"/>
  <c r="K94" a="1"/>
  <c r="K94" s="1"/>
  <c r="J94"/>
  <c r="M94" s="1" a="1"/>
  <c r="M94" s="1"/>
  <c r="T93"/>
  <c r="S93"/>
  <c r="M93" a="1"/>
  <c r="M93" s="1"/>
  <c r="K93" a="1"/>
  <c r="K93" s="1"/>
  <c r="T92"/>
  <c r="S92"/>
  <c r="K92" a="1"/>
  <c r="K92" s="1"/>
  <c r="J92"/>
  <c r="M92" s="1" a="1"/>
  <c r="M92" s="1"/>
  <c r="T91"/>
  <c r="S91"/>
  <c r="J91"/>
  <c r="K91" s="1" a="1"/>
  <c r="K91" s="1"/>
  <c r="T90"/>
  <c r="S90"/>
  <c r="M90" a="1"/>
  <c r="M90" s="1"/>
  <c r="K90" a="1"/>
  <c r="K90" s="1"/>
  <c r="T89"/>
  <c r="S89"/>
  <c r="M89" a="1"/>
  <c r="M89" s="1"/>
  <c r="J89"/>
  <c r="K89" s="1" a="1"/>
  <c r="K89" s="1"/>
  <c r="T88"/>
  <c r="S88"/>
  <c r="K88" a="1"/>
  <c r="K88" s="1"/>
  <c r="J88"/>
  <c r="M88" s="1" a="1"/>
  <c r="M88" s="1"/>
  <c r="T87"/>
  <c r="S87"/>
  <c r="M87" a="1"/>
  <c r="M87" s="1"/>
  <c r="K87" a="1"/>
  <c r="K87" s="1"/>
  <c r="T86"/>
  <c r="S86"/>
  <c r="K86" a="1"/>
  <c r="K86" s="1"/>
  <c r="J86"/>
  <c r="M86" s="1" a="1"/>
  <c r="M86" s="1"/>
  <c r="T85"/>
  <c r="S85"/>
  <c r="M85" a="1"/>
  <c r="M85" s="1"/>
  <c r="J85"/>
  <c r="K85" s="1" a="1"/>
  <c r="K85" s="1"/>
  <c r="T84"/>
  <c r="S84"/>
  <c r="M84" a="1"/>
  <c r="M84" s="1"/>
  <c r="K84" a="1"/>
  <c r="K84" s="1"/>
  <c r="T83"/>
  <c r="S83"/>
  <c r="J83"/>
  <c r="K83" s="1" a="1"/>
  <c r="K83" s="1"/>
  <c r="L83" s="1" a="1"/>
  <c r="L83" s="1"/>
  <c r="T82"/>
  <c r="S82"/>
  <c r="J82"/>
  <c r="T81"/>
  <c r="S81"/>
  <c r="M81" a="1"/>
  <c r="M81" s="1"/>
  <c r="N81" s="1" a="1"/>
  <c r="N81" s="1"/>
  <c r="K81" a="1"/>
  <c r="K81" s="1"/>
  <c r="Q81" s="1" a="1"/>
  <c r="Q81" s="1"/>
  <c r="U81" s="1"/>
  <c r="T80"/>
  <c r="S80"/>
  <c r="M80" a="1"/>
  <c r="M80" s="1"/>
  <c r="J80"/>
  <c r="K80" s="1" a="1"/>
  <c r="K80" s="1"/>
  <c r="L80" s="1" a="1"/>
  <c r="L80" s="1"/>
  <c r="T79"/>
  <c r="S79"/>
  <c r="J79"/>
  <c r="M79" s="1" a="1"/>
  <c r="M79" s="1"/>
  <c r="T78"/>
  <c r="S78"/>
  <c r="M78" a="1"/>
  <c r="M78" s="1"/>
  <c r="N78" s="1" a="1"/>
  <c r="N78" s="1"/>
  <c r="O78" s="1" a="1"/>
  <c r="O78" s="1"/>
  <c r="K78" a="1"/>
  <c r="K78" s="1"/>
  <c r="Q78" s="1" a="1"/>
  <c r="Q78" s="1"/>
  <c r="U78" s="1"/>
  <c r="T77"/>
  <c r="S77"/>
  <c r="J77"/>
  <c r="K77" s="1" a="1"/>
  <c r="K77" s="1"/>
  <c r="L77" s="1" a="1"/>
  <c r="L77" s="1"/>
  <c r="T76"/>
  <c r="S76"/>
  <c r="J76"/>
  <c r="T75"/>
  <c r="S75"/>
  <c r="M75" a="1"/>
  <c r="M75" s="1"/>
  <c r="N75" s="1" a="1"/>
  <c r="N75" s="1"/>
  <c r="O75" s="1" a="1"/>
  <c r="O75" s="1"/>
  <c r="K75" a="1"/>
  <c r="K75" s="1"/>
  <c r="Q75" s="1" a="1"/>
  <c r="Q75" s="1"/>
  <c r="U75" s="1"/>
  <c r="T74"/>
  <c r="S74"/>
  <c r="M74" a="1"/>
  <c r="M74" s="1"/>
  <c r="J74"/>
  <c r="K74" s="1" a="1"/>
  <c r="K74" s="1"/>
  <c r="L74" s="1" a="1"/>
  <c r="L74" s="1"/>
  <c r="T73"/>
  <c r="S73"/>
  <c r="K73" a="1"/>
  <c r="K73" s="1"/>
  <c r="J73"/>
  <c r="M73" s="1" a="1"/>
  <c r="M73" s="1"/>
  <c r="T72"/>
  <c r="S72"/>
  <c r="M72" a="1"/>
  <c r="M72" s="1"/>
  <c r="K72" a="1"/>
  <c r="K72" s="1"/>
  <c r="T71"/>
  <c r="S71"/>
  <c r="M71" a="1"/>
  <c r="M71" s="1"/>
  <c r="K71" a="1"/>
  <c r="K71" s="1"/>
  <c r="J71"/>
  <c r="T70"/>
  <c r="S70"/>
  <c r="K70" a="1"/>
  <c r="K70" s="1"/>
  <c r="J70"/>
  <c r="M70" s="1" a="1"/>
  <c r="M70" s="1"/>
  <c r="T69"/>
  <c r="S69"/>
  <c r="M69" a="1"/>
  <c r="M69" s="1"/>
  <c r="K69" a="1"/>
  <c r="K69" s="1"/>
  <c r="T68"/>
  <c r="S68"/>
  <c r="J68"/>
  <c r="M68" s="1" a="1"/>
  <c r="M68" s="1"/>
  <c r="T67"/>
  <c r="S67"/>
  <c r="J67"/>
  <c r="T66"/>
  <c r="S66"/>
  <c r="M66" a="1"/>
  <c r="M66" s="1"/>
  <c r="K66" a="1"/>
  <c r="K66" s="1"/>
  <c r="T65"/>
  <c r="S65"/>
  <c r="J65"/>
  <c r="T64"/>
  <c r="S64"/>
  <c r="J64"/>
  <c r="M64" s="1" a="1"/>
  <c r="M64" s="1"/>
  <c r="T63"/>
  <c r="S63"/>
  <c r="M63"/>
  <c r="P63" s="1" a="1"/>
  <c r="P63" s="1"/>
  <c r="M63" a="1"/>
  <c r="K63"/>
  <c r="L63" s="1" a="1"/>
  <c r="L63" s="1"/>
  <c r="K63" a="1"/>
  <c r="T62"/>
  <c r="S62"/>
  <c r="J62"/>
  <c r="M62" s="1" a="1"/>
  <c r="M62" s="1"/>
  <c r="T61"/>
  <c r="S61"/>
  <c r="J61"/>
  <c r="T60"/>
  <c r="S60"/>
  <c r="M60" a="1"/>
  <c r="M60" s="1"/>
  <c r="K60" a="1"/>
  <c r="K60" s="1"/>
  <c r="T59"/>
  <c r="S59"/>
  <c r="J59"/>
  <c r="T58"/>
  <c r="S58"/>
  <c r="J58"/>
  <c r="M58" s="1" a="1"/>
  <c r="M58" s="1"/>
  <c r="T57"/>
  <c r="S57"/>
  <c r="M57"/>
  <c r="P57" s="1" a="1"/>
  <c r="P57" s="1"/>
  <c r="M57" a="1"/>
  <c r="K57"/>
  <c r="L57" s="1" a="1"/>
  <c r="L57" s="1"/>
  <c r="K57" a="1"/>
  <c r="T56"/>
  <c r="S56"/>
  <c r="J56"/>
  <c r="M56" s="1" a="1"/>
  <c r="M56" s="1"/>
  <c r="T55"/>
  <c r="S55"/>
  <c r="J55"/>
  <c r="T54"/>
  <c r="S54"/>
  <c r="M54" a="1"/>
  <c r="M54" s="1"/>
  <c r="K54" a="1"/>
  <c r="K54" s="1"/>
  <c r="T53"/>
  <c r="S53"/>
  <c r="J53"/>
  <c r="T52"/>
  <c r="S52"/>
  <c r="J52"/>
  <c r="M52" s="1" a="1"/>
  <c r="M52" s="1"/>
  <c r="T51"/>
  <c r="S51"/>
  <c r="M51"/>
  <c r="P51" s="1" a="1"/>
  <c r="P51" s="1"/>
  <c r="M51" a="1"/>
  <c r="K51"/>
  <c r="L51" s="1" a="1"/>
  <c r="L51" s="1"/>
  <c r="K51" a="1"/>
  <c r="T50"/>
  <c r="S50"/>
  <c r="J50"/>
  <c r="M50" s="1" a="1"/>
  <c r="M50" s="1"/>
  <c r="T49"/>
  <c r="S49"/>
  <c r="J49"/>
  <c r="T48"/>
  <c r="S48"/>
  <c r="M48" a="1"/>
  <c r="M48" s="1"/>
  <c r="K48" a="1"/>
  <c r="K48" s="1"/>
  <c r="T47"/>
  <c r="S47"/>
  <c r="J47"/>
  <c r="T46"/>
  <c r="S46"/>
  <c r="J46"/>
  <c r="M46" s="1" a="1"/>
  <c r="M46" s="1"/>
  <c r="T45"/>
  <c r="S45"/>
  <c r="M45"/>
  <c r="P45" s="1" a="1"/>
  <c r="P45" s="1"/>
  <c r="M45" a="1"/>
  <c r="K45"/>
  <c r="L45" s="1" a="1"/>
  <c r="L45" s="1"/>
  <c r="K45" a="1"/>
  <c r="T44"/>
  <c r="S44"/>
  <c r="J44"/>
  <c r="M44" s="1" a="1"/>
  <c r="M44" s="1"/>
  <c r="T43"/>
  <c r="S43"/>
  <c r="J43"/>
  <c r="T42"/>
  <c r="S42"/>
  <c r="M42" a="1"/>
  <c r="M42" s="1"/>
  <c r="K42" a="1"/>
  <c r="K42" s="1"/>
  <c r="T41"/>
  <c r="S41"/>
  <c r="J41"/>
  <c r="T40"/>
  <c r="S40"/>
  <c r="J40"/>
  <c r="M40" s="1" a="1"/>
  <c r="M40" s="1"/>
  <c r="T39"/>
  <c r="S39"/>
  <c r="M39"/>
  <c r="M39" a="1"/>
  <c r="K39"/>
  <c r="K39" a="1"/>
  <c r="T38"/>
  <c r="S38"/>
  <c r="J38"/>
  <c r="T37"/>
  <c r="S37"/>
  <c r="J37"/>
  <c r="T36"/>
  <c r="S36"/>
  <c r="M36" a="1"/>
  <c r="M36" s="1"/>
  <c r="K36" a="1"/>
  <c r="K36" s="1"/>
  <c r="T35"/>
  <c r="S35"/>
  <c r="J35"/>
  <c r="T34"/>
  <c r="S34"/>
  <c r="J34"/>
  <c r="T33"/>
  <c r="S33"/>
  <c r="M33"/>
  <c r="M33" a="1"/>
  <c r="K33"/>
  <c r="K33" a="1"/>
  <c r="T32"/>
  <c r="S32"/>
  <c r="J32"/>
  <c r="T31"/>
  <c r="S31"/>
  <c r="J31"/>
  <c r="T30"/>
  <c r="S30"/>
  <c r="M30" a="1"/>
  <c r="M30" s="1"/>
  <c r="K30" a="1"/>
  <c r="K30" s="1"/>
  <c r="T29"/>
  <c r="S29"/>
  <c r="J29"/>
  <c r="T28"/>
  <c r="S28"/>
  <c r="J28"/>
  <c r="T27"/>
  <c r="S27"/>
  <c r="M27"/>
  <c r="M27" a="1"/>
  <c r="K27"/>
  <c r="K27" a="1"/>
  <c r="T26"/>
  <c r="S26"/>
  <c r="J26"/>
  <c r="T25"/>
  <c r="S25"/>
  <c r="J25"/>
  <c r="T24"/>
  <c r="S24"/>
  <c r="M24" a="1"/>
  <c r="M24" s="1"/>
  <c r="K24" a="1"/>
  <c r="K24" s="1"/>
  <c r="T23"/>
  <c r="S23"/>
  <c r="J23"/>
  <c r="K23" s="1" a="1"/>
  <c r="K23" s="1"/>
  <c r="T22"/>
  <c r="S22"/>
  <c r="K22" a="1"/>
  <c r="K22" s="1"/>
  <c r="J22"/>
  <c r="M22" s="1" a="1"/>
  <c r="M22" s="1"/>
  <c r="T21"/>
  <c r="S21"/>
  <c r="M21" a="1"/>
  <c r="M21" s="1"/>
  <c r="K21" a="1"/>
  <c r="K21" s="1"/>
  <c r="T20"/>
  <c r="S20"/>
  <c r="K20" a="1"/>
  <c r="K20" s="1"/>
  <c r="J20"/>
  <c r="M20" s="1" a="1"/>
  <c r="M20" s="1"/>
  <c r="T19"/>
  <c r="S19"/>
  <c r="J19"/>
  <c r="K19" s="1" a="1"/>
  <c r="K19" s="1"/>
  <c r="T18"/>
  <c r="S18"/>
  <c r="M18" a="1"/>
  <c r="M18" s="1"/>
  <c r="K18" a="1"/>
  <c r="K18" s="1"/>
  <c r="T17"/>
  <c r="S17"/>
  <c r="M17" a="1"/>
  <c r="M17" s="1"/>
  <c r="J17"/>
  <c r="K17" s="1" a="1"/>
  <c r="K17" s="1"/>
  <c r="T16"/>
  <c r="S16"/>
  <c r="K16" a="1"/>
  <c r="K16" s="1"/>
  <c r="J16"/>
  <c r="M16" s="1" a="1"/>
  <c r="M16" s="1"/>
  <c r="T15"/>
  <c r="S15"/>
  <c r="M15" a="1"/>
  <c r="M15" s="1"/>
  <c r="K15" a="1"/>
  <c r="K15" s="1"/>
  <c r="C15"/>
  <c r="A17" s="1"/>
  <c r="U14"/>
  <c r="T14"/>
  <c r="K14" a="1"/>
  <c r="K14" s="1"/>
  <c r="J14"/>
  <c r="M14" s="1" a="1"/>
  <c r="M14" s="1"/>
  <c r="I14"/>
  <c r="I17" s="1"/>
  <c r="I20" s="1"/>
  <c r="I23" s="1"/>
  <c r="I26" s="1"/>
  <c r="I29" s="1"/>
  <c r="I32" s="1"/>
  <c r="I35" s="1"/>
  <c r="I38" s="1"/>
  <c r="I41" s="1"/>
  <c r="I44" s="1"/>
  <c r="I47" s="1"/>
  <c r="I50" s="1"/>
  <c r="I53" s="1"/>
  <c r="I56" s="1"/>
  <c r="I59" s="1"/>
  <c r="I62" s="1"/>
  <c r="I65" s="1"/>
  <c r="I68" s="1"/>
  <c r="I71" s="1"/>
  <c r="I74" s="1"/>
  <c r="I77" s="1"/>
  <c r="I80" s="1"/>
  <c r="I83" s="1"/>
  <c r="I86" s="1"/>
  <c r="I89" s="1"/>
  <c r="I92" s="1"/>
  <c r="I95" s="1"/>
  <c r="I98" s="1"/>
  <c r="I101" s="1"/>
  <c r="I104" s="1"/>
  <c r="I107" s="1"/>
  <c r="I110" s="1"/>
  <c r="I113" s="1"/>
  <c r="I116" s="1"/>
  <c r="I119" s="1"/>
  <c r="I122" s="1"/>
  <c r="I125" s="1"/>
  <c r="I128" s="1"/>
  <c r="I131" s="1"/>
  <c r="I134" s="1"/>
  <c r="I137" s="1"/>
  <c r="I140" s="1"/>
  <c r="I143" s="1"/>
  <c r="I146" s="1"/>
  <c r="I149" s="1"/>
  <c r="I152" s="1"/>
  <c r="I155" s="1"/>
  <c r="I158" s="1"/>
  <c r="I161" s="1"/>
  <c r="I164" s="1"/>
  <c r="I167" s="1"/>
  <c r="I170" s="1"/>
  <c r="I173" s="1"/>
  <c r="I176" s="1"/>
  <c r="I179" s="1"/>
  <c r="I182" s="1"/>
  <c r="I185" s="1"/>
  <c r="I188" s="1"/>
  <c r="I191" s="1"/>
  <c r="I194" s="1"/>
  <c r="I197" s="1"/>
  <c r="I200" s="1"/>
  <c r="I203" s="1"/>
  <c r="I206" s="1"/>
  <c r="I209" s="1"/>
  <c r="I212" s="1"/>
  <c r="I215" s="1"/>
  <c r="I218" s="1"/>
  <c r="I221" s="1"/>
  <c r="I224" s="1"/>
  <c r="I227" s="1"/>
  <c r="I230" s="1"/>
  <c r="I233" s="1"/>
  <c r="I236" s="1"/>
  <c r="I239" s="1"/>
  <c r="I242" s="1"/>
  <c r="I245" s="1"/>
  <c r="I248" s="1"/>
  <c r="I251" s="1"/>
  <c r="I254" s="1"/>
  <c r="I257" s="1"/>
  <c r="I260" s="1"/>
  <c r="I263" s="1"/>
  <c r="I266" s="1"/>
  <c r="I269" s="1"/>
  <c r="I272" s="1"/>
  <c r="I275" s="1"/>
  <c r="I278" s="1"/>
  <c r="I281" s="1"/>
  <c r="I284" s="1"/>
  <c r="I287" s="1"/>
  <c r="I290" s="1"/>
  <c r="I293" s="1"/>
  <c r="I296" s="1"/>
  <c r="I299" s="1"/>
  <c r="I302" s="1"/>
  <c r="I305" s="1"/>
  <c r="I308" s="1"/>
  <c r="U13"/>
  <c r="T13"/>
  <c r="K13" a="1"/>
  <c r="K13" s="1"/>
  <c r="J13"/>
  <c r="M13" s="1" a="1"/>
  <c r="M13" s="1"/>
  <c r="I13"/>
  <c r="I16" s="1"/>
  <c r="I19" s="1"/>
  <c r="I22" s="1"/>
  <c r="I25" s="1"/>
  <c r="I28" s="1"/>
  <c r="I31" s="1"/>
  <c r="I34" s="1"/>
  <c r="I37" s="1"/>
  <c r="I40" s="1"/>
  <c r="I43" s="1"/>
  <c r="I46" s="1"/>
  <c r="I49" s="1"/>
  <c r="I52" s="1"/>
  <c r="I55" s="1"/>
  <c r="I58" s="1"/>
  <c r="I61" s="1"/>
  <c r="I64" s="1"/>
  <c r="I67" s="1"/>
  <c r="I70" s="1"/>
  <c r="I73" s="1"/>
  <c r="I76" s="1"/>
  <c r="I79" s="1"/>
  <c r="I82" s="1"/>
  <c r="I85" s="1"/>
  <c r="I88" s="1"/>
  <c r="I91" s="1"/>
  <c r="I94" s="1"/>
  <c r="I97" s="1"/>
  <c r="I100" s="1"/>
  <c r="I103" s="1"/>
  <c r="I106" s="1"/>
  <c r="I109" s="1"/>
  <c r="I112" s="1"/>
  <c r="I115" s="1"/>
  <c r="I118" s="1"/>
  <c r="I121" s="1"/>
  <c r="I124" s="1"/>
  <c r="I127" s="1"/>
  <c r="I130" s="1"/>
  <c r="I133" s="1"/>
  <c r="I136" s="1"/>
  <c r="I139" s="1"/>
  <c r="I142" s="1"/>
  <c r="I145" s="1"/>
  <c r="I148" s="1"/>
  <c r="I151" s="1"/>
  <c r="I154" s="1"/>
  <c r="I157" s="1"/>
  <c r="I160" s="1"/>
  <c r="I163" s="1"/>
  <c r="I166" s="1"/>
  <c r="I169" s="1"/>
  <c r="I172" s="1"/>
  <c r="I175" s="1"/>
  <c r="I178" s="1"/>
  <c r="I181" s="1"/>
  <c r="I184" s="1"/>
  <c r="I187" s="1"/>
  <c r="I190" s="1"/>
  <c r="I193" s="1"/>
  <c r="I196" s="1"/>
  <c r="I199" s="1"/>
  <c r="I202" s="1"/>
  <c r="I205" s="1"/>
  <c r="I208" s="1"/>
  <c r="I211" s="1"/>
  <c r="I214" s="1"/>
  <c r="I217" s="1"/>
  <c r="I220" s="1"/>
  <c r="I223" s="1"/>
  <c r="I226" s="1"/>
  <c r="I229" s="1"/>
  <c r="I232" s="1"/>
  <c r="I235" s="1"/>
  <c r="I238" s="1"/>
  <c r="I241" s="1"/>
  <c r="I244" s="1"/>
  <c r="I247" s="1"/>
  <c r="I250" s="1"/>
  <c r="I253" s="1"/>
  <c r="I256" s="1"/>
  <c r="I259" s="1"/>
  <c r="I262" s="1"/>
  <c r="I265" s="1"/>
  <c r="I268" s="1"/>
  <c r="I271" s="1"/>
  <c r="I274" s="1"/>
  <c r="I277" s="1"/>
  <c r="I280" s="1"/>
  <c r="I283" s="1"/>
  <c r="I286" s="1"/>
  <c r="I289" s="1"/>
  <c r="I292" s="1"/>
  <c r="I295" s="1"/>
  <c r="I298" s="1"/>
  <c r="I301" s="1"/>
  <c r="I304" s="1"/>
  <c r="I307" s="1"/>
  <c r="U12"/>
  <c r="T12"/>
  <c r="M12" a="1"/>
  <c r="M12" s="1"/>
  <c r="K12" a="1"/>
  <c r="K12" s="1"/>
  <c r="I12"/>
  <c r="I15" s="1"/>
  <c r="I18" s="1"/>
  <c r="I21" s="1"/>
  <c r="I24" s="1"/>
  <c r="I27" s="1"/>
  <c r="I30" s="1"/>
  <c r="I33" s="1"/>
  <c r="I36" s="1"/>
  <c r="I39" s="1"/>
  <c r="I42" s="1"/>
  <c r="I45" s="1"/>
  <c r="I48" s="1"/>
  <c r="I51" s="1"/>
  <c r="I54" s="1"/>
  <c r="I57" s="1"/>
  <c r="I60" s="1"/>
  <c r="I63" s="1"/>
  <c r="I66" s="1"/>
  <c r="I69" s="1"/>
  <c r="I72" s="1"/>
  <c r="I75" s="1"/>
  <c r="I78" s="1"/>
  <c r="I81" s="1"/>
  <c r="I84" s="1"/>
  <c r="I87" s="1"/>
  <c r="I90" s="1"/>
  <c r="I93" s="1"/>
  <c r="I96" s="1"/>
  <c r="I99" s="1"/>
  <c r="I102" s="1"/>
  <c r="I105" s="1"/>
  <c r="I108" s="1"/>
  <c r="I111" s="1"/>
  <c r="I114" s="1"/>
  <c r="I117" s="1"/>
  <c r="I120" s="1"/>
  <c r="I123" s="1"/>
  <c r="I126" s="1"/>
  <c r="I129" s="1"/>
  <c r="I132" s="1"/>
  <c r="I135" s="1"/>
  <c r="I138" s="1"/>
  <c r="I141" s="1"/>
  <c r="I144" s="1"/>
  <c r="I147" s="1"/>
  <c r="I150" s="1"/>
  <c r="I153" s="1"/>
  <c r="I156" s="1"/>
  <c r="I159" s="1"/>
  <c r="I162" s="1"/>
  <c r="I165" s="1"/>
  <c r="I168" s="1"/>
  <c r="I171" s="1"/>
  <c r="I174" s="1"/>
  <c r="I177" s="1"/>
  <c r="I180" s="1"/>
  <c r="I183" s="1"/>
  <c r="I186" s="1"/>
  <c r="I189" s="1"/>
  <c r="I192" s="1"/>
  <c r="I195" s="1"/>
  <c r="I198" s="1"/>
  <c r="I201" s="1"/>
  <c r="I204" s="1"/>
  <c r="I207" s="1"/>
  <c r="I210" s="1"/>
  <c r="I213" s="1"/>
  <c r="I216" s="1"/>
  <c r="I219" s="1"/>
  <c r="I222" s="1"/>
  <c r="I225" s="1"/>
  <c r="I228" s="1"/>
  <c r="I231" s="1"/>
  <c r="I234" s="1"/>
  <c r="I237" s="1"/>
  <c r="I240" s="1"/>
  <c r="I243" s="1"/>
  <c r="I246" s="1"/>
  <c r="I249" s="1"/>
  <c r="I252" s="1"/>
  <c r="I255" s="1"/>
  <c r="I258" s="1"/>
  <c r="I261" s="1"/>
  <c r="I264" s="1"/>
  <c r="I267" s="1"/>
  <c r="I270" s="1"/>
  <c r="I273" s="1"/>
  <c r="I276" s="1"/>
  <c r="I279" s="1"/>
  <c r="I282" s="1"/>
  <c r="I285" s="1"/>
  <c r="I288" s="1"/>
  <c r="I291" s="1"/>
  <c r="I294" s="1"/>
  <c r="I297" s="1"/>
  <c r="I300" s="1"/>
  <c r="I303" s="1"/>
  <c r="I306" s="1"/>
  <c r="C12"/>
  <c r="A13" s="1"/>
  <c r="T11"/>
  <c r="S11"/>
  <c r="M11" a="1"/>
  <c r="M11" s="1"/>
  <c r="K11" a="1"/>
  <c r="K11" s="1"/>
  <c r="J11"/>
  <c r="A11"/>
  <c r="T10"/>
  <c r="S10"/>
  <c r="J10"/>
  <c r="A10"/>
  <c r="T9"/>
  <c r="S9"/>
  <c r="M9" a="1"/>
  <c r="M9" s="1"/>
  <c r="K9" a="1"/>
  <c r="K9" s="1"/>
  <c r="A9"/>
  <c r="J10" i="4"/>
  <c r="G1"/>
  <c r="T23" i="8"/>
  <c r="S23"/>
  <c r="J23"/>
  <c r="M23" s="1" a="1"/>
  <c r="M23" s="1"/>
  <c r="T22"/>
  <c r="S22"/>
  <c r="J22"/>
  <c r="T21"/>
  <c r="S21"/>
  <c r="M21"/>
  <c r="M21" a="1"/>
  <c r="K21"/>
  <c r="K21" a="1"/>
  <c r="C21"/>
  <c r="A23" s="1"/>
  <c r="T20"/>
  <c r="S20"/>
  <c r="J20"/>
  <c r="T19"/>
  <c r="S19"/>
  <c r="J19"/>
  <c r="M19" s="1" a="1"/>
  <c r="M19" s="1"/>
  <c r="T18"/>
  <c r="S18"/>
  <c r="M18"/>
  <c r="P18" s="1" a="1"/>
  <c r="P18" s="1"/>
  <c r="M18" a="1"/>
  <c r="K18"/>
  <c r="L18" s="1" a="1"/>
  <c r="L18" s="1"/>
  <c r="K18" a="1"/>
  <c r="C18"/>
  <c r="A20" s="1"/>
  <c r="T17"/>
  <c r="S17"/>
  <c r="J17"/>
  <c r="M17" s="1" a="1"/>
  <c r="M17" s="1"/>
  <c r="T16"/>
  <c r="S16"/>
  <c r="J16"/>
  <c r="T15"/>
  <c r="S15"/>
  <c r="M15"/>
  <c r="M15" a="1"/>
  <c r="K15"/>
  <c r="K15" a="1"/>
  <c r="C15"/>
  <c r="A17" s="1"/>
  <c r="U14"/>
  <c r="T14"/>
  <c r="J14"/>
  <c r="I14"/>
  <c r="I17" s="1"/>
  <c r="I20" s="1"/>
  <c r="I23" s="1"/>
  <c r="A14"/>
  <c r="U13"/>
  <c r="T13"/>
  <c r="J13"/>
  <c r="M13" s="1" a="1"/>
  <c r="M13" s="1"/>
  <c r="I13"/>
  <c r="I16" s="1"/>
  <c r="I19" s="1"/>
  <c r="I22" s="1"/>
  <c r="U12"/>
  <c r="T12"/>
  <c r="M12"/>
  <c r="P12" s="1" a="1"/>
  <c r="P12" s="1"/>
  <c r="M12" a="1"/>
  <c r="K12" a="1"/>
  <c r="K12" s="1"/>
  <c r="L12" s="1" a="1"/>
  <c r="L12" s="1"/>
  <c r="I12"/>
  <c r="I15" s="1"/>
  <c r="I18" s="1"/>
  <c r="I21" s="1"/>
  <c r="C12"/>
  <c r="A13" s="1"/>
  <c r="A12"/>
  <c r="T11"/>
  <c r="S11"/>
  <c r="J11"/>
  <c r="M11" s="1" a="1"/>
  <c r="M11" s="1"/>
  <c r="A11"/>
  <c r="T10"/>
  <c r="S10"/>
  <c r="K10" a="1"/>
  <c r="K10" s="1"/>
  <c r="J10"/>
  <c r="J24" s="1" a="1"/>
  <c r="J24" s="1"/>
  <c r="A10"/>
  <c r="T9"/>
  <c r="S9"/>
  <c r="M9" a="1"/>
  <c r="M9" s="1"/>
  <c r="K9" a="1"/>
  <c r="K9" s="1"/>
  <c r="A9"/>
  <c r="W69" i="7" a="1"/>
  <c r="W69" s="1"/>
  <c r="V69" a="1"/>
  <c r="V69" s="1"/>
  <c r="U69" a="1"/>
  <c r="U69" s="1"/>
  <c r="T69" a="1"/>
  <c r="T69" s="1"/>
  <c r="S69" a="1"/>
  <c r="S69" s="1"/>
  <c r="R69" a="1"/>
  <c r="R69" s="1"/>
  <c r="Q69" a="1"/>
  <c r="Q69" s="1"/>
  <c r="P69" a="1"/>
  <c r="P69" s="1"/>
  <c r="O69" a="1"/>
  <c r="O69" s="1"/>
  <c r="N69" a="1"/>
  <c r="N69" s="1"/>
  <c r="M69" a="1"/>
  <c r="M69" s="1"/>
  <c r="L69" a="1"/>
  <c r="L69" s="1"/>
  <c r="K69" a="1"/>
  <c r="K69" s="1"/>
  <c r="J69" a="1"/>
  <c r="J69" s="1"/>
  <c r="I39"/>
  <c r="I42" s="1"/>
  <c r="I45" s="1"/>
  <c r="I48" s="1"/>
  <c r="I51" s="1"/>
  <c r="I54" s="1"/>
  <c r="I57" s="1"/>
  <c r="I60" s="1"/>
  <c r="I63" s="1"/>
  <c r="I66" s="1"/>
  <c r="T68"/>
  <c r="M68" a="1"/>
  <c r="M68" s="1"/>
  <c r="K68" a="1"/>
  <c r="K68" s="1"/>
  <c r="J68"/>
  <c r="I68"/>
  <c r="T67"/>
  <c r="M67" a="1"/>
  <c r="K67" a="1"/>
  <c r="J67"/>
  <c r="I67"/>
  <c r="T66"/>
  <c r="M66" a="1"/>
  <c r="M66" s="1"/>
  <c r="K66" a="1"/>
  <c r="K66" s="1"/>
  <c r="C66"/>
  <c r="A67" s="1"/>
  <c r="T65"/>
  <c r="S65"/>
  <c r="J65"/>
  <c r="M65" s="1" a="1"/>
  <c r="M65" s="1"/>
  <c r="T64"/>
  <c r="S64"/>
  <c r="J64"/>
  <c r="T63"/>
  <c r="S63"/>
  <c r="M63"/>
  <c r="M63" a="1"/>
  <c r="K63"/>
  <c r="K63" a="1"/>
  <c r="C63"/>
  <c r="A65" s="1"/>
  <c r="T62"/>
  <c r="S62"/>
  <c r="J62"/>
  <c r="T61"/>
  <c r="S61"/>
  <c r="J61"/>
  <c r="M61" s="1" a="1"/>
  <c r="M61" s="1"/>
  <c r="T60"/>
  <c r="S60"/>
  <c r="M60"/>
  <c r="P60" s="1" a="1"/>
  <c r="P60" s="1"/>
  <c r="M60" a="1"/>
  <c r="K60"/>
  <c r="L60" s="1" a="1"/>
  <c r="L60" s="1"/>
  <c r="K60" a="1"/>
  <c r="C60"/>
  <c r="A62" s="1"/>
  <c r="T59"/>
  <c r="S59"/>
  <c r="J59"/>
  <c r="M59" s="1" a="1"/>
  <c r="M59" s="1"/>
  <c r="T58"/>
  <c r="S58"/>
  <c r="J58"/>
  <c r="T57"/>
  <c r="S57"/>
  <c r="M57"/>
  <c r="M57" a="1"/>
  <c r="K57"/>
  <c r="K57" a="1"/>
  <c r="C57"/>
  <c r="A59" s="1"/>
  <c r="T56"/>
  <c r="S56"/>
  <c r="J56"/>
  <c r="T55"/>
  <c r="S55"/>
  <c r="J55"/>
  <c r="M55" s="1" a="1"/>
  <c r="M55" s="1"/>
  <c r="T54"/>
  <c r="S54"/>
  <c r="M54"/>
  <c r="P54" s="1" a="1"/>
  <c r="P54" s="1"/>
  <c r="M54" a="1"/>
  <c r="K54"/>
  <c r="L54" s="1" a="1"/>
  <c r="L54" s="1"/>
  <c r="K54" a="1"/>
  <c r="C54"/>
  <c r="A56" s="1"/>
  <c r="T53"/>
  <c r="S53"/>
  <c r="J53"/>
  <c r="M53" s="1" a="1"/>
  <c r="M53" s="1"/>
  <c r="T52"/>
  <c r="S52"/>
  <c r="M52" a="1"/>
  <c r="M52" s="1"/>
  <c r="K52" a="1"/>
  <c r="K52" s="1"/>
  <c r="J52"/>
  <c r="T51"/>
  <c r="S51"/>
  <c r="M51" a="1"/>
  <c r="M51" s="1"/>
  <c r="K51" a="1"/>
  <c r="K51" s="1"/>
  <c r="C51"/>
  <c r="A52" s="1"/>
  <c r="T50"/>
  <c r="S50"/>
  <c r="M50" a="1"/>
  <c r="M50" s="1"/>
  <c r="K50" a="1"/>
  <c r="K50" s="1"/>
  <c r="J50"/>
  <c r="T49"/>
  <c r="S49"/>
  <c r="M49" a="1"/>
  <c r="M49" s="1"/>
  <c r="K49" a="1"/>
  <c r="K49" s="1"/>
  <c r="J49"/>
  <c r="T48"/>
  <c r="S48"/>
  <c r="M48" a="1"/>
  <c r="M48" s="1"/>
  <c r="K48" a="1"/>
  <c r="K48" s="1"/>
  <c r="C48"/>
  <c r="A50" s="1"/>
  <c r="T47"/>
  <c r="S47"/>
  <c r="M47" a="1"/>
  <c r="M47" s="1"/>
  <c r="K47" a="1"/>
  <c r="K47" s="1"/>
  <c r="J47"/>
  <c r="T46"/>
  <c r="S46"/>
  <c r="M46" a="1"/>
  <c r="M46" s="1"/>
  <c r="K46" a="1"/>
  <c r="K46" s="1"/>
  <c r="J46"/>
  <c r="T45"/>
  <c r="S45"/>
  <c r="M45" a="1"/>
  <c r="M45" s="1"/>
  <c r="K45" a="1"/>
  <c r="K45" s="1"/>
  <c r="C45"/>
  <c r="A46" s="1"/>
  <c r="T44"/>
  <c r="S44"/>
  <c r="M44" a="1"/>
  <c r="M44" s="1"/>
  <c r="K44" a="1"/>
  <c r="K44" s="1"/>
  <c r="J44"/>
  <c r="T43"/>
  <c r="S43"/>
  <c r="M43" a="1"/>
  <c r="M43" s="1"/>
  <c r="K43" a="1"/>
  <c r="K43" s="1"/>
  <c r="J43"/>
  <c r="T42"/>
  <c r="S42"/>
  <c r="M42" a="1"/>
  <c r="M42" s="1"/>
  <c r="K42" a="1"/>
  <c r="K42" s="1"/>
  <c r="C42"/>
  <c r="A44" s="1"/>
  <c r="T41"/>
  <c r="M41" a="1"/>
  <c r="K41" a="1"/>
  <c r="J41"/>
  <c r="I41"/>
  <c r="I44" s="1"/>
  <c r="I47" s="1"/>
  <c r="I50" s="1"/>
  <c r="I53" s="1"/>
  <c r="I56" s="1"/>
  <c r="I59" s="1"/>
  <c r="I62" s="1"/>
  <c r="I65" s="1"/>
  <c r="T40"/>
  <c r="M40" a="1"/>
  <c r="K40" a="1"/>
  <c r="K40" s="1"/>
  <c r="J40"/>
  <c r="I40"/>
  <c r="I43" s="1"/>
  <c r="I46" s="1"/>
  <c r="I49" s="1"/>
  <c r="I52" s="1"/>
  <c r="I55" s="1"/>
  <c r="I58" s="1"/>
  <c r="I61" s="1"/>
  <c r="I64" s="1"/>
  <c r="T39"/>
  <c r="M39" a="1"/>
  <c r="M39" s="1"/>
  <c r="K39" a="1"/>
  <c r="K39" s="1"/>
  <c r="C39"/>
  <c r="A40" s="1"/>
  <c r="T38"/>
  <c r="S38"/>
  <c r="J38"/>
  <c r="M38" s="1" a="1"/>
  <c r="M38" s="1"/>
  <c r="T37"/>
  <c r="S37"/>
  <c r="J37"/>
  <c r="T36"/>
  <c r="S36"/>
  <c r="M36"/>
  <c r="M36" a="1"/>
  <c r="K36"/>
  <c r="K36" a="1"/>
  <c r="C36"/>
  <c r="A38" s="1"/>
  <c r="T35"/>
  <c r="S35"/>
  <c r="J35"/>
  <c r="T34"/>
  <c r="S34"/>
  <c r="J34"/>
  <c r="M34" s="1" a="1"/>
  <c r="M34" s="1"/>
  <c r="T33"/>
  <c r="S33"/>
  <c r="M33"/>
  <c r="P33" s="1" a="1"/>
  <c r="P33" s="1"/>
  <c r="M33" a="1"/>
  <c r="K33"/>
  <c r="L33" s="1" a="1"/>
  <c r="L33" s="1"/>
  <c r="K33" a="1"/>
  <c r="C33"/>
  <c r="A35" s="1"/>
  <c r="T32"/>
  <c r="S32"/>
  <c r="J32"/>
  <c r="M32" s="1" a="1"/>
  <c r="M32" s="1"/>
  <c r="T31"/>
  <c r="S31"/>
  <c r="J31"/>
  <c r="T30"/>
  <c r="S30"/>
  <c r="M30"/>
  <c r="M30" a="1"/>
  <c r="K30"/>
  <c r="K30" a="1"/>
  <c r="C30"/>
  <c r="A32" s="1"/>
  <c r="T29"/>
  <c r="S29"/>
  <c r="J29"/>
  <c r="T28"/>
  <c r="S28"/>
  <c r="J28"/>
  <c r="M28" s="1" a="1"/>
  <c r="M28" s="1"/>
  <c r="T27"/>
  <c r="S27"/>
  <c r="M27"/>
  <c r="P27" s="1" a="1"/>
  <c r="P27" s="1"/>
  <c r="M27" a="1"/>
  <c r="K27"/>
  <c r="L27" s="1" a="1"/>
  <c r="L27" s="1"/>
  <c r="K27" a="1"/>
  <c r="C27"/>
  <c r="A29" s="1"/>
  <c r="T26"/>
  <c r="S26"/>
  <c r="J26"/>
  <c r="M26" s="1" a="1"/>
  <c r="M26" s="1"/>
  <c r="T25"/>
  <c r="S25"/>
  <c r="J25"/>
  <c r="T24"/>
  <c r="S24"/>
  <c r="M24"/>
  <c r="M24" a="1"/>
  <c r="K24"/>
  <c r="K24" a="1"/>
  <c r="C24"/>
  <c r="A26" s="1"/>
  <c r="T23"/>
  <c r="S23"/>
  <c r="J23"/>
  <c r="T22"/>
  <c r="S22"/>
  <c r="J22"/>
  <c r="M22" s="1" a="1"/>
  <c r="M22" s="1"/>
  <c r="T21"/>
  <c r="S21"/>
  <c r="M21"/>
  <c r="P21" s="1" a="1"/>
  <c r="P21" s="1"/>
  <c r="M21" a="1"/>
  <c r="K21"/>
  <c r="L21" s="1" a="1"/>
  <c r="L21" s="1"/>
  <c r="K21" a="1"/>
  <c r="C21"/>
  <c r="A23" s="1"/>
  <c r="T20"/>
  <c r="S20"/>
  <c r="J20"/>
  <c r="M20" s="1" a="1"/>
  <c r="M20" s="1"/>
  <c r="T19"/>
  <c r="S19"/>
  <c r="J19"/>
  <c r="T18"/>
  <c r="S18"/>
  <c r="M18"/>
  <c r="M18" a="1"/>
  <c r="K18"/>
  <c r="K18" a="1"/>
  <c r="C18"/>
  <c r="A20" s="1"/>
  <c r="T17"/>
  <c r="S17"/>
  <c r="J17"/>
  <c r="A17"/>
  <c r="T16"/>
  <c r="S16"/>
  <c r="J16"/>
  <c r="M16" s="1" a="1"/>
  <c r="M16" s="1"/>
  <c r="A16"/>
  <c r="T15"/>
  <c r="S15"/>
  <c r="M15"/>
  <c r="P15" s="1" a="1"/>
  <c r="P15" s="1"/>
  <c r="M15" a="1"/>
  <c r="K15"/>
  <c r="L15" s="1" a="1"/>
  <c r="L15" s="1"/>
  <c r="K15" a="1"/>
  <c r="C15"/>
  <c r="A15"/>
  <c r="U14"/>
  <c r="T14"/>
  <c r="J14"/>
  <c r="M14" s="1" a="1"/>
  <c r="M14" s="1"/>
  <c r="I14"/>
  <c r="I17" s="1"/>
  <c r="I20" s="1"/>
  <c r="I23" s="1"/>
  <c r="I26" s="1"/>
  <c r="I29" s="1"/>
  <c r="I32" s="1"/>
  <c r="I35" s="1"/>
  <c r="I38" s="1"/>
  <c r="A14"/>
  <c r="U13"/>
  <c r="T13"/>
  <c r="J13"/>
  <c r="I13"/>
  <c r="I16" s="1"/>
  <c r="I19" s="1"/>
  <c r="I22" s="1"/>
  <c r="I25" s="1"/>
  <c r="I28" s="1"/>
  <c r="I31" s="1"/>
  <c r="I34" s="1"/>
  <c r="I37" s="1"/>
  <c r="A13"/>
  <c r="U12"/>
  <c r="T12"/>
  <c r="M12"/>
  <c r="M12" a="1"/>
  <c r="K12"/>
  <c r="K12" a="1"/>
  <c r="I12"/>
  <c r="I15" s="1"/>
  <c r="I18" s="1"/>
  <c r="I21" s="1"/>
  <c r="I24" s="1"/>
  <c r="I27" s="1"/>
  <c r="I30" s="1"/>
  <c r="I33" s="1"/>
  <c r="I36" s="1"/>
  <c r="C12"/>
  <c r="A12"/>
  <c r="T11"/>
  <c r="S11"/>
  <c r="J11"/>
  <c r="A11"/>
  <c r="T10"/>
  <c r="S10"/>
  <c r="M10" a="1"/>
  <c r="M10" s="1"/>
  <c r="K10" a="1"/>
  <c r="K10" s="1"/>
  <c r="J10"/>
  <c r="A10"/>
  <c r="T9"/>
  <c r="S9"/>
  <c r="M9"/>
  <c r="M9" a="1"/>
  <c r="K9"/>
  <c r="K9" a="1"/>
  <c r="A9"/>
  <c r="T38" i="5"/>
  <c r="S38"/>
  <c r="M38" a="1"/>
  <c r="M38" s="1"/>
  <c r="K38" a="1"/>
  <c r="K38" s="1"/>
  <c r="J38"/>
  <c r="T37"/>
  <c r="S37"/>
  <c r="K37" a="1"/>
  <c r="K37" s="1"/>
  <c r="J37"/>
  <c r="M37" s="1" a="1"/>
  <c r="M37" s="1"/>
  <c r="T36"/>
  <c r="S36"/>
  <c r="M36" a="1"/>
  <c r="M36" s="1"/>
  <c r="K36" a="1"/>
  <c r="K36" s="1"/>
  <c r="C36"/>
  <c r="A38" s="1"/>
  <c r="C30"/>
  <c r="A30" s="1"/>
  <c r="T35"/>
  <c r="S35"/>
  <c r="J35"/>
  <c r="M35" s="1" a="1"/>
  <c r="M35" s="1"/>
  <c r="T34"/>
  <c r="S34"/>
  <c r="J34"/>
  <c r="T33"/>
  <c r="S33"/>
  <c r="M33"/>
  <c r="M33" a="1"/>
  <c r="K33"/>
  <c r="K33" a="1"/>
  <c r="C33"/>
  <c r="A35" s="1"/>
  <c r="T32"/>
  <c r="S32"/>
  <c r="J32"/>
  <c r="T31"/>
  <c r="S31"/>
  <c r="J31"/>
  <c r="M31" s="1" a="1"/>
  <c r="M31" s="1"/>
  <c r="T30"/>
  <c r="S30"/>
  <c r="M30" a="1"/>
  <c r="M30" s="1"/>
  <c r="P30" s="1" a="1"/>
  <c r="P30" s="1"/>
  <c r="K30"/>
  <c r="L30" s="1" a="1"/>
  <c r="L30" s="1"/>
  <c r="K30" a="1"/>
  <c r="T29"/>
  <c r="S29"/>
  <c r="J29"/>
  <c r="M29" s="1" a="1"/>
  <c r="M29" s="1"/>
  <c r="T28"/>
  <c r="S28"/>
  <c r="J28"/>
  <c r="T27"/>
  <c r="S27"/>
  <c r="M27" a="1"/>
  <c r="M27" s="1"/>
  <c r="K27"/>
  <c r="K27" a="1"/>
  <c r="T26"/>
  <c r="J26"/>
  <c r="T25"/>
  <c r="J25"/>
  <c r="M25" s="1" a="1"/>
  <c r="M25" s="1"/>
  <c r="I25"/>
  <c r="I28" s="1"/>
  <c r="I31" s="1"/>
  <c r="I34" s="1"/>
  <c r="I37" s="1"/>
  <c r="T24"/>
  <c r="M24"/>
  <c r="P24" s="1" a="1"/>
  <c r="P24" s="1"/>
  <c r="M24" a="1"/>
  <c r="K24"/>
  <c r="L24" s="1" a="1"/>
  <c r="L24" s="1"/>
  <c r="K24" a="1"/>
  <c r="C24"/>
  <c r="A26" s="1"/>
  <c r="T23"/>
  <c r="S23"/>
  <c r="J23"/>
  <c r="M23" s="1" a="1"/>
  <c r="M23" s="1"/>
  <c r="T22"/>
  <c r="S22"/>
  <c r="J22"/>
  <c r="T21"/>
  <c r="S21"/>
  <c r="M21"/>
  <c r="M21" a="1"/>
  <c r="K21"/>
  <c r="K21" a="1"/>
  <c r="C21"/>
  <c r="A23" s="1"/>
  <c r="T20"/>
  <c r="S20"/>
  <c r="J20"/>
  <c r="T19"/>
  <c r="S19"/>
  <c r="J19"/>
  <c r="M19" s="1" a="1"/>
  <c r="M19" s="1"/>
  <c r="T18"/>
  <c r="S18"/>
  <c r="M18"/>
  <c r="P18" s="1" a="1"/>
  <c r="P18" s="1"/>
  <c r="M18" a="1"/>
  <c r="K18" a="1"/>
  <c r="K18" s="1"/>
  <c r="L18" s="1" a="1"/>
  <c r="L18" s="1"/>
  <c r="C18"/>
  <c r="A20" s="1"/>
  <c r="T17"/>
  <c r="S17"/>
  <c r="J17"/>
  <c r="M17" s="1" a="1"/>
  <c r="M17" s="1"/>
  <c r="T16"/>
  <c r="S16"/>
  <c r="J16"/>
  <c r="T15"/>
  <c r="S15"/>
  <c r="M15"/>
  <c r="M15" a="1"/>
  <c r="K15"/>
  <c r="K15" a="1"/>
  <c r="U14"/>
  <c r="T14"/>
  <c r="J14"/>
  <c r="I14"/>
  <c r="I17" s="1"/>
  <c r="I20" s="1"/>
  <c r="I23" s="1"/>
  <c r="I26" s="1"/>
  <c r="I29" s="1"/>
  <c r="I32" s="1"/>
  <c r="I35" s="1"/>
  <c r="I38" s="1"/>
  <c r="U13"/>
  <c r="T13"/>
  <c r="J13"/>
  <c r="M13" s="1" a="1"/>
  <c r="M13" s="1"/>
  <c r="I13"/>
  <c r="I16" s="1"/>
  <c r="I19" s="1"/>
  <c r="I22" s="1"/>
  <c r="U12"/>
  <c r="T12"/>
  <c r="M12"/>
  <c r="P12" s="1" a="1"/>
  <c r="P12" s="1"/>
  <c r="M12" a="1"/>
  <c r="K12"/>
  <c r="L12" s="1" a="1"/>
  <c r="L12" s="1"/>
  <c r="K12" a="1"/>
  <c r="I12"/>
  <c r="I15" s="1"/>
  <c r="I18" s="1"/>
  <c r="I21" s="1"/>
  <c r="I24" s="1"/>
  <c r="I27" s="1"/>
  <c r="I30" s="1"/>
  <c r="I33" s="1"/>
  <c r="I36" s="1"/>
  <c r="C12"/>
  <c r="C15" s="1"/>
  <c r="A12"/>
  <c r="T11"/>
  <c r="S11"/>
  <c r="J11"/>
  <c r="M11" s="1" a="1"/>
  <c r="M11" s="1"/>
  <c r="A11"/>
  <c r="T10"/>
  <c r="S10"/>
  <c r="K10" a="1"/>
  <c r="K10" s="1"/>
  <c r="J10"/>
  <c r="M10" s="1" a="1"/>
  <c r="M10" s="1"/>
  <c r="A10"/>
  <c r="T9"/>
  <c r="T39" s="1" a="1"/>
  <c r="S9"/>
  <c r="M9"/>
  <c r="P9" s="1" a="1"/>
  <c r="P9" s="1"/>
  <c r="M9" a="1"/>
  <c r="K9" a="1"/>
  <c r="K9" s="1"/>
  <c r="A9"/>
  <c r="J18" i="4"/>
  <c r="M18" s="1" a="1"/>
  <c r="M18" s="1"/>
  <c r="J17"/>
  <c r="K17" s="1" a="1"/>
  <c r="K17" s="1"/>
  <c r="L17" s="1" a="1"/>
  <c r="L17" s="1"/>
  <c r="J16"/>
  <c r="M16" s="1" a="1"/>
  <c r="M16" s="1"/>
  <c r="J15"/>
  <c r="M15" s="1" a="1"/>
  <c r="M15" s="1"/>
  <c r="P15" s="1" a="1"/>
  <c r="P15" s="1"/>
  <c r="J14"/>
  <c r="M14" s="1" a="1"/>
  <c r="M14" s="1"/>
  <c r="J13"/>
  <c r="M13" s="1" a="1"/>
  <c r="M13" s="1"/>
  <c r="P13" s="1" a="1"/>
  <c r="P13" s="1"/>
  <c r="J12"/>
  <c r="M12" s="1" a="1"/>
  <c r="M12" s="1"/>
  <c r="A18"/>
  <c r="A12"/>
  <c r="J11"/>
  <c r="A11"/>
  <c r="M10" a="1"/>
  <c r="I10"/>
  <c r="I11" s="1"/>
  <c r="I12" s="1"/>
  <c r="I13" s="1"/>
  <c r="I14" s="1"/>
  <c r="I15" s="1"/>
  <c r="I16" s="1"/>
  <c r="I17" s="1"/>
  <c r="I18" s="1"/>
  <c r="A10"/>
  <c r="J9"/>
  <c r="A9"/>
  <c r="N301" i="9" l="1" a="1"/>
  <c r="N301" s="1"/>
  <c r="O301" s="1" a="1"/>
  <c r="O301" s="1"/>
  <c r="P301" a="1"/>
  <c r="P301" s="1"/>
  <c r="R301" s="1" a="1"/>
  <c r="R301" s="1"/>
  <c r="O176" a="1"/>
  <c r="O176" s="1"/>
  <c r="N176" a="1"/>
  <c r="N176" s="1"/>
  <c r="P76" a="1"/>
  <c r="P76" s="1"/>
  <c r="O79" a="1"/>
  <c r="O79" s="1"/>
  <c r="N79" a="1"/>
  <c r="N79" s="1"/>
  <c r="C18"/>
  <c r="M76" a="1"/>
  <c r="M76" s="1"/>
  <c r="K79" a="1"/>
  <c r="K79" s="1"/>
  <c r="P79" a="1"/>
  <c r="P79" s="1"/>
  <c r="M82" a="1"/>
  <c r="M82" s="1"/>
  <c r="N82" s="1" a="1"/>
  <c r="N82" s="1"/>
  <c r="O82" s="1" a="1"/>
  <c r="O82" s="1"/>
  <c r="K140" a="1"/>
  <c r="K140" s="1"/>
  <c r="L140" s="1" a="1"/>
  <c r="L140" s="1"/>
  <c r="N141" a="1"/>
  <c r="N141" s="1"/>
  <c r="O141" s="1" a="1"/>
  <c r="O141" s="1"/>
  <c r="M142" a="1"/>
  <c r="M142" s="1"/>
  <c r="N142" s="1" a="1"/>
  <c r="N142" s="1"/>
  <c r="Q142" s="1" a="1"/>
  <c r="Q142" s="1"/>
  <c r="U142" s="1"/>
  <c r="V142" s="1" a="1"/>
  <c r="V142" s="1"/>
  <c r="P144" a="1"/>
  <c r="P144" s="1"/>
  <c r="K145" a="1"/>
  <c r="K145" s="1"/>
  <c r="L145" s="1" a="1"/>
  <c r="L145" s="1"/>
  <c r="Q146" a="1"/>
  <c r="Q146" s="1"/>
  <c r="U146" s="1"/>
  <c r="M148" a="1"/>
  <c r="M148" s="1"/>
  <c r="N148" s="1" a="1"/>
  <c r="N148" s="1"/>
  <c r="Q148" s="1" a="1"/>
  <c r="Q148" s="1"/>
  <c r="U148" s="1"/>
  <c r="V148" s="1" a="1"/>
  <c r="V148" s="1"/>
  <c r="P150" a="1"/>
  <c r="P150" s="1"/>
  <c r="K151" a="1"/>
  <c r="K151" s="1"/>
  <c r="L151" s="1" a="1"/>
  <c r="L151" s="1"/>
  <c r="Q152" a="1"/>
  <c r="Q152" s="1"/>
  <c r="U152" s="1"/>
  <c r="K176" a="1"/>
  <c r="K176" s="1"/>
  <c r="P176" a="1"/>
  <c r="P176" s="1"/>
  <c r="Q177" a="1"/>
  <c r="Q177" s="1"/>
  <c r="U177" s="1"/>
  <c r="M271" a="1"/>
  <c r="M271" s="1"/>
  <c r="M275" a="1"/>
  <c r="M275" s="1"/>
  <c r="N275" s="1" a="1"/>
  <c r="N275" s="1"/>
  <c r="M286" a="1"/>
  <c r="M286" s="1"/>
  <c r="N286" s="1" a="1"/>
  <c r="N286" s="1"/>
  <c r="O286" s="1" a="1"/>
  <c r="O286" s="1"/>
  <c r="Q289" a="1"/>
  <c r="Q289" s="1"/>
  <c r="U289" s="1"/>
  <c r="M292" a="1"/>
  <c r="M292" s="1"/>
  <c r="N292" s="1" a="1"/>
  <c r="N292" s="1"/>
  <c r="O292" s="1" a="1"/>
  <c r="O292" s="1"/>
  <c r="Q295" a="1"/>
  <c r="Q295" s="1"/>
  <c r="U295" s="1"/>
  <c r="V295" s="1" a="1"/>
  <c r="V295" s="1"/>
  <c r="M298" a="1"/>
  <c r="M298" s="1"/>
  <c r="N298" s="1" a="1"/>
  <c r="N298" s="1"/>
  <c r="O298" s="1" a="1"/>
  <c r="O298" s="1"/>
  <c r="Q301" a="1"/>
  <c r="Q301" s="1"/>
  <c r="U301" s="1"/>
  <c r="M19" a="1"/>
  <c r="M19" s="1"/>
  <c r="P19" s="1" a="1"/>
  <c r="P19" s="1"/>
  <c r="M23" a="1"/>
  <c r="M23" s="1"/>
  <c r="M77" a="1"/>
  <c r="M77" s="1"/>
  <c r="L82" a="1"/>
  <c r="L82" s="1"/>
  <c r="M83" a="1"/>
  <c r="M83" s="1"/>
  <c r="M91" a="1"/>
  <c r="M91" s="1"/>
  <c r="M95" a="1"/>
  <c r="M95" s="1"/>
  <c r="Q139" a="1"/>
  <c r="Q139" s="1"/>
  <c r="U139" s="1"/>
  <c r="L142" a="1"/>
  <c r="L142" s="1"/>
  <c r="P145" a="1"/>
  <c r="P145" s="1"/>
  <c r="L148" a="1"/>
  <c r="L148" s="1"/>
  <c r="P151" a="1"/>
  <c r="P151" s="1"/>
  <c r="M154" a="1"/>
  <c r="M154" s="1"/>
  <c r="M158" a="1"/>
  <c r="M158" s="1"/>
  <c r="M166" a="1"/>
  <c r="M166" s="1"/>
  <c r="M170" a="1"/>
  <c r="M170" s="1"/>
  <c r="N170" s="1" a="1"/>
  <c r="N170" s="1"/>
  <c r="O179" a="1"/>
  <c r="O179" s="1"/>
  <c r="M181" a="1"/>
  <c r="M181" s="1"/>
  <c r="M185" a="1"/>
  <c r="M185" s="1"/>
  <c r="M226" a="1"/>
  <c r="M226" s="1"/>
  <c r="N226" s="1" a="1"/>
  <c r="N226" s="1"/>
  <c r="O226" s="1" a="1"/>
  <c r="O226" s="1"/>
  <c r="M229" a="1"/>
  <c r="M229" s="1"/>
  <c r="M233" a="1"/>
  <c r="M233" s="1"/>
  <c r="M241" a="1"/>
  <c r="M241" s="1"/>
  <c r="M245" a="1"/>
  <c r="M245" s="1"/>
  <c r="M253" a="1"/>
  <c r="M253" s="1"/>
  <c r="M257" a="1"/>
  <c r="M257" s="1"/>
  <c r="M265" a="1"/>
  <c r="M265" s="1"/>
  <c r="M269" a="1"/>
  <c r="M269" s="1"/>
  <c r="P269" s="1" a="1"/>
  <c r="P269" s="1"/>
  <c r="R269" s="1" a="1"/>
  <c r="R269" s="1"/>
  <c r="W269" s="1" a="1"/>
  <c r="W269" s="1"/>
  <c r="M274" a="1"/>
  <c r="M274" s="1"/>
  <c r="M278" a="1"/>
  <c r="M278" s="1"/>
  <c r="M287" a="1"/>
  <c r="M287" s="1"/>
  <c r="N287" s="1" a="1"/>
  <c r="N287" s="1"/>
  <c r="Q287" s="1" a="1"/>
  <c r="Q287" s="1"/>
  <c r="U287" s="1"/>
  <c r="V287" s="1" a="1"/>
  <c r="V287" s="1"/>
  <c r="Q288" a="1"/>
  <c r="Q288" s="1"/>
  <c r="U288" s="1"/>
  <c r="M293" a="1"/>
  <c r="M293" s="1"/>
  <c r="Q294" a="1"/>
  <c r="Q294" s="1"/>
  <c r="U294" s="1"/>
  <c r="V294" s="1" a="1"/>
  <c r="V294" s="1"/>
  <c r="M299" a="1"/>
  <c r="M299" s="1"/>
  <c r="Q300" a="1"/>
  <c r="Q300" s="1"/>
  <c r="U300" s="1"/>
  <c r="M304" a="1"/>
  <c r="M304" s="1"/>
  <c r="M308" a="1"/>
  <c r="M308" s="1"/>
  <c r="K76" a="1"/>
  <c r="K76" s="1"/>
  <c r="K82" a="1"/>
  <c r="K82" s="1"/>
  <c r="K103" a="1"/>
  <c r="K103" s="1"/>
  <c r="M136" a="1"/>
  <c r="M136" s="1"/>
  <c r="P136" s="1" a="1"/>
  <c r="P136" s="1"/>
  <c r="P147" a="1"/>
  <c r="P147" s="1"/>
  <c r="P153" a="1"/>
  <c r="P153" s="1"/>
  <c r="K286" a="1"/>
  <c r="K286" s="1"/>
  <c r="Q286" s="1" a="1"/>
  <c r="Q286" s="1"/>
  <c r="U286" s="1"/>
  <c r="K292" a="1"/>
  <c r="K292" s="1"/>
  <c r="Q292" s="1" a="1"/>
  <c r="Q292" s="1"/>
  <c r="U292" s="1"/>
  <c r="K298" a="1"/>
  <c r="K298" s="1"/>
  <c r="Q298" s="1" a="1"/>
  <c r="Q298" s="1"/>
  <c r="U298" s="1"/>
  <c r="L226" a="1"/>
  <c r="L226" s="1"/>
  <c r="N225" a="1"/>
  <c r="N225" s="1"/>
  <c r="O225" s="1" a="1"/>
  <c r="O225" s="1"/>
  <c r="P225" a="1"/>
  <c r="P225" s="1"/>
  <c r="P227" a="1"/>
  <c r="P227" s="1"/>
  <c r="N227" a="1"/>
  <c r="N227" s="1"/>
  <c r="O227" s="1" a="1"/>
  <c r="O227" s="1"/>
  <c r="L228" a="1"/>
  <c r="L228" s="1"/>
  <c r="P231" a="1"/>
  <c r="P231" s="1"/>
  <c r="N231" a="1"/>
  <c r="N231" s="1"/>
  <c r="Q231" s="1" a="1"/>
  <c r="Q231" s="1"/>
  <c r="U231" s="1"/>
  <c r="V231" s="1" a="1"/>
  <c r="V231" s="1"/>
  <c r="L232" a="1"/>
  <c r="L232" s="1"/>
  <c r="P235" a="1"/>
  <c r="P235" s="1"/>
  <c r="N235" a="1"/>
  <c r="N235" s="1"/>
  <c r="O235" s="1" a="1"/>
  <c r="O235" s="1"/>
  <c r="L236" a="1"/>
  <c r="L236" s="1"/>
  <c r="P239" a="1"/>
  <c r="P239" s="1"/>
  <c r="N239" a="1"/>
  <c r="N239" s="1"/>
  <c r="O239" s="1" a="1"/>
  <c r="O239" s="1"/>
  <c r="L240" a="1"/>
  <c r="L240" s="1"/>
  <c r="P243" a="1"/>
  <c r="P243" s="1"/>
  <c r="N243" a="1"/>
  <c r="N243" s="1"/>
  <c r="O243" a="1"/>
  <c r="O243" s="1"/>
  <c r="L244" a="1"/>
  <c r="L244" s="1"/>
  <c r="P247" a="1"/>
  <c r="P247" s="1"/>
  <c r="N247" a="1"/>
  <c r="N247" s="1"/>
  <c r="Q247" s="1" a="1"/>
  <c r="Q247" s="1"/>
  <c r="U247" s="1"/>
  <c r="V247" s="1" a="1"/>
  <c r="V247" s="1"/>
  <c r="L248" a="1"/>
  <c r="L248" s="1"/>
  <c r="P251" a="1"/>
  <c r="P251" s="1"/>
  <c r="N251" a="1"/>
  <c r="N251" s="1"/>
  <c r="O251" a="1"/>
  <c r="O251" s="1"/>
  <c r="L252" a="1"/>
  <c r="L252" s="1"/>
  <c r="P255" a="1"/>
  <c r="P255" s="1"/>
  <c r="N255" a="1"/>
  <c r="N255" s="1"/>
  <c r="O255" s="1" a="1"/>
  <c r="O255" s="1"/>
  <c r="L256" a="1"/>
  <c r="L256" s="1"/>
  <c r="P259" a="1"/>
  <c r="P259" s="1"/>
  <c r="N259" a="1"/>
  <c r="N259" s="1"/>
  <c r="O259" s="1" a="1"/>
  <c r="O259" s="1"/>
  <c r="L260" a="1"/>
  <c r="L260" s="1"/>
  <c r="P263" a="1"/>
  <c r="P263" s="1"/>
  <c r="N263" a="1"/>
  <c r="N263" s="1"/>
  <c r="Q263" s="1" a="1"/>
  <c r="Q263" s="1"/>
  <c r="U263" s="1"/>
  <c r="V263" s="1" a="1"/>
  <c r="V263" s="1"/>
  <c r="L264" a="1"/>
  <c r="L264" s="1"/>
  <c r="P267" a="1"/>
  <c r="P267" s="1"/>
  <c r="N267" a="1"/>
  <c r="N267" s="1"/>
  <c r="Q267" s="1" a="1"/>
  <c r="Q267" s="1"/>
  <c r="U267" s="1"/>
  <c r="V267" s="1" a="1"/>
  <c r="V267" s="1"/>
  <c r="L268" a="1"/>
  <c r="L268" s="1"/>
  <c r="P271" a="1"/>
  <c r="P271" s="1"/>
  <c r="N271" a="1"/>
  <c r="N271" s="1"/>
  <c r="O271" s="1" a="1"/>
  <c r="O271" s="1"/>
  <c r="L272" a="1"/>
  <c r="L272" s="1"/>
  <c r="L276" a="1"/>
  <c r="L276" s="1"/>
  <c r="P279" a="1"/>
  <c r="P279" s="1"/>
  <c r="N279" a="1"/>
  <c r="N279" s="1"/>
  <c r="Q279" s="1" a="1"/>
  <c r="Q279" s="1"/>
  <c r="U279" s="1"/>
  <c r="V279" s="1" a="1"/>
  <c r="V279" s="1"/>
  <c r="L280" a="1"/>
  <c r="L280" s="1"/>
  <c r="P283" a="1"/>
  <c r="P283" s="1"/>
  <c r="N283" a="1"/>
  <c r="N283" s="1"/>
  <c r="O283" a="1"/>
  <c r="O283" s="1"/>
  <c r="L284" a="1"/>
  <c r="L284" s="1"/>
  <c r="R289" a="1"/>
  <c r="R289" s="1"/>
  <c r="R295" a="1"/>
  <c r="R295" s="1"/>
  <c r="L225" a="1"/>
  <c r="L225" s="1"/>
  <c r="Q225" a="1"/>
  <c r="Q225" s="1"/>
  <c r="U225" s="1"/>
  <c r="V225" s="1" a="1"/>
  <c r="V225" s="1"/>
  <c r="L227" a="1"/>
  <c r="L227" s="1"/>
  <c r="Q227" a="1"/>
  <c r="Q227" s="1"/>
  <c r="U227" s="1"/>
  <c r="P230" a="1"/>
  <c r="P230" s="1"/>
  <c r="N230" a="1"/>
  <c r="N230" s="1"/>
  <c r="O230" s="1" a="1"/>
  <c r="O230" s="1"/>
  <c r="L231" a="1"/>
  <c r="L231" s="1"/>
  <c r="P234" a="1"/>
  <c r="P234" s="1"/>
  <c r="N234" a="1"/>
  <c r="N234" s="1"/>
  <c r="O234" s="1" a="1"/>
  <c r="O234" s="1"/>
  <c r="L235" a="1"/>
  <c r="L235" s="1"/>
  <c r="P238" a="1"/>
  <c r="P238" s="1"/>
  <c r="N238" a="1"/>
  <c r="N238" s="1"/>
  <c r="O238" s="1" a="1"/>
  <c r="O238" s="1"/>
  <c r="L239" a="1"/>
  <c r="L239" s="1"/>
  <c r="P242" a="1"/>
  <c r="P242" s="1"/>
  <c r="N242" a="1"/>
  <c r="N242" s="1"/>
  <c r="O242" s="1" a="1"/>
  <c r="O242" s="1"/>
  <c r="L243" a="1"/>
  <c r="L243" s="1"/>
  <c r="Q243" a="1"/>
  <c r="Q243" s="1"/>
  <c r="U243" s="1"/>
  <c r="P246" a="1"/>
  <c r="P246" s="1"/>
  <c r="N246" a="1"/>
  <c r="N246" s="1"/>
  <c r="O246" s="1" a="1"/>
  <c r="O246" s="1"/>
  <c r="L247" a="1"/>
  <c r="L247" s="1"/>
  <c r="O250" a="1"/>
  <c r="O250" s="1"/>
  <c r="P250" a="1"/>
  <c r="P250" s="1"/>
  <c r="N250" a="1"/>
  <c r="N250" s="1"/>
  <c r="L251" a="1"/>
  <c r="L251" s="1"/>
  <c r="Q251" a="1"/>
  <c r="Q251" s="1"/>
  <c r="U251" s="1"/>
  <c r="V251" s="1" a="1"/>
  <c r="V251" s="1"/>
  <c r="P254" a="1"/>
  <c r="P254" s="1"/>
  <c r="N254" a="1"/>
  <c r="N254" s="1"/>
  <c r="O254" s="1" a="1"/>
  <c r="O254" s="1"/>
  <c r="L255" a="1"/>
  <c r="L255" s="1"/>
  <c r="P258" a="1"/>
  <c r="P258" s="1"/>
  <c r="N258" a="1"/>
  <c r="N258" s="1"/>
  <c r="O258" s="1" a="1"/>
  <c r="O258" s="1"/>
  <c r="L259" a="1"/>
  <c r="L259" s="1"/>
  <c r="Q259" a="1"/>
  <c r="Q259" s="1"/>
  <c r="U259" s="1"/>
  <c r="P262" a="1"/>
  <c r="P262" s="1"/>
  <c r="R262" s="1" a="1"/>
  <c r="R262" s="1"/>
  <c r="N262" a="1"/>
  <c r="N262" s="1"/>
  <c r="O262" s="1" a="1"/>
  <c r="O262" s="1"/>
  <c r="L263" a="1"/>
  <c r="L263" s="1"/>
  <c r="O266" a="1"/>
  <c r="O266" s="1"/>
  <c r="P266" a="1"/>
  <c r="P266" s="1"/>
  <c r="N266" a="1"/>
  <c r="N266" s="1"/>
  <c r="L267" a="1"/>
  <c r="L267" s="1"/>
  <c r="P270" a="1"/>
  <c r="P270" s="1"/>
  <c r="R270" s="1" a="1"/>
  <c r="R270" s="1"/>
  <c r="N270" a="1"/>
  <c r="N270" s="1"/>
  <c r="O270" s="1" a="1"/>
  <c r="O270" s="1"/>
  <c r="L271" a="1"/>
  <c r="L271" s="1"/>
  <c r="P274" a="1"/>
  <c r="P274" s="1"/>
  <c r="N274" a="1"/>
  <c r="N274" s="1"/>
  <c r="O274" s="1" a="1"/>
  <c r="O274" s="1"/>
  <c r="L275" a="1"/>
  <c r="L275" s="1"/>
  <c r="P278" a="1"/>
  <c r="P278" s="1"/>
  <c r="N278" a="1"/>
  <c r="N278" s="1"/>
  <c r="O278" s="1" a="1"/>
  <c r="O278" s="1"/>
  <c r="L279" a="1"/>
  <c r="L279" s="1"/>
  <c r="P282" a="1"/>
  <c r="P282" s="1"/>
  <c r="N282" a="1"/>
  <c r="N282" s="1"/>
  <c r="O282" s="1" a="1"/>
  <c r="O282" s="1"/>
  <c r="L283" a="1"/>
  <c r="L283" s="1"/>
  <c r="Q283" a="1"/>
  <c r="Q283" s="1"/>
  <c r="U283" s="1"/>
  <c r="P226" a="1"/>
  <c r="P226" s="1"/>
  <c r="P229" a="1"/>
  <c r="P229" s="1"/>
  <c r="N229" a="1"/>
  <c r="N229" s="1"/>
  <c r="O229" a="1"/>
  <c r="O229" s="1"/>
  <c r="Q230" a="1"/>
  <c r="Q230" s="1"/>
  <c r="U230" s="1"/>
  <c r="V230" s="1" a="1"/>
  <c r="V230" s="1"/>
  <c r="L230" a="1"/>
  <c r="L230" s="1"/>
  <c r="P233" a="1"/>
  <c r="P233" s="1"/>
  <c r="N233" a="1"/>
  <c r="N233" s="1"/>
  <c r="O233" s="1" a="1"/>
  <c r="O233" s="1"/>
  <c r="Q234" a="1"/>
  <c r="Q234" s="1"/>
  <c r="U234" s="1"/>
  <c r="V234" s="1" a="1"/>
  <c r="V234" s="1"/>
  <c r="L234" a="1"/>
  <c r="L234" s="1"/>
  <c r="P237" a="1"/>
  <c r="P237" s="1"/>
  <c r="N237" a="1"/>
  <c r="N237" s="1"/>
  <c r="Q237" s="1" a="1"/>
  <c r="Q237" s="1"/>
  <c r="U237" s="1"/>
  <c r="V237" s="1" a="1"/>
  <c r="V237" s="1"/>
  <c r="Q238" a="1"/>
  <c r="Q238" s="1"/>
  <c r="U238" s="1"/>
  <c r="V238" s="1" a="1"/>
  <c r="V238" s="1"/>
  <c r="L238" a="1"/>
  <c r="L238" s="1"/>
  <c r="P241" a="1"/>
  <c r="P241" s="1"/>
  <c r="N241" a="1"/>
  <c r="N241" s="1"/>
  <c r="O241" s="1" a="1"/>
  <c r="O241" s="1"/>
  <c r="Q242" a="1"/>
  <c r="Q242" s="1"/>
  <c r="U242" s="1"/>
  <c r="V242" s="1" a="1"/>
  <c r="V242" s="1"/>
  <c r="L242" a="1"/>
  <c r="L242" s="1"/>
  <c r="P245" a="1"/>
  <c r="P245" s="1"/>
  <c r="Q246" a="1"/>
  <c r="Q246" s="1"/>
  <c r="U246" s="1"/>
  <c r="V246" s="1" a="1"/>
  <c r="V246" s="1"/>
  <c r="L246" a="1"/>
  <c r="L246" s="1"/>
  <c r="P249" a="1"/>
  <c r="P249" s="1"/>
  <c r="N249" a="1"/>
  <c r="N249" s="1"/>
  <c r="O249" s="1" a="1"/>
  <c r="O249" s="1"/>
  <c r="Q250" a="1"/>
  <c r="Q250" s="1"/>
  <c r="U250" s="1"/>
  <c r="V250" s="1" a="1"/>
  <c r="V250" s="1"/>
  <c r="L250" a="1"/>
  <c r="L250" s="1"/>
  <c r="P253" a="1"/>
  <c r="P253" s="1"/>
  <c r="N253" a="1"/>
  <c r="N253" s="1"/>
  <c r="O253" a="1"/>
  <c r="O253" s="1"/>
  <c r="Q254" a="1"/>
  <c r="Q254" s="1"/>
  <c r="U254" s="1"/>
  <c r="V254" s="1" a="1"/>
  <c r="V254" s="1"/>
  <c r="L254" a="1"/>
  <c r="L254" s="1"/>
  <c r="P257" a="1"/>
  <c r="P257" s="1"/>
  <c r="N257" a="1"/>
  <c r="N257" s="1"/>
  <c r="O257" s="1" a="1"/>
  <c r="O257" s="1"/>
  <c r="Q258" a="1"/>
  <c r="Q258" s="1"/>
  <c r="U258" s="1"/>
  <c r="V258" s="1" a="1"/>
  <c r="V258" s="1"/>
  <c r="L258" a="1"/>
  <c r="L258" s="1"/>
  <c r="P261" a="1"/>
  <c r="P261" s="1"/>
  <c r="N261" a="1"/>
  <c r="N261" s="1"/>
  <c r="O261" a="1"/>
  <c r="O261" s="1"/>
  <c r="Q262" a="1"/>
  <c r="Q262" s="1"/>
  <c r="U262" s="1"/>
  <c r="V262" s="1" a="1"/>
  <c r="V262" s="1"/>
  <c r="L262" a="1"/>
  <c r="L262" s="1"/>
  <c r="P265" a="1"/>
  <c r="P265" s="1"/>
  <c r="N265" a="1"/>
  <c r="N265" s="1"/>
  <c r="O265" s="1" a="1"/>
  <c r="O265" s="1"/>
  <c r="Q266" a="1"/>
  <c r="Q266" s="1"/>
  <c r="U266" s="1"/>
  <c r="V266" s="1" a="1"/>
  <c r="V266" s="1"/>
  <c r="L266" a="1"/>
  <c r="L266" s="1"/>
  <c r="N269" a="1"/>
  <c r="N269" s="1"/>
  <c r="Q269" s="1" a="1"/>
  <c r="Q269" s="1"/>
  <c r="U269" s="1"/>
  <c r="V269" s="1" a="1"/>
  <c r="V269" s="1"/>
  <c r="Q270" a="1"/>
  <c r="Q270" s="1"/>
  <c r="U270" s="1"/>
  <c r="V270" s="1" a="1"/>
  <c r="V270" s="1"/>
  <c r="L270" a="1"/>
  <c r="L270" s="1"/>
  <c r="P273" a="1"/>
  <c r="P273" s="1"/>
  <c r="N273" a="1"/>
  <c r="N273" s="1"/>
  <c r="O273" s="1" a="1"/>
  <c r="O273" s="1"/>
  <c r="L274" a="1"/>
  <c r="L274" s="1"/>
  <c r="P277" a="1"/>
  <c r="P277" s="1"/>
  <c r="R277" s="1" a="1"/>
  <c r="R277" s="1"/>
  <c r="N277" a="1"/>
  <c r="N277" s="1"/>
  <c r="O277" s="1" a="1"/>
  <c r="O277" s="1"/>
  <c r="L278" a="1"/>
  <c r="L278" s="1"/>
  <c r="P281" a="1"/>
  <c r="P281" s="1"/>
  <c r="N281" a="1"/>
  <c r="N281" s="1"/>
  <c r="O281" s="1" a="1"/>
  <c r="O281" s="1"/>
  <c r="Q282" a="1"/>
  <c r="Q282" s="1"/>
  <c r="U282" s="1"/>
  <c r="V282" s="1" a="1"/>
  <c r="V282" s="1"/>
  <c r="L282" a="1"/>
  <c r="L282" s="1"/>
  <c r="P228" a="1"/>
  <c r="P228" s="1"/>
  <c r="N228" a="1"/>
  <c r="N228" s="1"/>
  <c r="Q228" s="1" a="1"/>
  <c r="Q228" s="1"/>
  <c r="U228" s="1"/>
  <c r="V228" s="1" a="1"/>
  <c r="V228" s="1"/>
  <c r="L229" a="1"/>
  <c r="L229" s="1"/>
  <c r="Q229" a="1"/>
  <c r="Q229" s="1"/>
  <c r="U229" s="1"/>
  <c r="V229" s="1" a="1"/>
  <c r="V229" s="1"/>
  <c r="P232" a="1"/>
  <c r="P232" s="1"/>
  <c r="N232" a="1"/>
  <c r="N232" s="1"/>
  <c r="Q232" s="1" a="1"/>
  <c r="Q232" s="1"/>
  <c r="U232" s="1"/>
  <c r="V232" s="1" a="1"/>
  <c r="V232" s="1"/>
  <c r="L233" a="1"/>
  <c r="L233" s="1"/>
  <c r="P236" a="1"/>
  <c r="P236" s="1"/>
  <c r="N236" a="1"/>
  <c r="N236" s="1"/>
  <c r="Q236" s="1" a="1"/>
  <c r="Q236" s="1"/>
  <c r="U236" s="1"/>
  <c r="V236" s="1" a="1"/>
  <c r="V236" s="1"/>
  <c r="L237" a="1"/>
  <c r="L237" s="1"/>
  <c r="P240" a="1"/>
  <c r="P240" s="1"/>
  <c r="N240" a="1"/>
  <c r="N240" s="1"/>
  <c r="Q240" s="1" a="1"/>
  <c r="Q240" s="1"/>
  <c r="U240" s="1"/>
  <c r="V240" s="1" a="1"/>
  <c r="V240" s="1"/>
  <c r="L241" a="1"/>
  <c r="L241" s="1"/>
  <c r="Q241" a="1"/>
  <c r="Q241" s="1"/>
  <c r="U241" s="1"/>
  <c r="V241" s="1" a="1"/>
  <c r="V241" s="1"/>
  <c r="P244" a="1"/>
  <c r="P244" s="1"/>
  <c r="N244" a="1"/>
  <c r="N244" s="1"/>
  <c r="Q244" s="1" a="1"/>
  <c r="Q244" s="1"/>
  <c r="U244" s="1"/>
  <c r="V244" s="1" a="1"/>
  <c r="V244" s="1"/>
  <c r="L245" a="1"/>
  <c r="L245" s="1"/>
  <c r="P248" a="1"/>
  <c r="P248" s="1"/>
  <c r="N248" a="1"/>
  <c r="N248" s="1"/>
  <c r="Q248" s="1" a="1"/>
  <c r="Q248" s="1"/>
  <c r="U248" s="1"/>
  <c r="V248" s="1" a="1"/>
  <c r="V248" s="1"/>
  <c r="L249" a="1"/>
  <c r="L249" s="1"/>
  <c r="Q249" a="1"/>
  <c r="Q249" s="1"/>
  <c r="U249" s="1"/>
  <c r="V249" s="1" a="1"/>
  <c r="V249" s="1"/>
  <c r="P252" a="1"/>
  <c r="P252" s="1"/>
  <c r="N252" a="1"/>
  <c r="N252" s="1"/>
  <c r="Q252" s="1" a="1"/>
  <c r="Q252" s="1"/>
  <c r="U252" s="1"/>
  <c r="V252" s="1" a="1"/>
  <c r="V252" s="1"/>
  <c r="L253" a="1"/>
  <c r="L253" s="1"/>
  <c r="Q253" a="1"/>
  <c r="Q253" s="1"/>
  <c r="U253" s="1"/>
  <c r="V253" s="1" a="1"/>
  <c r="V253" s="1"/>
  <c r="P256" a="1"/>
  <c r="P256" s="1"/>
  <c r="N256" a="1"/>
  <c r="N256" s="1"/>
  <c r="Q256" s="1" a="1"/>
  <c r="Q256" s="1"/>
  <c r="U256" s="1"/>
  <c r="V256" s="1" a="1"/>
  <c r="V256" s="1"/>
  <c r="L257" a="1"/>
  <c r="L257" s="1"/>
  <c r="Q257" a="1"/>
  <c r="Q257" s="1"/>
  <c r="U257" s="1"/>
  <c r="V257" s="1" a="1"/>
  <c r="V257" s="1"/>
  <c r="P260" a="1"/>
  <c r="P260" s="1"/>
  <c r="N260" a="1"/>
  <c r="N260" s="1"/>
  <c r="Q260" s="1" a="1"/>
  <c r="Q260" s="1"/>
  <c r="U260" s="1"/>
  <c r="V260" s="1" a="1"/>
  <c r="V260" s="1"/>
  <c r="L261" a="1"/>
  <c r="L261" s="1"/>
  <c r="Q261" a="1"/>
  <c r="Q261" s="1"/>
  <c r="U261" s="1"/>
  <c r="V261" s="1" a="1"/>
  <c r="V261" s="1"/>
  <c r="P264" a="1"/>
  <c r="P264" s="1"/>
  <c r="N264" a="1"/>
  <c r="N264" s="1"/>
  <c r="Q264" s="1" a="1"/>
  <c r="Q264" s="1"/>
  <c r="U264" s="1"/>
  <c r="V264" s="1" a="1"/>
  <c r="V264" s="1"/>
  <c r="L265" a="1"/>
  <c r="L265" s="1"/>
  <c r="P268" a="1"/>
  <c r="P268" s="1"/>
  <c r="N268" a="1"/>
  <c r="N268" s="1"/>
  <c r="Q268" s="1" a="1"/>
  <c r="Q268" s="1"/>
  <c r="U268" s="1"/>
  <c r="V268" s="1" a="1"/>
  <c r="V268" s="1"/>
  <c r="L269" a="1"/>
  <c r="L269" s="1"/>
  <c r="P272" a="1"/>
  <c r="P272" s="1"/>
  <c r="N272" a="1"/>
  <c r="N272" s="1"/>
  <c r="Q272" s="1" a="1"/>
  <c r="Q272" s="1"/>
  <c r="U272" s="1"/>
  <c r="V272" s="1" a="1"/>
  <c r="V272" s="1"/>
  <c r="L273" a="1"/>
  <c r="L273" s="1"/>
  <c r="Q273" a="1"/>
  <c r="Q273" s="1"/>
  <c r="U273" s="1"/>
  <c r="V273" s="1" a="1"/>
  <c r="V273" s="1"/>
  <c r="P276" a="1"/>
  <c r="P276" s="1"/>
  <c r="N276" a="1"/>
  <c r="N276" s="1"/>
  <c r="Q276" s="1" a="1"/>
  <c r="Q276" s="1"/>
  <c r="U276" s="1"/>
  <c r="V276" s="1" a="1"/>
  <c r="V276" s="1"/>
  <c r="L277" a="1"/>
  <c r="L277" s="1"/>
  <c r="Q277" a="1"/>
  <c r="Q277" s="1"/>
  <c r="U277" s="1"/>
  <c r="V277" s="1" a="1"/>
  <c r="V277" s="1"/>
  <c r="P280" a="1"/>
  <c r="P280" s="1"/>
  <c r="N280" a="1"/>
  <c r="N280" s="1"/>
  <c r="Q280" s="1" a="1"/>
  <c r="Q280" s="1"/>
  <c r="U280" s="1"/>
  <c r="V280" s="1" a="1"/>
  <c r="V280" s="1"/>
  <c r="L281" a="1"/>
  <c r="L281" s="1"/>
  <c r="Q281" a="1"/>
  <c r="Q281" s="1"/>
  <c r="U281" s="1"/>
  <c r="V281" s="1" a="1"/>
  <c r="V281" s="1"/>
  <c r="P284" a="1"/>
  <c r="P284" s="1"/>
  <c r="N284" a="1"/>
  <c r="N284" s="1"/>
  <c r="Q284" s="1" a="1"/>
  <c r="Q284" s="1"/>
  <c r="U284" s="1"/>
  <c r="V284" s="1" a="1"/>
  <c r="V284" s="1"/>
  <c r="V227" a="1"/>
  <c r="V227" s="1"/>
  <c r="V243" a="1"/>
  <c r="V243" s="1"/>
  <c r="V259" a="1"/>
  <c r="V259" s="1"/>
  <c r="V283" a="1"/>
  <c r="V283" s="1"/>
  <c r="P305" a="1"/>
  <c r="P305" s="1"/>
  <c r="N305" a="1"/>
  <c r="N305" s="1"/>
  <c r="O305" s="1" a="1"/>
  <c r="O305" s="1"/>
  <c r="L306" a="1"/>
  <c r="L306" s="1"/>
  <c r="L285" a="1"/>
  <c r="L285" s="1"/>
  <c r="P285" a="1"/>
  <c r="P285" s="1"/>
  <c r="R285" s="1" a="1"/>
  <c r="R285" s="1"/>
  <c r="L288" a="1"/>
  <c r="L288" s="1"/>
  <c r="P288" a="1"/>
  <c r="P288" s="1"/>
  <c r="R288" s="1" a="1"/>
  <c r="R288" s="1"/>
  <c r="N290" a="1"/>
  <c r="N290" s="1"/>
  <c r="Q290" s="1" a="1"/>
  <c r="Q290" s="1"/>
  <c r="U290" s="1"/>
  <c r="L291" a="1"/>
  <c r="L291" s="1"/>
  <c r="P291" a="1"/>
  <c r="P291" s="1"/>
  <c r="R291" s="1" a="1"/>
  <c r="R291" s="1"/>
  <c r="N293" a="1"/>
  <c r="N293" s="1"/>
  <c r="Q293" s="1" a="1"/>
  <c r="Q293" s="1"/>
  <c r="U293" s="1"/>
  <c r="V293" s="1" a="1"/>
  <c r="V293" s="1"/>
  <c r="L294" a="1"/>
  <c r="L294" s="1"/>
  <c r="P294" a="1"/>
  <c r="P294" s="1"/>
  <c r="N296" a="1"/>
  <c r="N296" s="1"/>
  <c r="Q296" s="1" a="1"/>
  <c r="Q296" s="1"/>
  <c r="U296" s="1"/>
  <c r="V296" s="1" a="1"/>
  <c r="V296" s="1"/>
  <c r="L297" a="1"/>
  <c r="L297" s="1"/>
  <c r="P297" a="1"/>
  <c r="P297" s="1"/>
  <c r="R297" s="1" a="1"/>
  <c r="R297" s="1"/>
  <c r="N299" a="1"/>
  <c r="N299" s="1"/>
  <c r="O299" s="1" a="1"/>
  <c r="O299" s="1"/>
  <c r="L300" a="1"/>
  <c r="L300" s="1"/>
  <c r="P300" a="1"/>
  <c r="P300" s="1"/>
  <c r="R300" s="1" a="1"/>
  <c r="R300" s="1"/>
  <c r="N302" a="1"/>
  <c r="N302" s="1"/>
  <c r="O302" s="1" a="1"/>
  <c r="O302" s="1"/>
  <c r="L303" a="1"/>
  <c r="L303" s="1"/>
  <c r="P303" a="1"/>
  <c r="P303" s="1"/>
  <c r="R303" s="1" a="1"/>
  <c r="R303" s="1"/>
  <c r="L305" a="1"/>
  <c r="L305" s="1"/>
  <c r="P308" a="1"/>
  <c r="P308" s="1"/>
  <c r="N308" a="1"/>
  <c r="N308" s="1"/>
  <c r="O308" s="1" a="1"/>
  <c r="O308" s="1"/>
  <c r="V285" a="1"/>
  <c r="V285" s="1"/>
  <c r="V288" a="1"/>
  <c r="V288" s="1"/>
  <c r="V291" a="1"/>
  <c r="V291" s="1"/>
  <c r="V297" a="1"/>
  <c r="V297" s="1"/>
  <c r="O300" a="1"/>
  <c r="O300" s="1"/>
  <c r="V300" a="1"/>
  <c r="V300" s="1"/>
  <c r="Q302" a="1"/>
  <c r="Q302" s="1"/>
  <c r="U302" s="1"/>
  <c r="O303" a="1"/>
  <c r="O303" s="1"/>
  <c r="V303" a="1"/>
  <c r="V303" s="1"/>
  <c r="L304" a="1"/>
  <c r="L304" s="1"/>
  <c r="P307" a="1"/>
  <c r="P307" s="1"/>
  <c r="N307" a="1"/>
  <c r="N307" s="1"/>
  <c r="O307" s="1" a="1"/>
  <c r="O307" s="1"/>
  <c r="L308" a="1"/>
  <c r="L308" s="1"/>
  <c r="V286" a="1"/>
  <c r="V286" s="1"/>
  <c r="V289" a="1"/>
  <c r="V289" s="1"/>
  <c r="P290" a="1"/>
  <c r="P290" s="1"/>
  <c r="R290" s="1" a="1"/>
  <c r="R290" s="1"/>
  <c r="V292" a="1"/>
  <c r="V292" s="1"/>
  <c r="P293" a="1"/>
  <c r="P293" s="1"/>
  <c r="R293" s="1" a="1"/>
  <c r="R293" s="1"/>
  <c r="P296" a="1"/>
  <c r="P296" s="1"/>
  <c r="V298" a="1"/>
  <c r="V298" s="1"/>
  <c r="P299" a="1"/>
  <c r="P299" s="1"/>
  <c r="V301" a="1"/>
  <c r="V301" s="1"/>
  <c r="P302" a="1"/>
  <c r="P302" s="1"/>
  <c r="R302" s="1" a="1"/>
  <c r="R302" s="1"/>
  <c r="P306" a="1"/>
  <c r="P306" s="1"/>
  <c r="N306" a="1"/>
  <c r="N306" s="1"/>
  <c r="Q306" s="1" a="1"/>
  <c r="Q306" s="1"/>
  <c r="U306" s="1"/>
  <c r="V306" s="1" a="1"/>
  <c r="V306" s="1"/>
  <c r="L307" a="1"/>
  <c r="L307" s="1"/>
  <c r="V290" a="1"/>
  <c r="V290" s="1"/>
  <c r="V302" a="1"/>
  <c r="V302" s="1"/>
  <c r="P123" a="1"/>
  <c r="P123" s="1"/>
  <c r="N123" a="1"/>
  <c r="N123" s="1"/>
  <c r="O123" a="1"/>
  <c r="O123" s="1"/>
  <c r="Q124" a="1"/>
  <c r="Q124" s="1"/>
  <c r="U124" s="1"/>
  <c r="V124" s="1" a="1"/>
  <c r="V124" s="1"/>
  <c r="L124" a="1"/>
  <c r="L124" s="1"/>
  <c r="P120" a="1"/>
  <c r="P120" s="1"/>
  <c r="N120" a="1"/>
  <c r="N120" s="1"/>
  <c r="O120" s="1" a="1"/>
  <c r="O120" s="1"/>
  <c r="P121" a="1"/>
  <c r="P121" s="1"/>
  <c r="N121" a="1"/>
  <c r="N121" s="1"/>
  <c r="O121" a="1"/>
  <c r="O121" s="1"/>
  <c r="L123" a="1"/>
  <c r="L123" s="1"/>
  <c r="Q123" a="1"/>
  <c r="Q123" s="1"/>
  <c r="U123" s="1"/>
  <c r="V123" s="1" a="1"/>
  <c r="V123" s="1"/>
  <c r="P126" a="1"/>
  <c r="P126" s="1"/>
  <c r="N126" a="1"/>
  <c r="N126" s="1"/>
  <c r="O126" s="1" a="1"/>
  <c r="O126" s="1"/>
  <c r="L128" a="1"/>
  <c r="L128" s="1"/>
  <c r="O132" a="1"/>
  <c r="O132" s="1"/>
  <c r="P132" a="1"/>
  <c r="P132" s="1"/>
  <c r="N132" a="1"/>
  <c r="N132" s="1"/>
  <c r="L134" a="1"/>
  <c r="L134" s="1"/>
  <c r="V136" a="1"/>
  <c r="V136" s="1"/>
  <c r="L120" a="1"/>
  <c r="L120" s="1"/>
  <c r="O122" a="1"/>
  <c r="O122" s="1"/>
  <c r="P122" a="1"/>
  <c r="P122" s="1"/>
  <c r="N122" a="1"/>
  <c r="N122" s="1"/>
  <c r="Q126" a="1"/>
  <c r="Q126" s="1"/>
  <c r="U126" s="1"/>
  <c r="L126" a="1"/>
  <c r="L126" s="1"/>
  <c r="P127" a="1"/>
  <c r="P127" s="1"/>
  <c r="N127" a="1"/>
  <c r="N127" s="1"/>
  <c r="O127" a="1"/>
  <c r="O127" s="1"/>
  <c r="O130" a="1"/>
  <c r="O130" s="1"/>
  <c r="P130" a="1"/>
  <c r="P130" s="1"/>
  <c r="N130" a="1"/>
  <c r="N130" s="1"/>
  <c r="Q132" a="1"/>
  <c r="Q132" s="1"/>
  <c r="U132" s="1"/>
  <c r="V132" s="1" a="1"/>
  <c r="V132" s="1"/>
  <c r="L132" a="1"/>
  <c r="L132" s="1"/>
  <c r="P133" a="1"/>
  <c r="P133" s="1"/>
  <c r="N133" a="1"/>
  <c r="N133" s="1"/>
  <c r="O133" a="1"/>
  <c r="O133" s="1"/>
  <c r="O136" a="1"/>
  <c r="O136" s="1"/>
  <c r="N136" a="1"/>
  <c r="N136" s="1"/>
  <c r="Q122" a="1"/>
  <c r="Q122" s="1"/>
  <c r="U122" s="1"/>
  <c r="V122" s="1" a="1"/>
  <c r="V122" s="1"/>
  <c r="L122" a="1"/>
  <c r="L122" s="1"/>
  <c r="O124" a="1"/>
  <c r="O124" s="1"/>
  <c r="P124" a="1"/>
  <c r="P124" s="1"/>
  <c r="N124" a="1"/>
  <c r="N124" s="1"/>
  <c r="P125" a="1"/>
  <c r="P125" s="1"/>
  <c r="N125" a="1"/>
  <c r="N125" s="1"/>
  <c r="O125" s="1" a="1"/>
  <c r="O125" s="1"/>
  <c r="P129" a="1"/>
  <c r="P129" s="1"/>
  <c r="N129" a="1"/>
  <c r="N129" s="1"/>
  <c r="O129" s="1" a="1"/>
  <c r="O129" s="1"/>
  <c r="Q130" a="1"/>
  <c r="Q130" s="1"/>
  <c r="U130" s="1"/>
  <c r="V130" s="1" a="1"/>
  <c r="V130" s="1"/>
  <c r="L130" a="1"/>
  <c r="L130" s="1"/>
  <c r="P131" a="1"/>
  <c r="P131" s="1"/>
  <c r="N131" a="1"/>
  <c r="N131" s="1"/>
  <c r="O131" s="1" a="1"/>
  <c r="O131" s="1"/>
  <c r="P135" a="1"/>
  <c r="P135" s="1"/>
  <c r="N135" a="1"/>
  <c r="N135" s="1"/>
  <c r="O135" s="1" a="1"/>
  <c r="O135" s="1"/>
  <c r="Q136" a="1"/>
  <c r="Q136" s="1"/>
  <c r="U136" s="1"/>
  <c r="L136" a="1"/>
  <c r="L136" s="1"/>
  <c r="O137" a="1"/>
  <c r="O137" s="1"/>
  <c r="N137" a="1"/>
  <c r="N137" s="1"/>
  <c r="P128" a="1"/>
  <c r="P128" s="1"/>
  <c r="N128" a="1"/>
  <c r="N128" s="1"/>
  <c r="O128" s="1" a="1"/>
  <c r="O128" s="1"/>
  <c r="L129" a="1"/>
  <c r="L129" s="1"/>
  <c r="P134" a="1"/>
  <c r="P134" s="1"/>
  <c r="N134" a="1"/>
  <c r="N134" s="1"/>
  <c r="Q134" s="1" a="1"/>
  <c r="Q134" s="1"/>
  <c r="U134" s="1"/>
  <c r="V134" s="1" a="1"/>
  <c r="V134" s="1"/>
  <c r="L135" a="1"/>
  <c r="L135" s="1"/>
  <c r="V126" a="1"/>
  <c r="V126" s="1"/>
  <c r="P154" a="1"/>
  <c r="P154" s="1"/>
  <c r="N154" a="1"/>
  <c r="N154" s="1"/>
  <c r="O154" s="1" a="1"/>
  <c r="O154" s="1"/>
  <c r="L155" a="1"/>
  <c r="L155" s="1"/>
  <c r="P158" a="1"/>
  <c r="P158" s="1"/>
  <c r="N158" a="1"/>
  <c r="N158" s="1"/>
  <c r="Q158" s="1" a="1"/>
  <c r="Q158" s="1"/>
  <c r="U158" s="1"/>
  <c r="V158" s="1" a="1"/>
  <c r="V158" s="1"/>
  <c r="L159" a="1"/>
  <c r="L159" s="1"/>
  <c r="P162" a="1"/>
  <c r="P162" s="1"/>
  <c r="N162" a="1"/>
  <c r="N162" s="1"/>
  <c r="O162" s="1" a="1"/>
  <c r="O162" s="1"/>
  <c r="L163" a="1"/>
  <c r="L163" s="1"/>
  <c r="P166" a="1"/>
  <c r="P166" s="1"/>
  <c r="N166" a="1"/>
  <c r="N166" s="1"/>
  <c r="O166" s="1" a="1"/>
  <c r="O166" s="1"/>
  <c r="L167" a="1"/>
  <c r="L167" s="1"/>
  <c r="L171" a="1"/>
  <c r="L171" s="1"/>
  <c r="P174" a="1"/>
  <c r="P174" s="1"/>
  <c r="N174" a="1"/>
  <c r="N174" s="1"/>
  <c r="O174" a="1"/>
  <c r="O174" s="1"/>
  <c r="L175" a="1"/>
  <c r="L175" s="1"/>
  <c r="O139" a="1"/>
  <c r="O139" s="1"/>
  <c r="V139" a="1"/>
  <c r="V139" s="1"/>
  <c r="P140" a="1"/>
  <c r="P140" s="1"/>
  <c r="P143" a="1"/>
  <c r="P143" s="1"/>
  <c r="R143" s="1" a="1"/>
  <c r="R143" s="1"/>
  <c r="O145" a="1"/>
  <c r="O145" s="1"/>
  <c r="P146" a="1"/>
  <c r="P146" s="1"/>
  <c r="R146" s="1" a="1"/>
  <c r="R146" s="1"/>
  <c r="O148" a="1"/>
  <c r="O148" s="1"/>
  <c r="P149" a="1"/>
  <c r="P149" s="1"/>
  <c r="R149" s="1" a="1"/>
  <c r="R149" s="1"/>
  <c r="O151" a="1"/>
  <c r="O151" s="1"/>
  <c r="P152" a="1"/>
  <c r="P152" s="1"/>
  <c r="R152" s="1" a="1"/>
  <c r="R152" s="1"/>
  <c r="L154" a="1"/>
  <c r="L154" s="1"/>
  <c r="P157" a="1"/>
  <c r="P157" s="1"/>
  <c r="N157" a="1"/>
  <c r="N157" s="1"/>
  <c r="O157" s="1" a="1"/>
  <c r="O157" s="1"/>
  <c r="L158" a="1"/>
  <c r="L158" s="1"/>
  <c r="O161" a="1"/>
  <c r="O161" s="1"/>
  <c r="P161" a="1"/>
  <c r="P161" s="1"/>
  <c r="N161" a="1"/>
  <c r="N161" s="1"/>
  <c r="L162" a="1"/>
  <c r="L162" s="1"/>
  <c r="Q162" a="1"/>
  <c r="Q162" s="1"/>
  <c r="U162" s="1"/>
  <c r="O165" a="1"/>
  <c r="O165" s="1"/>
  <c r="P165" a="1"/>
  <c r="P165" s="1"/>
  <c r="N165" a="1"/>
  <c r="N165" s="1"/>
  <c r="L166" a="1"/>
  <c r="L166" s="1"/>
  <c r="P169" a="1"/>
  <c r="P169" s="1"/>
  <c r="N169" a="1"/>
  <c r="N169" s="1"/>
  <c r="Q169" s="1" a="1"/>
  <c r="Q169" s="1"/>
  <c r="U169" s="1"/>
  <c r="V169" s="1" a="1"/>
  <c r="V169" s="1"/>
  <c r="L170" a="1"/>
  <c r="L170" s="1"/>
  <c r="P173" a="1"/>
  <c r="P173" s="1"/>
  <c r="N173" a="1"/>
  <c r="N173" s="1"/>
  <c r="O173" s="1" a="1"/>
  <c r="O173" s="1"/>
  <c r="L174" a="1"/>
  <c r="L174" s="1"/>
  <c r="Q174" a="1"/>
  <c r="Q174" s="1"/>
  <c r="U174" s="1"/>
  <c r="K121" a="1"/>
  <c r="K121" s="1"/>
  <c r="K125" a="1"/>
  <c r="K125" s="1"/>
  <c r="K127" a="1"/>
  <c r="K127" s="1"/>
  <c r="K131" a="1"/>
  <c r="K131" s="1"/>
  <c r="K133" a="1"/>
  <c r="K133" s="1"/>
  <c r="K137" a="1"/>
  <c r="K137" s="1"/>
  <c r="P137" a="1"/>
  <c r="P137" s="1"/>
  <c r="Q138" a="1"/>
  <c r="Q138" s="1"/>
  <c r="U138" s="1"/>
  <c r="O140" a="1"/>
  <c r="O140" s="1"/>
  <c r="Q141" a="1"/>
  <c r="Q141" s="1"/>
  <c r="U141" s="1"/>
  <c r="V141" s="1" a="1"/>
  <c r="V141" s="1"/>
  <c r="O143" a="1"/>
  <c r="O143" s="1"/>
  <c r="V143" a="1"/>
  <c r="V143" s="1"/>
  <c r="Q144" a="1"/>
  <c r="Q144" s="1"/>
  <c r="U144" s="1"/>
  <c r="O146" a="1"/>
  <c r="O146" s="1"/>
  <c r="V146" a="1"/>
  <c r="V146" s="1"/>
  <c r="Q147" a="1"/>
  <c r="Q147" s="1"/>
  <c r="U147" s="1"/>
  <c r="O149" a="1"/>
  <c r="O149" s="1"/>
  <c r="V149" a="1"/>
  <c r="V149" s="1"/>
  <c r="Q150" a="1"/>
  <c r="Q150" s="1"/>
  <c r="U150" s="1"/>
  <c r="O152" a="1"/>
  <c r="O152" s="1"/>
  <c r="V152" a="1"/>
  <c r="V152" s="1"/>
  <c r="Q153" a="1"/>
  <c r="Q153" s="1"/>
  <c r="U153" s="1"/>
  <c r="V153" s="1" a="1"/>
  <c r="V153" s="1"/>
  <c r="P156" a="1"/>
  <c r="P156" s="1"/>
  <c r="N156" a="1"/>
  <c r="N156" s="1"/>
  <c r="O156" s="1" a="1"/>
  <c r="O156" s="1"/>
  <c r="Q157" a="1"/>
  <c r="Q157" s="1"/>
  <c r="U157" s="1"/>
  <c r="V157" s="1" a="1"/>
  <c r="V157" s="1"/>
  <c r="L157" a="1"/>
  <c r="L157" s="1"/>
  <c r="P160" a="1"/>
  <c r="P160" s="1"/>
  <c r="N160" a="1"/>
  <c r="N160" s="1"/>
  <c r="O160" a="1"/>
  <c r="O160" s="1"/>
  <c r="Q161" a="1"/>
  <c r="Q161" s="1"/>
  <c r="U161" s="1"/>
  <c r="V161" s="1" a="1"/>
  <c r="V161" s="1"/>
  <c r="L161" a="1"/>
  <c r="L161" s="1"/>
  <c r="P164" a="1"/>
  <c r="P164" s="1"/>
  <c r="N164" a="1"/>
  <c r="N164" s="1"/>
  <c r="Q164" s="1" a="1"/>
  <c r="Q164" s="1"/>
  <c r="U164" s="1"/>
  <c r="V164" s="1" a="1"/>
  <c r="V164" s="1"/>
  <c r="Q165" a="1"/>
  <c r="Q165" s="1"/>
  <c r="U165" s="1"/>
  <c r="V165" s="1" a="1"/>
  <c r="V165" s="1"/>
  <c r="L165" a="1"/>
  <c r="L165" s="1"/>
  <c r="P168" a="1"/>
  <c r="P168" s="1"/>
  <c r="N168" a="1"/>
  <c r="N168" s="1"/>
  <c r="O168" s="1" a="1"/>
  <c r="O168" s="1"/>
  <c r="L169" a="1"/>
  <c r="L169" s="1"/>
  <c r="P172" a="1"/>
  <c r="P172" s="1"/>
  <c r="N172" a="1"/>
  <c r="N172" s="1"/>
  <c r="O172" s="1" a="1"/>
  <c r="O172" s="1"/>
  <c r="Q173" a="1"/>
  <c r="Q173" s="1"/>
  <c r="U173" s="1"/>
  <c r="V173" s="1" a="1"/>
  <c r="V173" s="1"/>
  <c r="L173" a="1"/>
  <c r="L173" s="1"/>
  <c r="R179" a="1"/>
  <c r="R179" s="1"/>
  <c r="O155" a="1"/>
  <c r="O155" s="1"/>
  <c r="P155" a="1"/>
  <c r="P155" s="1"/>
  <c r="N155" a="1"/>
  <c r="N155" s="1"/>
  <c r="Q155" s="1" a="1"/>
  <c r="Q155" s="1"/>
  <c r="U155" s="1"/>
  <c r="V155" s="1" a="1"/>
  <c r="V155" s="1"/>
  <c r="L156" a="1"/>
  <c r="L156" s="1"/>
  <c r="Q156" a="1"/>
  <c r="Q156" s="1"/>
  <c r="U156" s="1"/>
  <c r="V156" s="1" a="1"/>
  <c r="V156" s="1"/>
  <c r="P159" a="1"/>
  <c r="P159" s="1"/>
  <c r="N159" a="1"/>
  <c r="N159" s="1"/>
  <c r="Q159" s="1" a="1"/>
  <c r="Q159" s="1"/>
  <c r="U159" s="1"/>
  <c r="V159" s="1" a="1"/>
  <c r="V159" s="1"/>
  <c r="L160" a="1"/>
  <c r="L160" s="1"/>
  <c r="Q160" a="1"/>
  <c r="Q160" s="1"/>
  <c r="U160" s="1"/>
  <c r="V160" s="1" a="1"/>
  <c r="V160" s="1"/>
  <c r="P163" a="1"/>
  <c r="P163" s="1"/>
  <c r="N163" a="1"/>
  <c r="N163" s="1"/>
  <c r="O163" s="1" a="1"/>
  <c r="O163" s="1"/>
  <c r="L164" a="1"/>
  <c r="L164" s="1"/>
  <c r="O167" a="1"/>
  <c r="O167" s="1"/>
  <c r="P167" a="1"/>
  <c r="P167" s="1"/>
  <c r="N167" a="1"/>
  <c r="N167" s="1"/>
  <c r="Q167" s="1" a="1"/>
  <c r="Q167" s="1"/>
  <c r="U167" s="1"/>
  <c r="V167" s="1" a="1"/>
  <c r="V167" s="1"/>
  <c r="L168" a="1"/>
  <c r="L168" s="1"/>
  <c r="Q168" a="1"/>
  <c r="Q168" s="1"/>
  <c r="U168" s="1"/>
  <c r="V168" s="1" a="1"/>
  <c r="V168" s="1"/>
  <c r="O171" a="1"/>
  <c r="O171" s="1"/>
  <c r="P171" a="1"/>
  <c r="P171" s="1"/>
  <c r="N171" a="1"/>
  <c r="N171" s="1"/>
  <c r="Q171" s="1" a="1"/>
  <c r="Q171" s="1"/>
  <c r="U171" s="1"/>
  <c r="V171" s="1" a="1"/>
  <c r="V171" s="1"/>
  <c r="L172" a="1"/>
  <c r="L172" s="1"/>
  <c r="P175" a="1"/>
  <c r="P175" s="1"/>
  <c r="N175" a="1"/>
  <c r="N175" s="1"/>
  <c r="Q175" s="1" a="1"/>
  <c r="Q175" s="1"/>
  <c r="U175" s="1"/>
  <c r="V175" s="1" a="1"/>
  <c r="V175" s="1"/>
  <c r="V138" a="1"/>
  <c r="V138" s="1"/>
  <c r="V144" a="1"/>
  <c r="V144" s="1"/>
  <c r="V147" a="1"/>
  <c r="V147" s="1"/>
  <c r="V150" a="1"/>
  <c r="V150" s="1"/>
  <c r="V162" a="1"/>
  <c r="V162" s="1"/>
  <c r="V174" a="1"/>
  <c r="V174" s="1"/>
  <c r="R177" a="1"/>
  <c r="R177" s="1"/>
  <c r="P181" a="1"/>
  <c r="P181" s="1"/>
  <c r="N181" a="1"/>
  <c r="N181" s="1"/>
  <c r="O181" s="1" a="1"/>
  <c r="O181" s="1"/>
  <c r="L182" a="1"/>
  <c r="L182" s="1"/>
  <c r="P185" a="1"/>
  <c r="P185" s="1"/>
  <c r="N185" a="1"/>
  <c r="N185" s="1"/>
  <c r="O185" s="1" a="1"/>
  <c r="O185" s="1"/>
  <c r="L186" a="1"/>
  <c r="L186" s="1"/>
  <c r="P189" a="1"/>
  <c r="P189" s="1"/>
  <c r="N189" a="1"/>
  <c r="N189" s="1"/>
  <c r="O189" s="1" a="1"/>
  <c r="O189" s="1"/>
  <c r="L190" a="1"/>
  <c r="L190" s="1"/>
  <c r="N178" a="1"/>
  <c r="N178" s="1"/>
  <c r="O178" s="1" a="1"/>
  <c r="O178" s="1"/>
  <c r="V179" a="1"/>
  <c r="V179" s="1"/>
  <c r="P180" a="1"/>
  <c r="P180" s="1"/>
  <c r="N180" a="1"/>
  <c r="N180" s="1"/>
  <c r="Q180" s="1" a="1"/>
  <c r="Q180" s="1"/>
  <c r="U180" s="1"/>
  <c r="V180" s="1" a="1"/>
  <c r="V180" s="1"/>
  <c r="L181" a="1"/>
  <c r="L181" s="1"/>
  <c r="Q181" a="1"/>
  <c r="Q181" s="1"/>
  <c r="U181" s="1"/>
  <c r="P184" a="1"/>
  <c r="P184" s="1"/>
  <c r="N184" a="1"/>
  <c r="N184" s="1"/>
  <c r="O184" s="1" a="1"/>
  <c r="O184" s="1"/>
  <c r="L185" a="1"/>
  <c r="L185" s="1"/>
  <c r="P188" a="1"/>
  <c r="P188" s="1"/>
  <c r="N188" a="1"/>
  <c r="N188" s="1"/>
  <c r="O188" s="1" a="1"/>
  <c r="O188" s="1"/>
  <c r="L189" a="1"/>
  <c r="L189" s="1"/>
  <c r="P192" a="1"/>
  <c r="P192" s="1"/>
  <c r="N192" a="1"/>
  <c r="N192" s="1"/>
  <c r="O192" s="1" a="1"/>
  <c r="O192" s="1"/>
  <c r="L193" a="1"/>
  <c r="L193" s="1"/>
  <c r="N200" a="1"/>
  <c r="N200" s="1"/>
  <c r="O200" s="1" a="1"/>
  <c r="O200" s="1"/>
  <c r="O202" a="1"/>
  <c r="O202" s="1"/>
  <c r="N202" a="1"/>
  <c r="N202" s="1"/>
  <c r="Q178" a="1"/>
  <c r="Q178" s="1"/>
  <c r="U178" s="1"/>
  <c r="L180" a="1"/>
  <c r="L180" s="1"/>
  <c r="P183" a="1"/>
  <c r="P183" s="1"/>
  <c r="N183" a="1"/>
  <c r="N183" s="1"/>
  <c r="O183" s="1" a="1"/>
  <c r="O183" s="1"/>
  <c r="L184" a="1"/>
  <c r="L184" s="1"/>
  <c r="P187" a="1"/>
  <c r="P187" s="1"/>
  <c r="R187" s="1" a="1"/>
  <c r="R187" s="1"/>
  <c r="N187" a="1"/>
  <c r="N187" s="1"/>
  <c r="O187" s="1" a="1"/>
  <c r="O187" s="1"/>
  <c r="L188" a="1"/>
  <c r="L188" s="1"/>
  <c r="P191" a="1"/>
  <c r="P191" s="1"/>
  <c r="N191" a="1"/>
  <c r="N191" s="1"/>
  <c r="O191" a="1"/>
  <c r="O191" s="1"/>
  <c r="Q192" a="1"/>
  <c r="Q192" s="1"/>
  <c r="U192" s="1"/>
  <c r="V192" s="1" a="1"/>
  <c r="V192" s="1"/>
  <c r="L192" a="1"/>
  <c r="L192" s="1"/>
  <c r="N194" a="1"/>
  <c r="N194" s="1"/>
  <c r="O194" s="1" a="1"/>
  <c r="O194" s="1"/>
  <c r="N206" a="1"/>
  <c r="N206" s="1"/>
  <c r="O206" s="1" a="1"/>
  <c r="O206" s="1"/>
  <c r="N208" a="1"/>
  <c r="N208" s="1"/>
  <c r="O208" s="1" a="1"/>
  <c r="O208" s="1"/>
  <c r="N212" a="1"/>
  <c r="N212" s="1"/>
  <c r="O212" s="1" a="1"/>
  <c r="O212" s="1"/>
  <c r="N214" a="1"/>
  <c r="N214" s="1"/>
  <c r="O214" s="1" a="1"/>
  <c r="O214" s="1"/>
  <c r="O218" a="1"/>
  <c r="O218" s="1"/>
  <c r="N218" a="1"/>
  <c r="N218" s="1"/>
  <c r="N220" a="1"/>
  <c r="N220" s="1"/>
  <c r="O220" s="1" a="1"/>
  <c r="O220" s="1"/>
  <c r="O224" a="1"/>
  <c r="O224" s="1"/>
  <c r="N224" a="1"/>
  <c r="N224" s="1"/>
  <c r="V177" a="1"/>
  <c r="V177" s="1"/>
  <c r="P178" a="1"/>
  <c r="P178" s="1"/>
  <c r="R178" s="1" a="1"/>
  <c r="R178" s="1"/>
  <c r="P209" a="1"/>
  <c r="P209" s="1"/>
  <c r="P182" a="1"/>
  <c r="P182" s="1"/>
  <c r="N182" a="1"/>
  <c r="N182" s="1"/>
  <c r="Q182" s="1" a="1"/>
  <c r="Q182" s="1"/>
  <c r="U182" s="1"/>
  <c r="V182" s="1" a="1"/>
  <c r="V182" s="1"/>
  <c r="L183" a="1"/>
  <c r="L183" s="1"/>
  <c r="P186" a="1"/>
  <c r="P186" s="1"/>
  <c r="N186" a="1"/>
  <c r="N186" s="1"/>
  <c r="Q186" s="1" a="1"/>
  <c r="Q186" s="1"/>
  <c r="U186" s="1"/>
  <c r="V186" s="1" a="1"/>
  <c r="V186" s="1"/>
  <c r="L187" a="1"/>
  <c r="L187" s="1"/>
  <c r="Q187" a="1"/>
  <c r="Q187" s="1"/>
  <c r="U187" s="1"/>
  <c r="V187" s="1" a="1"/>
  <c r="V187" s="1"/>
  <c r="P190" a="1"/>
  <c r="P190" s="1"/>
  <c r="N190" a="1"/>
  <c r="N190" s="1"/>
  <c r="O190" s="1" a="1"/>
  <c r="O190" s="1"/>
  <c r="L191" a="1"/>
  <c r="L191" s="1"/>
  <c r="Q191" a="1"/>
  <c r="Q191" s="1"/>
  <c r="U191" s="1"/>
  <c r="V191" s="1" a="1"/>
  <c r="V191" s="1"/>
  <c r="O196" a="1"/>
  <c r="O196" s="1"/>
  <c r="N196" a="1"/>
  <c r="N196" s="1"/>
  <c r="V178" a="1"/>
  <c r="V178" s="1"/>
  <c r="V181" a="1"/>
  <c r="V181" s="1"/>
  <c r="M193" a="1"/>
  <c r="M193" s="1"/>
  <c r="P194" a="1"/>
  <c r="P194" s="1"/>
  <c r="P196" a="1"/>
  <c r="P196" s="1"/>
  <c r="K197" a="1"/>
  <c r="K197" s="1"/>
  <c r="M197" a="1"/>
  <c r="M197" s="1"/>
  <c r="L198" a="1"/>
  <c r="L198" s="1"/>
  <c r="N198" a="1"/>
  <c r="N198" s="1"/>
  <c r="Q198" s="1" a="1"/>
  <c r="Q198" s="1"/>
  <c r="U198" s="1"/>
  <c r="V198" s="1" a="1"/>
  <c r="V198" s="1"/>
  <c r="P198" a="1"/>
  <c r="P198" s="1"/>
  <c r="K199" a="1"/>
  <c r="K199" s="1"/>
  <c r="L199" s="1" a="1"/>
  <c r="L199" s="1"/>
  <c r="M199" a="1"/>
  <c r="M199" s="1"/>
  <c r="P199" s="1" a="1"/>
  <c r="P199" s="1"/>
  <c r="P200" a="1"/>
  <c r="P200" s="1"/>
  <c r="P202" a="1"/>
  <c r="P202" s="1"/>
  <c r="K203" a="1"/>
  <c r="K203" s="1"/>
  <c r="L203" s="1" a="1"/>
  <c r="L203" s="1"/>
  <c r="M203" a="1"/>
  <c r="M203" s="1"/>
  <c r="L204" a="1"/>
  <c r="L204" s="1"/>
  <c r="N204" a="1"/>
  <c r="N204" s="1"/>
  <c r="O204" s="1" a="1"/>
  <c r="O204" s="1"/>
  <c r="P204" a="1"/>
  <c r="P204" s="1"/>
  <c r="K205" a="1"/>
  <c r="K205" s="1"/>
  <c r="M205" a="1"/>
  <c r="M205" s="1"/>
  <c r="P206" a="1"/>
  <c r="P206" s="1"/>
  <c r="P208" a="1"/>
  <c r="P208" s="1"/>
  <c r="K209" a="1"/>
  <c r="K209" s="1"/>
  <c r="L209" s="1" a="1"/>
  <c r="L209" s="1"/>
  <c r="M209" a="1"/>
  <c r="M209" s="1"/>
  <c r="L210" a="1"/>
  <c r="L210" s="1"/>
  <c r="N210" a="1"/>
  <c r="N210" s="1"/>
  <c r="Q210" s="1" a="1"/>
  <c r="Q210" s="1"/>
  <c r="U210" s="1"/>
  <c r="V210" s="1" a="1"/>
  <c r="V210" s="1"/>
  <c r="P210" a="1"/>
  <c r="P210" s="1"/>
  <c r="K211" a="1"/>
  <c r="K211" s="1"/>
  <c r="M211" a="1"/>
  <c r="M211" s="1"/>
  <c r="P212" a="1"/>
  <c r="P212" s="1"/>
  <c r="P214" a="1"/>
  <c r="P214" s="1"/>
  <c r="K215" a="1"/>
  <c r="K215" s="1"/>
  <c r="M215" a="1"/>
  <c r="M215" s="1"/>
  <c r="P215" s="1" a="1"/>
  <c r="P215" s="1"/>
  <c r="L216" a="1"/>
  <c r="L216" s="1"/>
  <c r="N216" a="1"/>
  <c r="N216" s="1"/>
  <c r="Q216" s="1" a="1"/>
  <c r="Q216" s="1"/>
  <c r="U216" s="1"/>
  <c r="V216" s="1" a="1"/>
  <c r="V216" s="1"/>
  <c r="P216" a="1"/>
  <c r="P216" s="1"/>
  <c r="K217" a="1"/>
  <c r="K217" s="1"/>
  <c r="M217" a="1"/>
  <c r="M217" s="1"/>
  <c r="P217" s="1" a="1"/>
  <c r="P217" s="1"/>
  <c r="P218" a="1"/>
  <c r="P218" s="1"/>
  <c r="P220" a="1"/>
  <c r="P220" s="1"/>
  <c r="K221" a="1"/>
  <c r="K221" s="1"/>
  <c r="M221" a="1"/>
  <c r="M221" s="1"/>
  <c r="L222" a="1"/>
  <c r="L222" s="1"/>
  <c r="N222" a="1"/>
  <c r="N222" s="1"/>
  <c r="Q222" s="1" a="1"/>
  <c r="Q222" s="1"/>
  <c r="U222" s="1"/>
  <c r="V222" s="1" a="1"/>
  <c r="V222" s="1"/>
  <c r="P222" a="1"/>
  <c r="P222" s="1"/>
  <c r="K223" a="1"/>
  <c r="K223" s="1"/>
  <c r="L223" s="1" a="1"/>
  <c r="L223" s="1"/>
  <c r="M223" a="1"/>
  <c r="M223" s="1"/>
  <c r="P223" s="1" a="1"/>
  <c r="P223" s="1"/>
  <c r="P224" a="1"/>
  <c r="P224" s="1"/>
  <c r="K194" a="1"/>
  <c r="K194" s="1"/>
  <c r="L194" s="1" a="1"/>
  <c r="L194" s="1"/>
  <c r="N195" a="1"/>
  <c r="N195" s="1"/>
  <c r="Q195" s="1" a="1"/>
  <c r="Q195" s="1"/>
  <c r="K196" a="1"/>
  <c r="K196" s="1"/>
  <c r="Q196" s="1" a="1"/>
  <c r="Q196" s="1"/>
  <c r="U196" s="1"/>
  <c r="V196" s="1" a="1"/>
  <c r="V196" s="1"/>
  <c r="L197" a="1"/>
  <c r="L197" s="1"/>
  <c r="K200" a="1"/>
  <c r="K200" s="1"/>
  <c r="Q200" s="1" a="1"/>
  <c r="Q200" s="1"/>
  <c r="U200" s="1"/>
  <c r="V200" s="1" a="1"/>
  <c r="V200" s="1"/>
  <c r="N201" a="1"/>
  <c r="N201" s="1"/>
  <c r="Q201" s="1" a="1"/>
  <c r="Q201" s="1"/>
  <c r="K202" a="1"/>
  <c r="K202" s="1"/>
  <c r="Q202" s="1" a="1"/>
  <c r="Q202" s="1"/>
  <c r="U202" s="1"/>
  <c r="V202" s="1" a="1"/>
  <c r="V202" s="1"/>
  <c r="L205" a="1"/>
  <c r="L205" s="1"/>
  <c r="K206" a="1"/>
  <c r="K206" s="1"/>
  <c r="N207" a="1"/>
  <c r="N207" s="1"/>
  <c r="Q207" s="1" a="1"/>
  <c r="Q207" s="1"/>
  <c r="K208" a="1"/>
  <c r="K208" s="1"/>
  <c r="L211" a="1"/>
  <c r="L211" s="1"/>
  <c r="K212" a="1"/>
  <c r="K212" s="1"/>
  <c r="Q212" s="1" a="1"/>
  <c r="Q212" s="1"/>
  <c r="U212" s="1"/>
  <c r="V212" s="1" a="1"/>
  <c r="V212" s="1"/>
  <c r="N213" a="1"/>
  <c r="N213" s="1"/>
  <c r="Q213" s="1" a="1"/>
  <c r="Q213" s="1"/>
  <c r="K214" a="1"/>
  <c r="K214" s="1"/>
  <c r="L215" a="1"/>
  <c r="L215" s="1"/>
  <c r="L217" a="1"/>
  <c r="L217" s="1"/>
  <c r="K218" a="1"/>
  <c r="K218" s="1"/>
  <c r="Q218" s="1" a="1"/>
  <c r="Q218" s="1"/>
  <c r="U218" s="1"/>
  <c r="V218" s="1" a="1"/>
  <c r="V218" s="1"/>
  <c r="N219" a="1"/>
  <c r="N219" s="1"/>
  <c r="Q219" s="1" a="1"/>
  <c r="Q219" s="1"/>
  <c r="K220" a="1"/>
  <c r="K220" s="1"/>
  <c r="Q220" s="1" a="1"/>
  <c r="Q220" s="1"/>
  <c r="U220" s="1"/>
  <c r="V220" s="1" a="1"/>
  <c r="V220" s="1"/>
  <c r="L221" a="1"/>
  <c r="L221" s="1"/>
  <c r="K224" a="1"/>
  <c r="K224" s="1"/>
  <c r="Q224" s="1" a="1"/>
  <c r="Q224" s="1"/>
  <c r="U224" s="1"/>
  <c r="V224" s="1" a="1"/>
  <c r="V224" s="1"/>
  <c r="P70" a="1"/>
  <c r="P70" s="1"/>
  <c r="N70" a="1"/>
  <c r="N70" s="1"/>
  <c r="O70" s="1" a="1"/>
  <c r="O70" s="1"/>
  <c r="N73" a="1"/>
  <c r="N73" s="1"/>
  <c r="O73" s="1" a="1"/>
  <c r="O73" s="1"/>
  <c r="L70" a="1"/>
  <c r="L70" s="1"/>
  <c r="P72" a="1"/>
  <c r="P72" s="1"/>
  <c r="N72" a="1"/>
  <c r="N72" s="1"/>
  <c r="O72" a="1"/>
  <c r="O72" s="1"/>
  <c r="L73" a="1"/>
  <c r="L73" s="1"/>
  <c r="P69" a="1"/>
  <c r="P69" s="1"/>
  <c r="R69" s="1" a="1"/>
  <c r="R69" s="1"/>
  <c r="N69" a="1"/>
  <c r="N69" s="1"/>
  <c r="O69" s="1" a="1"/>
  <c r="O69" s="1"/>
  <c r="P71" a="1"/>
  <c r="P71" s="1"/>
  <c r="N71" a="1"/>
  <c r="N71" s="1"/>
  <c r="O71" s="1" a="1"/>
  <c r="O71" s="1"/>
  <c r="L72" a="1"/>
  <c r="L72" s="1"/>
  <c r="Q72" a="1"/>
  <c r="Q72" s="1"/>
  <c r="U72" s="1"/>
  <c r="V72" s="1" a="1"/>
  <c r="V72" s="1"/>
  <c r="P73" a="1"/>
  <c r="P73" s="1"/>
  <c r="Q69" a="1"/>
  <c r="Q69" s="1"/>
  <c r="U69" s="1"/>
  <c r="V69" s="1" a="1"/>
  <c r="V69" s="1"/>
  <c r="L69" a="1"/>
  <c r="L69" s="1"/>
  <c r="L71" a="1"/>
  <c r="L71" s="1"/>
  <c r="P84" a="1"/>
  <c r="P84" s="1"/>
  <c r="N84" a="1"/>
  <c r="N84" s="1"/>
  <c r="Q84" s="1" a="1"/>
  <c r="Q84" s="1"/>
  <c r="U84" s="1"/>
  <c r="V84" s="1" a="1"/>
  <c r="V84" s="1"/>
  <c r="L85" a="1"/>
  <c r="L85" s="1"/>
  <c r="P88" a="1"/>
  <c r="P88" s="1"/>
  <c r="N88" a="1"/>
  <c r="N88" s="1"/>
  <c r="Q88" s="1" a="1"/>
  <c r="Q88" s="1"/>
  <c r="U88" s="1"/>
  <c r="V88" s="1" a="1"/>
  <c r="V88" s="1"/>
  <c r="L89" a="1"/>
  <c r="L89" s="1"/>
  <c r="P92" a="1"/>
  <c r="P92" s="1"/>
  <c r="N92" a="1"/>
  <c r="N92" s="1"/>
  <c r="O92" a="1"/>
  <c r="O92" s="1"/>
  <c r="L93" a="1"/>
  <c r="L93" s="1"/>
  <c r="P96" a="1"/>
  <c r="P96" s="1"/>
  <c r="N96" a="1"/>
  <c r="N96" s="1"/>
  <c r="O96" s="1" a="1"/>
  <c r="O96" s="1"/>
  <c r="L97" a="1"/>
  <c r="L97" s="1"/>
  <c r="P100" a="1"/>
  <c r="P100" s="1"/>
  <c r="N100" a="1"/>
  <c r="N100" s="1"/>
  <c r="O100" a="1"/>
  <c r="O100" s="1"/>
  <c r="L101" a="1"/>
  <c r="L101" s="1"/>
  <c r="N74" a="1"/>
  <c r="N74" s="1"/>
  <c r="O74" s="1" a="1"/>
  <c r="O74" s="1"/>
  <c r="L75" a="1"/>
  <c r="L75" s="1"/>
  <c r="P75" a="1"/>
  <c r="P75" s="1"/>
  <c r="R75" s="1" a="1"/>
  <c r="R75" s="1"/>
  <c r="N77" a="1"/>
  <c r="N77" s="1"/>
  <c r="O77" s="1" a="1"/>
  <c r="O77" s="1"/>
  <c r="L78" a="1"/>
  <c r="L78" s="1"/>
  <c r="P78" a="1"/>
  <c r="P78" s="1"/>
  <c r="R78" s="1" a="1"/>
  <c r="R78" s="1"/>
  <c r="N80" a="1"/>
  <c r="N80" s="1"/>
  <c r="O80" s="1" a="1"/>
  <c r="O80" s="1"/>
  <c r="L81" a="1"/>
  <c r="L81" s="1"/>
  <c r="P81" a="1"/>
  <c r="P81" s="1"/>
  <c r="R81" s="1" a="1"/>
  <c r="R81" s="1"/>
  <c r="N83" a="1"/>
  <c r="N83" s="1"/>
  <c r="O83" s="1" a="1"/>
  <c r="O83" s="1"/>
  <c r="L84" a="1"/>
  <c r="L84" s="1"/>
  <c r="P87" a="1"/>
  <c r="P87" s="1"/>
  <c r="N87" a="1"/>
  <c r="N87" s="1"/>
  <c r="O87" s="1" a="1"/>
  <c r="O87" s="1"/>
  <c r="L88" a="1"/>
  <c r="L88" s="1"/>
  <c r="P91" a="1"/>
  <c r="P91" s="1"/>
  <c r="N91" a="1"/>
  <c r="N91" s="1"/>
  <c r="O91" s="1" a="1"/>
  <c r="O91" s="1"/>
  <c r="L92" a="1"/>
  <c r="L92" s="1"/>
  <c r="Q92" a="1"/>
  <c r="Q92" s="1"/>
  <c r="U92" s="1"/>
  <c r="V92" s="1" a="1"/>
  <c r="V92" s="1"/>
  <c r="P95" a="1"/>
  <c r="P95" s="1"/>
  <c r="N95" a="1"/>
  <c r="N95" s="1"/>
  <c r="O95" s="1" a="1"/>
  <c r="O95" s="1"/>
  <c r="L96" a="1"/>
  <c r="L96" s="1"/>
  <c r="P99" a="1"/>
  <c r="P99" s="1"/>
  <c r="N99" a="1"/>
  <c r="N99" s="1"/>
  <c r="Q99" s="1" a="1"/>
  <c r="Q99" s="1"/>
  <c r="U99" s="1"/>
  <c r="V99" s="1" a="1"/>
  <c r="V99" s="1"/>
  <c r="L100" a="1"/>
  <c r="L100" s="1"/>
  <c r="Q100" a="1"/>
  <c r="Q100" s="1"/>
  <c r="U100" s="1"/>
  <c r="V100" s="1" a="1"/>
  <c r="V100" s="1"/>
  <c r="N107" a="1"/>
  <c r="N107" s="1"/>
  <c r="O107" s="1" a="1"/>
  <c r="O107" s="1"/>
  <c r="N109" a="1"/>
  <c r="N109" s="1"/>
  <c r="O109" s="1" a="1"/>
  <c r="O109" s="1"/>
  <c r="Q74" a="1"/>
  <c r="Q74" s="1"/>
  <c r="U74" s="1"/>
  <c r="V74" s="1" a="1"/>
  <c r="V74" s="1"/>
  <c r="V75" a="1"/>
  <c r="V75" s="1"/>
  <c r="V78" a="1"/>
  <c r="V78" s="1"/>
  <c r="Q80" a="1"/>
  <c r="Q80" s="1"/>
  <c r="U80" s="1"/>
  <c r="O81" a="1"/>
  <c r="O81" s="1"/>
  <c r="V81" a="1"/>
  <c r="V81" s="1"/>
  <c r="V98" a="1"/>
  <c r="V98" s="1"/>
  <c r="P86" a="1"/>
  <c r="P86" s="1"/>
  <c r="N86" a="1"/>
  <c r="N86" s="1"/>
  <c r="O86" s="1" a="1"/>
  <c r="O86" s="1"/>
  <c r="Q87" a="1"/>
  <c r="Q87" s="1"/>
  <c r="U87" s="1"/>
  <c r="V87" s="1" a="1"/>
  <c r="V87" s="1"/>
  <c r="L87" a="1"/>
  <c r="L87" s="1"/>
  <c r="P90" a="1"/>
  <c r="P90" s="1"/>
  <c r="N90" a="1"/>
  <c r="N90" s="1"/>
  <c r="O90" a="1"/>
  <c r="O90" s="1"/>
  <c r="L91" a="1"/>
  <c r="L91" s="1"/>
  <c r="P94" a="1"/>
  <c r="P94" s="1"/>
  <c r="N94" a="1"/>
  <c r="N94" s="1"/>
  <c r="O94" s="1" a="1"/>
  <c r="O94" s="1"/>
  <c r="Q95" a="1"/>
  <c r="Q95" s="1"/>
  <c r="U95" s="1"/>
  <c r="V95" s="1" a="1"/>
  <c r="V95" s="1"/>
  <c r="L95" a="1"/>
  <c r="L95" s="1"/>
  <c r="P98" a="1"/>
  <c r="P98" s="1"/>
  <c r="N98" a="1"/>
  <c r="N98" s="1"/>
  <c r="O98" a="1"/>
  <c r="O98" s="1"/>
  <c r="L99" a="1"/>
  <c r="L99" s="1"/>
  <c r="P102" a="1"/>
  <c r="P102" s="1"/>
  <c r="N102" a="1"/>
  <c r="N102" s="1"/>
  <c r="O102" s="1" a="1"/>
  <c r="O102" s="1"/>
  <c r="O113" a="1"/>
  <c r="O113" s="1"/>
  <c r="N113" a="1"/>
  <c r="N113" s="1"/>
  <c r="N115" a="1"/>
  <c r="N115" s="1"/>
  <c r="O115" s="1" a="1"/>
  <c r="O115" s="1"/>
  <c r="O119" a="1"/>
  <c r="O119" s="1"/>
  <c r="N119" a="1"/>
  <c r="N119" s="1"/>
  <c r="P74" a="1"/>
  <c r="P74" s="1"/>
  <c r="R74" s="1" a="1"/>
  <c r="R74" s="1"/>
  <c r="P77" a="1"/>
  <c r="P77" s="1"/>
  <c r="P80" a="1"/>
  <c r="P80" s="1"/>
  <c r="R80" s="1" a="1"/>
  <c r="R80" s="1"/>
  <c r="P83" a="1"/>
  <c r="P83" s="1"/>
  <c r="P85" a="1"/>
  <c r="P85" s="1"/>
  <c r="N85" a="1"/>
  <c r="N85" s="1"/>
  <c r="O85" s="1" a="1"/>
  <c r="O85" s="1"/>
  <c r="L86" a="1"/>
  <c r="L86" s="1"/>
  <c r="Q86" a="1"/>
  <c r="Q86" s="1"/>
  <c r="U86" s="1"/>
  <c r="V86" s="1" a="1"/>
  <c r="V86" s="1"/>
  <c r="P89" a="1"/>
  <c r="P89" s="1"/>
  <c r="N89" a="1"/>
  <c r="N89" s="1"/>
  <c r="O89" s="1" a="1"/>
  <c r="O89" s="1"/>
  <c r="L90" a="1"/>
  <c r="L90" s="1"/>
  <c r="Q90" a="1"/>
  <c r="Q90" s="1"/>
  <c r="U90" s="1"/>
  <c r="V90" s="1" a="1"/>
  <c r="V90" s="1"/>
  <c r="P93" a="1"/>
  <c r="P93" s="1"/>
  <c r="N93" a="1"/>
  <c r="N93" s="1"/>
  <c r="O93" s="1" a="1"/>
  <c r="O93" s="1"/>
  <c r="L94" a="1"/>
  <c r="L94" s="1"/>
  <c r="Q94" a="1"/>
  <c r="Q94" s="1"/>
  <c r="U94" s="1"/>
  <c r="V94" s="1" a="1"/>
  <c r="V94" s="1"/>
  <c r="P97" a="1"/>
  <c r="P97" s="1"/>
  <c r="N97" a="1"/>
  <c r="N97" s="1"/>
  <c r="Q97" s="1" a="1"/>
  <c r="Q97" s="1"/>
  <c r="U97" s="1"/>
  <c r="V97" s="1" a="1"/>
  <c r="V97" s="1"/>
  <c r="L98" a="1"/>
  <c r="L98" s="1"/>
  <c r="Q98" a="1"/>
  <c r="Q98" s="1"/>
  <c r="U98" s="1"/>
  <c r="P101" a="1"/>
  <c r="P101" s="1"/>
  <c r="N101" a="1"/>
  <c r="N101" s="1"/>
  <c r="O101" s="1" a="1"/>
  <c r="O101" s="1"/>
  <c r="L102" a="1"/>
  <c r="L102" s="1"/>
  <c r="Q102" a="1"/>
  <c r="Q102" s="1"/>
  <c r="U102" s="1"/>
  <c r="V102" s="1" a="1"/>
  <c r="V102" s="1"/>
  <c r="N103" a="1"/>
  <c r="N103" s="1"/>
  <c r="O103" s="1" a="1"/>
  <c r="O103" s="1"/>
  <c r="V80" a="1"/>
  <c r="V80" s="1"/>
  <c r="V107" a="1"/>
  <c r="V107" s="1"/>
  <c r="L103" a="1"/>
  <c r="L103" s="1"/>
  <c r="P103" a="1"/>
  <c r="P103" s="1"/>
  <c r="K104" a="1"/>
  <c r="K104" s="1"/>
  <c r="L104" s="1" a="1"/>
  <c r="L104" s="1"/>
  <c r="M104" a="1"/>
  <c r="M104" s="1"/>
  <c r="L105" a="1"/>
  <c r="L105" s="1"/>
  <c r="N105" a="1"/>
  <c r="N105" s="1"/>
  <c r="O105" s="1" a="1"/>
  <c r="O105" s="1"/>
  <c r="P105" a="1"/>
  <c r="P105" s="1"/>
  <c r="K106" a="1"/>
  <c r="K106" s="1"/>
  <c r="L106" s="1" a="1"/>
  <c r="L106" s="1"/>
  <c r="M106" a="1"/>
  <c r="M106" s="1"/>
  <c r="P107" a="1"/>
  <c r="P107" s="1"/>
  <c r="P109" a="1"/>
  <c r="P109" s="1"/>
  <c r="K110" a="1"/>
  <c r="K110" s="1"/>
  <c r="L110" s="1" a="1"/>
  <c r="L110" s="1"/>
  <c r="M110" a="1"/>
  <c r="M110" s="1"/>
  <c r="L111" a="1"/>
  <c r="L111" s="1"/>
  <c r="N111" a="1"/>
  <c r="N111" s="1"/>
  <c r="Q111" s="1" a="1"/>
  <c r="Q111" s="1"/>
  <c r="U111" s="1"/>
  <c r="V111" s="1" a="1"/>
  <c r="V111" s="1"/>
  <c r="P111" a="1"/>
  <c r="P111" s="1"/>
  <c r="K112" a="1"/>
  <c r="K112" s="1"/>
  <c r="L112" s="1" a="1"/>
  <c r="L112" s="1"/>
  <c r="M112" a="1"/>
  <c r="M112" s="1"/>
  <c r="P112" s="1" a="1"/>
  <c r="P112" s="1"/>
  <c r="P113" a="1"/>
  <c r="P113" s="1"/>
  <c r="P115" a="1"/>
  <c r="P115" s="1"/>
  <c r="K116" a="1"/>
  <c r="K116" s="1"/>
  <c r="M116" a="1"/>
  <c r="M116" s="1"/>
  <c r="P116" s="1" a="1"/>
  <c r="P116" s="1"/>
  <c r="L117" a="1"/>
  <c r="L117" s="1"/>
  <c r="N117" a="1"/>
  <c r="N117" s="1"/>
  <c r="O117" s="1" a="1"/>
  <c r="O117" s="1"/>
  <c r="P117" a="1"/>
  <c r="P117" s="1"/>
  <c r="K118" a="1"/>
  <c r="K118" s="1"/>
  <c r="M118" a="1"/>
  <c r="M118" s="1"/>
  <c r="L119" a="1"/>
  <c r="L119" s="1"/>
  <c r="P119" a="1"/>
  <c r="P119" s="1"/>
  <c r="K107" a="1"/>
  <c r="K107" s="1"/>
  <c r="Q107" s="1" a="1"/>
  <c r="Q107" s="1"/>
  <c r="U107" s="1"/>
  <c r="N108" a="1"/>
  <c r="N108" s="1"/>
  <c r="Q108" s="1" a="1"/>
  <c r="Q108" s="1"/>
  <c r="K109" a="1"/>
  <c r="K109" s="1"/>
  <c r="Q109" s="1" a="1"/>
  <c r="Q109" s="1"/>
  <c r="U109" s="1"/>
  <c r="V109" s="1" a="1"/>
  <c r="V109" s="1"/>
  <c r="K113" a="1"/>
  <c r="K113" s="1"/>
  <c r="Q113" s="1" a="1"/>
  <c r="Q113" s="1"/>
  <c r="U113" s="1"/>
  <c r="V113" s="1" a="1"/>
  <c r="V113" s="1"/>
  <c r="N114" a="1"/>
  <c r="N114" s="1"/>
  <c r="O114" s="1" a="1"/>
  <c r="O114" s="1"/>
  <c r="K115" a="1"/>
  <c r="K115" s="1"/>
  <c r="Q115" s="1" a="1"/>
  <c r="Q115" s="1"/>
  <c r="U115" s="1"/>
  <c r="V115" s="1" a="1"/>
  <c r="V115" s="1"/>
  <c r="L116" a="1"/>
  <c r="L116" s="1"/>
  <c r="L118" a="1"/>
  <c r="L118" s="1"/>
  <c r="K119" a="1"/>
  <c r="K119" s="1"/>
  <c r="Q119" s="1" a="1"/>
  <c r="Q119" s="1"/>
  <c r="U119" s="1"/>
  <c r="V119" s="1" a="1"/>
  <c r="V119" s="1"/>
  <c r="L9" a="1"/>
  <c r="L9" s="1"/>
  <c r="L12" a="1"/>
  <c r="L12" s="1"/>
  <c r="P11" a="1"/>
  <c r="P11" s="1"/>
  <c r="N11" a="1"/>
  <c r="N11" s="1"/>
  <c r="O11" s="1" a="1"/>
  <c r="O11" s="1"/>
  <c r="P13" a="1"/>
  <c r="P13" s="1"/>
  <c r="N13" a="1"/>
  <c r="N13" s="1"/>
  <c r="Q13" s="1" a="1"/>
  <c r="Q13" s="1"/>
  <c r="S13" s="1"/>
  <c r="V13" s="1" a="1"/>
  <c r="V13" s="1"/>
  <c r="O13" a="1"/>
  <c r="O13" s="1"/>
  <c r="P16" a="1"/>
  <c r="P16" s="1"/>
  <c r="N16" a="1"/>
  <c r="N16" s="1"/>
  <c r="O16" s="1" a="1"/>
  <c r="O16" s="1"/>
  <c r="L17" a="1"/>
  <c r="L17" s="1"/>
  <c r="O20" a="1"/>
  <c r="O20" s="1"/>
  <c r="P20" a="1"/>
  <c r="P20" s="1"/>
  <c r="N20" a="1"/>
  <c r="N20" s="1"/>
  <c r="L21" a="1"/>
  <c r="L21" s="1"/>
  <c r="O24" a="1"/>
  <c r="O24" s="1"/>
  <c r="P24" a="1"/>
  <c r="P24" s="1"/>
  <c r="N24" a="1"/>
  <c r="N24" s="1"/>
  <c r="L11" a="1"/>
  <c r="L11" s="1"/>
  <c r="Q11" a="1"/>
  <c r="Q11" s="1"/>
  <c r="U11" s="1"/>
  <c r="V11" s="1" a="1"/>
  <c r="V11" s="1"/>
  <c r="L13" a="1"/>
  <c r="L13" s="1"/>
  <c r="P23" a="1"/>
  <c r="P23" s="1"/>
  <c r="N23" a="1"/>
  <c r="N23" s="1"/>
  <c r="O23" s="1" a="1"/>
  <c r="O23" s="1"/>
  <c r="Q24" a="1"/>
  <c r="Q24" s="1"/>
  <c r="U24" s="1"/>
  <c r="L24" a="1"/>
  <c r="L24" s="1"/>
  <c r="P15" a="1"/>
  <c r="P15" s="1"/>
  <c r="N15" a="1"/>
  <c r="N15" s="1"/>
  <c r="O15" s="1" a="1"/>
  <c r="O15" s="1"/>
  <c r="Q16" a="1"/>
  <c r="Q16" s="1"/>
  <c r="U16" s="1"/>
  <c r="L16" a="1"/>
  <c r="L16" s="1"/>
  <c r="N19" a="1"/>
  <c r="N19" s="1"/>
  <c r="Q19" s="1" a="1"/>
  <c r="Q19" s="1"/>
  <c r="U19" s="1"/>
  <c r="V19" s="1" a="1"/>
  <c r="V19" s="1"/>
  <c r="Q20" a="1"/>
  <c r="Q20" s="1"/>
  <c r="U20" s="1"/>
  <c r="L20" a="1"/>
  <c r="L20" s="1"/>
  <c r="P9" a="1"/>
  <c r="P9" s="1"/>
  <c r="N9" a="1"/>
  <c r="N9" s="1"/>
  <c r="P12" a="1"/>
  <c r="P12" s="1"/>
  <c r="N12" a="1"/>
  <c r="N12" s="1"/>
  <c r="Q12" s="1" a="1"/>
  <c r="Q12" s="1"/>
  <c r="S12" s="1"/>
  <c r="O14" a="1"/>
  <c r="O14" s="1"/>
  <c r="P14" a="1"/>
  <c r="P14" s="1"/>
  <c r="N14" a="1"/>
  <c r="N14" s="1"/>
  <c r="Q14" s="1" a="1"/>
  <c r="Q14" s="1"/>
  <c r="S14" s="1"/>
  <c r="V14" s="1" a="1"/>
  <c r="V14" s="1"/>
  <c r="L15" a="1"/>
  <c r="L15" s="1"/>
  <c r="P18" a="1"/>
  <c r="P18" s="1"/>
  <c r="N18" a="1"/>
  <c r="N18" s="1"/>
  <c r="Q18" s="1" a="1"/>
  <c r="Q18" s="1"/>
  <c r="U18" s="1"/>
  <c r="V18" s="1" a="1"/>
  <c r="V18" s="1"/>
  <c r="L19" a="1"/>
  <c r="L19" s="1"/>
  <c r="P22" a="1"/>
  <c r="P22" s="1"/>
  <c r="N22" a="1"/>
  <c r="N22" s="1"/>
  <c r="O22" s="1" a="1"/>
  <c r="O22" s="1"/>
  <c r="L23" a="1"/>
  <c r="L23" s="1"/>
  <c r="V24" a="1"/>
  <c r="V24" s="1"/>
  <c r="L14" a="1"/>
  <c r="L14" s="1"/>
  <c r="P17" a="1"/>
  <c r="P17" s="1"/>
  <c r="N17" a="1"/>
  <c r="N17" s="1"/>
  <c r="Q17" s="1" a="1"/>
  <c r="Q17" s="1"/>
  <c r="U17" s="1"/>
  <c r="V17" s="1" a="1"/>
  <c r="V17" s="1"/>
  <c r="L18" a="1"/>
  <c r="L18" s="1"/>
  <c r="P21" a="1"/>
  <c r="P21" s="1"/>
  <c r="N21" a="1"/>
  <c r="N21" s="1"/>
  <c r="Q21" s="1" a="1"/>
  <c r="Q21" s="1"/>
  <c r="U21" s="1"/>
  <c r="V21" s="1" a="1"/>
  <c r="V21" s="1"/>
  <c r="O21" a="1"/>
  <c r="O21" s="1"/>
  <c r="L22" a="1"/>
  <c r="L22" s="1"/>
  <c r="V16" a="1"/>
  <c r="V16" s="1"/>
  <c r="V20" a="1"/>
  <c r="V20" s="1"/>
  <c r="M28" a="1"/>
  <c r="M28" s="1"/>
  <c r="K28" a="1"/>
  <c r="K28" s="1"/>
  <c r="L28" s="1" a="1"/>
  <c r="L28" s="1"/>
  <c r="L33" a="1"/>
  <c r="L33" s="1"/>
  <c r="L35" a="1"/>
  <c r="L35" s="1"/>
  <c r="M35" a="1"/>
  <c r="M35" s="1"/>
  <c r="K35" a="1"/>
  <c r="K35" s="1"/>
  <c r="P36" a="1"/>
  <c r="P36" s="1"/>
  <c r="N36" a="1"/>
  <c r="N36" s="1"/>
  <c r="O36" s="1" a="1"/>
  <c r="O36" s="1"/>
  <c r="M25" a="1"/>
  <c r="M25" s="1"/>
  <c r="P25" s="1" a="1"/>
  <c r="P25" s="1"/>
  <c r="K25" a="1"/>
  <c r="K25" s="1"/>
  <c r="L25" s="1" a="1"/>
  <c r="L25" s="1"/>
  <c r="L30" a="1"/>
  <c r="L30" s="1"/>
  <c r="M32" a="1"/>
  <c r="M32" s="1"/>
  <c r="P32" s="1" a="1"/>
  <c r="P32" s="1"/>
  <c r="K32" a="1"/>
  <c r="K32" s="1"/>
  <c r="L32" s="1" a="1"/>
  <c r="L32" s="1"/>
  <c r="P33" a="1"/>
  <c r="P33" s="1"/>
  <c r="N33" a="1"/>
  <c r="N33" s="1"/>
  <c r="Q33" s="1" a="1"/>
  <c r="Q33" s="1"/>
  <c r="U33" s="1"/>
  <c r="V33" s="1" a="1"/>
  <c r="V33" s="1"/>
  <c r="M37" a="1"/>
  <c r="M37" s="1"/>
  <c r="P37" s="1" a="1"/>
  <c r="P37" s="1"/>
  <c r="K37" a="1"/>
  <c r="K37" s="1"/>
  <c r="N315"/>
  <c r="K10" a="1"/>
  <c r="K10" s="1"/>
  <c r="M10" a="1"/>
  <c r="M10" s="1"/>
  <c r="A12"/>
  <c r="A14"/>
  <c r="A16"/>
  <c r="A20"/>
  <c r="L27" a="1"/>
  <c r="L27" s="1"/>
  <c r="Q27" a="1"/>
  <c r="Q27" s="1"/>
  <c r="U27" s="1"/>
  <c r="V27" s="1" a="1"/>
  <c r="V27" s="1"/>
  <c r="P29" a="1"/>
  <c r="P29" s="1"/>
  <c r="M29" a="1"/>
  <c r="M29" s="1"/>
  <c r="K29" a="1"/>
  <c r="K29" s="1"/>
  <c r="O30" a="1"/>
  <c r="O30" s="1"/>
  <c r="P30" a="1"/>
  <c r="P30" s="1"/>
  <c r="N30" a="1"/>
  <c r="N30" s="1"/>
  <c r="Q30" s="1" a="1"/>
  <c r="Q30" s="1"/>
  <c r="U30" s="1"/>
  <c r="V30" s="1" a="1"/>
  <c r="V30" s="1"/>
  <c r="M34" a="1"/>
  <c r="M34" s="1"/>
  <c r="K34" a="1"/>
  <c r="K34" s="1"/>
  <c r="L39" a="1"/>
  <c r="L39" s="1"/>
  <c r="N40" a="1"/>
  <c r="N40" s="1"/>
  <c r="O40" s="1" a="1"/>
  <c r="O40" s="1"/>
  <c r="N44" a="1"/>
  <c r="N44" s="1"/>
  <c r="O44" s="1" a="1"/>
  <c r="O44" s="1"/>
  <c r="O46" a="1"/>
  <c r="O46" s="1"/>
  <c r="N46" a="1"/>
  <c r="N46" s="1"/>
  <c r="N50" a="1"/>
  <c r="N50" s="1"/>
  <c r="O50" s="1" a="1"/>
  <c r="O50" s="1"/>
  <c r="O52" a="1"/>
  <c r="O52" s="1"/>
  <c r="N52" a="1"/>
  <c r="N52" s="1"/>
  <c r="N56" a="1"/>
  <c r="N56" s="1"/>
  <c r="O56" s="1" a="1"/>
  <c r="O56" s="1"/>
  <c r="N58" a="1"/>
  <c r="N58" s="1"/>
  <c r="O58" s="1" a="1"/>
  <c r="O58" s="1"/>
  <c r="N62" a="1"/>
  <c r="N62" s="1"/>
  <c r="O62" s="1" a="1"/>
  <c r="O62" s="1"/>
  <c r="N64" a="1"/>
  <c r="N64" s="1"/>
  <c r="O64" s="1" a="1"/>
  <c r="O64" s="1"/>
  <c r="N68" a="1"/>
  <c r="N68" s="1"/>
  <c r="O68" s="1" a="1"/>
  <c r="O68" s="1"/>
  <c r="M26" a="1"/>
  <c r="M26" s="1"/>
  <c r="P26" s="1" a="1"/>
  <c r="P26" s="1"/>
  <c r="K26" a="1"/>
  <c r="K26" s="1"/>
  <c r="L26" s="1" a="1"/>
  <c r="L26" s="1"/>
  <c r="P27" a="1"/>
  <c r="P27" s="1"/>
  <c r="R27" s="1" a="1"/>
  <c r="R27" s="1"/>
  <c r="N27" a="1"/>
  <c r="N27" s="1"/>
  <c r="O27" s="1" a="1"/>
  <c r="O27" s="1"/>
  <c r="M31" a="1"/>
  <c r="M31" s="1"/>
  <c r="P31" s="1" a="1"/>
  <c r="P31" s="1"/>
  <c r="K31" a="1"/>
  <c r="K31" s="1"/>
  <c r="Q36" a="1"/>
  <c r="Q36" s="1"/>
  <c r="U36" s="1"/>
  <c r="V36" s="1" a="1"/>
  <c r="V36" s="1"/>
  <c r="L36" a="1"/>
  <c r="L36" s="1"/>
  <c r="M38" a="1"/>
  <c r="M38" s="1"/>
  <c r="P38" s="1" a="1"/>
  <c r="P38" s="1"/>
  <c r="K38" a="1"/>
  <c r="K38" s="1"/>
  <c r="P39" a="1"/>
  <c r="P39" s="1"/>
  <c r="N39" a="1"/>
  <c r="N39" s="1"/>
  <c r="Q39" s="1" a="1"/>
  <c r="Q39" s="1"/>
  <c r="U39" s="1"/>
  <c r="V39" s="1" a="1"/>
  <c r="V39" s="1"/>
  <c r="L10" a="1"/>
  <c r="L10" s="1"/>
  <c r="P10" a="1"/>
  <c r="P10" s="1"/>
  <c r="A15"/>
  <c r="P40" a="1"/>
  <c r="P40" s="1"/>
  <c r="K41" a="1"/>
  <c r="K41" s="1"/>
  <c r="M41" a="1"/>
  <c r="M41" s="1"/>
  <c r="L42" a="1"/>
  <c r="L42" s="1"/>
  <c r="N42" a="1"/>
  <c r="N42" s="1"/>
  <c r="Q42" s="1" a="1"/>
  <c r="Q42" s="1"/>
  <c r="U42" s="1"/>
  <c r="V42" s="1" a="1"/>
  <c r="V42" s="1"/>
  <c r="P42" a="1"/>
  <c r="P42" s="1"/>
  <c r="K43" a="1"/>
  <c r="K43" s="1"/>
  <c r="L43" s="1" a="1"/>
  <c r="L43" s="1"/>
  <c r="M43" a="1"/>
  <c r="M43" s="1"/>
  <c r="P43" s="1" a="1"/>
  <c r="P43" s="1"/>
  <c r="P44" a="1"/>
  <c r="P44" s="1"/>
  <c r="P46" a="1"/>
  <c r="P46" s="1"/>
  <c r="R46" s="1" a="1"/>
  <c r="R46" s="1"/>
  <c r="K47" a="1"/>
  <c r="K47" s="1"/>
  <c r="M47" a="1"/>
  <c r="M47" s="1"/>
  <c r="L48" a="1"/>
  <c r="L48" s="1"/>
  <c r="N48" a="1"/>
  <c r="N48" s="1"/>
  <c r="Q48" s="1" a="1"/>
  <c r="Q48" s="1"/>
  <c r="U48" s="1"/>
  <c r="V48" s="1" a="1"/>
  <c r="V48" s="1"/>
  <c r="P48" a="1"/>
  <c r="P48" s="1"/>
  <c r="K49" a="1"/>
  <c r="K49" s="1"/>
  <c r="M49" a="1"/>
  <c r="M49" s="1"/>
  <c r="P50" a="1"/>
  <c r="P50" s="1"/>
  <c r="P52" a="1"/>
  <c r="P52" s="1"/>
  <c r="K53" a="1"/>
  <c r="K53" s="1"/>
  <c r="M53" a="1"/>
  <c r="M53" s="1"/>
  <c r="L54" a="1"/>
  <c r="L54" s="1"/>
  <c r="N54" a="1"/>
  <c r="N54" s="1"/>
  <c r="Q54" s="1" a="1"/>
  <c r="Q54" s="1"/>
  <c r="U54" s="1"/>
  <c r="V54" s="1" a="1"/>
  <c r="V54" s="1"/>
  <c r="P54" a="1"/>
  <c r="P54" s="1"/>
  <c r="K55" a="1"/>
  <c r="K55" s="1"/>
  <c r="L55" s="1" a="1"/>
  <c r="L55" s="1"/>
  <c r="M55" a="1"/>
  <c r="M55" s="1"/>
  <c r="P56" a="1"/>
  <c r="P56" s="1"/>
  <c r="P58" a="1"/>
  <c r="P58" s="1"/>
  <c r="K59" a="1"/>
  <c r="K59" s="1"/>
  <c r="M59" a="1"/>
  <c r="M59" s="1"/>
  <c r="L60" a="1"/>
  <c r="L60" s="1"/>
  <c r="N60" a="1"/>
  <c r="N60" s="1"/>
  <c r="Q60" s="1" a="1"/>
  <c r="Q60" s="1"/>
  <c r="U60" s="1"/>
  <c r="V60" s="1" a="1"/>
  <c r="V60" s="1"/>
  <c r="P60" a="1"/>
  <c r="P60" s="1"/>
  <c r="K61" a="1"/>
  <c r="K61" s="1"/>
  <c r="M61" a="1"/>
  <c r="M61" s="1"/>
  <c r="P61" s="1" a="1"/>
  <c r="P61" s="1"/>
  <c r="P62" a="1"/>
  <c r="P62" s="1"/>
  <c r="P64" a="1"/>
  <c r="P64" s="1"/>
  <c r="K65" a="1"/>
  <c r="K65" s="1"/>
  <c r="M65" a="1"/>
  <c r="M65" s="1"/>
  <c r="L66" a="1"/>
  <c r="L66" s="1"/>
  <c r="N66" a="1"/>
  <c r="N66" s="1"/>
  <c r="Q66" s="1" a="1"/>
  <c r="Q66" s="1"/>
  <c r="U66" s="1"/>
  <c r="V66" s="1" a="1"/>
  <c r="V66" s="1"/>
  <c r="P66" a="1"/>
  <c r="P66" s="1"/>
  <c r="K67" a="1"/>
  <c r="K67" s="1"/>
  <c r="M67" a="1"/>
  <c r="M67" s="1"/>
  <c r="P67" s="1" a="1"/>
  <c r="P67" s="1"/>
  <c r="P68" a="1"/>
  <c r="P68" s="1"/>
  <c r="K40" a="1"/>
  <c r="K40" s="1"/>
  <c r="Q40" s="1" a="1"/>
  <c r="Q40" s="1"/>
  <c r="U40" s="1"/>
  <c r="V40" s="1" a="1"/>
  <c r="V40" s="1"/>
  <c r="K44" a="1"/>
  <c r="K44" s="1"/>
  <c r="Q44" s="1" a="1"/>
  <c r="Q44" s="1"/>
  <c r="U44" s="1"/>
  <c r="V44" s="1" a="1"/>
  <c r="V44" s="1"/>
  <c r="N45" a="1"/>
  <c r="N45" s="1"/>
  <c r="Q45" s="1" a="1"/>
  <c r="Q45" s="1"/>
  <c r="K46" a="1"/>
  <c r="K46" s="1"/>
  <c r="Q46" s="1" a="1"/>
  <c r="Q46" s="1"/>
  <c r="U46" s="1"/>
  <c r="V46" s="1" a="1"/>
  <c r="V46" s="1"/>
  <c r="L47" a="1"/>
  <c r="L47" s="1"/>
  <c r="L49" a="1"/>
  <c r="L49" s="1"/>
  <c r="K50" a="1"/>
  <c r="K50" s="1"/>
  <c r="Q50" s="1" a="1"/>
  <c r="Q50" s="1"/>
  <c r="U50" s="1"/>
  <c r="V50" s="1" a="1"/>
  <c r="V50" s="1"/>
  <c r="N51" a="1"/>
  <c r="N51" s="1"/>
  <c r="O51" s="1" a="1"/>
  <c r="O51" s="1"/>
  <c r="K52" a="1"/>
  <c r="K52" s="1"/>
  <c r="Q52" s="1" a="1"/>
  <c r="Q52" s="1"/>
  <c r="U52" s="1"/>
  <c r="V52" s="1" a="1"/>
  <c r="V52" s="1"/>
  <c r="L53" a="1"/>
  <c r="L53" s="1"/>
  <c r="K56" a="1"/>
  <c r="K56" s="1"/>
  <c r="Q56" s="1" a="1"/>
  <c r="Q56" s="1"/>
  <c r="U56" s="1"/>
  <c r="V56" s="1" a="1"/>
  <c r="V56" s="1"/>
  <c r="N57" a="1"/>
  <c r="N57" s="1"/>
  <c r="Q57" s="1" a="1"/>
  <c r="Q57" s="1"/>
  <c r="K58" a="1"/>
  <c r="K58" s="1"/>
  <c r="Q58" s="1" a="1"/>
  <c r="Q58" s="1"/>
  <c r="U58" s="1"/>
  <c r="V58" s="1" a="1"/>
  <c r="V58" s="1"/>
  <c r="L59" a="1"/>
  <c r="L59" s="1"/>
  <c r="K62" a="1"/>
  <c r="K62" s="1"/>
  <c r="Q62" s="1" a="1"/>
  <c r="Q62" s="1"/>
  <c r="U62" s="1"/>
  <c r="V62" s="1" a="1"/>
  <c r="V62" s="1"/>
  <c r="N63" a="1"/>
  <c r="N63" s="1"/>
  <c r="Q63" s="1" a="1"/>
  <c r="Q63" s="1"/>
  <c r="K64" a="1"/>
  <c r="K64" s="1"/>
  <c r="Q64" s="1" a="1"/>
  <c r="Q64" s="1"/>
  <c r="U64" s="1"/>
  <c r="V64" s="1" a="1"/>
  <c r="V64" s="1"/>
  <c r="L67" a="1"/>
  <c r="L67" s="1"/>
  <c r="K68" a="1"/>
  <c r="K68" s="1"/>
  <c r="T24" i="8" a="1"/>
  <c r="T24" s="1"/>
  <c r="N30" s="1"/>
  <c r="M10" a="1"/>
  <c r="M10" s="1"/>
  <c r="A15"/>
  <c r="A16"/>
  <c r="A18"/>
  <c r="A19"/>
  <c r="A21"/>
  <c r="A22"/>
  <c r="L10" a="1"/>
  <c r="L10" s="1"/>
  <c r="N17" a="1"/>
  <c r="N17" s="1"/>
  <c r="O17" s="1" a="1"/>
  <c r="O17" s="1"/>
  <c r="N19" a="1"/>
  <c r="N19" s="1"/>
  <c r="O19" s="1" a="1"/>
  <c r="O19" s="1"/>
  <c r="N23" a="1"/>
  <c r="N23" s="1"/>
  <c r="O23" s="1" a="1"/>
  <c r="O23" s="1"/>
  <c r="P9" a="1"/>
  <c r="P9" s="1"/>
  <c r="N9" a="1"/>
  <c r="N9" s="1"/>
  <c r="N13" a="1"/>
  <c r="N13" s="1"/>
  <c r="O13" s="1" a="1"/>
  <c r="O13" s="1"/>
  <c r="L9" a="1"/>
  <c r="L9" s="1"/>
  <c r="Q9" a="1"/>
  <c r="Q9" s="1"/>
  <c r="P10" a="1"/>
  <c r="P10" s="1"/>
  <c r="N10" a="1"/>
  <c r="N10" s="1"/>
  <c r="Q10" s="1" a="1"/>
  <c r="Q10" s="1"/>
  <c r="U10" s="1"/>
  <c r="V10" s="1" a="1"/>
  <c r="V10" s="1"/>
  <c r="N11" a="1"/>
  <c r="N11" s="1"/>
  <c r="O11" s="1" a="1"/>
  <c r="O11" s="1"/>
  <c r="P11" a="1"/>
  <c r="P11" s="1"/>
  <c r="P13" a="1"/>
  <c r="P13" s="1"/>
  <c r="K14" a="1"/>
  <c r="K14" s="1"/>
  <c r="M14" a="1"/>
  <c r="M14" s="1"/>
  <c r="L15" a="1"/>
  <c r="L15" s="1"/>
  <c r="N15" a="1"/>
  <c r="N15" s="1"/>
  <c r="O15" s="1" a="1"/>
  <c r="O15" s="1"/>
  <c r="P15" a="1"/>
  <c r="P15" s="1"/>
  <c r="K16" a="1"/>
  <c r="K16" s="1"/>
  <c r="M16" a="1"/>
  <c r="M16" s="1"/>
  <c r="P17" a="1"/>
  <c r="P17" s="1"/>
  <c r="P19" a="1"/>
  <c r="P19" s="1"/>
  <c r="K20" a="1"/>
  <c r="K20" s="1"/>
  <c r="M20" a="1"/>
  <c r="M20" s="1"/>
  <c r="P20" s="1" a="1"/>
  <c r="P20" s="1"/>
  <c r="L21" a="1"/>
  <c r="L21" s="1"/>
  <c r="N21" a="1"/>
  <c r="N21" s="1"/>
  <c r="O21" s="1" a="1"/>
  <c r="O21" s="1"/>
  <c r="P21" a="1"/>
  <c r="P21" s="1"/>
  <c r="K22" a="1"/>
  <c r="K22" s="1"/>
  <c r="M22" a="1"/>
  <c r="M22" s="1"/>
  <c r="P23" a="1"/>
  <c r="P23" s="1"/>
  <c r="K11" a="1"/>
  <c r="K11" s="1"/>
  <c r="Q11" s="1" a="1"/>
  <c r="Q11" s="1"/>
  <c r="U11" s="1"/>
  <c r="V11" s="1" a="1"/>
  <c r="V11" s="1"/>
  <c r="N12" a="1"/>
  <c r="N12" s="1"/>
  <c r="O12" s="1" a="1"/>
  <c r="O12" s="1"/>
  <c r="K13" a="1"/>
  <c r="K13" s="1"/>
  <c r="Q13" s="1" a="1"/>
  <c r="Q13" s="1"/>
  <c r="S13" s="1"/>
  <c r="V13" s="1" a="1"/>
  <c r="V13" s="1"/>
  <c r="L14" a="1"/>
  <c r="L14" s="1"/>
  <c r="L16" a="1"/>
  <c r="L16" s="1"/>
  <c r="K17" a="1"/>
  <c r="K17" s="1"/>
  <c r="Q17" s="1" a="1"/>
  <c r="Q17" s="1"/>
  <c r="U17" s="1"/>
  <c r="V17" s="1" a="1"/>
  <c r="V17" s="1"/>
  <c r="N18" a="1"/>
  <c r="N18" s="1"/>
  <c r="Q18" s="1" a="1"/>
  <c r="Q18" s="1"/>
  <c r="K19" a="1"/>
  <c r="K19" s="1"/>
  <c r="Q19" s="1" a="1"/>
  <c r="Q19" s="1"/>
  <c r="U19" s="1"/>
  <c r="V19" s="1" a="1"/>
  <c r="V19" s="1"/>
  <c r="L20" a="1"/>
  <c r="L20" s="1"/>
  <c r="L22" a="1"/>
  <c r="L22" s="1"/>
  <c r="K23" a="1"/>
  <c r="K23" s="1"/>
  <c r="Q23" s="1" a="1"/>
  <c r="Q23" s="1"/>
  <c r="U23" s="1"/>
  <c r="V23" s="1" a="1"/>
  <c r="V23" s="1"/>
  <c r="N75" i="7"/>
  <c r="M41"/>
  <c r="M40"/>
  <c r="K41"/>
  <c r="A18"/>
  <c r="A19"/>
  <c r="A21"/>
  <c r="A22"/>
  <c r="A24"/>
  <c r="A25"/>
  <c r="A27"/>
  <c r="A28"/>
  <c r="A30"/>
  <c r="A31"/>
  <c r="A33"/>
  <c r="A34"/>
  <c r="A36"/>
  <c r="A37"/>
  <c r="A57"/>
  <c r="A58"/>
  <c r="A60"/>
  <c r="A61"/>
  <c r="A63"/>
  <c r="A64"/>
  <c r="A54"/>
  <c r="U68"/>
  <c r="M67"/>
  <c r="K67"/>
  <c r="P67" a="1"/>
  <c r="P67" s="1"/>
  <c r="N67" a="1"/>
  <c r="N67" s="1"/>
  <c r="O67" s="1" a="1"/>
  <c r="O67" s="1"/>
  <c r="L67" a="1"/>
  <c r="P66" a="1"/>
  <c r="P66" s="1"/>
  <c r="N66" a="1"/>
  <c r="N66" s="1"/>
  <c r="O66" s="1" a="1"/>
  <c r="O66" s="1"/>
  <c r="P68" a="1"/>
  <c r="P68" s="1"/>
  <c r="N68" a="1"/>
  <c r="N68" s="1"/>
  <c r="O68" s="1" a="1"/>
  <c r="O68" s="1"/>
  <c r="Q66" a="1"/>
  <c r="Q66" s="1"/>
  <c r="S66" s="1"/>
  <c r="V66" s="1" a="1"/>
  <c r="L66" a="1"/>
  <c r="L66" s="1"/>
  <c r="Q68" a="1"/>
  <c r="Q68" s="1"/>
  <c r="S68" s="1"/>
  <c r="V68" s="1" a="1"/>
  <c r="L68" a="1"/>
  <c r="L68" s="1"/>
  <c r="A66"/>
  <c r="A68"/>
  <c r="P40" a="1"/>
  <c r="N40" a="1"/>
  <c r="P43" a="1"/>
  <c r="P43" s="1"/>
  <c r="N43" a="1"/>
  <c r="N43" s="1"/>
  <c r="O43" s="1" a="1"/>
  <c r="O43" s="1"/>
  <c r="L44" a="1"/>
  <c r="L44" s="1"/>
  <c r="P47" a="1"/>
  <c r="P47" s="1"/>
  <c r="R47" s="1" a="1"/>
  <c r="R47" s="1"/>
  <c r="W47" s="1" a="1"/>
  <c r="W47" s="1"/>
  <c r="N47" a="1"/>
  <c r="N47" s="1"/>
  <c r="O47" s="1" a="1"/>
  <c r="O47" s="1"/>
  <c r="L48" a="1"/>
  <c r="L48" s="1"/>
  <c r="O51" a="1"/>
  <c r="O51" s="1"/>
  <c r="P51" a="1"/>
  <c r="P51" s="1"/>
  <c r="N51" a="1"/>
  <c r="N51" s="1"/>
  <c r="L52" a="1"/>
  <c r="L52" s="1"/>
  <c r="N53" a="1"/>
  <c r="N53" s="1"/>
  <c r="O53" s="1" a="1"/>
  <c r="O53" s="1"/>
  <c r="Q63" a="1"/>
  <c r="Q63" s="1"/>
  <c r="U63" s="1"/>
  <c r="V63" s="1" a="1"/>
  <c r="V63" s="1"/>
  <c r="L40" a="1"/>
  <c r="L40" s="1"/>
  <c r="Q40" a="1"/>
  <c r="P42" a="1"/>
  <c r="P42" s="1"/>
  <c r="N42" a="1"/>
  <c r="N42" s="1"/>
  <c r="O42" s="1" a="1"/>
  <c r="O42" s="1"/>
  <c r="Q43" a="1"/>
  <c r="Q43" s="1"/>
  <c r="U43" s="1"/>
  <c r="L43" a="1"/>
  <c r="L43" s="1"/>
  <c r="P46" a="1"/>
  <c r="P46" s="1"/>
  <c r="N46" a="1"/>
  <c r="N46" s="1"/>
  <c r="O46" a="1"/>
  <c r="O46" s="1"/>
  <c r="Q47" a="1"/>
  <c r="Q47" s="1"/>
  <c r="U47" s="1"/>
  <c r="L47" a="1"/>
  <c r="L47" s="1"/>
  <c r="P50" a="1"/>
  <c r="P50" s="1"/>
  <c r="N50" a="1"/>
  <c r="N50" s="1"/>
  <c r="O50" s="1" a="1"/>
  <c r="O50" s="1"/>
  <c r="Q51" a="1"/>
  <c r="Q51" s="1"/>
  <c r="U51" s="1"/>
  <c r="L51" a="1"/>
  <c r="L51" s="1"/>
  <c r="O55" a="1"/>
  <c r="O55" s="1"/>
  <c r="N55" a="1"/>
  <c r="N55" s="1"/>
  <c r="O39" a="1"/>
  <c r="P39" a="1"/>
  <c r="P39" s="1"/>
  <c r="N39" a="1"/>
  <c r="N39" s="1"/>
  <c r="Q39" s="1" a="1"/>
  <c r="Q39" s="1"/>
  <c r="S39" s="1"/>
  <c r="V39" s="1" a="1"/>
  <c r="P41" a="1"/>
  <c r="P41" s="1"/>
  <c r="R41" s="1" a="1"/>
  <c r="N41" a="1"/>
  <c r="L42" a="1"/>
  <c r="L42" s="1"/>
  <c r="O45" a="1"/>
  <c r="O45" s="1"/>
  <c r="P45" a="1"/>
  <c r="P45" s="1"/>
  <c r="N45" a="1"/>
  <c r="N45" s="1"/>
  <c r="L46" a="1"/>
  <c r="L46" s="1"/>
  <c r="Q46" a="1"/>
  <c r="Q46" s="1"/>
  <c r="U46" s="1"/>
  <c r="V46" s="1" a="1"/>
  <c r="V46" s="1"/>
  <c r="O49" a="1"/>
  <c r="O49" s="1"/>
  <c r="P49" a="1"/>
  <c r="P49" s="1"/>
  <c r="R49" s="1" a="1"/>
  <c r="R49" s="1"/>
  <c r="N49" a="1"/>
  <c r="N49" s="1"/>
  <c r="L50" a="1"/>
  <c r="L50" s="1"/>
  <c r="O59" a="1"/>
  <c r="O59" s="1"/>
  <c r="N59" a="1"/>
  <c r="N59" s="1"/>
  <c r="O61" a="1"/>
  <c r="O61" s="1"/>
  <c r="N61" a="1"/>
  <c r="N61" s="1"/>
  <c r="O65" a="1"/>
  <c r="O65" s="1"/>
  <c r="N65" a="1"/>
  <c r="N65" s="1"/>
  <c r="P58" a="1"/>
  <c r="P58" s="1"/>
  <c r="P62" a="1"/>
  <c r="P62" s="1"/>
  <c r="L39" a="1"/>
  <c r="L39" s="1"/>
  <c r="Q41" a="1"/>
  <c r="L41" a="1"/>
  <c r="P44" a="1"/>
  <c r="P44" s="1"/>
  <c r="N44" a="1"/>
  <c r="N44" s="1"/>
  <c r="Q44" s="1" a="1"/>
  <c r="Q44" s="1"/>
  <c r="U44" s="1"/>
  <c r="V44" s="1" a="1"/>
  <c r="V44" s="1"/>
  <c r="Q45" a="1"/>
  <c r="Q45" s="1"/>
  <c r="U45" s="1"/>
  <c r="V45" s="1" a="1"/>
  <c r="V45" s="1"/>
  <c r="L45" a="1"/>
  <c r="L45" s="1"/>
  <c r="P48" a="1"/>
  <c r="P48" s="1"/>
  <c r="N48" a="1"/>
  <c r="N48" s="1"/>
  <c r="Q48" s="1" a="1"/>
  <c r="Q48" s="1"/>
  <c r="U48" s="1"/>
  <c r="V48" s="1" a="1"/>
  <c r="V48" s="1"/>
  <c r="O48" a="1"/>
  <c r="O48" s="1"/>
  <c r="Q49" a="1"/>
  <c r="Q49" s="1"/>
  <c r="U49" s="1"/>
  <c r="V49" s="1" a="1"/>
  <c r="V49" s="1"/>
  <c r="L49" a="1"/>
  <c r="L49" s="1"/>
  <c r="P52" a="1"/>
  <c r="P52" s="1"/>
  <c r="N52" a="1"/>
  <c r="N52" s="1"/>
  <c r="Q52" s="1" a="1"/>
  <c r="Q52" s="1"/>
  <c r="U52" s="1"/>
  <c r="V52" s="1" a="1"/>
  <c r="V52" s="1"/>
  <c r="V43" a="1"/>
  <c r="V43" s="1"/>
  <c r="V47" a="1"/>
  <c r="V47" s="1"/>
  <c r="V51" a="1"/>
  <c r="V51" s="1"/>
  <c r="P53" a="1"/>
  <c r="P53" s="1"/>
  <c r="Q54" a="1"/>
  <c r="Q54" s="1"/>
  <c r="U54" s="1"/>
  <c r="V54" s="1" a="1"/>
  <c r="V54" s="1"/>
  <c r="P55" a="1"/>
  <c r="P55" s="1"/>
  <c r="K56" a="1"/>
  <c r="K56" s="1"/>
  <c r="M56" a="1"/>
  <c r="M56" s="1"/>
  <c r="L57" a="1"/>
  <c r="L57" s="1"/>
  <c r="N57" a="1"/>
  <c r="N57" s="1"/>
  <c r="O57" s="1" a="1"/>
  <c r="O57" s="1"/>
  <c r="P57" a="1"/>
  <c r="P57" s="1"/>
  <c r="K58" a="1"/>
  <c r="K58" s="1"/>
  <c r="M58" a="1"/>
  <c r="M58" s="1"/>
  <c r="L59" a="1"/>
  <c r="L59" s="1"/>
  <c r="P59" a="1"/>
  <c r="P59" s="1"/>
  <c r="L61" a="1"/>
  <c r="L61" s="1"/>
  <c r="P61" a="1"/>
  <c r="P61" s="1"/>
  <c r="K62" a="1"/>
  <c r="K62" s="1"/>
  <c r="M62" a="1"/>
  <c r="M62" s="1"/>
  <c r="L63" a="1"/>
  <c r="L63" s="1"/>
  <c r="N63" a="1"/>
  <c r="N63" s="1"/>
  <c r="O63" s="1" a="1"/>
  <c r="O63" s="1"/>
  <c r="P63" a="1"/>
  <c r="P63" s="1"/>
  <c r="R63" s="1" a="1"/>
  <c r="R63" s="1"/>
  <c r="K64" a="1"/>
  <c r="K64" s="1"/>
  <c r="M64" a="1"/>
  <c r="M64" s="1"/>
  <c r="P65" a="1"/>
  <c r="P65" s="1"/>
  <c r="A39"/>
  <c r="A41"/>
  <c r="A43"/>
  <c r="A45"/>
  <c r="A47"/>
  <c r="A49"/>
  <c r="A51"/>
  <c r="A53"/>
  <c r="A55"/>
  <c r="K53" a="1"/>
  <c r="K53" s="1"/>
  <c r="Q53" s="1" a="1"/>
  <c r="Q53" s="1"/>
  <c r="U53" s="1"/>
  <c r="V53" s="1" a="1"/>
  <c r="V53" s="1"/>
  <c r="N54" a="1"/>
  <c r="N54" s="1"/>
  <c r="O54" s="1" a="1"/>
  <c r="O54" s="1"/>
  <c r="K55" a="1"/>
  <c r="K55" s="1"/>
  <c r="Q55" s="1" a="1"/>
  <c r="Q55" s="1"/>
  <c r="U55" s="1"/>
  <c r="V55" s="1" a="1"/>
  <c r="V55" s="1"/>
  <c r="L56" a="1"/>
  <c r="L56" s="1"/>
  <c r="L58" a="1"/>
  <c r="L58" s="1"/>
  <c r="K59" a="1"/>
  <c r="K59" s="1"/>
  <c r="Q59" s="1" a="1"/>
  <c r="Q59" s="1"/>
  <c r="U59" s="1"/>
  <c r="V59" s="1" a="1"/>
  <c r="V59" s="1"/>
  <c r="N60" a="1"/>
  <c r="N60" s="1"/>
  <c r="Q60" s="1" a="1"/>
  <c r="Q60" s="1"/>
  <c r="K61" a="1"/>
  <c r="K61" s="1"/>
  <c r="Q61" s="1" a="1"/>
  <c r="Q61" s="1"/>
  <c r="U61" s="1"/>
  <c r="V61" s="1" a="1"/>
  <c r="V61" s="1"/>
  <c r="L62" a="1"/>
  <c r="L62" s="1"/>
  <c r="L64" a="1"/>
  <c r="L64" s="1"/>
  <c r="K65" a="1"/>
  <c r="K65" s="1"/>
  <c r="Q65" s="1" a="1"/>
  <c r="Q65" s="1"/>
  <c r="U65" s="1"/>
  <c r="V65" s="1" a="1"/>
  <c r="V65" s="1"/>
  <c r="A42"/>
  <c r="A48"/>
  <c r="P10" a="1"/>
  <c r="P10" s="1"/>
  <c r="N10" a="1"/>
  <c r="N10" s="1"/>
  <c r="O10" s="1" a="1"/>
  <c r="O10" s="1"/>
  <c r="L10" a="1"/>
  <c r="L10" s="1"/>
  <c r="N14" a="1"/>
  <c r="N14" s="1"/>
  <c r="O14" s="1" a="1"/>
  <c r="O14" s="1"/>
  <c r="N16" a="1"/>
  <c r="N16" s="1"/>
  <c r="O16" s="1" a="1"/>
  <c r="O16" s="1"/>
  <c r="N20" a="1"/>
  <c r="N20" s="1"/>
  <c r="O20" s="1" a="1"/>
  <c r="O20" s="1"/>
  <c r="N22" a="1"/>
  <c r="N22" s="1"/>
  <c r="O22" s="1" a="1"/>
  <c r="O22" s="1"/>
  <c r="N26" a="1"/>
  <c r="N26" s="1"/>
  <c r="O26" s="1" a="1"/>
  <c r="O26" s="1"/>
  <c r="N28" a="1"/>
  <c r="N28" s="1"/>
  <c r="O28" s="1" a="1"/>
  <c r="O28" s="1"/>
  <c r="N32" a="1"/>
  <c r="N32" s="1"/>
  <c r="O32" s="1" a="1"/>
  <c r="O32" s="1"/>
  <c r="N34" a="1"/>
  <c r="N34" s="1"/>
  <c r="O34" s="1" a="1"/>
  <c r="O34" s="1"/>
  <c r="N38" a="1"/>
  <c r="N38" s="1"/>
  <c r="O38" s="1" a="1"/>
  <c r="O38" s="1"/>
  <c r="L9" a="1"/>
  <c r="L9" s="1"/>
  <c r="N9" a="1"/>
  <c r="N9" s="1"/>
  <c r="Q9" s="1" a="1"/>
  <c r="Q9" s="1"/>
  <c r="P9" a="1"/>
  <c r="P9" s="1"/>
  <c r="K11" a="1"/>
  <c r="K11" s="1"/>
  <c r="M11" a="1"/>
  <c r="M11" s="1"/>
  <c r="L12" a="1"/>
  <c r="L12" s="1"/>
  <c r="N12" a="1"/>
  <c r="N12" s="1"/>
  <c r="Q12" s="1" a="1"/>
  <c r="Q12" s="1"/>
  <c r="S12" s="1"/>
  <c r="P12" a="1"/>
  <c r="P12" s="1"/>
  <c r="K13" a="1"/>
  <c r="K13" s="1"/>
  <c r="M13" a="1"/>
  <c r="M13" s="1"/>
  <c r="P14" a="1"/>
  <c r="P14" s="1"/>
  <c r="P16" a="1"/>
  <c r="P16" s="1"/>
  <c r="K17" a="1"/>
  <c r="K17" s="1"/>
  <c r="M17" a="1"/>
  <c r="M17" s="1"/>
  <c r="L18" a="1"/>
  <c r="L18" s="1"/>
  <c r="N18" a="1"/>
  <c r="N18" s="1"/>
  <c r="O18" s="1" a="1"/>
  <c r="O18" s="1"/>
  <c r="P18" a="1"/>
  <c r="P18" s="1"/>
  <c r="K19" a="1"/>
  <c r="K19" s="1"/>
  <c r="M19" a="1"/>
  <c r="M19" s="1"/>
  <c r="P20" a="1"/>
  <c r="P20" s="1"/>
  <c r="P22" a="1"/>
  <c r="P22" s="1"/>
  <c r="K23" a="1"/>
  <c r="K23" s="1"/>
  <c r="M23" a="1"/>
  <c r="M23" s="1"/>
  <c r="P23" s="1" a="1"/>
  <c r="P23" s="1"/>
  <c r="L24" a="1"/>
  <c r="L24" s="1"/>
  <c r="N24" a="1"/>
  <c r="N24" s="1"/>
  <c r="O24" s="1" a="1"/>
  <c r="O24" s="1"/>
  <c r="P24" a="1"/>
  <c r="P24" s="1"/>
  <c r="K25" a="1"/>
  <c r="K25" s="1"/>
  <c r="M25" a="1"/>
  <c r="M25" s="1"/>
  <c r="P26" a="1"/>
  <c r="P26" s="1"/>
  <c r="P28" a="1"/>
  <c r="P28" s="1"/>
  <c r="K29" a="1"/>
  <c r="K29" s="1"/>
  <c r="M29" a="1"/>
  <c r="M29" s="1"/>
  <c r="P29" s="1" a="1"/>
  <c r="P29" s="1"/>
  <c r="L30" a="1"/>
  <c r="L30" s="1"/>
  <c r="N30" a="1"/>
  <c r="N30" s="1"/>
  <c r="Q30" s="1" a="1"/>
  <c r="Q30" s="1"/>
  <c r="U30" s="1"/>
  <c r="V30" s="1" a="1"/>
  <c r="V30" s="1"/>
  <c r="P30" a="1"/>
  <c r="P30" s="1"/>
  <c r="K31" a="1"/>
  <c r="K31" s="1"/>
  <c r="M31" a="1"/>
  <c r="M31" s="1"/>
  <c r="P32" a="1"/>
  <c r="P32" s="1"/>
  <c r="P34" a="1"/>
  <c r="P34" s="1"/>
  <c r="K35" a="1"/>
  <c r="K35" s="1"/>
  <c r="M35" a="1"/>
  <c r="M35" s="1"/>
  <c r="L36" a="1"/>
  <c r="L36" s="1"/>
  <c r="N36" a="1"/>
  <c r="N36" s="1"/>
  <c r="Q36" s="1" a="1"/>
  <c r="Q36" s="1"/>
  <c r="U36" s="1"/>
  <c r="V36" s="1" a="1"/>
  <c r="V36" s="1"/>
  <c r="P36" a="1"/>
  <c r="P36" s="1"/>
  <c r="K37" a="1"/>
  <c r="K37" s="1"/>
  <c r="M37" a="1"/>
  <c r="M37" s="1"/>
  <c r="P38" a="1"/>
  <c r="P38" s="1"/>
  <c r="L11" a="1"/>
  <c r="L11" s="1"/>
  <c r="L13" a="1"/>
  <c r="L13" s="1"/>
  <c r="K14" a="1"/>
  <c r="K14" s="1"/>
  <c r="Q14" s="1" a="1"/>
  <c r="Q14" s="1"/>
  <c r="S14" s="1"/>
  <c r="V14" s="1" a="1"/>
  <c r="V14" s="1"/>
  <c r="N15" a="1"/>
  <c r="N15" s="1"/>
  <c r="Q15" s="1" a="1"/>
  <c r="Q15" s="1"/>
  <c r="K16" a="1"/>
  <c r="K16" s="1"/>
  <c r="Q16" s="1" a="1"/>
  <c r="Q16" s="1"/>
  <c r="U16" s="1"/>
  <c r="V16" s="1" a="1"/>
  <c r="V16" s="1"/>
  <c r="L17" a="1"/>
  <c r="L17" s="1"/>
  <c r="L19" a="1"/>
  <c r="L19" s="1"/>
  <c r="K20" a="1"/>
  <c r="K20" s="1"/>
  <c r="Q20" s="1" a="1"/>
  <c r="Q20" s="1"/>
  <c r="U20" s="1"/>
  <c r="V20" s="1" a="1"/>
  <c r="V20" s="1"/>
  <c r="N21" a="1"/>
  <c r="N21" s="1"/>
  <c r="Q21" s="1" a="1"/>
  <c r="Q21" s="1"/>
  <c r="K22" a="1"/>
  <c r="K22" s="1"/>
  <c r="Q22" s="1" a="1"/>
  <c r="Q22" s="1"/>
  <c r="U22" s="1"/>
  <c r="V22" s="1" a="1"/>
  <c r="V22" s="1"/>
  <c r="L23" a="1"/>
  <c r="L23" s="1"/>
  <c r="L25" a="1"/>
  <c r="L25" s="1"/>
  <c r="K26" a="1"/>
  <c r="K26" s="1"/>
  <c r="Q26" s="1" a="1"/>
  <c r="Q26" s="1"/>
  <c r="U26" s="1"/>
  <c r="V26" s="1" a="1"/>
  <c r="V26" s="1"/>
  <c r="N27" a="1"/>
  <c r="N27" s="1"/>
  <c r="Q27" s="1" a="1"/>
  <c r="Q27" s="1"/>
  <c r="K28" a="1"/>
  <c r="K28" s="1"/>
  <c r="Q28" s="1" a="1"/>
  <c r="Q28" s="1"/>
  <c r="U28" s="1"/>
  <c r="V28" s="1" a="1"/>
  <c r="V28" s="1"/>
  <c r="L29" a="1"/>
  <c r="L29" s="1"/>
  <c r="L31" a="1"/>
  <c r="L31" s="1"/>
  <c r="K32" a="1"/>
  <c r="K32" s="1"/>
  <c r="Q32" s="1" a="1"/>
  <c r="Q32" s="1"/>
  <c r="U32" s="1"/>
  <c r="V32" s="1" a="1"/>
  <c r="V32" s="1"/>
  <c r="N33" a="1"/>
  <c r="N33" s="1"/>
  <c r="O33" s="1" a="1"/>
  <c r="O33" s="1"/>
  <c r="K34" a="1"/>
  <c r="K34" s="1"/>
  <c r="Q34" s="1" a="1"/>
  <c r="Q34" s="1"/>
  <c r="U34" s="1"/>
  <c r="V34" s="1" a="1"/>
  <c r="V34" s="1"/>
  <c r="L35" a="1"/>
  <c r="L35" s="1"/>
  <c r="L37" a="1"/>
  <c r="L37" s="1"/>
  <c r="K38" a="1"/>
  <c r="K38" s="1"/>
  <c r="Q38" s="1" a="1"/>
  <c r="Q38" s="1"/>
  <c r="U38" s="1"/>
  <c r="V38" s="1" a="1"/>
  <c r="V38" s="1"/>
  <c r="L9" i="5" a="1"/>
  <c r="L9" s="1"/>
  <c r="J39" a="1"/>
  <c r="J39" s="1"/>
  <c r="A14"/>
  <c r="L37" a="1"/>
  <c r="L37" s="1"/>
  <c r="P38" a="1"/>
  <c r="P38" s="1"/>
  <c r="A13"/>
  <c r="A18"/>
  <c r="A19"/>
  <c r="A21"/>
  <c r="A22"/>
  <c r="A24"/>
  <c r="A31"/>
  <c r="A32"/>
  <c r="T39"/>
  <c r="A33"/>
  <c r="A34"/>
  <c r="A37"/>
  <c r="P36" a="1"/>
  <c r="P36" s="1"/>
  <c r="N36" a="1"/>
  <c r="N36" s="1"/>
  <c r="O36" s="1" a="1"/>
  <c r="O36" s="1"/>
  <c r="Q36" a="1"/>
  <c r="Q36" s="1"/>
  <c r="U36" s="1"/>
  <c r="V36" s="1" a="1"/>
  <c r="V36" s="1"/>
  <c r="L36" a="1"/>
  <c r="L36" s="1"/>
  <c r="N38" a="1"/>
  <c r="N38" s="1"/>
  <c r="O38" s="1" a="1"/>
  <c r="O38" s="1"/>
  <c r="P37" a="1"/>
  <c r="P37" s="1"/>
  <c r="N37" a="1"/>
  <c r="N37" s="1"/>
  <c r="Q37" s="1" a="1"/>
  <c r="Q37" s="1"/>
  <c r="U37" s="1"/>
  <c r="V37" s="1" a="1"/>
  <c r="V37" s="1"/>
  <c r="O37" a="1"/>
  <c r="O37" s="1"/>
  <c r="Q38" a="1"/>
  <c r="Q38" s="1"/>
  <c r="U38" s="1"/>
  <c r="V38" s="1" a="1"/>
  <c r="V38" s="1"/>
  <c r="L38" a="1"/>
  <c r="L38" s="1"/>
  <c r="A36"/>
  <c r="N45"/>
  <c r="A25"/>
  <c r="N25" a="1"/>
  <c r="N25" s="1"/>
  <c r="O25" s="1" a="1"/>
  <c r="O25" s="1"/>
  <c r="O29" a="1"/>
  <c r="O29" s="1"/>
  <c r="N29" a="1"/>
  <c r="N29" s="1"/>
  <c r="N31" a="1"/>
  <c r="N31" s="1"/>
  <c r="O31" s="1" a="1"/>
  <c r="O31" s="1"/>
  <c r="N35" a="1"/>
  <c r="N35" s="1"/>
  <c r="O35" s="1" a="1"/>
  <c r="O35" s="1"/>
  <c r="Q24" a="1"/>
  <c r="L25" a="1"/>
  <c r="P25" a="1"/>
  <c r="P25" s="1"/>
  <c r="K26" a="1"/>
  <c r="K26" s="1"/>
  <c r="M26" a="1"/>
  <c r="M26" s="1"/>
  <c r="C27"/>
  <c r="L27" a="1"/>
  <c r="L27" s="1"/>
  <c r="N27" a="1"/>
  <c r="N27" s="1"/>
  <c r="O27" s="1" a="1"/>
  <c r="O27" s="1"/>
  <c r="P27" a="1"/>
  <c r="P27" s="1"/>
  <c r="K28" a="1"/>
  <c r="K28" s="1"/>
  <c r="L28" s="1" a="1"/>
  <c r="L28" s="1"/>
  <c r="M28" a="1"/>
  <c r="M28" s="1"/>
  <c r="P29" a="1"/>
  <c r="P29" s="1"/>
  <c r="P31" a="1"/>
  <c r="P31" s="1"/>
  <c r="K32" a="1"/>
  <c r="K32" s="1"/>
  <c r="M32" a="1"/>
  <c r="M32" s="1"/>
  <c r="L33" a="1"/>
  <c r="L33" s="1"/>
  <c r="N33" a="1"/>
  <c r="N33" s="1"/>
  <c r="O33" s="1" a="1"/>
  <c r="O33" s="1"/>
  <c r="P33" a="1"/>
  <c r="P33" s="1"/>
  <c r="K34" a="1"/>
  <c r="K34" s="1"/>
  <c r="M34" a="1"/>
  <c r="M34" s="1"/>
  <c r="P34" s="1" a="1"/>
  <c r="P34" s="1"/>
  <c r="L35" a="1"/>
  <c r="L35" s="1"/>
  <c r="P35" a="1"/>
  <c r="P35" s="1"/>
  <c r="N24" a="1"/>
  <c r="N24" s="1"/>
  <c r="O24" s="1" a="1"/>
  <c r="O24" s="1"/>
  <c r="K25" a="1"/>
  <c r="K25" s="1"/>
  <c r="L26" a="1"/>
  <c r="K29" a="1"/>
  <c r="K29" s="1"/>
  <c r="Q29" s="1" a="1"/>
  <c r="Q29" s="1"/>
  <c r="U29" s="1"/>
  <c r="V29" s="1" a="1"/>
  <c r="N30" a="1"/>
  <c r="N30" s="1"/>
  <c r="Q30" s="1" a="1"/>
  <c r="Q30" s="1"/>
  <c r="K31" a="1"/>
  <c r="K31" s="1"/>
  <c r="Q31" s="1" a="1"/>
  <c r="Q31" s="1"/>
  <c r="U31" s="1"/>
  <c r="V31" s="1" a="1"/>
  <c r="V31" s="1"/>
  <c r="L32" a="1"/>
  <c r="L32" s="1"/>
  <c r="L34" a="1"/>
  <c r="L34" s="1"/>
  <c r="K35" a="1"/>
  <c r="K35" s="1"/>
  <c r="N11" a="1"/>
  <c r="N11" s="1"/>
  <c r="O11" s="1" a="1"/>
  <c r="O11" s="1"/>
  <c r="P10" a="1"/>
  <c r="P10" s="1"/>
  <c r="N10" a="1"/>
  <c r="N10" s="1"/>
  <c r="O10" s="1" a="1"/>
  <c r="O10" s="1"/>
  <c r="A16"/>
  <c r="A17"/>
  <c r="A15"/>
  <c r="L10" a="1"/>
  <c r="L10" s="1"/>
  <c r="N17" a="1"/>
  <c r="N17" s="1"/>
  <c r="O17" s="1" a="1"/>
  <c r="O17" s="1"/>
  <c r="N19" a="1"/>
  <c r="N19" s="1"/>
  <c r="O19" s="1" a="1"/>
  <c r="O19" s="1"/>
  <c r="N23" a="1"/>
  <c r="N23" s="1"/>
  <c r="O23" s="1" a="1"/>
  <c r="O23" s="1"/>
  <c r="N13" a="1"/>
  <c r="N13" s="1"/>
  <c r="O13" s="1" a="1"/>
  <c r="O13" s="1"/>
  <c r="P11" a="1"/>
  <c r="P11" s="1"/>
  <c r="P13" a="1"/>
  <c r="P13" s="1"/>
  <c r="K14" a="1"/>
  <c r="K14" s="1"/>
  <c r="M14" a="1"/>
  <c r="M14" s="1"/>
  <c r="M39" s="1" a="1"/>
  <c r="L15" a="1"/>
  <c r="L15" s="1"/>
  <c r="N15" a="1"/>
  <c r="N15" s="1"/>
  <c r="O15" s="1" a="1"/>
  <c r="O15" s="1"/>
  <c r="P15" a="1"/>
  <c r="P15" s="1"/>
  <c r="K16" a="1"/>
  <c r="K16" s="1"/>
  <c r="M16" a="1"/>
  <c r="M16" s="1"/>
  <c r="P17" a="1"/>
  <c r="P17" s="1"/>
  <c r="P19" a="1"/>
  <c r="P19" s="1"/>
  <c r="K20" a="1"/>
  <c r="K20" s="1"/>
  <c r="M20" a="1"/>
  <c r="M20" s="1"/>
  <c r="P20" s="1" a="1"/>
  <c r="P20" s="1"/>
  <c r="L21" a="1"/>
  <c r="L21" s="1"/>
  <c r="N21" a="1"/>
  <c r="N21" s="1"/>
  <c r="Q21" s="1" a="1"/>
  <c r="Q21" s="1"/>
  <c r="U21" s="1"/>
  <c r="V21" s="1" a="1"/>
  <c r="V21" s="1"/>
  <c r="P21" a="1"/>
  <c r="P21" s="1"/>
  <c r="K22" a="1"/>
  <c r="K22" s="1"/>
  <c r="L22" s="1" a="1"/>
  <c r="L22" s="1"/>
  <c r="M22" a="1"/>
  <c r="M22" s="1"/>
  <c r="P23" a="1"/>
  <c r="P23" s="1"/>
  <c r="N9" a="1"/>
  <c r="N9" s="1"/>
  <c r="K11" a="1"/>
  <c r="K11" s="1"/>
  <c r="Q11" s="1" a="1"/>
  <c r="Q11" s="1"/>
  <c r="U11" s="1"/>
  <c r="V11" s="1" a="1"/>
  <c r="V11" s="1"/>
  <c r="N12" a="1"/>
  <c r="N12" s="1"/>
  <c r="Q12" s="1" a="1"/>
  <c r="Q12" s="1"/>
  <c r="K13" a="1"/>
  <c r="K13" s="1"/>
  <c r="Q13" s="1" a="1"/>
  <c r="Q13" s="1"/>
  <c r="S13" s="1"/>
  <c r="V13" s="1" a="1"/>
  <c r="V13" s="1"/>
  <c r="L14" a="1"/>
  <c r="L14" s="1"/>
  <c r="L16" a="1"/>
  <c r="L16" s="1"/>
  <c r="K17" a="1"/>
  <c r="K17" s="1"/>
  <c r="Q17" s="1" a="1"/>
  <c r="Q17" s="1"/>
  <c r="U17" s="1"/>
  <c r="V17" s="1" a="1"/>
  <c r="V17" s="1"/>
  <c r="N18" a="1"/>
  <c r="N18" s="1"/>
  <c r="O18" s="1" a="1"/>
  <c r="O18" s="1"/>
  <c r="K19" a="1"/>
  <c r="K19" s="1"/>
  <c r="L20" a="1"/>
  <c r="L20" s="1"/>
  <c r="K23" a="1"/>
  <c r="K23" s="1"/>
  <c r="Q23" s="1" a="1"/>
  <c r="Q23" s="1"/>
  <c r="U23" s="1"/>
  <c r="V23" s="1" a="1"/>
  <c r="V23" s="1"/>
  <c r="K13" i="4" a="1"/>
  <c r="K13" s="1"/>
  <c r="L13" s="1" a="1"/>
  <c r="L13" s="1"/>
  <c r="K15" a="1"/>
  <c r="K15" s="1"/>
  <c r="L15" s="1" a="1"/>
  <c r="L15" s="1"/>
  <c r="M17" a="1"/>
  <c r="M17" s="1"/>
  <c r="P17" s="1" a="1"/>
  <c r="P17" s="1"/>
  <c r="N12" a="1"/>
  <c r="N12" s="1"/>
  <c r="O12" s="1" a="1"/>
  <c r="O12" s="1"/>
  <c r="N18" a="1"/>
  <c r="N18" s="1"/>
  <c r="O18" s="1" a="1"/>
  <c r="O18" s="1"/>
  <c r="N16" a="1"/>
  <c r="N16" s="1"/>
  <c r="O16" s="1" a="1"/>
  <c r="O16" s="1"/>
  <c r="N14" a="1"/>
  <c r="N14" s="1"/>
  <c r="O14" s="1" a="1"/>
  <c r="O14" s="1"/>
  <c r="P12" a="1"/>
  <c r="P12" s="1"/>
  <c r="P14" a="1"/>
  <c r="P14" s="1"/>
  <c r="P16" a="1"/>
  <c r="P16" s="1"/>
  <c r="P18" a="1"/>
  <c r="P18" s="1"/>
  <c r="M10"/>
  <c r="N10" s="1" a="1"/>
  <c r="N10" s="1"/>
  <c r="K12" a="1"/>
  <c r="K12" s="1"/>
  <c r="Q12" s="1" a="1"/>
  <c r="N13" a="1"/>
  <c r="N13" s="1"/>
  <c r="K14" a="1"/>
  <c r="K14" s="1"/>
  <c r="Q14" s="1" a="1"/>
  <c r="Q14" s="1"/>
  <c r="N15" a="1"/>
  <c r="N15" s="1"/>
  <c r="Q15" s="1" a="1"/>
  <c r="K16" a="1"/>
  <c r="K16" s="1"/>
  <c r="Q16" s="1" a="1"/>
  <c r="K18" a="1"/>
  <c r="K18" s="1"/>
  <c r="J19" a="1"/>
  <c r="J19" s="1"/>
  <c r="M9" a="1"/>
  <c r="M9" s="1"/>
  <c r="P9" s="1" a="1"/>
  <c r="P9" s="1"/>
  <c r="K9" a="1"/>
  <c r="K9" s="1"/>
  <c r="K11" a="1"/>
  <c r="K11" s="1"/>
  <c r="M11" a="1"/>
  <c r="M11" s="1"/>
  <c r="P11" s="1" a="1"/>
  <c r="K10" a="1"/>
  <c r="K10" s="1"/>
  <c r="O170" i="9" l="1" a="1"/>
  <c r="O170" s="1"/>
  <c r="Q170" a="1"/>
  <c r="Q170" s="1"/>
  <c r="U170" s="1"/>
  <c r="V170" s="1" a="1"/>
  <c r="V170" s="1"/>
  <c r="Q275" a="1"/>
  <c r="Q275" s="1"/>
  <c r="U275" s="1"/>
  <c r="V275" s="1" a="1"/>
  <c r="V275" s="1"/>
  <c r="O275" a="1"/>
  <c r="O275" s="1"/>
  <c r="O245" a="1"/>
  <c r="O245" s="1"/>
  <c r="O76" a="1"/>
  <c r="O76" s="1"/>
  <c r="N76" a="1"/>
  <c r="N76" s="1"/>
  <c r="Q76" a="1"/>
  <c r="Q76" s="1"/>
  <c r="U76" s="1"/>
  <c r="V76" s="1" a="1"/>
  <c r="V76" s="1"/>
  <c r="P82" a="1"/>
  <c r="P82" s="1"/>
  <c r="Q51" a="1"/>
  <c r="Q51" s="1"/>
  <c r="U51" s="1"/>
  <c r="V51" s="1" a="1"/>
  <c r="V51" s="1"/>
  <c r="O39" a="1"/>
  <c r="O39" s="1"/>
  <c r="O33" a="1"/>
  <c r="O33" s="1"/>
  <c r="Q15" a="1"/>
  <c r="Q15" s="1"/>
  <c r="U15" s="1"/>
  <c r="V15" s="1" a="1"/>
  <c r="V15" s="1"/>
  <c r="O19" a="1"/>
  <c r="O19" s="1"/>
  <c r="L109" a="1"/>
  <c r="L109" s="1"/>
  <c r="O84" a="1"/>
  <c r="O84" s="1"/>
  <c r="L218" a="1"/>
  <c r="L218" s="1"/>
  <c r="Q204" a="1"/>
  <c r="Q204" s="1"/>
  <c r="U204" s="1"/>
  <c r="V204" s="1" a="1"/>
  <c r="V204" s="1"/>
  <c r="Q190" a="1"/>
  <c r="Q190" s="1"/>
  <c r="U190" s="1"/>
  <c r="V190" s="1" a="1"/>
  <c r="V190" s="1"/>
  <c r="Q172" a="1"/>
  <c r="Q172" s="1"/>
  <c r="U172" s="1"/>
  <c r="V172" s="1" a="1"/>
  <c r="V172" s="1"/>
  <c r="O164" a="1"/>
  <c r="O164" s="1"/>
  <c r="Q166" a="1"/>
  <c r="Q166" s="1"/>
  <c r="U166" s="1"/>
  <c r="V166" s="1" a="1"/>
  <c r="V166" s="1"/>
  <c r="O158" a="1"/>
  <c r="O158" s="1"/>
  <c r="P287" a="1"/>
  <c r="P287" s="1"/>
  <c r="R287" s="1" a="1"/>
  <c r="R287" s="1"/>
  <c r="P304" a="1"/>
  <c r="P304" s="1"/>
  <c r="W300" a="1"/>
  <c r="W300" s="1"/>
  <c r="W288" a="1"/>
  <c r="W288" s="1"/>
  <c r="O269" a="1"/>
  <c r="O269" s="1"/>
  <c r="R253" a="1"/>
  <c r="R253" s="1"/>
  <c r="W253" s="1" a="1"/>
  <c r="W253" s="1"/>
  <c r="N245" a="1"/>
  <c r="N245" s="1"/>
  <c r="Q245" s="1" a="1"/>
  <c r="Q245" s="1"/>
  <c r="U245" s="1"/>
  <c r="V245" s="1" a="1"/>
  <c r="V245" s="1"/>
  <c r="O237" a="1"/>
  <c r="O237" s="1"/>
  <c r="R254" a="1"/>
  <c r="R254" s="1"/>
  <c r="R246" a="1"/>
  <c r="R246" s="1"/>
  <c r="Q235" a="1"/>
  <c r="Q235" s="1"/>
  <c r="U235" s="1"/>
  <c r="V235" s="1" a="1"/>
  <c r="V235" s="1"/>
  <c r="O267" a="1"/>
  <c r="O267" s="1"/>
  <c r="Q82" a="1"/>
  <c r="Q82" s="1"/>
  <c r="U82" s="1"/>
  <c r="V82" s="1" a="1"/>
  <c r="V82" s="1"/>
  <c r="L298" a="1"/>
  <c r="L298" s="1"/>
  <c r="Q145" a="1"/>
  <c r="Q145" s="1"/>
  <c r="R139" a="1"/>
  <c r="R139" s="1"/>
  <c r="W139" s="1" a="1"/>
  <c r="W139" s="1"/>
  <c r="Q79" a="1"/>
  <c r="Q79" s="1"/>
  <c r="L79" a="1"/>
  <c r="L79" s="1"/>
  <c r="Q68" a="1"/>
  <c r="Q68" s="1"/>
  <c r="U68" s="1"/>
  <c r="V68" s="1" a="1"/>
  <c r="V68" s="1"/>
  <c r="L56" a="1"/>
  <c r="L56" s="1"/>
  <c r="O60" a="1"/>
  <c r="O60" s="1"/>
  <c r="Q23" a="1"/>
  <c r="Q23" s="1"/>
  <c r="U23" s="1"/>
  <c r="V23" s="1" a="1"/>
  <c r="V23" s="1"/>
  <c r="O18" a="1"/>
  <c r="O18" s="1"/>
  <c r="O12" a="1"/>
  <c r="O12" s="1"/>
  <c r="R98" a="1"/>
  <c r="R98" s="1"/>
  <c r="W98" s="1" a="1"/>
  <c r="W98" s="1"/>
  <c r="R90" a="1"/>
  <c r="R90" s="1"/>
  <c r="W90" s="1" a="1"/>
  <c r="W90" s="1"/>
  <c r="Q83" a="1"/>
  <c r="Q83" s="1"/>
  <c r="U83" s="1"/>
  <c r="V83" s="1" a="1"/>
  <c r="V83" s="1"/>
  <c r="Q214" a="1"/>
  <c r="Q214" s="1"/>
  <c r="U214" s="1"/>
  <c r="V214" s="1" a="1"/>
  <c r="V214" s="1"/>
  <c r="O207" a="1"/>
  <c r="O207" s="1"/>
  <c r="R204" a="1"/>
  <c r="R204" s="1"/>
  <c r="W204" s="1" a="1"/>
  <c r="W204" s="1"/>
  <c r="O180" a="1"/>
  <c r="O180" s="1"/>
  <c r="W149" a="1"/>
  <c r="W149" s="1"/>
  <c r="O142" a="1"/>
  <c r="O142" s="1"/>
  <c r="P170" a="1"/>
  <c r="P170" s="1"/>
  <c r="R170" s="1" a="1"/>
  <c r="R170" s="1"/>
  <c r="R122" a="1"/>
  <c r="R122" s="1"/>
  <c r="O306" a="1"/>
  <c r="O306" s="1"/>
  <c r="N304" a="1"/>
  <c r="N304" s="1"/>
  <c r="Q304" s="1" a="1"/>
  <c r="Q304" s="1"/>
  <c r="U304" s="1"/>
  <c r="V304" s="1" a="1"/>
  <c r="V304" s="1"/>
  <c r="O296" a="1"/>
  <c r="O296" s="1"/>
  <c r="Q274" a="1"/>
  <c r="Q274" s="1"/>
  <c r="U274" s="1"/>
  <c r="V274" s="1" a="1"/>
  <c r="V274" s="1"/>
  <c r="R261" a="1"/>
  <c r="R261" s="1"/>
  <c r="W261" s="1" a="1"/>
  <c r="W261" s="1"/>
  <c r="R229" a="1"/>
  <c r="R229" s="1"/>
  <c r="W229" s="1" a="1"/>
  <c r="W229" s="1"/>
  <c r="R238" a="1"/>
  <c r="R238" s="1"/>
  <c r="W238" s="1" a="1"/>
  <c r="W238" s="1"/>
  <c r="R230" a="1"/>
  <c r="R230" s="1"/>
  <c r="W230" s="1" a="1"/>
  <c r="W230" s="1"/>
  <c r="P275" a="1"/>
  <c r="P275" s="1"/>
  <c r="P142" a="1"/>
  <c r="P142" s="1"/>
  <c r="R142" s="1" a="1"/>
  <c r="R142" s="1"/>
  <c r="L292" a="1"/>
  <c r="L292" s="1"/>
  <c r="L76" a="1"/>
  <c r="L76" s="1"/>
  <c r="Q140" a="1"/>
  <c r="Q140" s="1"/>
  <c r="U140" s="1"/>
  <c r="V140" s="1" a="1"/>
  <c r="V140" s="1"/>
  <c r="P286" a="1"/>
  <c r="P286" s="1"/>
  <c r="R286" s="1" a="1"/>
  <c r="R286" s="1"/>
  <c r="Q176" a="1"/>
  <c r="Q176" s="1"/>
  <c r="L176" a="1"/>
  <c r="L176" s="1"/>
  <c r="A19"/>
  <c r="C21"/>
  <c r="R212" a="1"/>
  <c r="R212" s="1"/>
  <c r="W212" s="1" a="1"/>
  <c r="W212" s="1"/>
  <c r="R306" a="1"/>
  <c r="R306" s="1"/>
  <c r="R245" a="1"/>
  <c r="R245" s="1"/>
  <c r="W245" s="1" a="1"/>
  <c r="W245" s="1"/>
  <c r="L46" a="1"/>
  <c r="L46" s="1"/>
  <c r="A18"/>
  <c r="Q114" a="1"/>
  <c r="Q114" s="1"/>
  <c r="U114" s="1"/>
  <c r="V114" s="1" a="1"/>
  <c r="V114" s="1"/>
  <c r="L107" a="1"/>
  <c r="L107" s="1"/>
  <c r="O111" a="1"/>
  <c r="O111" s="1"/>
  <c r="Q206" a="1"/>
  <c r="Q206" s="1"/>
  <c r="U206" s="1"/>
  <c r="V206" s="1" a="1"/>
  <c r="V206" s="1"/>
  <c r="L212" a="1"/>
  <c r="L212" s="1"/>
  <c r="Q188" a="1"/>
  <c r="Q188" s="1"/>
  <c r="U188" s="1"/>
  <c r="V188" s="1" a="1"/>
  <c r="V188" s="1"/>
  <c r="Q184" a="1"/>
  <c r="Q184" s="1"/>
  <c r="U184" s="1"/>
  <c r="V184" s="1" a="1"/>
  <c r="V184" s="1"/>
  <c r="Q189" a="1"/>
  <c r="Q189" s="1"/>
  <c r="U189" s="1"/>
  <c r="V189" s="1" a="1"/>
  <c r="V189" s="1"/>
  <c r="Q185" a="1"/>
  <c r="Q185" s="1"/>
  <c r="U185" s="1"/>
  <c r="V185" s="1" a="1"/>
  <c r="V185" s="1"/>
  <c r="R180" a="1"/>
  <c r="R180" s="1"/>
  <c r="R189" a="1"/>
  <c r="R189" s="1"/>
  <c r="W189" s="1" a="1"/>
  <c r="W189" s="1"/>
  <c r="W179" a="1"/>
  <c r="W179" s="1"/>
  <c r="Q154" a="1"/>
  <c r="Q154" s="1"/>
  <c r="U154" s="1"/>
  <c r="V154" s="1" a="1"/>
  <c r="V154" s="1"/>
  <c r="Q135" a="1"/>
  <c r="Q135" s="1"/>
  <c r="U135" s="1"/>
  <c r="V135" s="1" a="1"/>
  <c r="V135" s="1"/>
  <c r="O134" a="1"/>
  <c r="O134" s="1"/>
  <c r="Q307" a="1"/>
  <c r="Q307" s="1"/>
  <c r="U307" s="1"/>
  <c r="V307" s="1" a="1"/>
  <c r="V307" s="1"/>
  <c r="R296" a="1"/>
  <c r="R296" s="1"/>
  <c r="R294" a="1"/>
  <c r="R294" s="1"/>
  <c r="W294" s="1" a="1"/>
  <c r="W294" s="1"/>
  <c r="Q265" a="1"/>
  <c r="Q265" s="1"/>
  <c r="U265" s="1"/>
  <c r="V265" s="1" a="1"/>
  <c r="V265" s="1"/>
  <c r="Q233" a="1"/>
  <c r="Q233" s="1"/>
  <c r="U233" s="1"/>
  <c r="V233" s="1" a="1"/>
  <c r="V233" s="1"/>
  <c r="Q278" a="1"/>
  <c r="Q278" s="1"/>
  <c r="U278" s="1"/>
  <c r="V278" s="1" a="1"/>
  <c r="V278" s="1"/>
  <c r="R237" a="1"/>
  <c r="R237" s="1"/>
  <c r="W237" s="1" a="1"/>
  <c r="W237" s="1"/>
  <c r="R278" a="1"/>
  <c r="R278" s="1"/>
  <c r="W278" s="1" a="1"/>
  <c r="W278" s="1"/>
  <c r="L286" a="1"/>
  <c r="L286" s="1"/>
  <c r="P148" a="1"/>
  <c r="P148" s="1"/>
  <c r="R148" s="1" a="1"/>
  <c r="R148" s="1"/>
  <c r="Q151" a="1"/>
  <c r="Q151" s="1"/>
  <c r="U151" s="1"/>
  <c r="V151" s="1" a="1"/>
  <c r="V151" s="1"/>
  <c r="P298" a="1"/>
  <c r="P298" s="1"/>
  <c r="R298" s="1" a="1"/>
  <c r="R298" s="1"/>
  <c r="W298" s="1" a="1"/>
  <c r="W298" s="1"/>
  <c r="P292" a="1"/>
  <c r="P292" s="1"/>
  <c r="R292" s="1" a="1"/>
  <c r="R292" s="1"/>
  <c r="Q308" a="1"/>
  <c r="Q308" s="1"/>
  <c r="U308" s="1"/>
  <c r="V308" s="1" a="1"/>
  <c r="V308" s="1"/>
  <c r="Q299" a="1"/>
  <c r="Q299" s="1"/>
  <c r="U299" s="1"/>
  <c r="V299" s="1" a="1"/>
  <c r="V299" s="1"/>
  <c r="Q305" a="1"/>
  <c r="Q305" s="1"/>
  <c r="U305" s="1"/>
  <c r="V305" s="1" a="1"/>
  <c r="V305" s="1"/>
  <c r="W297" a="1"/>
  <c r="W297" s="1"/>
  <c r="W285" a="1"/>
  <c r="W285" s="1"/>
  <c r="R305" a="1"/>
  <c r="R305" s="1"/>
  <c r="W305" s="1" a="1"/>
  <c r="W305" s="1"/>
  <c r="O290" a="1"/>
  <c r="O290" s="1"/>
  <c r="O276" a="1"/>
  <c r="O276" s="1"/>
  <c r="R272" a="1"/>
  <c r="R272" s="1"/>
  <c r="W272" s="1" a="1"/>
  <c r="W272" s="1"/>
  <c r="O260" a="1"/>
  <c r="O260" s="1"/>
  <c r="R256" a="1"/>
  <c r="R256" s="1"/>
  <c r="W256" s="1" a="1"/>
  <c r="W256" s="1"/>
  <c r="O244" a="1"/>
  <c r="O244" s="1"/>
  <c r="R240" a="1"/>
  <c r="R240" s="1"/>
  <c r="W240" s="1" a="1"/>
  <c r="W240" s="1"/>
  <c r="O228" a="1"/>
  <c r="O228" s="1"/>
  <c r="R273" a="1"/>
  <c r="R273" s="1"/>
  <c r="W273" s="1" a="1"/>
  <c r="W273" s="1"/>
  <c r="R257" a="1"/>
  <c r="R257" s="1"/>
  <c r="W257" s="1" a="1"/>
  <c r="W257" s="1"/>
  <c r="R241" a="1"/>
  <c r="R241" s="1"/>
  <c r="W241" s="1" a="1"/>
  <c r="W241" s="1"/>
  <c r="O293" a="1"/>
  <c r="O293" s="1"/>
  <c r="R282" a="1"/>
  <c r="R282" s="1"/>
  <c r="W282" s="1" a="1"/>
  <c r="W282" s="1"/>
  <c r="Q271" a="1"/>
  <c r="Q271" s="1"/>
  <c r="U271" s="1"/>
  <c r="V271" s="1" a="1"/>
  <c r="V271" s="1"/>
  <c r="R266" a="1"/>
  <c r="R266" s="1"/>
  <c r="W266" s="1" a="1"/>
  <c r="W266" s="1"/>
  <c r="Q255" a="1"/>
  <c r="Q255" s="1"/>
  <c r="U255" s="1"/>
  <c r="V255" s="1" a="1"/>
  <c r="V255" s="1"/>
  <c r="R250" a="1"/>
  <c r="R250" s="1"/>
  <c r="W250" s="1" a="1"/>
  <c r="W250" s="1"/>
  <c r="Q239" a="1"/>
  <c r="Q239" s="1"/>
  <c r="U239" s="1"/>
  <c r="V239" s="1" a="1"/>
  <c r="V239" s="1"/>
  <c r="R234" a="1"/>
  <c r="R234" s="1"/>
  <c r="W234" s="1" a="1"/>
  <c r="W234" s="1"/>
  <c r="W295" a="1"/>
  <c r="W295" s="1"/>
  <c r="O279" a="1"/>
  <c r="O279" s="1"/>
  <c r="R271" a="1"/>
  <c r="R271" s="1"/>
  <c r="W271" s="1" a="1"/>
  <c r="W271" s="1"/>
  <c r="O263" a="1"/>
  <c r="O263" s="1"/>
  <c r="O247" a="1"/>
  <c r="O247" s="1"/>
  <c r="R239" a="1"/>
  <c r="R239" s="1"/>
  <c r="W239" s="1" a="1"/>
  <c r="W239" s="1"/>
  <c r="O231" a="1"/>
  <c r="O231" s="1"/>
  <c r="R225" a="1"/>
  <c r="R225" s="1"/>
  <c r="W225" s="1" a="1"/>
  <c r="W225" s="1"/>
  <c r="Q226" a="1"/>
  <c r="Q226" s="1"/>
  <c r="U226" s="1"/>
  <c r="V226" s="1" a="1"/>
  <c r="V226" s="1"/>
  <c r="W306" a="1"/>
  <c r="W306" s="1"/>
  <c r="W302" a="1"/>
  <c r="W302" s="1"/>
  <c r="W296" a="1"/>
  <c r="W296" s="1"/>
  <c r="W290" a="1"/>
  <c r="W290" s="1"/>
  <c r="R304" a="1"/>
  <c r="R304" s="1"/>
  <c r="W304" s="1" a="1"/>
  <c r="W304" s="1"/>
  <c r="O280" a="1"/>
  <c r="O280" s="1"/>
  <c r="R276" a="1"/>
  <c r="R276" s="1"/>
  <c r="W276" s="1" a="1"/>
  <c r="W276" s="1"/>
  <c r="O264" a="1"/>
  <c r="O264" s="1"/>
  <c r="R260" a="1"/>
  <c r="R260" s="1"/>
  <c r="W260" s="1" a="1"/>
  <c r="W260" s="1"/>
  <c r="O248" a="1"/>
  <c r="O248" s="1"/>
  <c r="R244" a="1"/>
  <c r="R244" s="1"/>
  <c r="W244" s="1" a="1"/>
  <c r="W244" s="1"/>
  <c r="O232" a="1"/>
  <c r="O232" s="1"/>
  <c r="R228" a="1"/>
  <c r="R228" s="1"/>
  <c r="W228" s="1" a="1"/>
  <c r="W228" s="1"/>
  <c r="W286" a="1"/>
  <c r="W286" s="1"/>
  <c r="W277" a="1"/>
  <c r="W277" s="1"/>
  <c r="W270" a="1"/>
  <c r="W270" s="1"/>
  <c r="W254" a="1"/>
  <c r="W254" s="1"/>
  <c r="W301" a="1"/>
  <c r="W301" s="1"/>
  <c r="R275" a="1"/>
  <c r="R275" s="1"/>
  <c r="W275" s="1" a="1"/>
  <c r="W275" s="1"/>
  <c r="R259" a="1"/>
  <c r="R259" s="1"/>
  <c r="W259" s="1" a="1"/>
  <c r="W259" s="1"/>
  <c r="R243" a="1"/>
  <c r="R243" s="1"/>
  <c r="W243" s="1" a="1"/>
  <c r="W243" s="1"/>
  <c r="R227" a="1"/>
  <c r="R227" s="1"/>
  <c r="W227" s="1" a="1"/>
  <c r="W227" s="1"/>
  <c r="R308" a="1"/>
  <c r="R308" s="1"/>
  <c r="W308" s="1" a="1"/>
  <c r="W308" s="1"/>
  <c r="W303" a="1"/>
  <c r="W303" s="1"/>
  <c r="W291" a="1"/>
  <c r="W291" s="1"/>
  <c r="O284" a="1"/>
  <c r="O284" s="1"/>
  <c r="R280" a="1"/>
  <c r="R280" s="1"/>
  <c r="W280" s="1" a="1"/>
  <c r="W280" s="1"/>
  <c r="O268" a="1"/>
  <c r="O268" s="1"/>
  <c r="R264" a="1"/>
  <c r="R264" s="1"/>
  <c r="W264" s="1" a="1"/>
  <c r="W264" s="1"/>
  <c r="O252" a="1"/>
  <c r="O252" s="1"/>
  <c r="R248" a="1"/>
  <c r="R248" s="1"/>
  <c r="W248" s="1" a="1"/>
  <c r="W248" s="1"/>
  <c r="O236" a="1"/>
  <c r="O236" s="1"/>
  <c r="R232" a="1"/>
  <c r="R232" s="1"/>
  <c r="W232" s="1" a="1"/>
  <c r="W232" s="1"/>
  <c r="W292" a="1"/>
  <c r="W292" s="1"/>
  <c r="R281" a="1"/>
  <c r="R281" s="1"/>
  <c r="W281" s="1" a="1"/>
  <c r="W281" s="1"/>
  <c r="R249" a="1"/>
  <c r="R249" s="1"/>
  <c r="W249" s="1" a="1"/>
  <c r="W249" s="1"/>
  <c r="R233" a="1"/>
  <c r="R233" s="1"/>
  <c r="W233" s="1" a="1"/>
  <c r="W233" s="1"/>
  <c r="R274" a="1"/>
  <c r="R274" s="1"/>
  <c r="W274" s="1" a="1"/>
  <c r="W274" s="1"/>
  <c r="R258" a="1"/>
  <c r="R258" s="1"/>
  <c r="W258" s="1" a="1"/>
  <c r="W258" s="1"/>
  <c r="R242" a="1"/>
  <c r="R242" s="1"/>
  <c r="W242" s="1" a="1"/>
  <c r="W242" s="1"/>
  <c r="R279" a="1"/>
  <c r="R279" s="1"/>
  <c r="W279" s="1" a="1"/>
  <c r="W279" s="1"/>
  <c r="R263" a="1"/>
  <c r="R263" s="1"/>
  <c r="W263" s="1" a="1"/>
  <c r="W263" s="1"/>
  <c r="R247" a="1"/>
  <c r="R247" s="1"/>
  <c r="W247" s="1" a="1"/>
  <c r="W247" s="1"/>
  <c r="R231" a="1"/>
  <c r="R231" s="1"/>
  <c r="W231" s="1" a="1"/>
  <c r="W231" s="1"/>
  <c r="R299" a="1"/>
  <c r="R299" s="1"/>
  <c r="W299" s="1" a="1"/>
  <c r="W299" s="1"/>
  <c r="W293" a="1"/>
  <c r="W293" s="1"/>
  <c r="W287" a="1"/>
  <c r="W287" s="1"/>
  <c r="R284" a="1"/>
  <c r="R284" s="1"/>
  <c r="W284" s="1" a="1"/>
  <c r="W284" s="1"/>
  <c r="O272" a="1"/>
  <c r="O272" s="1"/>
  <c r="R268" a="1"/>
  <c r="R268" s="1"/>
  <c r="W268" s="1" a="1"/>
  <c r="W268" s="1"/>
  <c r="O256" a="1"/>
  <c r="O256" s="1"/>
  <c r="R252" a="1"/>
  <c r="R252" s="1"/>
  <c r="W252" s="1" a="1"/>
  <c r="W252" s="1"/>
  <c r="O240" a="1"/>
  <c r="O240" s="1"/>
  <c r="R236" a="1"/>
  <c r="R236" s="1"/>
  <c r="W236" s="1" a="1"/>
  <c r="W236" s="1"/>
  <c r="R226" a="1"/>
  <c r="R226" s="1"/>
  <c r="W226" s="1" a="1"/>
  <c r="W226" s="1"/>
  <c r="O287" a="1"/>
  <c r="O287" s="1"/>
  <c r="W262" a="1"/>
  <c r="W262" s="1"/>
  <c r="W246" a="1"/>
  <c r="W246" s="1"/>
  <c r="W289" a="1"/>
  <c r="W289" s="1"/>
  <c r="R283" a="1"/>
  <c r="R283" s="1"/>
  <c r="W283" s="1" a="1"/>
  <c r="W283" s="1"/>
  <c r="R267" a="1"/>
  <c r="R267" s="1"/>
  <c r="W267" s="1" a="1"/>
  <c r="W267" s="1"/>
  <c r="R251" a="1"/>
  <c r="R251" s="1"/>
  <c r="W251" s="1" a="1"/>
  <c r="W251" s="1"/>
  <c r="R235" a="1"/>
  <c r="R235" s="1"/>
  <c r="W235" s="1" a="1"/>
  <c r="W235" s="1"/>
  <c r="U219"/>
  <c r="V219" s="1" a="1"/>
  <c r="V219" s="1"/>
  <c r="R219" a="1"/>
  <c r="R219" s="1"/>
  <c r="U207"/>
  <c r="V207" s="1" a="1"/>
  <c r="V207" s="1"/>
  <c r="R207" a="1"/>
  <c r="R207" s="1"/>
  <c r="W207" s="1" a="1"/>
  <c r="W207" s="1"/>
  <c r="U201"/>
  <c r="V201" s="1" a="1"/>
  <c r="V201" s="1"/>
  <c r="R201" a="1"/>
  <c r="R201" s="1"/>
  <c r="U195"/>
  <c r="V195" s="1" a="1"/>
  <c r="V195" s="1"/>
  <c r="R195" a="1"/>
  <c r="R195" s="1"/>
  <c r="W195" s="1" a="1"/>
  <c r="W195" s="1"/>
  <c r="U213"/>
  <c r="V213" s="1" a="1"/>
  <c r="V213" s="1"/>
  <c r="R213" a="1"/>
  <c r="R213" s="1"/>
  <c r="N209" a="1"/>
  <c r="N209" s="1"/>
  <c r="O209" s="1" a="1"/>
  <c r="O209" s="1"/>
  <c r="N205" a="1"/>
  <c r="N205" s="1"/>
  <c r="O205" s="1" a="1"/>
  <c r="O205" s="1"/>
  <c r="L127" a="1"/>
  <c r="L127" s="1"/>
  <c r="Q127" a="1"/>
  <c r="Q127" s="1"/>
  <c r="U127" s="1"/>
  <c r="V127" s="1" a="1"/>
  <c r="V127" s="1"/>
  <c r="L224" a="1"/>
  <c r="L224" s="1"/>
  <c r="R220" a="1"/>
  <c r="R220" s="1"/>
  <c r="W220" s="1" a="1"/>
  <c r="W220" s="1"/>
  <c r="R218" a="1"/>
  <c r="R218" s="1"/>
  <c r="W218" s="1" a="1"/>
  <c r="W218" s="1"/>
  <c r="R216" a="1"/>
  <c r="R216" s="1"/>
  <c r="W216" s="1" a="1"/>
  <c r="W216" s="1"/>
  <c r="O213" a="1"/>
  <c r="O213" s="1"/>
  <c r="L202" a="1"/>
  <c r="L202" s="1"/>
  <c r="L200" a="1"/>
  <c r="L200" s="1"/>
  <c r="R196" a="1"/>
  <c r="R196" s="1"/>
  <c r="W196" s="1" a="1"/>
  <c r="W196" s="1"/>
  <c r="Q183" a="1"/>
  <c r="Q183" s="1"/>
  <c r="U183" s="1"/>
  <c r="V183" s="1" a="1"/>
  <c r="V183" s="1"/>
  <c r="O182" a="1"/>
  <c r="O182" s="1"/>
  <c r="O222" a="1"/>
  <c r="O222" s="1"/>
  <c r="O216" a="1"/>
  <c r="O216" s="1"/>
  <c r="O210" a="1"/>
  <c r="O210" s="1"/>
  <c r="R191" a="1"/>
  <c r="R191" s="1"/>
  <c r="W191" s="1" a="1"/>
  <c r="W191" s="1"/>
  <c r="O198" a="1"/>
  <c r="O198" s="1"/>
  <c r="W177" a="1"/>
  <c r="W177" s="1"/>
  <c r="O175" a="1"/>
  <c r="O175" s="1"/>
  <c r="R171" a="1"/>
  <c r="R171" s="1"/>
  <c r="W171" s="1" a="1"/>
  <c r="W171" s="1"/>
  <c r="O159" a="1"/>
  <c r="O159" s="1"/>
  <c r="R155" a="1"/>
  <c r="R155" s="1"/>
  <c r="W155" s="1" a="1"/>
  <c r="W155" s="1"/>
  <c r="R160" a="1"/>
  <c r="R160" s="1"/>
  <c r="W160" s="1" a="1"/>
  <c r="W160" s="1"/>
  <c r="O169" a="1"/>
  <c r="O169" s="1"/>
  <c r="R165" a="1"/>
  <c r="R165" s="1"/>
  <c r="W165" s="1" a="1"/>
  <c r="W165" s="1"/>
  <c r="W143" a="1"/>
  <c r="W143" s="1"/>
  <c r="R174" a="1"/>
  <c r="R174" s="1"/>
  <c r="W174" s="1" a="1"/>
  <c r="W174" s="1"/>
  <c r="Q163" a="1"/>
  <c r="Q163" s="1"/>
  <c r="U163" s="1"/>
  <c r="V163" s="1" a="1"/>
  <c r="V163" s="1"/>
  <c r="R158" a="1"/>
  <c r="R158" s="1"/>
  <c r="W158" s="1" a="1"/>
  <c r="W158" s="1"/>
  <c r="R150" a="1"/>
  <c r="R150" s="1"/>
  <c r="W150" s="1" a="1"/>
  <c r="W150" s="1"/>
  <c r="W148" a="1"/>
  <c r="W148" s="1"/>
  <c r="R124" a="1"/>
  <c r="R124" s="1"/>
  <c r="W124" s="1" a="1"/>
  <c r="W124" s="1"/>
  <c r="R153" a="1"/>
  <c r="R153" s="1"/>
  <c r="W153" s="1" a="1"/>
  <c r="W153" s="1"/>
  <c r="R130" a="1"/>
  <c r="R130" s="1"/>
  <c r="W130" s="1" a="1"/>
  <c r="W130" s="1"/>
  <c r="R127" a="1"/>
  <c r="R127" s="1"/>
  <c r="W127" s="1" a="1"/>
  <c r="W127" s="1"/>
  <c r="W122" a="1"/>
  <c r="W122" s="1"/>
  <c r="Q128" a="1"/>
  <c r="Q128" s="1"/>
  <c r="U128" s="1"/>
  <c r="V128" s="1" a="1"/>
  <c r="V128" s="1"/>
  <c r="R123" a="1"/>
  <c r="R123" s="1"/>
  <c r="W123" s="1" a="1"/>
  <c r="W123" s="1"/>
  <c r="N215" a="1"/>
  <c r="N215" s="1"/>
  <c r="Q215" s="1" a="1"/>
  <c r="Q215" s="1"/>
  <c r="N211" a="1"/>
  <c r="N211" s="1"/>
  <c r="O211" s="1" a="1"/>
  <c r="O211" s="1"/>
  <c r="L131" a="1"/>
  <c r="L131" s="1"/>
  <c r="Q131" a="1"/>
  <c r="Q131" s="1"/>
  <c r="U131" s="1"/>
  <c r="V131" s="1" a="1"/>
  <c r="V131" s="1"/>
  <c r="Q208" a="1"/>
  <c r="Q208" s="1"/>
  <c r="U208" s="1"/>
  <c r="V208" s="1" a="1"/>
  <c r="V208" s="1"/>
  <c r="Q194" a="1"/>
  <c r="Q194" s="1"/>
  <c r="U194" s="1"/>
  <c r="V194" s="1" a="1"/>
  <c r="V194" s="1"/>
  <c r="R224" a="1"/>
  <c r="R224" s="1"/>
  <c r="W224" s="1" a="1"/>
  <c r="W224" s="1"/>
  <c r="R222" a="1"/>
  <c r="R222" s="1"/>
  <c r="W222" s="1" a="1"/>
  <c r="W222" s="1"/>
  <c r="O219" a="1"/>
  <c r="O219" s="1"/>
  <c r="L208" a="1"/>
  <c r="L208" s="1"/>
  <c r="L206" a="1"/>
  <c r="L206" s="1"/>
  <c r="R202" a="1"/>
  <c r="R202" s="1"/>
  <c r="W202" s="1" a="1"/>
  <c r="W202" s="1"/>
  <c r="R200" a="1"/>
  <c r="R200" s="1"/>
  <c r="W200" s="1" a="1"/>
  <c r="W200" s="1"/>
  <c r="R198" a="1"/>
  <c r="R198" s="1"/>
  <c r="W198" s="1" a="1"/>
  <c r="W198" s="1"/>
  <c r="O195" a="1"/>
  <c r="O195" s="1"/>
  <c r="O186" a="1"/>
  <c r="O186" s="1"/>
  <c r="R182" a="1"/>
  <c r="R182" s="1"/>
  <c r="W182" s="1" a="1"/>
  <c r="W182" s="1"/>
  <c r="P211" a="1"/>
  <c r="P211" s="1"/>
  <c r="P205" a="1"/>
  <c r="P205" s="1"/>
  <c r="R188" a="1"/>
  <c r="R188" s="1"/>
  <c r="W188" s="1" a="1"/>
  <c r="W188" s="1"/>
  <c r="R181" a="1"/>
  <c r="R181" s="1"/>
  <c r="W181" s="1" a="1"/>
  <c r="W181" s="1"/>
  <c r="R175" a="1"/>
  <c r="R175" s="1"/>
  <c r="W175" s="1" a="1"/>
  <c r="W175" s="1"/>
  <c r="R159" a="1"/>
  <c r="R159" s="1"/>
  <c r="W159" s="1" a="1"/>
  <c r="W159" s="1"/>
  <c r="R164" a="1"/>
  <c r="R164" s="1"/>
  <c r="W164" s="1" a="1"/>
  <c r="W164" s="1"/>
  <c r="R169" a="1"/>
  <c r="R169" s="1"/>
  <c r="W169" s="1" a="1"/>
  <c r="W169" s="1"/>
  <c r="W152" a="1"/>
  <c r="W152" s="1"/>
  <c r="R162" a="1"/>
  <c r="R162" s="1"/>
  <c r="W162" s="1" a="1"/>
  <c r="W162" s="1"/>
  <c r="R136" a="1"/>
  <c r="R136" s="1"/>
  <c r="W136" s="1" a="1"/>
  <c r="W136" s="1"/>
  <c r="Q129" a="1"/>
  <c r="Q129" s="1"/>
  <c r="U129" s="1"/>
  <c r="V129" s="1" a="1"/>
  <c r="V129" s="1"/>
  <c r="R135" a="1"/>
  <c r="R135" s="1"/>
  <c r="W135" s="1" a="1"/>
  <c r="W135" s="1"/>
  <c r="R129" a="1"/>
  <c r="R129" s="1"/>
  <c r="Q120" a="1"/>
  <c r="Q120" s="1"/>
  <c r="U120" s="1"/>
  <c r="V120" s="1" a="1"/>
  <c r="V120" s="1"/>
  <c r="N221" a="1"/>
  <c r="N221" s="1"/>
  <c r="O221" s="1" a="1"/>
  <c r="O221" s="1"/>
  <c r="N217" a="1"/>
  <c r="N217" s="1"/>
  <c r="Q217" s="1" a="1"/>
  <c r="Q217" s="1"/>
  <c r="O217" a="1"/>
  <c r="O217" s="1"/>
  <c r="N197" a="1"/>
  <c r="N197" s="1"/>
  <c r="O197" s="1" a="1"/>
  <c r="O197" s="1"/>
  <c r="N193" a="1"/>
  <c r="N193" s="1"/>
  <c r="Q193" s="1" a="1"/>
  <c r="Q193" s="1"/>
  <c r="U193" s="1"/>
  <c r="V193" s="1" a="1"/>
  <c r="V193" s="1"/>
  <c r="L133" a="1"/>
  <c r="L133" s="1"/>
  <c r="Q133" a="1"/>
  <c r="Q133" s="1"/>
  <c r="U133" s="1"/>
  <c r="V133" s="1" a="1"/>
  <c r="V133" s="1"/>
  <c r="L121" a="1"/>
  <c r="L121" s="1"/>
  <c r="Q121" a="1"/>
  <c r="Q121" s="1"/>
  <c r="U121" s="1"/>
  <c r="V121" s="1" a="1"/>
  <c r="V121" s="1"/>
  <c r="L214" a="1"/>
  <c r="L214" s="1"/>
  <c r="R208" a="1"/>
  <c r="R208" s="1"/>
  <c r="W208" s="1" a="1"/>
  <c r="W208" s="1"/>
  <c r="R206" a="1"/>
  <c r="R206" s="1"/>
  <c r="W206" s="1" a="1"/>
  <c r="W206" s="1"/>
  <c r="O201" a="1"/>
  <c r="O201" s="1"/>
  <c r="R186" a="1"/>
  <c r="R186" s="1"/>
  <c r="W186" s="1" a="1"/>
  <c r="W186" s="1"/>
  <c r="P193" a="1"/>
  <c r="P193" s="1"/>
  <c r="R193" s="1" a="1"/>
  <c r="R193" s="1"/>
  <c r="W193" s="1" a="1"/>
  <c r="W193" s="1"/>
  <c r="W178" a="1"/>
  <c r="W178" s="1"/>
  <c r="R183" a="1"/>
  <c r="R183" s="1"/>
  <c r="W183" s="1" a="1"/>
  <c r="W183" s="1"/>
  <c r="R192" a="1"/>
  <c r="R192" s="1"/>
  <c r="W192" s="1" a="1"/>
  <c r="W192" s="1"/>
  <c r="R185" a="1"/>
  <c r="R185" s="1"/>
  <c r="W185" s="1" a="1"/>
  <c r="W185" s="1"/>
  <c r="R163" a="1"/>
  <c r="R163" s="1"/>
  <c r="W163" s="1" a="1"/>
  <c r="W163" s="1"/>
  <c r="R168" a="1"/>
  <c r="R168" s="1"/>
  <c r="W168" s="1" a="1"/>
  <c r="W168" s="1"/>
  <c r="R173" a="1"/>
  <c r="R173" s="1"/>
  <c r="W173" s="1" a="1"/>
  <c r="W173" s="1"/>
  <c r="R157" a="1"/>
  <c r="R157" s="1"/>
  <c r="W157" s="1" a="1"/>
  <c r="W157" s="1"/>
  <c r="R166" a="1"/>
  <c r="R166" s="1"/>
  <c r="W166" s="1" a="1"/>
  <c r="W166" s="1"/>
  <c r="R128" a="1"/>
  <c r="R128" s="1"/>
  <c r="W128" s="1" a="1"/>
  <c r="W128" s="1"/>
  <c r="R138" a="1"/>
  <c r="R138" s="1"/>
  <c r="W138" s="1" a="1"/>
  <c r="W138" s="1"/>
  <c r="R141" a="1"/>
  <c r="R141" s="1"/>
  <c r="W141" s="1" a="1"/>
  <c r="W141" s="1"/>
  <c r="R126" a="1"/>
  <c r="R126" s="1"/>
  <c r="W126" s="1" a="1"/>
  <c r="W126" s="1"/>
  <c r="R120" a="1"/>
  <c r="R120" s="1"/>
  <c r="W120" s="1" a="1"/>
  <c r="W120" s="1"/>
  <c r="N223" a="1"/>
  <c r="N223" s="1"/>
  <c r="Q223" s="1" a="1"/>
  <c r="Q223" s="1"/>
  <c r="N203" a="1"/>
  <c r="N203" s="1"/>
  <c r="Q203" s="1" a="1"/>
  <c r="Q203" s="1"/>
  <c r="U203" s="1"/>
  <c r="V203" s="1" a="1"/>
  <c r="V203" s="1"/>
  <c r="N199" a="1"/>
  <c r="N199" s="1"/>
  <c r="Q199" s="1" a="1"/>
  <c r="Q199" s="1"/>
  <c r="L137" a="1"/>
  <c r="L137" s="1"/>
  <c r="Q137" a="1"/>
  <c r="Q137" s="1"/>
  <c r="U137" s="1"/>
  <c r="V137" s="1" a="1"/>
  <c r="V137" s="1"/>
  <c r="L125" a="1"/>
  <c r="L125" s="1"/>
  <c r="Q125" a="1"/>
  <c r="Q125" s="1"/>
  <c r="U125" s="1"/>
  <c r="V125" s="1" a="1"/>
  <c r="V125" s="1"/>
  <c r="L220" a="1"/>
  <c r="L220" s="1"/>
  <c r="R214" a="1"/>
  <c r="R214" s="1"/>
  <c r="W214" s="1" a="1"/>
  <c r="W214" s="1"/>
  <c r="R210" a="1"/>
  <c r="R210" s="1"/>
  <c r="W210" s="1" a="1"/>
  <c r="W210" s="1"/>
  <c r="Q209" a="1"/>
  <c r="Q209" s="1"/>
  <c r="U209" s="1"/>
  <c r="V209" s="1" a="1"/>
  <c r="V209" s="1"/>
  <c r="L196" a="1"/>
  <c r="L196" s="1"/>
  <c r="P221" a="1"/>
  <c r="P221" s="1"/>
  <c r="P203" a="1"/>
  <c r="P203" s="1"/>
  <c r="W187" a="1"/>
  <c r="W187" s="1"/>
  <c r="W180" a="1"/>
  <c r="W180" s="1"/>
  <c r="P197" a="1"/>
  <c r="P197" s="1"/>
  <c r="R167" a="1"/>
  <c r="R167" s="1"/>
  <c r="W167" s="1" a="1"/>
  <c r="W167" s="1"/>
  <c r="R172" a="1"/>
  <c r="R172" s="1"/>
  <c r="W172" s="1" a="1"/>
  <c r="W172" s="1"/>
  <c r="R156" a="1"/>
  <c r="R156" s="1"/>
  <c r="W156" s="1" a="1"/>
  <c r="W156" s="1"/>
  <c r="R161" a="1"/>
  <c r="R161" s="1"/>
  <c r="W161" s="1" a="1"/>
  <c r="W161" s="1"/>
  <c r="W146" a="1"/>
  <c r="W146" s="1"/>
  <c r="W170" a="1"/>
  <c r="W170" s="1"/>
  <c r="R144" a="1"/>
  <c r="R144" s="1"/>
  <c r="W144" s="1" a="1"/>
  <c r="W144" s="1"/>
  <c r="R134" a="1"/>
  <c r="R134" s="1"/>
  <c r="W134" s="1" a="1"/>
  <c r="W134" s="1"/>
  <c r="W142" a="1"/>
  <c r="W142" s="1"/>
  <c r="R147" a="1"/>
  <c r="R147" s="1"/>
  <c r="W147" s="1" a="1"/>
  <c r="W147" s="1"/>
  <c r="R132" a="1"/>
  <c r="R132" s="1"/>
  <c r="W132" s="1" a="1"/>
  <c r="W132" s="1"/>
  <c r="U108"/>
  <c r="V108" s="1" a="1"/>
  <c r="V108" s="1"/>
  <c r="R108" a="1"/>
  <c r="R108" s="1"/>
  <c r="N118" a="1"/>
  <c r="N118" s="1"/>
  <c r="O118" s="1" a="1"/>
  <c r="O118" s="1"/>
  <c r="L115" a="1"/>
  <c r="L115" s="1"/>
  <c r="L113" a="1"/>
  <c r="L113" s="1"/>
  <c r="R109" a="1"/>
  <c r="R109" s="1"/>
  <c r="W109" s="1" a="1"/>
  <c r="W109" s="1"/>
  <c r="R107" a="1"/>
  <c r="R107" s="1"/>
  <c r="W107" s="1" a="1"/>
  <c r="W107" s="1"/>
  <c r="O97" a="1"/>
  <c r="O97" s="1"/>
  <c r="P118" a="1"/>
  <c r="P118" s="1"/>
  <c r="Q103" a="1"/>
  <c r="Q103" s="1"/>
  <c r="U103" s="1"/>
  <c r="V103" s="1" a="1"/>
  <c r="V103" s="1"/>
  <c r="W80" a="1"/>
  <c r="W80" s="1"/>
  <c r="W74" a="1"/>
  <c r="W74" s="1"/>
  <c r="R102" a="1"/>
  <c r="R102" s="1"/>
  <c r="W102" s="1" a="1"/>
  <c r="W102" s="1"/>
  <c r="Q91" a="1"/>
  <c r="Q91" s="1"/>
  <c r="U91" s="1"/>
  <c r="V91" s="1" a="1"/>
  <c r="V91" s="1"/>
  <c r="R86" a="1"/>
  <c r="R86" s="1"/>
  <c r="W86" s="1" a="1"/>
  <c r="W86" s="1"/>
  <c r="Q105" a="1"/>
  <c r="Q105" s="1"/>
  <c r="U105" s="1"/>
  <c r="V105" s="1" a="1"/>
  <c r="V105" s="1"/>
  <c r="Q77" a="1"/>
  <c r="Q77" s="1"/>
  <c r="U77" s="1"/>
  <c r="V77" s="1" a="1"/>
  <c r="V77" s="1"/>
  <c r="Q96" a="1"/>
  <c r="Q96" s="1"/>
  <c r="U96" s="1"/>
  <c r="V96" s="1" a="1"/>
  <c r="V96" s="1"/>
  <c r="W81" a="1"/>
  <c r="W81" s="1"/>
  <c r="Q101" a="1"/>
  <c r="Q101" s="1"/>
  <c r="U101" s="1"/>
  <c r="V101" s="1" a="1"/>
  <c r="V101" s="1"/>
  <c r="O88" a="1"/>
  <c r="O88" s="1"/>
  <c r="Q85" a="1"/>
  <c r="Q85" s="1"/>
  <c r="U85" s="1"/>
  <c r="V85" s="1" a="1"/>
  <c r="V85" s="1"/>
  <c r="Q71" a="1"/>
  <c r="Q71" s="1"/>
  <c r="U71" s="1"/>
  <c r="V71" s="1" a="1"/>
  <c r="V71" s="1"/>
  <c r="Q73" a="1"/>
  <c r="Q73" s="1"/>
  <c r="U73" s="1"/>
  <c r="V73" s="1" a="1"/>
  <c r="V73" s="1"/>
  <c r="Q70" a="1"/>
  <c r="Q70" s="1"/>
  <c r="U70" s="1"/>
  <c r="V70" s="1" a="1"/>
  <c r="V70" s="1"/>
  <c r="N104" a="1"/>
  <c r="N104" s="1"/>
  <c r="Q104" s="1" a="1"/>
  <c r="Q104" s="1"/>
  <c r="U104" s="1"/>
  <c r="V104" s="1" a="1"/>
  <c r="V104" s="1"/>
  <c r="R115" a="1"/>
  <c r="R115" s="1"/>
  <c r="W115" s="1" a="1"/>
  <c r="W115" s="1"/>
  <c r="R113" a="1"/>
  <c r="R113" s="1"/>
  <c r="W113" s="1" a="1"/>
  <c r="W113" s="1"/>
  <c r="R111" a="1"/>
  <c r="R111" s="1"/>
  <c r="W111" s="1" a="1"/>
  <c r="W111" s="1"/>
  <c r="O108" a="1"/>
  <c r="O108" s="1"/>
  <c r="P104" a="1"/>
  <c r="P104" s="1"/>
  <c r="R97" a="1"/>
  <c r="R97" s="1"/>
  <c r="W97" s="1" a="1"/>
  <c r="W97" s="1"/>
  <c r="R114" a="1"/>
  <c r="R114" s="1"/>
  <c r="W114" s="1" a="1"/>
  <c r="W114" s="1"/>
  <c r="O99" a="1"/>
  <c r="O99" s="1"/>
  <c r="R95" a="1"/>
  <c r="R95" s="1"/>
  <c r="W95" s="1" a="1"/>
  <c r="W95" s="1"/>
  <c r="Q117" a="1"/>
  <c r="Q117" s="1"/>
  <c r="U117" s="1"/>
  <c r="V117" s="1" a="1"/>
  <c r="V117" s="1"/>
  <c r="W78" a="1"/>
  <c r="W78" s="1"/>
  <c r="R100" a="1"/>
  <c r="R100" s="1"/>
  <c r="W100" s="1" a="1"/>
  <c r="W100" s="1"/>
  <c r="Q89" a="1"/>
  <c r="Q89" s="1"/>
  <c r="U89" s="1"/>
  <c r="V89" s="1" a="1"/>
  <c r="V89" s="1"/>
  <c r="R84" a="1"/>
  <c r="R84" s="1"/>
  <c r="W84" s="1" a="1"/>
  <c r="W84" s="1"/>
  <c r="R72" a="1"/>
  <c r="R72" s="1"/>
  <c r="W72" s="1" a="1"/>
  <c r="W72" s="1"/>
  <c r="N110" a="1"/>
  <c r="N110" s="1"/>
  <c r="Q110" s="1" a="1"/>
  <c r="Q110" s="1"/>
  <c r="U110" s="1"/>
  <c r="V110" s="1" a="1"/>
  <c r="V110" s="1"/>
  <c r="N106" a="1"/>
  <c r="N106" s="1"/>
  <c r="Q106" s="1" a="1"/>
  <c r="Q106" s="1"/>
  <c r="U106" s="1"/>
  <c r="V106" s="1" a="1"/>
  <c r="V106" s="1"/>
  <c r="R119" a="1"/>
  <c r="R119" s="1"/>
  <c r="W119" s="1" a="1"/>
  <c r="W119" s="1"/>
  <c r="R117" a="1"/>
  <c r="R117" s="1"/>
  <c r="W117" s="1" a="1"/>
  <c r="W117" s="1"/>
  <c r="R85" a="1"/>
  <c r="R85" s="1"/>
  <c r="W85" s="1" a="1"/>
  <c r="W85" s="1"/>
  <c r="P110" a="1"/>
  <c r="P110" s="1"/>
  <c r="R83" a="1"/>
  <c r="R83" s="1"/>
  <c r="W83" s="1" a="1"/>
  <c r="W83" s="1"/>
  <c r="R77" a="1"/>
  <c r="R77" s="1"/>
  <c r="W77" s="1" a="1"/>
  <c r="W77" s="1"/>
  <c r="R94" a="1"/>
  <c r="R94" s="1"/>
  <c r="W94" s="1" a="1"/>
  <c r="W94" s="1"/>
  <c r="R99" a="1"/>
  <c r="R99" s="1"/>
  <c r="W99" s="1" a="1"/>
  <c r="W99" s="1"/>
  <c r="W75" a="1"/>
  <c r="W75" s="1"/>
  <c r="Q93" a="1"/>
  <c r="Q93" s="1"/>
  <c r="U93" s="1"/>
  <c r="V93" s="1" a="1"/>
  <c r="V93" s="1"/>
  <c r="R88" a="1"/>
  <c r="R88" s="1"/>
  <c r="W88" s="1" a="1"/>
  <c r="W88" s="1"/>
  <c r="R71" a="1"/>
  <c r="R71" s="1"/>
  <c r="W71" s="1" a="1"/>
  <c r="W71" s="1"/>
  <c r="N116" a="1"/>
  <c r="N116" s="1"/>
  <c r="Q116" s="1" a="1"/>
  <c r="Q116" s="1"/>
  <c r="N112" a="1"/>
  <c r="N112" s="1"/>
  <c r="Q112" s="1" a="1"/>
  <c r="Q112" s="1"/>
  <c r="Q118" a="1"/>
  <c r="Q118" s="1"/>
  <c r="U118" s="1"/>
  <c r="V118" s="1" a="1"/>
  <c r="V118" s="1"/>
  <c r="R103" a="1"/>
  <c r="R103" s="1"/>
  <c r="W103" s="1" a="1"/>
  <c r="W103" s="1"/>
  <c r="R89" a="1"/>
  <c r="R89" s="1"/>
  <c r="W89" s="1" a="1"/>
  <c r="W89" s="1"/>
  <c r="R87" a="1"/>
  <c r="R87" s="1"/>
  <c r="W87" s="1" a="1"/>
  <c r="W87" s="1"/>
  <c r="P106" a="1"/>
  <c r="P106" s="1"/>
  <c r="R92" a="1"/>
  <c r="R92" s="1"/>
  <c r="W92" s="1" a="1"/>
  <c r="W92" s="1"/>
  <c r="W69" a="1"/>
  <c r="W69" s="1"/>
  <c r="U63"/>
  <c r="V63" s="1" a="1"/>
  <c r="V63" s="1"/>
  <c r="R63" a="1"/>
  <c r="R63" s="1"/>
  <c r="W63" s="1" a="1"/>
  <c r="W63" s="1"/>
  <c r="U57"/>
  <c r="V57" s="1" a="1"/>
  <c r="V57" s="1"/>
  <c r="R57" a="1"/>
  <c r="R57" s="1"/>
  <c r="W57" s="1" a="1"/>
  <c r="W57" s="1"/>
  <c r="V12" a="1"/>
  <c r="V12" s="1"/>
  <c r="N314"/>
  <c r="U45"/>
  <c r="V45" s="1" a="1"/>
  <c r="V45" s="1"/>
  <c r="R45" a="1"/>
  <c r="R45" s="1"/>
  <c r="N53" a="1"/>
  <c r="N53" s="1"/>
  <c r="O53" s="1" a="1"/>
  <c r="O53" s="1"/>
  <c r="N49" a="1"/>
  <c r="N49" s="1"/>
  <c r="O49" s="1" a="1"/>
  <c r="O49" s="1"/>
  <c r="N34" a="1"/>
  <c r="N34" s="1"/>
  <c r="O34" s="1" a="1"/>
  <c r="O34" s="1"/>
  <c r="L68" a="1"/>
  <c r="L68" s="1"/>
  <c r="R64" a="1"/>
  <c r="R64" s="1"/>
  <c r="W64" s="1" a="1"/>
  <c r="W64" s="1"/>
  <c r="R62" a="1"/>
  <c r="R62" s="1"/>
  <c r="W62" s="1" a="1"/>
  <c r="W62" s="1"/>
  <c r="R60" a="1"/>
  <c r="R60" s="1"/>
  <c r="W60" s="1" a="1"/>
  <c r="W60" s="1"/>
  <c r="O57" a="1"/>
  <c r="O57" s="1"/>
  <c r="L44" a="1"/>
  <c r="L44" s="1"/>
  <c r="R40" a="1"/>
  <c r="R40" s="1"/>
  <c r="W40" s="1" a="1"/>
  <c r="W40" s="1"/>
  <c r="O66" a="1"/>
  <c r="O66" s="1"/>
  <c r="O54" a="1"/>
  <c r="O54" s="1"/>
  <c r="O48" a="1"/>
  <c r="O48" s="1"/>
  <c r="O42" a="1"/>
  <c r="O42" s="1"/>
  <c r="R36" a="1"/>
  <c r="R36" s="1"/>
  <c r="W36" s="1" a="1"/>
  <c r="W36" s="1"/>
  <c r="R19" a="1"/>
  <c r="R19" s="1"/>
  <c r="W19" s="1" a="1"/>
  <c r="W19" s="1"/>
  <c r="R16" a="1"/>
  <c r="R16" s="1"/>
  <c r="W16" s="1" a="1"/>
  <c r="W16" s="1"/>
  <c r="R13" a="1"/>
  <c r="R13" s="1"/>
  <c r="W13" s="1" a="1"/>
  <c r="W13" s="1"/>
  <c r="N59" a="1"/>
  <c r="N59" s="1"/>
  <c r="Q59" s="1" a="1"/>
  <c r="Q59" s="1"/>
  <c r="U59" s="1"/>
  <c r="V59" s="1" a="1"/>
  <c r="V59" s="1"/>
  <c r="N55" a="1"/>
  <c r="N55" s="1"/>
  <c r="O55" s="1" a="1"/>
  <c r="O55" s="1"/>
  <c r="N35" a="1"/>
  <c r="N35" s="1"/>
  <c r="O35" s="1" a="1"/>
  <c r="O35" s="1"/>
  <c r="O28" a="1"/>
  <c r="O28" s="1"/>
  <c r="N28" a="1"/>
  <c r="N28" s="1"/>
  <c r="R66" a="1"/>
  <c r="R66" s="1"/>
  <c r="W66" s="1" a="1"/>
  <c r="W66" s="1"/>
  <c r="O63" a="1"/>
  <c r="O63" s="1"/>
  <c r="L52" a="1"/>
  <c r="L52" s="1"/>
  <c r="L50" a="1"/>
  <c r="L50" s="1"/>
  <c r="W46" a="1"/>
  <c r="W46" s="1"/>
  <c r="R44" a="1"/>
  <c r="R44" s="1"/>
  <c r="W44" s="1" a="1"/>
  <c r="W44" s="1"/>
  <c r="R42" a="1"/>
  <c r="R42" s="1"/>
  <c r="W42" s="1" a="1"/>
  <c r="W42" s="1"/>
  <c r="P55" a="1"/>
  <c r="P55" s="1"/>
  <c r="P49" a="1"/>
  <c r="P49" s="1"/>
  <c r="Q34" a="1"/>
  <c r="Q34" s="1"/>
  <c r="U34" s="1"/>
  <c r="V34" s="1" a="1"/>
  <c r="V34" s="1"/>
  <c r="Q22" a="1"/>
  <c r="Q22" s="1"/>
  <c r="U22" s="1"/>
  <c r="V22" s="1" a="1"/>
  <c r="V22" s="1"/>
  <c r="R17" a="1"/>
  <c r="R17" s="1"/>
  <c r="W17" s="1" a="1"/>
  <c r="W17" s="1"/>
  <c r="R14" a="1"/>
  <c r="R14" s="1"/>
  <c r="W14" s="1" a="1"/>
  <c r="W14" s="1"/>
  <c r="R23" a="1"/>
  <c r="R23" s="1"/>
  <c r="W23" s="1" a="1"/>
  <c r="W23" s="1"/>
  <c r="R20" a="1"/>
  <c r="R20" s="1"/>
  <c r="W20" s="1" a="1"/>
  <c r="W20" s="1"/>
  <c r="R11" a="1"/>
  <c r="R11" s="1"/>
  <c r="W11" s="1" a="1"/>
  <c r="W11" s="1"/>
  <c r="Q9" a="1"/>
  <c r="Q9" s="1"/>
  <c r="N65" a="1"/>
  <c r="N65" s="1"/>
  <c r="Q65" s="1" a="1"/>
  <c r="Q65" s="1"/>
  <c r="U65" s="1"/>
  <c r="V65" s="1" a="1"/>
  <c r="V65" s="1"/>
  <c r="N61" a="1"/>
  <c r="N61" s="1"/>
  <c r="O61" s="1" a="1"/>
  <c r="O61" s="1"/>
  <c r="N41" a="1"/>
  <c r="N41" s="1"/>
  <c r="Q41" s="1" a="1"/>
  <c r="Q41" s="1"/>
  <c r="U41" s="1"/>
  <c r="V41" s="1" a="1"/>
  <c r="V41" s="1"/>
  <c r="N26" a="1"/>
  <c r="N26" s="1"/>
  <c r="O26" s="1" a="1"/>
  <c r="O26" s="1"/>
  <c r="N32" a="1"/>
  <c r="N32" s="1"/>
  <c r="O32" s="1" a="1"/>
  <c r="O32" s="1"/>
  <c r="N25" a="1"/>
  <c r="N25" s="1"/>
  <c r="Q25" s="1" a="1"/>
  <c r="Q25" s="1"/>
  <c r="U25" s="1"/>
  <c r="V25" s="1" a="1"/>
  <c r="V25" s="1"/>
  <c r="L58" a="1"/>
  <c r="L58" s="1"/>
  <c r="R52" a="1"/>
  <c r="R52" s="1"/>
  <c r="W52" s="1" a="1"/>
  <c r="W52" s="1"/>
  <c r="R50" a="1"/>
  <c r="R50" s="1"/>
  <c r="W50" s="1" a="1"/>
  <c r="W50" s="1"/>
  <c r="R48" a="1"/>
  <c r="R48" s="1"/>
  <c r="W48" s="1" a="1"/>
  <c r="W48" s="1"/>
  <c r="O45" a="1"/>
  <c r="O45" s="1"/>
  <c r="Q43" a="1"/>
  <c r="Q43" s="1"/>
  <c r="U43" s="1"/>
  <c r="V43" s="1" a="1"/>
  <c r="V43" s="1"/>
  <c r="L38" a="1"/>
  <c r="L38" s="1"/>
  <c r="L31" a="1"/>
  <c r="L31" s="1"/>
  <c r="W27" a="1"/>
  <c r="W27" s="1"/>
  <c r="R51" a="1"/>
  <c r="R51" s="1"/>
  <c r="W51" s="1" a="1"/>
  <c r="W51" s="1"/>
  <c r="P34" a="1"/>
  <c r="P34" s="1"/>
  <c r="R30" a="1"/>
  <c r="R30" s="1"/>
  <c r="W30" s="1" a="1"/>
  <c r="W30" s="1"/>
  <c r="L29" a="1"/>
  <c r="L29" s="1"/>
  <c r="Q10" a="1"/>
  <c r="Q10" s="1"/>
  <c r="U10" s="1"/>
  <c r="V10" s="1" a="1"/>
  <c r="V10" s="1"/>
  <c r="L37" a="1"/>
  <c r="L37" s="1"/>
  <c r="R33" a="1"/>
  <c r="R33" s="1"/>
  <c r="W33" s="1" a="1"/>
  <c r="W33" s="1"/>
  <c r="Q28" a="1"/>
  <c r="Q28" s="1"/>
  <c r="U28" s="1"/>
  <c r="V28" s="1" a="1"/>
  <c r="V28" s="1"/>
  <c r="R21" a="1"/>
  <c r="R21" s="1"/>
  <c r="W21" s="1" a="1"/>
  <c r="W21" s="1"/>
  <c r="R18" a="1"/>
  <c r="R18" s="1"/>
  <c r="W18" s="1" a="1"/>
  <c r="W18" s="1"/>
  <c r="R12" a="1"/>
  <c r="R12" s="1"/>
  <c r="W12" s="1" a="1"/>
  <c r="W12" s="1"/>
  <c r="O9" a="1"/>
  <c r="O9" s="1"/>
  <c r="R24" a="1"/>
  <c r="R24" s="1"/>
  <c r="W24" s="1" a="1"/>
  <c r="W24" s="1"/>
  <c r="N67" a="1"/>
  <c r="N67" s="1"/>
  <c r="Q67" s="1" a="1"/>
  <c r="Q67" s="1"/>
  <c r="N47" a="1"/>
  <c r="N47" s="1"/>
  <c r="Q47" s="1" a="1"/>
  <c r="Q47" s="1"/>
  <c r="U47" s="1"/>
  <c r="V47" s="1" a="1"/>
  <c r="V47" s="1"/>
  <c r="N43" a="1"/>
  <c r="N43" s="1"/>
  <c r="O43" s="1" a="1"/>
  <c r="O43" s="1"/>
  <c r="N38" a="1"/>
  <c r="N38" s="1"/>
  <c r="Q38" s="1" a="1"/>
  <c r="Q38" s="1"/>
  <c r="N31" a="1"/>
  <c r="N31" s="1"/>
  <c r="Q31" s="1" a="1"/>
  <c r="Q31" s="1"/>
  <c r="O31" a="1"/>
  <c r="O31" s="1"/>
  <c r="N29" a="1"/>
  <c r="N29" s="1"/>
  <c r="Q29" s="1" a="1"/>
  <c r="Q29" s="1"/>
  <c r="O29" a="1"/>
  <c r="O29" s="1"/>
  <c r="N10" a="1"/>
  <c r="N10" s="1"/>
  <c r="O10" a="1"/>
  <c r="O10" s="1"/>
  <c r="N37" a="1"/>
  <c r="N37" s="1"/>
  <c r="Q37" s="1" a="1"/>
  <c r="Q37" s="1"/>
  <c r="O37" a="1"/>
  <c r="O37" s="1"/>
  <c r="R9" a="1"/>
  <c r="R9" s="1"/>
  <c r="L65" a="1"/>
  <c r="L65" s="1"/>
  <c r="L61" a="1"/>
  <c r="L61" s="1"/>
  <c r="L41" a="1"/>
  <c r="L41" s="1"/>
  <c r="L64" a="1"/>
  <c r="L64" s="1"/>
  <c r="L62" a="1"/>
  <c r="L62" s="1"/>
  <c r="R58" a="1"/>
  <c r="R58" s="1"/>
  <c r="W58" s="1" a="1"/>
  <c r="W58" s="1"/>
  <c r="R56" a="1"/>
  <c r="R56" s="1"/>
  <c r="W56" s="1" a="1"/>
  <c r="W56" s="1"/>
  <c r="R54" a="1"/>
  <c r="R54" s="1"/>
  <c r="W54" s="1" a="1"/>
  <c r="W54" s="1"/>
  <c r="Q53" a="1"/>
  <c r="Q53" s="1"/>
  <c r="U53" s="1"/>
  <c r="V53" s="1" a="1"/>
  <c r="V53" s="1"/>
  <c r="Q49" a="1"/>
  <c r="Q49" s="1"/>
  <c r="U49" s="1"/>
  <c r="V49" s="1" a="1"/>
  <c r="V49" s="1"/>
  <c r="L40" a="1"/>
  <c r="L40" s="1"/>
  <c r="R39" a="1"/>
  <c r="R39" s="1"/>
  <c r="W39" s="1" a="1"/>
  <c r="W39" s="1"/>
  <c r="Q26" a="1"/>
  <c r="Q26" s="1"/>
  <c r="U26" s="1"/>
  <c r="V26" s="1" a="1"/>
  <c r="V26" s="1"/>
  <c r="P65" a="1"/>
  <c r="P65" s="1"/>
  <c r="P59" a="1"/>
  <c r="P59" s="1"/>
  <c r="P53" a="1"/>
  <c r="P53" s="1"/>
  <c r="P47" a="1"/>
  <c r="P47" s="1"/>
  <c r="P41" a="1"/>
  <c r="P41" s="1"/>
  <c r="L34" a="1"/>
  <c r="L34" s="1"/>
  <c r="Q32" a="1"/>
  <c r="Q32" s="1"/>
  <c r="U32" s="1"/>
  <c r="V32" s="1" a="1"/>
  <c r="V32" s="1"/>
  <c r="P35" a="1"/>
  <c r="P35" s="1"/>
  <c r="P28" a="1"/>
  <c r="P28" s="1"/>
  <c r="R28" s="1" a="1"/>
  <c r="R28" s="1"/>
  <c r="W28" s="1" a="1"/>
  <c r="W28" s="1"/>
  <c r="O17" a="1"/>
  <c r="O17" s="1"/>
  <c r="R15" a="1"/>
  <c r="R15" s="1"/>
  <c r="W15" s="1" a="1"/>
  <c r="W15" s="1"/>
  <c r="Q16" i="4"/>
  <c r="Q12"/>
  <c r="Q15"/>
  <c r="R15" s="1" a="1"/>
  <c r="R15" s="1"/>
  <c r="O10" i="8" a="1"/>
  <c r="O10" s="1"/>
  <c r="R13" a="1"/>
  <c r="R13" s="1"/>
  <c r="W13" s="1" a="1"/>
  <c r="W13" s="1"/>
  <c r="U18"/>
  <c r="V18" s="1" a="1"/>
  <c r="V18" s="1"/>
  <c r="R18" a="1"/>
  <c r="R18" s="1"/>
  <c r="N14" a="1"/>
  <c r="N14" s="1"/>
  <c r="O14" s="1" a="1"/>
  <c r="O14" s="1"/>
  <c r="R23" a="1"/>
  <c r="R23" s="1"/>
  <c r="W23" s="1" a="1"/>
  <c r="W23" s="1"/>
  <c r="O18" a="1"/>
  <c r="O18" s="1"/>
  <c r="Q12" a="1"/>
  <c r="Q12" s="1"/>
  <c r="R10" a="1"/>
  <c r="R10" s="1"/>
  <c r="W10" s="1" a="1"/>
  <c r="W10" s="1"/>
  <c r="Q21" a="1"/>
  <c r="Q21" s="1"/>
  <c r="U21" s="1"/>
  <c r="V21" s="1" a="1"/>
  <c r="V21" s="1"/>
  <c r="P14" a="1"/>
  <c r="P14" s="1"/>
  <c r="N20" a="1"/>
  <c r="N20" s="1"/>
  <c r="N16" a="1"/>
  <c r="N16" s="1"/>
  <c r="Q16" s="1" a="1"/>
  <c r="Q16" s="1"/>
  <c r="L13" a="1"/>
  <c r="L13" s="1"/>
  <c r="L11" a="1"/>
  <c r="L11" s="1"/>
  <c r="K24" a="1"/>
  <c r="K24" s="1"/>
  <c r="Q15" a="1"/>
  <c r="Q15" s="1"/>
  <c r="U15" s="1"/>
  <c r="V15" s="1" a="1"/>
  <c r="V15" s="1"/>
  <c r="O9" a="1"/>
  <c r="O9" s="1"/>
  <c r="N22" a="1"/>
  <c r="N22" s="1"/>
  <c r="Q22" s="1" a="1"/>
  <c r="Q22" s="1"/>
  <c r="U22" s="1"/>
  <c r="V22" s="1" a="1"/>
  <c r="V22" s="1"/>
  <c r="O22" a="1"/>
  <c r="O22" s="1"/>
  <c r="L19" a="1"/>
  <c r="L19" s="1"/>
  <c r="L17" a="1"/>
  <c r="L17" s="1"/>
  <c r="R11" a="1"/>
  <c r="R11" s="1"/>
  <c r="W11" s="1" a="1"/>
  <c r="W11" s="1"/>
  <c r="M24" a="1"/>
  <c r="M24" s="1"/>
  <c r="P22" a="1"/>
  <c r="P22" s="1"/>
  <c r="P16" a="1"/>
  <c r="P16" s="1"/>
  <c r="U9"/>
  <c r="R9" a="1"/>
  <c r="R9" s="1"/>
  <c r="L23" a="1"/>
  <c r="L23" s="1"/>
  <c r="R19" a="1"/>
  <c r="R19" s="1"/>
  <c r="W19" s="1" a="1"/>
  <c r="W19" s="1"/>
  <c r="R17" a="1"/>
  <c r="R17" s="1"/>
  <c r="W17" s="1" a="1"/>
  <c r="W17" s="1"/>
  <c r="R15" a="1"/>
  <c r="R15" s="1"/>
  <c r="W15" s="1" a="1"/>
  <c r="W15" s="1"/>
  <c r="R41" i="7"/>
  <c r="W41" s="1" a="1"/>
  <c r="Q41"/>
  <c r="N41"/>
  <c r="O41" s="1" a="1"/>
  <c r="O41" s="1"/>
  <c r="O39"/>
  <c r="Q40"/>
  <c r="N40"/>
  <c r="O40" s="1" a="1"/>
  <c r="O40" s="1"/>
  <c r="L41"/>
  <c r="P40"/>
  <c r="U39"/>
  <c r="V39" s="1"/>
  <c r="V66"/>
  <c r="V68"/>
  <c r="U66"/>
  <c r="L67"/>
  <c r="Q67" a="1"/>
  <c r="Q67" s="1"/>
  <c r="R67" a="1"/>
  <c r="R68" a="1"/>
  <c r="R68" s="1"/>
  <c r="W68" s="1" a="1"/>
  <c r="W68" s="1"/>
  <c r="R66" a="1"/>
  <c r="R66" s="1"/>
  <c r="W66" s="1" a="1"/>
  <c r="U60"/>
  <c r="V60" s="1" a="1"/>
  <c r="V60" s="1"/>
  <c r="R60" a="1"/>
  <c r="R60" s="1"/>
  <c r="W60" s="1" a="1"/>
  <c r="W60" s="1"/>
  <c r="L65" a="1"/>
  <c r="L65" s="1"/>
  <c r="R61" a="1"/>
  <c r="R61" s="1"/>
  <c r="W61" s="1" a="1"/>
  <c r="W61" s="1"/>
  <c r="R59" a="1"/>
  <c r="R59" s="1"/>
  <c r="W59" s="1" a="1"/>
  <c r="W59" s="1"/>
  <c r="O52" a="1"/>
  <c r="O52" s="1"/>
  <c r="R44" a="1"/>
  <c r="R44" s="1"/>
  <c r="W44" s="1" a="1"/>
  <c r="W44" s="1"/>
  <c r="Q42" a="1"/>
  <c r="Q42" s="1"/>
  <c r="U42" s="1"/>
  <c r="V42" s="1" a="1"/>
  <c r="V42" s="1"/>
  <c r="R43" a="1"/>
  <c r="R43" s="1"/>
  <c r="W43" s="1" a="1"/>
  <c r="W43" s="1"/>
  <c r="R40" a="1"/>
  <c r="N56" a="1"/>
  <c r="N56" s="1"/>
  <c r="Q56" s="1" a="1"/>
  <c r="Q56" s="1"/>
  <c r="U56" s="1"/>
  <c r="V56" s="1" a="1"/>
  <c r="V56" s="1"/>
  <c r="R65" a="1"/>
  <c r="R65" s="1"/>
  <c r="W65" s="1" a="1"/>
  <c r="W65" s="1"/>
  <c r="W63" a="1"/>
  <c r="W63" s="1"/>
  <c r="Q62" a="1"/>
  <c r="Q62" s="1"/>
  <c r="U62" s="1"/>
  <c r="V62" s="1" a="1"/>
  <c r="V62" s="1"/>
  <c r="O60" a="1"/>
  <c r="O60" s="1"/>
  <c r="Q58" a="1"/>
  <c r="Q58" s="1"/>
  <c r="U58" s="1"/>
  <c r="V58" s="1" a="1"/>
  <c r="V58" s="1"/>
  <c r="R48" a="1"/>
  <c r="R48" s="1"/>
  <c r="W48" s="1" a="1"/>
  <c r="W48" s="1"/>
  <c r="R62" a="1"/>
  <c r="R62" s="1"/>
  <c r="P56" a="1"/>
  <c r="P56" s="1"/>
  <c r="Q57" a="1"/>
  <c r="Q57" s="1"/>
  <c r="U57" s="1"/>
  <c r="V57" s="1" a="1"/>
  <c r="V57" s="1"/>
  <c r="N62" a="1"/>
  <c r="N62" s="1"/>
  <c r="O62" a="1"/>
  <c r="O62" s="1"/>
  <c r="N58" a="1"/>
  <c r="N58" s="1"/>
  <c r="O58" a="1"/>
  <c r="O58" s="1"/>
  <c r="L55" a="1"/>
  <c r="L55" s="1"/>
  <c r="L53" a="1"/>
  <c r="L53" s="1"/>
  <c r="R52" a="1"/>
  <c r="R52" s="1"/>
  <c r="W52" s="1" a="1"/>
  <c r="W52" s="1"/>
  <c r="O44" a="1"/>
  <c r="O44" s="1"/>
  <c r="Q50" a="1"/>
  <c r="Q50" s="1"/>
  <c r="U50" s="1"/>
  <c r="V50" s="1" a="1"/>
  <c r="V50" s="1"/>
  <c r="R45" a="1"/>
  <c r="R45" s="1"/>
  <c r="W45" s="1" a="1"/>
  <c r="W45" s="1"/>
  <c r="R39" a="1"/>
  <c r="R39" s="1"/>
  <c r="W39" s="1" a="1"/>
  <c r="R51" a="1"/>
  <c r="R51" s="1"/>
  <c r="W51" s="1" a="1"/>
  <c r="W51" s="1"/>
  <c r="N64" a="1"/>
  <c r="N64" s="1"/>
  <c r="Q64" s="1" a="1"/>
  <c r="Q64" s="1"/>
  <c r="U64" s="1"/>
  <c r="V64" s="1" a="1"/>
  <c r="V64" s="1"/>
  <c r="O64" a="1"/>
  <c r="O64" s="1"/>
  <c r="R55" a="1"/>
  <c r="R55" s="1"/>
  <c r="W55" s="1" a="1"/>
  <c r="W55" s="1"/>
  <c r="R53" a="1"/>
  <c r="R53" s="1"/>
  <c r="W53" s="1" a="1"/>
  <c r="W53" s="1"/>
  <c r="P64" a="1"/>
  <c r="P64" s="1"/>
  <c r="R58" a="1"/>
  <c r="R58" s="1"/>
  <c r="W58" s="1" a="1"/>
  <c r="W58" s="1"/>
  <c r="W49" a="1"/>
  <c r="W49" s="1"/>
  <c r="R46" a="1"/>
  <c r="R46" s="1"/>
  <c r="W46" s="1" a="1"/>
  <c r="W46" s="1"/>
  <c r="R54" a="1"/>
  <c r="R54" s="1"/>
  <c r="W54" s="1" a="1"/>
  <c r="W54" s="1"/>
  <c r="U15"/>
  <c r="V15" s="1" a="1"/>
  <c r="V15" s="1"/>
  <c r="R15" a="1"/>
  <c r="R15" s="1"/>
  <c r="U21"/>
  <c r="V21" s="1" a="1"/>
  <c r="V21" s="1"/>
  <c r="R21" a="1"/>
  <c r="R21" s="1"/>
  <c r="V12" a="1"/>
  <c r="V12" s="1"/>
  <c r="U27"/>
  <c r="V27" s="1" a="1"/>
  <c r="V27" s="1"/>
  <c r="R27" a="1"/>
  <c r="R27" s="1"/>
  <c r="U9"/>
  <c r="N35" a="1"/>
  <c r="N35" s="1"/>
  <c r="O35" a="1"/>
  <c r="O35" s="1"/>
  <c r="N31" a="1"/>
  <c r="N31" s="1"/>
  <c r="O31" s="1" a="1"/>
  <c r="O31" s="1"/>
  <c r="N11" a="1"/>
  <c r="N11" s="1"/>
  <c r="O11" a="1"/>
  <c r="O11" s="1"/>
  <c r="Q33" a="1"/>
  <c r="Q33" s="1"/>
  <c r="L28" a="1"/>
  <c r="L28" s="1"/>
  <c r="L26" a="1"/>
  <c r="L26" s="1"/>
  <c r="R22" a="1"/>
  <c r="R22" s="1"/>
  <c r="W22" s="1" a="1"/>
  <c r="W22" s="1"/>
  <c r="R20" a="1"/>
  <c r="R20" s="1"/>
  <c r="W20" s="1" a="1"/>
  <c r="W20" s="1"/>
  <c r="Q17" a="1"/>
  <c r="Q17" s="1"/>
  <c r="U17" s="1"/>
  <c r="V17" s="1" a="1"/>
  <c r="V17" s="1"/>
  <c r="O15" a="1"/>
  <c r="O15" s="1"/>
  <c r="O9" a="1"/>
  <c r="O9" s="1"/>
  <c r="Q10" a="1"/>
  <c r="Q10" s="1"/>
  <c r="U10" s="1"/>
  <c r="V10" s="1" a="1"/>
  <c r="V10" s="1"/>
  <c r="Q24" a="1"/>
  <c r="Q24" s="1"/>
  <c r="U24" s="1"/>
  <c r="V24" s="1" a="1"/>
  <c r="V24" s="1"/>
  <c r="N37" a="1"/>
  <c r="N37" s="1"/>
  <c r="Q37" s="1" a="1"/>
  <c r="Q37" s="1"/>
  <c r="U37" s="1"/>
  <c r="V37" s="1" a="1"/>
  <c r="V37" s="1"/>
  <c r="O37" a="1"/>
  <c r="O37" s="1"/>
  <c r="N17" a="1"/>
  <c r="N17" s="1"/>
  <c r="O17" s="1" a="1"/>
  <c r="O17" s="1"/>
  <c r="N13" a="1"/>
  <c r="N13" s="1"/>
  <c r="O13" a="1"/>
  <c r="O13" s="1"/>
  <c r="L34" a="1"/>
  <c r="L34" s="1"/>
  <c r="L32" a="1"/>
  <c r="L32" s="1"/>
  <c r="R28" a="1"/>
  <c r="R28" s="1"/>
  <c r="W28" s="1" a="1"/>
  <c r="W28" s="1"/>
  <c r="R26" a="1"/>
  <c r="R26" s="1"/>
  <c r="W26" s="1" a="1"/>
  <c r="W26" s="1"/>
  <c r="R24" a="1"/>
  <c r="R24" s="1"/>
  <c r="W24" s="1" a="1"/>
  <c r="W24" s="1"/>
  <c r="O21" a="1"/>
  <c r="O21" s="1"/>
  <c r="Q19" a="1"/>
  <c r="Q19" s="1"/>
  <c r="U19" s="1"/>
  <c r="V19" s="1" a="1"/>
  <c r="V19" s="1"/>
  <c r="P35" a="1"/>
  <c r="P35" s="1"/>
  <c r="P17" a="1"/>
  <c r="P17" s="1"/>
  <c r="R17" s="1" a="1"/>
  <c r="R17" s="1"/>
  <c r="W17" s="1" a="1"/>
  <c r="W17" s="1"/>
  <c r="P11" a="1"/>
  <c r="P11" s="1"/>
  <c r="R11" s="1" a="1"/>
  <c r="R11" s="1"/>
  <c r="W11" s="1" a="1"/>
  <c r="W11" s="1"/>
  <c r="R10" a="1"/>
  <c r="R10" s="1"/>
  <c r="W10" s="1" a="1"/>
  <c r="W10" s="1"/>
  <c r="Q18" a="1"/>
  <c r="Q18" s="1"/>
  <c r="U18" s="1"/>
  <c r="V18" s="1" a="1"/>
  <c r="V18" s="1"/>
  <c r="O12" a="1"/>
  <c r="O12" s="1"/>
  <c r="N23" a="1"/>
  <c r="N23" s="1"/>
  <c r="O23" s="1" a="1"/>
  <c r="O23" s="1"/>
  <c r="N19" a="1"/>
  <c r="N19" s="1"/>
  <c r="O19" a="1"/>
  <c r="O19" s="1"/>
  <c r="R9" a="1"/>
  <c r="R9" s="1"/>
  <c r="L38" a="1"/>
  <c r="L38" s="1"/>
  <c r="R34" a="1"/>
  <c r="R34" s="1"/>
  <c r="W34" s="1" a="1"/>
  <c r="W34" s="1"/>
  <c r="R32" a="1"/>
  <c r="R32" s="1"/>
  <c r="W32" s="1" a="1"/>
  <c r="W32" s="1"/>
  <c r="R30" a="1"/>
  <c r="R30" s="1"/>
  <c r="W30" s="1" a="1"/>
  <c r="W30" s="1"/>
  <c r="O27" a="1"/>
  <c r="O27" s="1"/>
  <c r="L16" a="1"/>
  <c r="L16" s="1"/>
  <c r="L14" a="1"/>
  <c r="L14" s="1"/>
  <c r="P13" a="1"/>
  <c r="P13" s="1"/>
  <c r="O36" a="1"/>
  <c r="O36" s="1"/>
  <c r="O30" a="1"/>
  <c r="O30" s="1"/>
  <c r="N29" a="1"/>
  <c r="N29" s="1"/>
  <c r="Q29" s="1" a="1"/>
  <c r="Q29" s="1"/>
  <c r="O29" a="1"/>
  <c r="O29" s="1"/>
  <c r="N25" a="1"/>
  <c r="N25" s="1"/>
  <c r="O25" s="1" a="1"/>
  <c r="O25" s="1"/>
  <c r="R38" a="1"/>
  <c r="R38" s="1"/>
  <c r="W38" s="1" a="1"/>
  <c r="W38" s="1"/>
  <c r="R36" a="1"/>
  <c r="R36" s="1"/>
  <c r="W36" s="1" a="1"/>
  <c r="W36" s="1"/>
  <c r="Q35" a="1"/>
  <c r="Q35" s="1"/>
  <c r="U35" s="1"/>
  <c r="V35" s="1" a="1"/>
  <c r="V35" s="1"/>
  <c r="Q31" a="1"/>
  <c r="Q31" s="1"/>
  <c r="U31" s="1"/>
  <c r="V31" s="1" a="1"/>
  <c r="V31" s="1"/>
  <c r="L22" a="1"/>
  <c r="L22" s="1"/>
  <c r="L20" a="1"/>
  <c r="L20" s="1"/>
  <c r="R16" a="1"/>
  <c r="R16" s="1"/>
  <c r="W16" s="1" a="1"/>
  <c r="W16" s="1"/>
  <c r="R14" a="1"/>
  <c r="R14" s="1"/>
  <c r="W14" s="1" a="1"/>
  <c r="W14" s="1"/>
  <c r="R12" a="1"/>
  <c r="R12" s="1"/>
  <c r="W12" s="1" a="1"/>
  <c r="W12" s="1"/>
  <c r="Q11" a="1"/>
  <c r="Q11" s="1"/>
  <c r="U11" s="1"/>
  <c r="V11" s="1" a="1"/>
  <c r="V11" s="1"/>
  <c r="P37" a="1"/>
  <c r="P37" s="1"/>
  <c r="P31" a="1"/>
  <c r="P31" s="1"/>
  <c r="R31" s="1" a="1"/>
  <c r="R31" s="1"/>
  <c r="W31" s="1" a="1"/>
  <c r="W31" s="1"/>
  <c r="P25" a="1"/>
  <c r="P25" s="1"/>
  <c r="P19" a="1"/>
  <c r="P19" s="1"/>
  <c r="R19" s="1" a="1"/>
  <c r="R19" s="1"/>
  <c r="W19" s="1" a="1"/>
  <c r="W19" s="1"/>
  <c r="Q27" i="5" a="1"/>
  <c r="Q27" s="1"/>
  <c r="U27" s="1"/>
  <c r="V27" s="1" a="1"/>
  <c r="V27" s="1"/>
  <c r="R37" a="1"/>
  <c r="R37" s="1"/>
  <c r="R29" a="1"/>
  <c r="R29" s="1"/>
  <c r="W29" s="1" a="1"/>
  <c r="O9" a="1"/>
  <c r="O9" s="1"/>
  <c r="Q19" a="1"/>
  <c r="Q19" s="1"/>
  <c r="U19" s="1"/>
  <c r="V19" s="1" a="1"/>
  <c r="V19" s="1"/>
  <c r="Q35" a="1"/>
  <c r="Q35" s="1"/>
  <c r="U35" s="1"/>
  <c r="V35" s="1" a="1"/>
  <c r="V35" s="1"/>
  <c r="O30" a="1"/>
  <c r="O30" s="1"/>
  <c r="R27" a="1"/>
  <c r="R27" s="1"/>
  <c r="M39"/>
  <c r="K39" a="1"/>
  <c r="K39" s="1"/>
  <c r="L26"/>
  <c r="L25"/>
  <c r="Q24"/>
  <c r="R38" a="1"/>
  <c r="R38" s="1"/>
  <c r="W38" s="1" a="1"/>
  <c r="W38" s="1"/>
  <c r="R36" a="1"/>
  <c r="R36" s="1"/>
  <c r="W36" s="1" a="1"/>
  <c r="W36" s="1"/>
  <c r="W37" a="1"/>
  <c r="W37" s="1"/>
  <c r="V29"/>
  <c r="U30"/>
  <c r="V30" s="1" a="1"/>
  <c r="V30" s="1"/>
  <c r="R30" a="1"/>
  <c r="R30" s="1"/>
  <c r="N32" a="1"/>
  <c r="N32" s="1"/>
  <c r="O32" s="1" a="1"/>
  <c r="O32" s="1"/>
  <c r="N28" a="1"/>
  <c r="N28" s="1"/>
  <c r="O28" s="1" a="1"/>
  <c r="O28" s="1"/>
  <c r="R31" a="1"/>
  <c r="R31" s="1"/>
  <c r="W31" s="1" a="1"/>
  <c r="W31" s="1"/>
  <c r="W27" a="1"/>
  <c r="W27" s="1"/>
  <c r="P28" a="1"/>
  <c r="P28" s="1"/>
  <c r="R24" a="1"/>
  <c r="R24" s="1"/>
  <c r="N26" a="1"/>
  <c r="N26" s="1"/>
  <c r="O26" s="1" a="1"/>
  <c r="O26" s="1"/>
  <c r="N34" a="1"/>
  <c r="N34" s="1"/>
  <c r="O34" s="1" a="1"/>
  <c r="O34" s="1"/>
  <c r="Q32" a="1"/>
  <c r="Q32" s="1"/>
  <c r="U32" s="1"/>
  <c r="V32" s="1" a="1"/>
  <c r="V32" s="1"/>
  <c r="Q25" a="1"/>
  <c r="Q25" s="1"/>
  <c r="L31" a="1"/>
  <c r="L31" s="1"/>
  <c r="L29" a="1"/>
  <c r="L29" s="1"/>
  <c r="Q26" a="1"/>
  <c r="Q26" s="1"/>
  <c r="P32" a="1"/>
  <c r="P32" s="1"/>
  <c r="P26" a="1"/>
  <c r="P26" s="1"/>
  <c r="Q33" a="1"/>
  <c r="Q33" s="1"/>
  <c r="U33" s="1"/>
  <c r="V33" s="1" a="1"/>
  <c r="V33" s="1"/>
  <c r="A28"/>
  <c r="A29"/>
  <c r="A27"/>
  <c r="S12"/>
  <c r="R12" a="1"/>
  <c r="R12" s="1"/>
  <c r="N20" a="1"/>
  <c r="N20" s="1"/>
  <c r="O20" a="1"/>
  <c r="O20" s="1"/>
  <c r="N16" a="1"/>
  <c r="N16" s="1"/>
  <c r="O16" a="1"/>
  <c r="O16" s="1"/>
  <c r="Q18" a="1"/>
  <c r="Q18" s="1"/>
  <c r="L13" a="1"/>
  <c r="L13" s="1"/>
  <c r="L11" a="1"/>
  <c r="L11" s="1"/>
  <c r="L39" s="1" a="1"/>
  <c r="O21" a="1"/>
  <c r="O21" s="1"/>
  <c r="Q15" a="1"/>
  <c r="Q15" s="1"/>
  <c r="U15" s="1"/>
  <c r="V15" s="1" a="1"/>
  <c r="V15" s="1"/>
  <c r="N22" a="1"/>
  <c r="N22" s="1"/>
  <c r="Q22" s="1" a="1"/>
  <c r="Q22" s="1"/>
  <c r="U22" s="1"/>
  <c r="V22" s="1" a="1"/>
  <c r="V22" s="1"/>
  <c r="L19" a="1"/>
  <c r="L19" s="1"/>
  <c r="L17" a="1"/>
  <c r="L17" s="1"/>
  <c r="R13" a="1"/>
  <c r="R13" s="1"/>
  <c r="W13" s="1" a="1"/>
  <c r="W13" s="1"/>
  <c r="R11" a="1"/>
  <c r="R11" s="1"/>
  <c r="W11" s="1" a="1"/>
  <c r="W11" s="1"/>
  <c r="P22" a="1"/>
  <c r="P22" s="1"/>
  <c r="L23" a="1"/>
  <c r="L23" s="1"/>
  <c r="R19" a="1"/>
  <c r="R19" s="1"/>
  <c r="W19" s="1" a="1"/>
  <c r="W19" s="1"/>
  <c r="R17" a="1"/>
  <c r="R17" s="1"/>
  <c r="W17" s="1" a="1"/>
  <c r="W17" s="1"/>
  <c r="R15" a="1"/>
  <c r="R15" s="1"/>
  <c r="W15" s="1" a="1"/>
  <c r="W15" s="1"/>
  <c r="O12" a="1"/>
  <c r="O12" s="1"/>
  <c r="Q10" a="1"/>
  <c r="Q10" s="1"/>
  <c r="U10" s="1"/>
  <c r="V10" s="1" a="1"/>
  <c r="V10" s="1"/>
  <c r="N14" a="1"/>
  <c r="N14" s="1"/>
  <c r="Q14" s="1" a="1"/>
  <c r="Q14" s="1"/>
  <c r="S14" s="1"/>
  <c r="V14" s="1" a="1"/>
  <c r="V14" s="1"/>
  <c r="R23" a="1"/>
  <c r="R23" s="1"/>
  <c r="W23" s="1" a="1"/>
  <c r="W23" s="1"/>
  <c r="R21" a="1"/>
  <c r="R21" s="1"/>
  <c r="W21" s="1" a="1"/>
  <c r="W21" s="1"/>
  <c r="Q20" a="1"/>
  <c r="Q20" s="1"/>
  <c r="U20" s="1"/>
  <c r="V20" s="1" a="1"/>
  <c r="V20" s="1"/>
  <c r="Q16" a="1"/>
  <c r="Q16" s="1"/>
  <c r="U16" s="1"/>
  <c r="V16" s="1" a="1"/>
  <c r="V16" s="1"/>
  <c r="Q9" a="1"/>
  <c r="Q9" s="1"/>
  <c r="P14" a="1"/>
  <c r="P14" s="1"/>
  <c r="P39" s="1" a="1"/>
  <c r="P39" s="1"/>
  <c r="P16" a="1"/>
  <c r="P16" s="1"/>
  <c r="R16" s="1" a="1"/>
  <c r="R16" s="1"/>
  <c r="W16" s="1" a="1"/>
  <c r="W16" s="1"/>
  <c r="Q13" i="4" a="1"/>
  <c r="Q13" s="1"/>
  <c r="R13" s="1" a="1"/>
  <c r="R13" s="1"/>
  <c r="R16" a="1"/>
  <c r="R12" a="1"/>
  <c r="S15"/>
  <c r="T15" s="1"/>
  <c r="U15" s="1" a="1"/>
  <c r="U15" s="1"/>
  <c r="O13" a="1"/>
  <c r="O13" s="1"/>
  <c r="Q10" a="1"/>
  <c r="Q10" s="1"/>
  <c r="O10" a="1"/>
  <c r="O10" s="1"/>
  <c r="N17" a="1"/>
  <c r="N17" s="1"/>
  <c r="Q17" s="1" a="1"/>
  <c r="Q17" s="1"/>
  <c r="R17" s="1" a="1"/>
  <c r="R17" s="1"/>
  <c r="P10" a="1"/>
  <c r="P10" s="1"/>
  <c r="Q18" a="1"/>
  <c r="Q18" s="1"/>
  <c r="R18" s="1" a="1"/>
  <c r="R18" s="1"/>
  <c r="R12"/>
  <c r="S12" s="1"/>
  <c r="O15" a="1"/>
  <c r="O15" s="1"/>
  <c r="R14" a="1"/>
  <c r="R14" s="1"/>
  <c r="P11"/>
  <c r="L18" a="1"/>
  <c r="L18" s="1"/>
  <c r="L16" a="1"/>
  <c r="L16" s="1"/>
  <c r="L14" a="1"/>
  <c r="L14" s="1"/>
  <c r="L12" a="1"/>
  <c r="L12" s="1"/>
  <c r="N11" a="1"/>
  <c r="N11" s="1"/>
  <c r="O11" s="1" a="1"/>
  <c r="O11" s="1"/>
  <c r="K19" a="1"/>
  <c r="K19" s="1"/>
  <c r="L11" a="1"/>
  <c r="L11" s="1"/>
  <c r="L10" a="1"/>
  <c r="L10" s="1"/>
  <c r="L9" a="1"/>
  <c r="L9" s="1"/>
  <c r="M19" a="1"/>
  <c r="M19" s="1"/>
  <c r="N9" a="1"/>
  <c r="N9" s="1"/>
  <c r="Q9" s="1" a="1"/>
  <c r="U79" i="9" l="1"/>
  <c r="V79" s="1" a="1"/>
  <c r="V79" s="1"/>
  <c r="R79" a="1"/>
  <c r="R79" s="1"/>
  <c r="R53" a="1"/>
  <c r="R53" s="1"/>
  <c r="W53" s="1" a="1"/>
  <c r="W53" s="1"/>
  <c r="O47" a="1"/>
  <c r="O47" s="1"/>
  <c r="R34" a="1"/>
  <c r="R34" s="1"/>
  <c r="W34" s="1" a="1"/>
  <c r="W34" s="1"/>
  <c r="O25" a="1"/>
  <c r="O25" s="1"/>
  <c r="O41" a="1"/>
  <c r="O41" s="1"/>
  <c r="O65" a="1"/>
  <c r="O65" s="1"/>
  <c r="O112" a="1"/>
  <c r="O112" s="1"/>
  <c r="R101" a="1"/>
  <c r="R101" s="1"/>
  <c r="W101" s="1" a="1"/>
  <c r="W101" s="1"/>
  <c r="R73" a="1"/>
  <c r="R73" s="1"/>
  <c r="W73" s="1" a="1"/>
  <c r="W73" s="1"/>
  <c r="R96" a="1"/>
  <c r="R96" s="1"/>
  <c r="W96" s="1" a="1"/>
  <c r="W96" s="1"/>
  <c r="W108" a="1"/>
  <c r="W108" s="1"/>
  <c r="R209" a="1"/>
  <c r="R209" s="1"/>
  <c r="Q205" a="1"/>
  <c r="Q205" s="1"/>
  <c r="U205" s="1"/>
  <c r="V205" s="1" a="1"/>
  <c r="V205" s="1"/>
  <c r="O203" a="1"/>
  <c r="O203" s="1"/>
  <c r="R184" a="1"/>
  <c r="R184" s="1"/>
  <c r="W184" s="1" a="1"/>
  <c r="W184" s="1"/>
  <c r="R82" a="1"/>
  <c r="R82" s="1"/>
  <c r="W82" s="1" a="1"/>
  <c r="W82" s="1"/>
  <c r="R151" a="1"/>
  <c r="R151" s="1"/>
  <c r="W151" s="1" a="1"/>
  <c r="W151" s="1"/>
  <c r="U176"/>
  <c r="V176" s="1" a="1"/>
  <c r="V176" s="1"/>
  <c r="R176" a="1"/>
  <c r="R176" s="1"/>
  <c r="Q61" a="1"/>
  <c r="Q61" s="1"/>
  <c r="U61" s="1"/>
  <c r="V61" s="1" a="1"/>
  <c r="V61" s="1"/>
  <c r="R68" a="1"/>
  <c r="R68" s="1"/>
  <c r="W68" s="1" a="1"/>
  <c r="W68" s="1"/>
  <c r="Q55" a="1"/>
  <c r="Q55" s="1"/>
  <c r="U55" s="1"/>
  <c r="V55" s="1" a="1"/>
  <c r="V55" s="1"/>
  <c r="R131" a="1"/>
  <c r="R131" s="1"/>
  <c r="W131" s="1" a="1"/>
  <c r="W131" s="1"/>
  <c r="W201" a="1"/>
  <c r="W201" s="1"/>
  <c r="W219" a="1"/>
  <c r="W219" s="1"/>
  <c r="R265" a="1"/>
  <c r="R265" s="1"/>
  <c r="W265" s="1" a="1"/>
  <c r="W265" s="1"/>
  <c r="R190" a="1"/>
  <c r="R190" s="1"/>
  <c r="W190" s="1" a="1"/>
  <c r="W190" s="1"/>
  <c r="R76" a="1"/>
  <c r="R76" s="1"/>
  <c r="W76" s="1" a="1"/>
  <c r="W76" s="1"/>
  <c r="A23"/>
  <c r="C24"/>
  <c r="A22"/>
  <c r="A21"/>
  <c r="U145"/>
  <c r="V145" s="1" a="1"/>
  <c r="V145" s="1"/>
  <c r="R145" a="1"/>
  <c r="R145" s="1"/>
  <c r="R255" a="1"/>
  <c r="R255" s="1"/>
  <c r="W255" s="1" a="1"/>
  <c r="W255" s="1"/>
  <c r="R41" a="1"/>
  <c r="R41" s="1"/>
  <c r="W41" s="1" a="1"/>
  <c r="W41" s="1"/>
  <c r="R65" a="1"/>
  <c r="R65" s="1"/>
  <c r="W65" s="1" a="1"/>
  <c r="W65" s="1"/>
  <c r="O67" a="1"/>
  <c r="O67" s="1"/>
  <c r="R43" a="1"/>
  <c r="R43" s="1"/>
  <c r="W43" s="1" a="1"/>
  <c r="W43" s="1"/>
  <c r="O116" a="1"/>
  <c r="O116" s="1"/>
  <c r="O199" a="1"/>
  <c r="O199" s="1"/>
  <c r="O223" a="1"/>
  <c r="O223" s="1"/>
  <c r="O193" a="1"/>
  <c r="O193" s="1"/>
  <c r="R154" a="1"/>
  <c r="R154" s="1"/>
  <c r="W154" s="1" a="1"/>
  <c r="W154" s="1"/>
  <c r="R140" a="1"/>
  <c r="R140" s="1"/>
  <c r="W140" s="1" a="1"/>
  <c r="W140" s="1"/>
  <c r="R307" a="1"/>
  <c r="R307" s="1"/>
  <c r="W307" s="1" a="1"/>
  <c r="W307" s="1"/>
  <c r="O304" a="1"/>
  <c r="O304" s="1"/>
  <c r="U215"/>
  <c r="V215" s="1" a="1"/>
  <c r="V215" s="1"/>
  <c r="R215" a="1"/>
  <c r="R215" s="1"/>
  <c r="W215" s="1" a="1"/>
  <c r="W215" s="1"/>
  <c r="U199"/>
  <c r="V199" s="1" a="1"/>
  <c r="V199" s="1"/>
  <c r="R199" a="1"/>
  <c r="R199" s="1"/>
  <c r="U223"/>
  <c r="V223" s="1" a="1"/>
  <c r="V223" s="1"/>
  <c r="R223" a="1"/>
  <c r="R223" s="1"/>
  <c r="W223" s="1" a="1"/>
  <c r="W223" s="1"/>
  <c r="U217"/>
  <c r="V217" s="1" a="1"/>
  <c r="V217" s="1"/>
  <c r="R217" a="1"/>
  <c r="R217" s="1"/>
  <c r="R203" a="1"/>
  <c r="R203" s="1"/>
  <c r="W203" s="1" a="1"/>
  <c r="W203" s="1"/>
  <c r="O215" a="1"/>
  <c r="O215" s="1"/>
  <c r="R137" a="1"/>
  <c r="R137" s="1"/>
  <c r="W137" s="1" a="1"/>
  <c r="W137" s="1"/>
  <c r="W213" a="1"/>
  <c r="W213" s="1"/>
  <c r="Q197" a="1"/>
  <c r="Q197" s="1"/>
  <c r="U197" s="1"/>
  <c r="V197" s="1" a="1"/>
  <c r="V197" s="1"/>
  <c r="Q221" a="1"/>
  <c r="Q221" s="1"/>
  <c r="U221" s="1"/>
  <c r="V221" s="1" a="1"/>
  <c r="V221" s="1"/>
  <c r="R121" a="1"/>
  <c r="R121" s="1"/>
  <c r="W121" s="1" a="1"/>
  <c r="W121" s="1"/>
  <c r="R194" a="1"/>
  <c r="R194" s="1"/>
  <c r="W194" s="1" a="1"/>
  <c r="W194" s="1"/>
  <c r="Q211" a="1"/>
  <c r="Q211" s="1"/>
  <c r="U211" s="1"/>
  <c r="V211" s="1" a="1"/>
  <c r="V211" s="1"/>
  <c r="W209" a="1"/>
  <c r="W209" s="1"/>
  <c r="R125" a="1"/>
  <c r="R125" s="1"/>
  <c r="W125" s="1" a="1"/>
  <c r="W125" s="1"/>
  <c r="W129" a="1"/>
  <c r="W129" s="1"/>
  <c r="R133" a="1"/>
  <c r="R133" s="1"/>
  <c r="W133" s="1" a="1"/>
  <c r="W133" s="1"/>
  <c r="U112"/>
  <c r="V112" s="1" a="1"/>
  <c r="V112" s="1"/>
  <c r="R112" a="1"/>
  <c r="R112" s="1"/>
  <c r="W112" s="1" a="1"/>
  <c r="W112" s="1"/>
  <c r="U116"/>
  <c r="V116" s="1" a="1"/>
  <c r="V116" s="1"/>
  <c r="R116" a="1"/>
  <c r="R116" s="1"/>
  <c r="R106" a="1"/>
  <c r="R106" s="1"/>
  <c r="W106" s="1" a="1"/>
  <c r="W106" s="1"/>
  <c r="O110" a="1"/>
  <c r="O110" s="1"/>
  <c r="O104" a="1"/>
  <c r="O104" s="1"/>
  <c r="R91" a="1"/>
  <c r="R91" s="1"/>
  <c r="W91" s="1" a="1"/>
  <c r="W91" s="1"/>
  <c r="R110" a="1"/>
  <c r="R110" s="1"/>
  <c r="W110" s="1" a="1"/>
  <c r="W110" s="1"/>
  <c r="R93" a="1"/>
  <c r="R93" s="1"/>
  <c r="W93" s="1" a="1"/>
  <c r="W93" s="1"/>
  <c r="O106" a="1"/>
  <c r="O106" s="1"/>
  <c r="R70" a="1"/>
  <c r="R70" s="1"/>
  <c r="W70" s="1" a="1"/>
  <c r="W70" s="1"/>
  <c r="R118" a="1"/>
  <c r="R118" s="1"/>
  <c r="W118" s="1" a="1"/>
  <c r="W118" s="1"/>
  <c r="R105" a="1"/>
  <c r="R105" s="1"/>
  <c r="W105" s="1" a="1"/>
  <c r="W105" s="1"/>
  <c r="R104" a="1"/>
  <c r="R104" s="1"/>
  <c r="W104" s="1" a="1"/>
  <c r="W104" s="1"/>
  <c r="U31"/>
  <c r="V31" s="1" a="1"/>
  <c r="V31" s="1"/>
  <c r="R31" a="1"/>
  <c r="R31" s="1"/>
  <c r="W31" s="1" a="1"/>
  <c r="W31" s="1"/>
  <c r="U67"/>
  <c r="V67" s="1" a="1"/>
  <c r="V67" s="1"/>
  <c r="R67" a="1"/>
  <c r="R67" s="1"/>
  <c r="U37"/>
  <c r="V37" s="1" a="1"/>
  <c r="V37" s="1"/>
  <c r="R37" a="1"/>
  <c r="R37" s="1"/>
  <c r="W37" s="1" a="1"/>
  <c r="W37" s="1"/>
  <c r="U29"/>
  <c r="V29" s="1" a="1"/>
  <c r="V29" s="1"/>
  <c r="R29" a="1"/>
  <c r="R29" s="1"/>
  <c r="U38"/>
  <c r="V38" s="1" a="1"/>
  <c r="V38" s="1"/>
  <c r="R38" a="1"/>
  <c r="R38" s="1"/>
  <c r="W38" s="1" a="1"/>
  <c r="W38" s="1"/>
  <c r="R22" a="1"/>
  <c r="R22" s="1"/>
  <c r="W22" s="1" a="1"/>
  <c r="W22" s="1"/>
  <c r="R47" a="1"/>
  <c r="R47" s="1"/>
  <c r="W47" s="1" a="1"/>
  <c r="W47" s="1"/>
  <c r="O38" a="1"/>
  <c r="O38" s="1"/>
  <c r="R49" a="1"/>
  <c r="R49" s="1"/>
  <c r="W49" s="1" a="1"/>
  <c r="W49" s="1"/>
  <c r="R10" a="1"/>
  <c r="R10" s="1"/>
  <c r="W10" s="1" a="1"/>
  <c r="W10" s="1"/>
  <c r="W45" a="1"/>
  <c r="W45" s="1"/>
  <c r="R59" a="1"/>
  <c r="R59" s="1"/>
  <c r="W59" s="1" a="1"/>
  <c r="W59" s="1"/>
  <c r="N311"/>
  <c r="Q35" a="1"/>
  <c r="Q35" s="1"/>
  <c r="U35" s="1"/>
  <c r="V35" s="1" a="1"/>
  <c r="V35" s="1"/>
  <c r="O59" a="1"/>
  <c r="O59" s="1"/>
  <c r="R32" a="1"/>
  <c r="R32" s="1"/>
  <c r="W32" s="1" a="1"/>
  <c r="W32" s="1"/>
  <c r="R61" a="1"/>
  <c r="R61" s="1"/>
  <c r="W61" s="1" a="1"/>
  <c r="W61" s="1"/>
  <c r="N312"/>
  <c r="U9"/>
  <c r="R25" a="1"/>
  <c r="R25" s="1"/>
  <c r="W25" s="1" a="1"/>
  <c r="W25" s="1"/>
  <c r="R26" a="1"/>
  <c r="R26" s="1"/>
  <c r="W26" s="1" a="1"/>
  <c r="W26" s="1"/>
  <c r="R16" i="4"/>
  <c r="S16" s="1"/>
  <c r="T16" s="1"/>
  <c r="U16" s="1" a="1"/>
  <c r="U16" s="1"/>
  <c r="O17" a="1"/>
  <c r="O17" s="1"/>
  <c r="Q14" i="8" a="1"/>
  <c r="Q14" s="1"/>
  <c r="S14" s="1"/>
  <c r="V14" s="1" a="1"/>
  <c r="V14" s="1"/>
  <c r="O16" a="1"/>
  <c r="O16" s="1"/>
  <c r="L24" a="1"/>
  <c r="L24" s="1"/>
  <c r="N24" a="1"/>
  <c r="N24" s="1"/>
  <c r="U16"/>
  <c r="V16" s="1" a="1"/>
  <c r="V16" s="1"/>
  <c r="P24" a="1"/>
  <c r="P24" s="1"/>
  <c r="N26" s="1"/>
  <c r="R16" a="1"/>
  <c r="R16" s="1"/>
  <c r="O20" a="1"/>
  <c r="O20" s="1"/>
  <c r="R14" a="1"/>
  <c r="R14" s="1"/>
  <c r="W14" s="1" a="1"/>
  <c r="W14" s="1"/>
  <c r="S12"/>
  <c r="R12" a="1"/>
  <c r="R12" s="1"/>
  <c r="R21" a="1"/>
  <c r="R21" s="1"/>
  <c r="W21" s="1" a="1"/>
  <c r="W21" s="1"/>
  <c r="V9" a="1"/>
  <c r="V9" s="1"/>
  <c r="Q20" a="1"/>
  <c r="Q20" s="1"/>
  <c r="R22" a="1"/>
  <c r="R22" s="1"/>
  <c r="W22" s="1" a="1"/>
  <c r="W22" s="1"/>
  <c r="O24" a="1"/>
  <c r="O24" s="1"/>
  <c r="W18" a="1"/>
  <c r="W18" s="1"/>
  <c r="S40" i="7"/>
  <c r="V40" s="1" a="1"/>
  <c r="V40" s="1"/>
  <c r="U40"/>
  <c r="W39"/>
  <c r="S41"/>
  <c r="V41" s="1" a="1"/>
  <c r="V41" s="1"/>
  <c r="W41" s="1"/>
  <c r="U41"/>
  <c r="R40"/>
  <c r="W40" s="1" a="1"/>
  <c r="R67"/>
  <c r="W67" s="1" a="1"/>
  <c r="S67"/>
  <c r="V67" s="1" a="1"/>
  <c r="U67"/>
  <c r="W66"/>
  <c r="R42" a="1"/>
  <c r="R42" s="1"/>
  <c r="W42" s="1" a="1"/>
  <c r="W42" s="1"/>
  <c r="R57" a="1"/>
  <c r="R57" s="1"/>
  <c r="W57" s="1" a="1"/>
  <c r="W57" s="1"/>
  <c r="W62" a="1"/>
  <c r="W62" s="1"/>
  <c r="R64" a="1"/>
  <c r="R64" s="1"/>
  <c r="W64" s="1" a="1"/>
  <c r="W64" s="1"/>
  <c r="R56" a="1"/>
  <c r="R56" s="1"/>
  <c r="W56" s="1" a="1"/>
  <c r="W56" s="1"/>
  <c r="O56" a="1"/>
  <c r="O56" s="1"/>
  <c r="R50" a="1"/>
  <c r="R50" s="1"/>
  <c r="W50" s="1" a="1"/>
  <c r="W50" s="1"/>
  <c r="U29"/>
  <c r="V29" s="1" a="1"/>
  <c r="V29" s="1"/>
  <c r="R29" a="1"/>
  <c r="R29" s="1"/>
  <c r="W29" s="1" a="1"/>
  <c r="W29" s="1"/>
  <c r="U33"/>
  <c r="V33" s="1" a="1"/>
  <c r="V33" s="1"/>
  <c r="R33" a="1"/>
  <c r="R33" s="1"/>
  <c r="W33" s="1" a="1"/>
  <c r="W33" s="1"/>
  <c r="Q25" a="1"/>
  <c r="Q25" s="1"/>
  <c r="U25" s="1"/>
  <c r="V25" s="1" a="1"/>
  <c r="V25" s="1"/>
  <c r="R25" a="1"/>
  <c r="R25" s="1"/>
  <c r="W25" s="1" a="1"/>
  <c r="W25" s="1"/>
  <c r="R35" a="1"/>
  <c r="R35" s="1"/>
  <c r="W35" s="1" a="1"/>
  <c r="W35" s="1"/>
  <c r="Q23" a="1"/>
  <c r="Q23" s="1"/>
  <c r="Q13" a="1"/>
  <c r="Q13" s="1"/>
  <c r="S13" s="1"/>
  <c r="N72"/>
  <c r="V9" a="1"/>
  <c r="V9" s="1"/>
  <c r="R37" a="1"/>
  <c r="R37" s="1"/>
  <c r="W37" s="1" a="1"/>
  <c r="W37" s="1"/>
  <c r="R13" a="1"/>
  <c r="R13" s="1"/>
  <c r="R18" a="1"/>
  <c r="R18" s="1"/>
  <c r="W18" s="1" a="1"/>
  <c r="W18" s="1"/>
  <c r="W15" a="1"/>
  <c r="W15" s="1"/>
  <c r="W9" a="1"/>
  <c r="W9" s="1"/>
  <c r="N71"/>
  <c r="W27" a="1"/>
  <c r="W27" s="1"/>
  <c r="W21" a="1"/>
  <c r="W21" s="1"/>
  <c r="N39" i="5" a="1"/>
  <c r="N39" s="1"/>
  <c r="R20" a="1"/>
  <c r="R20" s="1"/>
  <c r="W20" s="1" a="1"/>
  <c r="W20" s="1"/>
  <c r="L39"/>
  <c r="R35" a="1"/>
  <c r="R35" s="1"/>
  <c r="W35" s="1" a="1"/>
  <c r="W35" s="1"/>
  <c r="R10" a="1"/>
  <c r="R10" s="1"/>
  <c r="W10" s="1" a="1"/>
  <c r="W10" s="1"/>
  <c r="Q34" a="1"/>
  <c r="Q34" s="1"/>
  <c r="W29"/>
  <c r="Q39" a="1"/>
  <c r="Q39" s="1"/>
  <c r="N42" s="1"/>
  <c r="S26"/>
  <c r="U26"/>
  <c r="S25"/>
  <c r="V25" s="1" a="1"/>
  <c r="V25" s="1"/>
  <c r="U25"/>
  <c r="S24"/>
  <c r="U24"/>
  <c r="R32" a="1"/>
  <c r="R32" s="1"/>
  <c r="W32" s="1" a="1"/>
  <c r="W32" s="1"/>
  <c r="R25" a="1"/>
  <c r="R25" s="1"/>
  <c r="R33" a="1"/>
  <c r="R33" s="1"/>
  <c r="W33" s="1" a="1"/>
  <c r="W33" s="1"/>
  <c r="R26" a="1"/>
  <c r="R26" s="1"/>
  <c r="Q28" a="1"/>
  <c r="Q28" s="1"/>
  <c r="U28" s="1"/>
  <c r="V28" s="1" a="1"/>
  <c r="V28" s="1"/>
  <c r="W30" a="1"/>
  <c r="W30" s="1"/>
  <c r="R14" a="1"/>
  <c r="R14" s="1"/>
  <c r="W14" s="1" a="1"/>
  <c r="W14" s="1"/>
  <c r="O14" a="1"/>
  <c r="O14" s="1"/>
  <c r="O39" s="1" a="1"/>
  <c r="O39" s="1"/>
  <c r="V12" a="1"/>
  <c r="V12" s="1"/>
  <c r="W12" s="1" a="1"/>
  <c r="W12" s="1"/>
  <c r="N41"/>
  <c r="O22" a="1"/>
  <c r="O22" s="1"/>
  <c r="U9"/>
  <c r="R9" a="1"/>
  <c r="R9" s="1"/>
  <c r="U18"/>
  <c r="V18" s="1" a="1"/>
  <c r="V18" s="1"/>
  <c r="R18" a="1"/>
  <c r="R18" s="1"/>
  <c r="R22" a="1"/>
  <c r="R22" s="1"/>
  <c r="W22" s="1" a="1"/>
  <c r="W22" s="1"/>
  <c r="S18" i="4"/>
  <c r="T18" s="1"/>
  <c r="U18" s="1" a="1"/>
  <c r="U18" s="1"/>
  <c r="T12"/>
  <c r="U12" s="1" a="1"/>
  <c r="S14"/>
  <c r="T14" s="1"/>
  <c r="U14" s="1" a="1"/>
  <c r="U14" s="1"/>
  <c r="S17"/>
  <c r="T17" s="1"/>
  <c r="U17" s="1" a="1"/>
  <c r="U17" s="1"/>
  <c r="S13"/>
  <c r="T13" s="1"/>
  <c r="U13" s="1" a="1"/>
  <c r="U13" s="1"/>
  <c r="P19" a="1"/>
  <c r="P19" s="1"/>
  <c r="N21" s="1"/>
  <c r="Q11" a="1"/>
  <c r="Q11" s="1"/>
  <c r="R10" a="1"/>
  <c r="R10" s="1"/>
  <c r="Q9"/>
  <c r="R9" s="1" a="1"/>
  <c r="R9" s="1"/>
  <c r="N19" a="1"/>
  <c r="N19" s="1"/>
  <c r="L19" a="1"/>
  <c r="L19" s="1"/>
  <c r="O9" a="1"/>
  <c r="O9" s="1"/>
  <c r="O19" s="1" a="1"/>
  <c r="O19" s="1"/>
  <c r="A25" i="9" l="1"/>
  <c r="C27"/>
  <c r="A24"/>
  <c r="A26"/>
  <c r="W29" a="1"/>
  <c r="W29" s="1"/>
  <c r="W67" a="1"/>
  <c r="W67" s="1"/>
  <c r="R205" a="1"/>
  <c r="R205" s="1"/>
  <c r="W205" s="1" a="1"/>
  <c r="W205" s="1"/>
  <c r="W145" a="1"/>
  <c r="W145" s="1"/>
  <c r="R55" a="1"/>
  <c r="R55" s="1"/>
  <c r="W55" s="1" a="1"/>
  <c r="W55" s="1"/>
  <c r="W79" a="1"/>
  <c r="W79" s="1"/>
  <c r="W116" a="1"/>
  <c r="W116" s="1"/>
  <c r="R197" a="1"/>
  <c r="R197" s="1"/>
  <c r="W197" s="1" a="1"/>
  <c r="W197" s="1"/>
  <c r="W217" a="1"/>
  <c r="W217" s="1"/>
  <c r="W199" a="1"/>
  <c r="W199" s="1"/>
  <c r="W176" a="1"/>
  <c r="W176" s="1"/>
  <c r="R211" a="1"/>
  <c r="R211" s="1"/>
  <c r="W211" s="1" a="1"/>
  <c r="W211" s="1"/>
  <c r="R221" a="1"/>
  <c r="R221" s="1"/>
  <c r="W221" s="1" a="1"/>
  <c r="W221" s="1"/>
  <c r="R35" a="1"/>
  <c r="R35" s="1"/>
  <c r="W35" s="1" a="1"/>
  <c r="W35" s="1"/>
  <c r="N316"/>
  <c r="V9" a="1"/>
  <c r="V9" s="1"/>
  <c r="N313"/>
  <c r="W16" i="8" a="1"/>
  <c r="W16" s="1"/>
  <c r="R24" a="1"/>
  <c r="R24" s="1"/>
  <c r="N28" s="1"/>
  <c r="U20"/>
  <c r="R20" a="1"/>
  <c r="R20" s="1"/>
  <c r="V12" a="1"/>
  <c r="V12" s="1"/>
  <c r="W12" s="1" a="1"/>
  <c r="W12" s="1"/>
  <c r="S24" a="1"/>
  <c r="S24" s="1"/>
  <c r="N29" s="1"/>
  <c r="W9" a="1"/>
  <c r="W9" s="1"/>
  <c r="Q24" a="1"/>
  <c r="Q24" s="1"/>
  <c r="N27" s="1"/>
  <c r="W40" i="7"/>
  <c r="W67"/>
  <c r="V67"/>
  <c r="V13" a="1"/>
  <c r="V13" s="1"/>
  <c r="W13" s="1" a="1"/>
  <c r="W13" s="1"/>
  <c r="N74"/>
  <c r="U23"/>
  <c r="R23" a="1"/>
  <c r="R23" s="1"/>
  <c r="W18" i="5" a="1"/>
  <c r="W18" s="1"/>
  <c r="S39" a="1"/>
  <c r="S39" s="1"/>
  <c r="N44" s="1"/>
  <c r="U34"/>
  <c r="V34" s="1" a="1"/>
  <c r="V34" s="1"/>
  <c r="R34" a="1"/>
  <c r="R34" s="1"/>
  <c r="U39" a="1"/>
  <c r="U39" s="1"/>
  <c r="N46" s="1"/>
  <c r="W25" a="1"/>
  <c r="W25" s="1"/>
  <c r="R39" a="1"/>
  <c r="R39" s="1"/>
  <c r="N43" s="1"/>
  <c r="V26" a="1"/>
  <c r="V26" s="1"/>
  <c r="W26" s="1" a="1"/>
  <c r="W26" s="1"/>
  <c r="V24" a="1"/>
  <c r="V24" s="1"/>
  <c r="R28" a="1"/>
  <c r="R28" s="1"/>
  <c r="W28" s="1" a="1"/>
  <c r="W28" s="1"/>
  <c r="V9" a="1"/>
  <c r="V9" s="1"/>
  <c r="V39" s="1" a="1"/>
  <c r="U12" i="4"/>
  <c r="U10" a="1"/>
  <c r="S10"/>
  <c r="T10" s="1"/>
  <c r="S9"/>
  <c r="R11" a="1"/>
  <c r="R11" s="1"/>
  <c r="S11" s="1"/>
  <c r="T11" s="1"/>
  <c r="Q19" a="1"/>
  <c r="Q19" s="1"/>
  <c r="N22" s="1"/>
  <c r="A29" i="9" l="1"/>
  <c r="C30"/>
  <c r="A28"/>
  <c r="A27"/>
  <c r="N317"/>
  <c r="N318" s="1"/>
  <c r="W9" a="1"/>
  <c r="W9" s="1"/>
  <c r="U10" i="4"/>
  <c r="V20" i="8" a="1"/>
  <c r="V20" s="1"/>
  <c r="W20" s="1" a="1"/>
  <c r="W20" s="1"/>
  <c r="W24" s="1" a="1"/>
  <c r="W24" s="1"/>
  <c r="U24" a="1"/>
  <c r="U24" s="1"/>
  <c r="N31" s="1"/>
  <c r="N73" i="7"/>
  <c r="V23" a="1"/>
  <c r="V23" s="1"/>
  <c r="W23" s="1" a="1"/>
  <c r="W23" s="1"/>
  <c r="N76"/>
  <c r="N77"/>
  <c r="V39" i="5"/>
  <c r="N47" s="1"/>
  <c r="N48" s="1"/>
  <c r="W24" a="1"/>
  <c r="W9" a="1"/>
  <c r="W9" s="1"/>
  <c r="W39" s="1" a="1"/>
  <c r="W34" a="1"/>
  <c r="W34" s="1"/>
  <c r="W24"/>
  <c r="T9" i="4"/>
  <c r="S19" a="1"/>
  <c r="S19" s="1"/>
  <c r="N24" s="1"/>
  <c r="U11" a="1"/>
  <c r="U11" s="1"/>
  <c r="R19" a="1"/>
  <c r="R19" s="1"/>
  <c r="N23" s="1"/>
  <c r="A32" i="9" l="1"/>
  <c r="C33"/>
  <c r="A30"/>
  <c r="A31"/>
  <c r="V24" i="8" a="1"/>
  <c r="V24" s="1"/>
  <c r="N32" s="1"/>
  <c r="N33" s="1"/>
  <c r="N78" i="7"/>
  <c r="W39" i="5"/>
  <c r="T19" i="4" a="1"/>
  <c r="T19" s="1"/>
  <c r="N25" s="1"/>
  <c r="N26" s="1"/>
  <c r="U9" a="1"/>
  <c r="U9" s="1"/>
  <c r="U19" s="1" a="1"/>
  <c r="U19" s="1"/>
  <c r="A35" i="9" l="1"/>
  <c r="C36"/>
  <c r="A34"/>
  <c r="A33"/>
  <c r="A38" l="1"/>
  <c r="C39"/>
  <c r="A36"/>
  <c r="A37"/>
  <c r="A41" l="1"/>
  <c r="C42"/>
  <c r="A40"/>
  <c r="A39"/>
  <c r="A44" l="1"/>
  <c r="C45"/>
  <c r="A43"/>
  <c r="A42"/>
  <c r="A47" l="1"/>
  <c r="C48"/>
  <c r="A46"/>
  <c r="A45"/>
  <c r="A50" l="1"/>
  <c r="C51"/>
  <c r="A48"/>
  <c r="A49"/>
  <c r="A53" l="1"/>
  <c r="C54"/>
  <c r="A52"/>
  <c r="A51"/>
  <c r="A56" l="1"/>
  <c r="C57"/>
  <c r="A55"/>
  <c r="A54"/>
  <c r="A59" l="1"/>
  <c r="C60"/>
  <c r="A58"/>
  <c r="A57"/>
  <c r="A62" l="1"/>
  <c r="C63"/>
  <c r="A60"/>
  <c r="A61"/>
  <c r="A65" l="1"/>
  <c r="C66"/>
  <c r="A64"/>
  <c r="A63"/>
  <c r="A68" l="1"/>
  <c r="C69"/>
  <c r="A66"/>
  <c r="A67"/>
  <c r="A71" l="1"/>
  <c r="C72"/>
  <c r="A69"/>
  <c r="A70"/>
  <c r="A74" l="1"/>
  <c r="C75"/>
  <c r="A73"/>
  <c r="A72"/>
  <c r="C78" l="1"/>
  <c r="A75"/>
  <c r="A77"/>
  <c r="A76"/>
  <c r="C81" l="1"/>
  <c r="A80"/>
  <c r="A79"/>
  <c r="A78"/>
  <c r="C84" l="1"/>
  <c r="A82"/>
  <c r="A83"/>
  <c r="A81"/>
  <c r="A86" l="1"/>
  <c r="C87"/>
  <c r="A85"/>
  <c r="A84"/>
  <c r="A88" l="1"/>
  <c r="C90"/>
  <c r="A87"/>
  <c r="A89"/>
  <c r="A92" l="1"/>
  <c r="C93"/>
  <c r="A90"/>
  <c r="A91"/>
  <c r="A94" l="1"/>
  <c r="C96"/>
  <c r="A95"/>
  <c r="A93"/>
  <c r="A98" l="1"/>
  <c r="C99"/>
  <c r="A96"/>
  <c r="A97"/>
  <c r="A100" l="1"/>
  <c r="C102"/>
  <c r="A101"/>
  <c r="A99"/>
  <c r="A104" l="1"/>
  <c r="C105"/>
  <c r="A103"/>
  <c r="A102"/>
  <c r="A106" l="1"/>
  <c r="C108"/>
  <c r="A107"/>
  <c r="A105"/>
  <c r="A110" l="1"/>
  <c r="C111"/>
  <c r="A109"/>
  <c r="A108"/>
  <c r="A113" l="1"/>
  <c r="C114"/>
  <c r="A111"/>
  <c r="A112"/>
  <c r="A116" l="1"/>
  <c r="C117"/>
  <c r="A115"/>
  <c r="A114"/>
  <c r="A119" l="1"/>
  <c r="C120"/>
  <c r="A117"/>
  <c r="A118"/>
  <c r="A121" l="1"/>
  <c r="C123"/>
  <c r="A120"/>
  <c r="A122"/>
  <c r="A124" l="1"/>
  <c r="C126"/>
  <c r="A125"/>
  <c r="A123"/>
  <c r="A127" l="1"/>
  <c r="C129"/>
  <c r="A126"/>
  <c r="A128"/>
  <c r="A130" l="1"/>
  <c r="C132"/>
  <c r="A129"/>
  <c r="A131"/>
  <c r="A133" l="1"/>
  <c r="C135"/>
  <c r="A134"/>
  <c r="A132"/>
  <c r="A136" l="1"/>
  <c r="C138"/>
  <c r="A137"/>
  <c r="A135"/>
  <c r="C141" l="1"/>
  <c r="A140"/>
  <c r="A139"/>
  <c r="A138"/>
  <c r="C144" l="1"/>
  <c r="A142"/>
  <c r="A141"/>
  <c r="A143"/>
  <c r="C147" l="1"/>
  <c r="A145"/>
  <c r="A144"/>
  <c r="A146"/>
  <c r="C150" l="1"/>
  <c r="A149"/>
  <c r="A148"/>
  <c r="A147"/>
  <c r="C153" l="1"/>
  <c r="A152"/>
  <c r="A150"/>
  <c r="A151"/>
  <c r="C156" l="1"/>
  <c r="A154"/>
  <c r="A153"/>
  <c r="A155"/>
  <c r="A157" l="1"/>
  <c r="C159"/>
  <c r="A156"/>
  <c r="A158"/>
  <c r="A161" l="1"/>
  <c r="C162"/>
  <c r="A159"/>
  <c r="A160"/>
  <c r="A163" l="1"/>
  <c r="C165"/>
  <c r="A164"/>
  <c r="A162"/>
  <c r="A167" l="1"/>
  <c r="C168"/>
  <c r="A165"/>
  <c r="A166"/>
  <c r="A169" l="1"/>
  <c r="C171"/>
  <c r="A170"/>
  <c r="A168"/>
  <c r="A173" l="1"/>
  <c r="C174"/>
  <c r="A172"/>
  <c r="A171"/>
  <c r="A176" l="1"/>
  <c r="C177"/>
  <c r="A174"/>
  <c r="A175"/>
  <c r="C180" l="1"/>
  <c r="A177"/>
  <c r="A178"/>
  <c r="A179"/>
  <c r="C183" l="1"/>
  <c r="A180"/>
  <c r="A182"/>
  <c r="A181"/>
  <c r="A185" l="1"/>
  <c r="C186"/>
  <c r="A183"/>
  <c r="A184"/>
  <c r="A187" l="1"/>
  <c r="C189"/>
  <c r="A188"/>
  <c r="A186"/>
  <c r="A191" l="1"/>
  <c r="C192"/>
  <c r="A190"/>
  <c r="A189"/>
  <c r="A193" l="1"/>
  <c r="C195"/>
  <c r="A194"/>
  <c r="A192"/>
  <c r="A197" l="1"/>
  <c r="C198"/>
  <c r="A196"/>
  <c r="A195"/>
  <c r="A200" l="1"/>
  <c r="C201"/>
  <c r="A199"/>
  <c r="A198"/>
  <c r="A203" l="1"/>
  <c r="C204"/>
  <c r="A202"/>
  <c r="A201"/>
  <c r="A206" l="1"/>
  <c r="C207"/>
  <c r="A205"/>
  <c r="A204"/>
  <c r="A209" l="1"/>
  <c r="C210"/>
  <c r="A207"/>
  <c r="A208"/>
  <c r="A212" l="1"/>
  <c r="C213"/>
  <c r="A211"/>
  <c r="A210"/>
  <c r="A215" l="1"/>
  <c r="C216"/>
  <c r="A213"/>
  <c r="A214"/>
  <c r="A218" l="1"/>
  <c r="C219"/>
  <c r="A217"/>
  <c r="A216"/>
  <c r="A221" l="1"/>
  <c r="C222"/>
  <c r="A219"/>
  <c r="A220"/>
  <c r="A224" l="1"/>
  <c r="C225"/>
  <c r="A223"/>
  <c r="A222"/>
  <c r="A226" l="1"/>
  <c r="C228"/>
  <c r="A225"/>
  <c r="A227"/>
  <c r="A230" l="1"/>
  <c r="C231"/>
  <c r="A228"/>
  <c r="A229"/>
  <c r="A232" l="1"/>
  <c r="C234"/>
  <c r="A233"/>
  <c r="A231"/>
  <c r="A236" l="1"/>
  <c r="C237"/>
  <c r="A235"/>
  <c r="A234"/>
  <c r="A238" l="1"/>
  <c r="C240"/>
  <c r="A239"/>
  <c r="A237"/>
  <c r="A242" l="1"/>
  <c r="C243"/>
  <c r="A241"/>
  <c r="A240"/>
  <c r="A244" l="1"/>
  <c r="C246"/>
  <c r="A243"/>
  <c r="A245"/>
  <c r="A248" l="1"/>
  <c r="C249"/>
  <c r="A247"/>
  <c r="A246"/>
  <c r="A250" l="1"/>
  <c r="C252"/>
  <c r="A249"/>
  <c r="A251"/>
  <c r="A254" l="1"/>
  <c r="C255"/>
  <c r="A252"/>
  <c r="A253"/>
  <c r="A256" l="1"/>
  <c r="C258"/>
  <c r="A257"/>
  <c r="A255"/>
  <c r="A260" l="1"/>
  <c r="C261"/>
  <c r="A259"/>
  <c r="A258"/>
  <c r="A262" l="1"/>
  <c r="C264"/>
  <c r="A263"/>
  <c r="A261"/>
  <c r="A266" l="1"/>
  <c r="C267"/>
  <c r="A265"/>
  <c r="A264"/>
  <c r="A268" l="1"/>
  <c r="A267"/>
  <c r="C270"/>
  <c r="A269"/>
  <c r="A272" l="1"/>
  <c r="C273"/>
  <c r="A271"/>
  <c r="A270"/>
  <c r="A274" l="1"/>
  <c r="C276"/>
  <c r="A273"/>
  <c r="A275"/>
  <c r="A278" l="1"/>
  <c r="C279"/>
  <c r="A276"/>
  <c r="A277"/>
  <c r="A280" l="1"/>
  <c r="C282"/>
  <c r="A281"/>
  <c r="A279"/>
  <c r="A284" l="1"/>
  <c r="C285"/>
  <c r="A282"/>
  <c r="A283"/>
  <c r="C288" l="1"/>
  <c r="A285"/>
  <c r="A287"/>
  <c r="A286"/>
  <c r="C291" l="1"/>
  <c r="A289"/>
  <c r="A288"/>
  <c r="A290"/>
  <c r="C294" l="1"/>
  <c r="A292"/>
  <c r="A293"/>
  <c r="A291"/>
  <c r="C297" l="1"/>
  <c r="A294"/>
  <c r="A296"/>
  <c r="A295"/>
  <c r="C300" l="1"/>
  <c r="A297"/>
  <c r="A299"/>
  <c r="A298"/>
  <c r="C303" l="1"/>
  <c r="A301"/>
  <c r="A300"/>
  <c r="A302"/>
  <c r="C306" l="1"/>
  <c r="A304"/>
  <c r="A305"/>
  <c r="A303"/>
  <c r="A308" l="1"/>
  <c r="A306"/>
  <c r="A307"/>
</calcChain>
</file>

<file path=xl/sharedStrings.xml><?xml version="1.0" encoding="utf-8"?>
<sst xmlns="http://schemas.openxmlformats.org/spreadsheetml/2006/main" count="306" uniqueCount="59">
  <si>
    <t>BASIC</t>
  </si>
  <si>
    <t>DA</t>
  </si>
  <si>
    <t>TOTAL</t>
  </si>
  <si>
    <t>Total</t>
  </si>
  <si>
    <t>1-</t>
  </si>
  <si>
    <t>2-</t>
  </si>
  <si>
    <t>3-</t>
  </si>
  <si>
    <t>Basic</t>
  </si>
  <si>
    <t>D.A.</t>
  </si>
  <si>
    <t>Total Allowances And Deuctions Summry</t>
  </si>
  <si>
    <t>Deductions</t>
  </si>
  <si>
    <t>NET AMOUNT TO BE PAY</t>
  </si>
  <si>
    <t>Allowances (Difference)</t>
  </si>
  <si>
    <t>S. N0.</t>
  </si>
  <si>
    <t>TOTAL DED.</t>
  </si>
  <si>
    <t>NET AMOUNT CASH PAYMENT (ARREAR)</t>
  </si>
  <si>
    <t>Total Allowances</t>
  </si>
  <si>
    <t>Total Deductions</t>
  </si>
  <si>
    <t>Amount in words :-</t>
  </si>
  <si>
    <t>हस्ताक्षर डीडीओ मय मुहर</t>
  </si>
  <si>
    <t>NPS</t>
  </si>
  <si>
    <t>…………………………………………………………….. …………………………………………………………</t>
  </si>
  <si>
    <t>Employee Name</t>
  </si>
  <si>
    <t>Post</t>
  </si>
  <si>
    <t>Budget Head:-</t>
  </si>
  <si>
    <t>Bill Date:-</t>
  </si>
  <si>
    <t>GPF-2004</t>
  </si>
  <si>
    <t>After Revise DA</t>
  </si>
  <si>
    <t>Before Revise DA</t>
  </si>
  <si>
    <t>Difference</t>
  </si>
  <si>
    <t>GPF</t>
  </si>
  <si>
    <t>GPF 2004</t>
  </si>
  <si>
    <t>Month</t>
  </si>
  <si>
    <t>Sr. Teacher</t>
  </si>
  <si>
    <t>2202-02-109-01-00</t>
  </si>
  <si>
    <t>BHARA RAM</t>
  </si>
  <si>
    <t>CHETAN RAM</t>
  </si>
  <si>
    <t>Bill/Ref. Number:-</t>
  </si>
  <si>
    <t>TV NUMBER</t>
  </si>
  <si>
    <t>TV DATE</t>
  </si>
  <si>
    <t>Employee Cat. (After-04, Before-04)</t>
  </si>
  <si>
    <t>After-2004</t>
  </si>
  <si>
    <t>Before-2004</t>
  </si>
  <si>
    <t>NPS DEDUCTION</t>
  </si>
  <si>
    <t>NO</t>
  </si>
  <si>
    <t>DA AREAR</t>
  </si>
  <si>
    <t>Surrender Month</t>
  </si>
  <si>
    <t>SURRENDER AREAR</t>
  </si>
  <si>
    <t>Employee Basic Pay</t>
  </si>
  <si>
    <t>GPF/GPF-2004</t>
  </si>
  <si>
    <t>GPF/ GPF-2004</t>
  </si>
  <si>
    <t xml:space="preserve">    वित्त विभाग राजस्थान सरकार के आदेशांक-F.6(3) FD (Rules)/2017/ Jaipur, दिनांक-25.03.2023 के अनुसरण में स्थानीय कार्यालय के अधीनस्थ नियमित कार्मिकों का Jan,, 2023 से महंगाई भत्ता 38% से बढ़ाकर 42%  किया जाकर Jan, 2023  से March, 2023 तक नियमानुसार 4%  के -रूप में महंगाई भत्ता एरियर निम्नानुसार गणना कर सम्बंधित खातों में आहरित करने कि स्वीकृति एतद द्वारा दी जाती है l</t>
  </si>
  <si>
    <t>Jan, 23</t>
  </si>
  <si>
    <t>Feb, 23</t>
  </si>
  <si>
    <t>Mar, 23</t>
  </si>
  <si>
    <t>PROGRAMER :-UMMED TARAD (GSSS RAIMALWADA, JODHPUR)</t>
  </si>
  <si>
    <t>GOVT. SR. SEC. SCHOOL....................................................................................</t>
  </si>
  <si>
    <t xml:space="preserve">   वित्त विभाग राजस्थान सरकार के आदेशांक-F.6(3) FD (Rules)/2017/ Jaipur, दिनांक-25.03.2023 के अनुसरण में स्थानीय कार्यालय के अधीनस्थ नियमित कार्मिकों का Jan, 2023 से महंगाई भत्ता 38% से बढ़ाकर 42%  किया जाने के क्रम में निम्न विवरणानुसार उपार्जित अवकाश के नकद भुगतान का अंतर एरियर निम्नानुसार गणना कर सम्बंधित खातों में आहरित करने कि स्वीकृति एतद द्वारा दी जाती है l</t>
  </si>
  <si>
    <t>Jan,23</t>
  </si>
</sst>
</file>

<file path=xl/styles.xml><?xml version="1.0" encoding="utf-8"?>
<styleSheet xmlns="http://schemas.openxmlformats.org/spreadsheetml/2006/main">
  <numFmts count="4">
    <numFmt numFmtId="164" formatCode="[$-409]d/mmm/yyyy;@"/>
    <numFmt numFmtId="165" formatCode="[$-F800]dddd\,\ mmmm\ dd\,\ yyyy"/>
    <numFmt numFmtId="166" formatCode="mmm\-yy"/>
    <numFmt numFmtId="167" formatCode="m/d/yyyy"/>
  </numFmts>
  <fonts count="33">
    <font>
      <sz val="10"/>
      <name val="Arial"/>
    </font>
    <font>
      <sz val="10"/>
      <name val="Arial"/>
      <family val="2"/>
    </font>
    <font>
      <b/>
      <sz val="14"/>
      <color rgb="FFFF0000"/>
      <name val="Cambria"/>
      <family val="1"/>
    </font>
    <font>
      <b/>
      <sz val="20"/>
      <color rgb="FFFF0000"/>
      <name val="Cambria"/>
      <family val="1"/>
    </font>
    <font>
      <b/>
      <i/>
      <u/>
      <sz val="14"/>
      <color rgb="FF000000"/>
      <name val="Cambria"/>
      <family val="1"/>
    </font>
    <font>
      <sz val="12"/>
      <color rgb="FF000000"/>
      <name val="Cambria"/>
      <family val="1"/>
    </font>
    <font>
      <sz val="16"/>
      <name val="Arial"/>
      <family val="2"/>
    </font>
    <font>
      <b/>
      <sz val="16"/>
      <name val="Cambria"/>
      <family val="1"/>
    </font>
    <font>
      <b/>
      <sz val="16"/>
      <name val="Arial"/>
      <family val="2"/>
    </font>
    <font>
      <b/>
      <sz val="14"/>
      <name val="Calibri"/>
      <family val="2"/>
    </font>
    <font>
      <b/>
      <sz val="14"/>
      <name val="Cambria"/>
      <family val="1"/>
    </font>
    <font>
      <b/>
      <sz val="10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6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C00000"/>
      <name val="Cambria"/>
      <family val="1"/>
    </font>
    <font>
      <b/>
      <sz val="12"/>
      <name val="Calibri"/>
      <family val="2"/>
    </font>
    <font>
      <b/>
      <sz val="16"/>
      <color rgb="FFC00000"/>
      <name val="Cambria"/>
      <family val="1"/>
    </font>
    <font>
      <sz val="14"/>
      <name val="Cambria"/>
      <family val="1"/>
    </font>
    <font>
      <b/>
      <sz val="18"/>
      <name val="Cambria"/>
      <family val="1"/>
    </font>
    <font>
      <sz val="14"/>
      <name val="Arial"/>
      <family val="2"/>
    </font>
    <font>
      <b/>
      <sz val="20"/>
      <name val="Calibri"/>
      <family val="2"/>
    </font>
    <font>
      <sz val="11"/>
      <name val="Calibri"/>
      <family val="2"/>
    </font>
    <font>
      <sz val="16"/>
      <name val="Calibri"/>
      <family val="2"/>
    </font>
    <font>
      <b/>
      <sz val="14"/>
      <name val="Cambria"/>
      <family val="1"/>
    </font>
    <font>
      <b/>
      <sz val="18"/>
      <name val="Calibri"/>
      <family val="2"/>
    </font>
    <font>
      <b/>
      <sz val="20"/>
      <color rgb="FFFFFF00"/>
      <name val="Cambria"/>
      <family val="1"/>
    </font>
    <font>
      <b/>
      <sz val="28"/>
      <color rgb="FFFFFF00"/>
      <name val="Cambria"/>
      <family val="1"/>
    </font>
    <font>
      <b/>
      <sz val="24"/>
      <color rgb="FF000000"/>
      <name val="Cambria"/>
      <family val="1"/>
    </font>
    <font>
      <b/>
      <sz val="16"/>
      <color rgb="FFFF0000"/>
      <name val="Cambria"/>
      <family val="1"/>
    </font>
    <font>
      <b/>
      <sz val="26"/>
      <color rgb="FF000000"/>
      <name val="Cambria"/>
      <family val="1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3">
    <xf numFmtId="0" fontId="0" fillId="0" borderId="0" xfId="0">
      <alignment vertical="center"/>
    </xf>
    <xf numFmtId="0" fontId="1" fillId="0" borderId="0" xfId="0" applyFont="1" applyAlignment="1" applyProtection="1">
      <protection hidden="1"/>
    </xf>
    <xf numFmtId="0" fontId="3" fillId="3" borderId="3" xfId="0" applyFont="1" applyFill="1" applyBorder="1" applyProtection="1">
      <alignment vertical="center"/>
      <protection locked="0" hidden="1"/>
    </xf>
    <xf numFmtId="0" fontId="1" fillId="2" borderId="4" xfId="0" applyFont="1" applyFill="1" applyBorder="1" applyAlignment="1" applyProtection="1">
      <protection hidden="1"/>
    </xf>
    <xf numFmtId="0" fontId="6" fillId="0" borderId="0" xfId="0" applyFont="1" applyProtection="1">
      <alignment vertical="center"/>
      <protection hidden="1"/>
    </xf>
    <xf numFmtId="0" fontId="6" fillId="2" borderId="4" xfId="0" applyFont="1" applyFill="1" applyBorder="1" applyProtection="1">
      <alignment vertical="center"/>
      <protection hidden="1"/>
    </xf>
    <xf numFmtId="9" fontId="9" fillId="5" borderId="23" xfId="0" applyNumberFormat="1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Alignment="1" applyProtection="1">
      <protection hidden="1"/>
    </xf>
    <xf numFmtId="0" fontId="13" fillId="0" borderId="0" xfId="0" applyFont="1" applyProtection="1">
      <alignment vertical="center"/>
      <protection hidden="1"/>
    </xf>
    <xf numFmtId="0" fontId="15" fillId="6" borderId="25" xfId="0" applyFont="1" applyFill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1" fontId="15" fillId="6" borderId="13" xfId="0" applyNumberFormat="1" applyFont="1" applyFill="1" applyBorder="1" applyAlignment="1" applyProtection="1">
      <alignment horizontal="center" vertical="center"/>
      <protection locked="0" hidden="1"/>
    </xf>
    <xf numFmtId="1" fontId="16" fillId="6" borderId="14" xfId="0" applyNumberFormat="1" applyFont="1" applyFill="1" applyBorder="1" applyAlignment="1" applyProtection="1">
      <alignment horizontal="center" vertical="center"/>
      <protection hidden="1"/>
    </xf>
    <xf numFmtId="1" fontId="15" fillId="6" borderId="12" xfId="0" applyNumberFormat="1" applyFont="1" applyFill="1" applyBorder="1" applyAlignment="1" applyProtection="1">
      <alignment horizontal="center" vertical="center"/>
      <protection hidden="1"/>
    </xf>
    <xf numFmtId="1" fontId="15" fillId="6" borderId="13" xfId="0" applyNumberFormat="1" applyFont="1" applyFill="1" applyBorder="1" applyAlignment="1" applyProtection="1">
      <alignment horizontal="center" vertical="center"/>
      <protection hidden="1"/>
    </xf>
    <xf numFmtId="1" fontId="16" fillId="6" borderId="26" xfId="0" applyNumberFormat="1" applyFont="1" applyFill="1" applyBorder="1" applyAlignment="1" applyProtection="1">
      <alignment horizontal="center" vertical="center"/>
      <protection locked="0" hidden="1"/>
    </xf>
    <xf numFmtId="1" fontId="16" fillId="6" borderId="25" xfId="0" applyNumberFormat="1" applyFont="1" applyFill="1" applyBorder="1" applyAlignment="1" applyProtection="1">
      <alignment horizontal="center" vertical="center"/>
      <protection locked="0" hidden="1"/>
    </xf>
    <xf numFmtId="1" fontId="16" fillId="6" borderId="25" xfId="0" applyNumberFormat="1" applyFont="1" applyFill="1" applyBorder="1" applyAlignment="1" applyProtection="1">
      <alignment horizontal="center" vertical="center"/>
      <protection hidden="1"/>
    </xf>
    <xf numFmtId="1" fontId="16" fillId="6" borderId="25" xfId="0" applyNumberFormat="1" applyFont="1" applyFill="1" applyBorder="1" applyAlignment="1" applyProtection="1">
      <alignment horizontal="center" vertical="center"/>
      <protection locked="0"/>
    </xf>
    <xf numFmtId="167" fontId="16" fillId="6" borderId="25" xfId="0" applyNumberFormat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 applyProtection="1">
      <protection hidden="1"/>
    </xf>
    <xf numFmtId="0" fontId="15" fillId="6" borderId="27" xfId="0" applyFont="1" applyFill="1" applyBorder="1" applyAlignment="1" applyProtection="1">
      <alignment horizontal="center" vertical="center"/>
      <protection locked="0"/>
    </xf>
    <xf numFmtId="1" fontId="15" fillId="6" borderId="29" xfId="0" applyNumberFormat="1" applyFont="1" applyFill="1" applyBorder="1" applyAlignment="1" applyProtection="1">
      <alignment horizontal="center" vertical="center"/>
      <protection locked="0" hidden="1"/>
    </xf>
    <xf numFmtId="1" fontId="16" fillId="6" borderId="30" xfId="0" applyNumberFormat="1" applyFont="1" applyFill="1" applyBorder="1" applyAlignment="1" applyProtection="1">
      <alignment horizontal="center" vertical="center"/>
      <protection hidden="1"/>
    </xf>
    <xf numFmtId="1" fontId="15" fillId="6" borderId="28" xfId="0" applyNumberFormat="1" applyFont="1" applyFill="1" applyBorder="1" applyAlignment="1" applyProtection="1">
      <alignment horizontal="center" vertical="center"/>
      <protection locked="0"/>
    </xf>
    <xf numFmtId="1" fontId="15" fillId="6" borderId="31" xfId="0" applyNumberFormat="1" applyFont="1" applyFill="1" applyBorder="1" applyAlignment="1" applyProtection="1">
      <alignment horizontal="center" vertical="center"/>
      <protection hidden="1"/>
    </xf>
    <xf numFmtId="1" fontId="15" fillId="6" borderId="29" xfId="0" applyNumberFormat="1" applyFont="1" applyFill="1" applyBorder="1" applyAlignment="1" applyProtection="1">
      <alignment horizontal="center" vertical="center"/>
      <protection hidden="1"/>
    </xf>
    <xf numFmtId="1" fontId="16" fillId="6" borderId="32" xfId="0" applyNumberFormat="1" applyFont="1" applyFill="1" applyBorder="1" applyAlignment="1" applyProtection="1">
      <alignment horizontal="center" vertical="center"/>
      <protection locked="0" hidden="1"/>
    </xf>
    <xf numFmtId="1" fontId="16" fillId="6" borderId="33" xfId="0" applyNumberFormat="1" applyFont="1" applyFill="1" applyBorder="1" applyAlignment="1" applyProtection="1">
      <alignment horizontal="center" vertical="center"/>
      <protection locked="0" hidden="1"/>
    </xf>
    <xf numFmtId="1" fontId="16" fillId="6" borderId="32" xfId="0" applyNumberFormat="1" applyFont="1" applyFill="1" applyBorder="1" applyAlignment="1" applyProtection="1">
      <alignment horizontal="center" vertical="center"/>
      <protection hidden="1"/>
    </xf>
    <xf numFmtId="1" fontId="16" fillId="6" borderId="33" xfId="0" applyNumberFormat="1" applyFont="1" applyFill="1" applyBorder="1" applyAlignment="1" applyProtection="1">
      <alignment horizontal="center" vertical="center"/>
      <protection hidden="1"/>
    </xf>
    <xf numFmtId="1" fontId="16" fillId="6" borderId="32" xfId="0" applyNumberFormat="1" applyFont="1" applyFill="1" applyBorder="1" applyAlignment="1" applyProtection="1">
      <alignment horizontal="center" vertical="center"/>
      <protection locked="0"/>
    </xf>
    <xf numFmtId="167" fontId="16" fillId="6" borderId="33" xfId="0" applyNumberFormat="1" applyFont="1" applyFill="1" applyBorder="1" applyAlignment="1" applyProtection="1">
      <alignment horizontal="center" vertical="center"/>
      <protection locked="0"/>
    </xf>
    <xf numFmtId="1" fontId="15" fillId="6" borderId="35" xfId="0" applyNumberFormat="1" applyFont="1" applyFill="1" applyBorder="1" applyAlignment="1" applyProtection="1">
      <alignment horizontal="center" vertical="center"/>
      <protection locked="0"/>
    </xf>
    <xf numFmtId="1" fontId="15" fillId="6" borderId="36" xfId="0" applyNumberFormat="1" applyFont="1" applyFill="1" applyBorder="1" applyAlignment="1" applyProtection="1">
      <alignment horizontal="center" vertical="center"/>
      <protection locked="0" hidden="1"/>
    </xf>
    <xf numFmtId="1" fontId="16" fillId="6" borderId="20" xfId="0" applyNumberFormat="1" applyFont="1" applyFill="1" applyBorder="1" applyAlignment="1" applyProtection="1">
      <alignment horizontal="center" vertical="center"/>
      <protection hidden="1"/>
    </xf>
    <xf numFmtId="1" fontId="15" fillId="6" borderId="37" xfId="0" applyNumberFormat="1" applyFont="1" applyFill="1" applyBorder="1" applyAlignment="1" applyProtection="1">
      <alignment horizontal="center" vertical="center"/>
      <protection locked="0"/>
    </xf>
    <xf numFmtId="1" fontId="15" fillId="6" borderId="18" xfId="0" applyNumberFormat="1" applyFont="1" applyFill="1" applyBorder="1" applyAlignment="1" applyProtection="1">
      <alignment horizontal="center" vertical="center"/>
      <protection hidden="1"/>
    </xf>
    <xf numFmtId="1" fontId="15" fillId="6" borderId="19" xfId="0" applyNumberFormat="1" applyFont="1" applyFill="1" applyBorder="1" applyAlignment="1" applyProtection="1">
      <alignment horizontal="center" vertical="center"/>
      <protection hidden="1"/>
    </xf>
    <xf numFmtId="1" fontId="16" fillId="6" borderId="38" xfId="0" applyNumberFormat="1" applyFont="1" applyFill="1" applyBorder="1" applyAlignment="1" applyProtection="1">
      <alignment horizontal="center" vertical="center"/>
      <protection locked="0" hidden="1"/>
    </xf>
    <xf numFmtId="1" fontId="16" fillId="6" borderId="16" xfId="0" applyNumberFormat="1" applyFont="1" applyFill="1" applyBorder="1" applyAlignment="1" applyProtection="1">
      <alignment horizontal="center" vertical="center"/>
      <protection locked="0" hidden="1"/>
    </xf>
    <xf numFmtId="1" fontId="16" fillId="6" borderId="38" xfId="0" applyNumberFormat="1" applyFont="1" applyFill="1" applyBorder="1" applyAlignment="1" applyProtection="1">
      <alignment horizontal="center" vertical="center"/>
      <protection hidden="1"/>
    </xf>
    <xf numFmtId="1" fontId="16" fillId="6" borderId="34" xfId="0" applyNumberFormat="1" applyFont="1" applyFill="1" applyBorder="1" applyAlignment="1" applyProtection="1">
      <alignment horizontal="center" vertical="center"/>
      <protection hidden="1"/>
    </xf>
    <xf numFmtId="1" fontId="16" fillId="6" borderId="38" xfId="0" applyNumberFormat="1" applyFont="1" applyFill="1" applyBorder="1" applyAlignment="1" applyProtection="1">
      <alignment horizontal="center" vertical="center"/>
      <protection locked="0"/>
    </xf>
    <xf numFmtId="167" fontId="16" fillId="6" borderId="34" xfId="0" applyNumberFormat="1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 applyAlignment="1" applyProtection="1">
      <alignment vertical="top" wrapText="1"/>
      <protection hidden="1"/>
    </xf>
    <xf numFmtId="1" fontId="16" fillId="6" borderId="40" xfId="0" applyNumberFormat="1" applyFont="1" applyFill="1" applyBorder="1" applyAlignment="1" applyProtection="1">
      <alignment horizontal="center" vertical="center"/>
      <protection hidden="1"/>
    </xf>
    <xf numFmtId="1" fontId="15" fillId="6" borderId="15" xfId="0" applyNumberFormat="1" applyFont="1" applyFill="1" applyBorder="1" applyAlignment="1" applyProtection="1">
      <alignment horizontal="center" vertical="center"/>
      <protection locked="0"/>
    </xf>
    <xf numFmtId="1" fontId="15" fillId="6" borderId="41" xfId="0" applyNumberFormat="1" applyFont="1" applyFill="1" applyBorder="1" applyAlignment="1" applyProtection="1">
      <alignment horizontal="center" vertical="center"/>
      <protection hidden="1"/>
    </xf>
    <xf numFmtId="1" fontId="15" fillId="6" borderId="42" xfId="0" applyNumberFormat="1" applyFont="1" applyFill="1" applyBorder="1" applyAlignment="1" applyProtection="1">
      <alignment horizontal="center" vertical="center"/>
      <protection hidden="1"/>
    </xf>
    <xf numFmtId="1" fontId="16" fillId="6" borderId="11" xfId="0" applyNumberFormat="1" applyFont="1" applyFill="1" applyBorder="1" applyAlignment="1" applyProtection="1">
      <alignment horizontal="center" vertical="center"/>
      <protection hidden="1"/>
    </xf>
    <xf numFmtId="1" fontId="16" fillId="6" borderId="11" xfId="0" applyNumberFormat="1" applyFont="1" applyFill="1" applyBorder="1" applyAlignment="1" applyProtection="1">
      <alignment horizontal="center" vertical="center"/>
      <protection locked="0"/>
    </xf>
    <xf numFmtId="1" fontId="15" fillId="6" borderId="43" xfId="0" applyNumberFormat="1" applyFont="1" applyFill="1" applyBorder="1" applyAlignment="1" applyProtection="1">
      <alignment horizontal="center" vertical="center"/>
      <protection locked="0"/>
    </xf>
    <xf numFmtId="1" fontId="16" fillId="6" borderId="27" xfId="0" applyNumberFormat="1" applyFont="1" applyFill="1" applyBorder="1" applyAlignment="1" applyProtection="1">
      <alignment horizontal="center" vertical="center"/>
      <protection hidden="1"/>
    </xf>
    <xf numFmtId="167" fontId="16" fillId="6" borderId="27" xfId="0" applyNumberFormat="1" applyFont="1" applyFill="1" applyBorder="1" applyAlignment="1" applyProtection="1">
      <alignment horizontal="center" vertical="center"/>
      <protection locked="0"/>
    </xf>
    <xf numFmtId="166" fontId="13" fillId="0" borderId="0" xfId="0" applyNumberFormat="1" applyFont="1" applyAlignment="1" applyProtection="1">
      <protection hidden="1"/>
    </xf>
    <xf numFmtId="1" fontId="15" fillId="6" borderId="23" xfId="0" applyNumberFormat="1" applyFont="1" applyFill="1" applyBorder="1" applyAlignment="1" applyProtection="1">
      <alignment horizontal="center" vertical="center"/>
      <protection locked="0" hidden="1"/>
    </xf>
    <xf numFmtId="1" fontId="16" fillId="6" borderId="45" xfId="0" applyNumberFormat="1" applyFont="1" applyFill="1" applyBorder="1" applyAlignment="1" applyProtection="1">
      <alignment horizontal="center" vertical="center"/>
      <protection hidden="1"/>
    </xf>
    <xf numFmtId="1" fontId="15" fillId="6" borderId="46" xfId="0" applyNumberFormat="1" applyFont="1" applyFill="1" applyBorder="1" applyAlignment="1" applyProtection="1">
      <alignment horizontal="center" vertical="center"/>
      <protection locked="0"/>
    </xf>
    <xf numFmtId="1" fontId="15" fillId="6" borderId="47" xfId="0" applyNumberFormat="1" applyFont="1" applyFill="1" applyBorder="1" applyAlignment="1" applyProtection="1">
      <alignment horizontal="center" vertical="center"/>
      <protection hidden="1"/>
    </xf>
    <xf numFmtId="1" fontId="15" fillId="6" borderId="48" xfId="0" applyNumberFormat="1" applyFont="1" applyFill="1" applyBorder="1" applyAlignment="1" applyProtection="1">
      <alignment horizontal="center" vertical="center"/>
      <protection hidden="1"/>
    </xf>
    <xf numFmtId="1" fontId="16" fillId="6" borderId="49" xfId="0" applyNumberFormat="1" applyFont="1" applyFill="1" applyBorder="1" applyAlignment="1" applyProtection="1">
      <alignment horizontal="center" vertical="center"/>
      <protection hidden="1"/>
    </xf>
    <xf numFmtId="1" fontId="16" fillId="6" borderId="44" xfId="0" applyNumberFormat="1" applyFont="1" applyFill="1" applyBorder="1" applyAlignment="1" applyProtection="1">
      <alignment horizontal="center" vertical="center"/>
      <protection hidden="1"/>
    </xf>
    <xf numFmtId="1" fontId="16" fillId="6" borderId="49" xfId="0" applyNumberFormat="1" applyFont="1" applyFill="1" applyBorder="1" applyAlignment="1" applyProtection="1">
      <alignment horizontal="center" vertical="center"/>
      <protection locked="0"/>
    </xf>
    <xf numFmtId="167" fontId="16" fillId="6" borderId="44" xfId="0" applyNumberFormat="1" applyFont="1" applyFill="1" applyBorder="1" applyAlignment="1" applyProtection="1">
      <alignment horizontal="center" vertical="center"/>
      <protection locked="0"/>
    </xf>
    <xf numFmtId="1" fontId="18" fillId="8" borderId="50" xfId="0" applyNumberFormat="1" applyFont="1" applyFill="1" applyBorder="1" applyAlignment="1" applyProtection="1">
      <alignment horizontal="center" vertical="center" textRotation="90"/>
      <protection hidden="1"/>
    </xf>
    <xf numFmtId="1" fontId="18" fillId="8" borderId="51" xfId="0" applyNumberFormat="1" applyFont="1" applyFill="1" applyBorder="1" applyAlignment="1" applyProtection="1">
      <alignment horizontal="center" vertical="center" textRotation="90"/>
      <protection hidden="1"/>
    </xf>
    <xf numFmtId="1" fontId="18" fillId="8" borderId="52" xfId="0" applyNumberFormat="1" applyFont="1" applyFill="1" applyBorder="1" applyAlignment="1" applyProtection="1">
      <alignment horizontal="center" vertical="center" textRotation="90"/>
      <protection hidden="1"/>
    </xf>
    <xf numFmtId="1" fontId="9" fillId="8" borderId="53" xfId="0" applyNumberFormat="1" applyFont="1" applyFill="1" applyBorder="1" applyAlignment="1" applyProtection="1">
      <alignment horizontal="center" vertical="center" textRotation="90"/>
      <protection hidden="1"/>
    </xf>
    <xf numFmtId="1" fontId="18" fillId="8" borderId="54" xfId="0" applyNumberFormat="1" applyFont="1" applyFill="1" applyBorder="1" applyAlignment="1" applyProtection="1">
      <alignment horizontal="center" vertical="center" textRotation="90"/>
      <protection hidden="1"/>
    </xf>
    <xf numFmtId="1" fontId="9" fillId="8" borderId="50" xfId="0" applyNumberFormat="1" applyFont="1" applyFill="1" applyBorder="1" applyAlignment="1" applyProtection="1">
      <alignment horizontal="center" vertical="center" textRotation="90"/>
      <protection hidden="1"/>
    </xf>
    <xf numFmtId="167" fontId="9" fillId="8" borderId="55" xfId="0" applyNumberFormat="1" applyFont="1" applyFill="1" applyBorder="1" applyAlignment="1" applyProtection="1">
      <alignment horizontal="center" vertical="center" textRotation="90"/>
      <protection hidden="1"/>
    </xf>
    <xf numFmtId="0" fontId="19" fillId="2" borderId="4" xfId="0" applyFont="1" applyFill="1" applyBorder="1" applyAlignment="1" applyProtection="1">
      <alignment vertical="top" wrapText="1"/>
      <protection hidden="1"/>
    </xf>
    <xf numFmtId="0" fontId="10" fillId="0" borderId="43" xfId="0" applyFont="1" applyBorder="1" applyAlignment="1" applyProtection="1">
      <alignment horizontal="right" vertical="center"/>
      <protection hidden="1"/>
    </xf>
    <xf numFmtId="0" fontId="10" fillId="0" borderId="18" xfId="0" applyFont="1" applyBorder="1" applyAlignment="1" applyProtection="1">
      <alignment horizontal="right" vertical="center"/>
      <protection hidden="1"/>
    </xf>
    <xf numFmtId="0" fontId="10" fillId="0" borderId="31" xfId="0" applyFont="1" applyBorder="1" applyAlignment="1" applyProtection="1">
      <alignment horizontal="right" vertical="center"/>
      <protection hidden="1"/>
    </xf>
    <xf numFmtId="0" fontId="22" fillId="0" borderId="31" xfId="0" applyFont="1" applyBorder="1" applyAlignment="1" applyProtection="1">
      <alignment horizontal="center" vertical="center"/>
      <protection hidden="1"/>
    </xf>
    <xf numFmtId="0" fontId="24" fillId="6" borderId="34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/>
      <protection hidden="1"/>
    </xf>
    <xf numFmtId="0" fontId="14" fillId="6" borderId="8" xfId="0" applyFont="1" applyFill="1" applyBorder="1" applyAlignment="1" applyProtection="1">
      <alignment horizontal="center" vertical="center"/>
      <protection locked="0"/>
    </xf>
    <xf numFmtId="0" fontId="14" fillId="6" borderId="9" xfId="0" applyFont="1" applyFill="1" applyBorder="1" applyAlignment="1" applyProtection="1">
      <alignment horizontal="center" vertical="center"/>
      <protection locked="0"/>
    </xf>
    <xf numFmtId="49" fontId="9" fillId="8" borderId="2" xfId="0" applyNumberFormat="1" applyFont="1" applyFill="1" applyBorder="1" applyAlignment="1" applyProtection="1">
      <alignment horizontal="center" vertical="center"/>
      <protection hidden="1"/>
    </xf>
    <xf numFmtId="0" fontId="10" fillId="0" borderId="60" xfId="0" applyFont="1" applyBorder="1" applyAlignment="1" applyProtection="1">
      <alignment horizontal="center" vertical="center"/>
      <protection hidden="1"/>
    </xf>
    <xf numFmtId="0" fontId="10" fillId="0" borderId="37" xfId="0" applyFont="1" applyBorder="1" applyAlignment="1" applyProtection="1">
      <alignment horizontal="center" vertical="center"/>
      <protection hidden="1"/>
    </xf>
    <xf numFmtId="0" fontId="10" fillId="0" borderId="28" xfId="0" applyFont="1" applyBorder="1" applyAlignment="1" applyProtection="1">
      <alignment horizontal="center" vertical="center"/>
      <protection hidden="1"/>
    </xf>
    <xf numFmtId="0" fontId="9" fillId="0" borderId="19" xfId="0" applyFont="1" applyBorder="1" applyAlignment="1" applyProtection="1">
      <alignment horizontal="center" vertical="center" textRotation="90"/>
      <protection hidden="1"/>
    </xf>
    <xf numFmtId="0" fontId="8" fillId="7" borderId="3" xfId="0" applyFont="1" applyFill="1" applyBorder="1" applyAlignment="1" applyProtection="1">
      <alignment horizontal="left" vertical="center"/>
      <protection locked="0"/>
    </xf>
    <xf numFmtId="0" fontId="10" fillId="0" borderId="35" xfId="0" applyFont="1" applyBorder="1" applyAlignment="1" applyProtection="1">
      <alignment horizontal="center" vertical="center" wrapText="1"/>
      <protection hidden="1"/>
    </xf>
    <xf numFmtId="0" fontId="10" fillId="0" borderId="37" xfId="0" applyFont="1" applyBorder="1" applyAlignment="1" applyProtection="1">
      <alignment horizontal="center" vertical="center" wrapText="1"/>
      <protection hidden="1"/>
    </xf>
    <xf numFmtId="0" fontId="10" fillId="0" borderId="28" xfId="0" applyFont="1" applyBorder="1" applyAlignment="1" applyProtection="1">
      <alignment horizontal="center" vertical="center" wrapText="1"/>
      <protection hidden="1"/>
    </xf>
    <xf numFmtId="0" fontId="25" fillId="6" borderId="9" xfId="0" applyFont="1" applyFill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textRotation="90" wrapText="1"/>
      <protection hidden="1"/>
    </xf>
    <xf numFmtId="0" fontId="9" fillId="0" borderId="16" xfId="0" applyFont="1" applyBorder="1" applyAlignment="1" applyProtection="1">
      <alignment horizontal="center" vertical="center" textRotation="90" wrapText="1"/>
      <protection hidden="1"/>
    </xf>
    <xf numFmtId="0" fontId="9" fillId="0" borderId="21" xfId="0" applyFont="1" applyBorder="1" applyAlignment="1" applyProtection="1">
      <alignment horizontal="center" vertical="center" textRotation="90" wrapText="1"/>
      <protection hidden="1"/>
    </xf>
    <xf numFmtId="1" fontId="10" fillId="0" borderId="61" xfId="0" applyNumberFormat="1" applyFont="1" applyFill="1" applyBorder="1" applyAlignment="1" applyProtection="1">
      <alignment horizontal="center" vertical="center"/>
      <protection hidden="1"/>
    </xf>
    <xf numFmtId="0" fontId="10" fillId="0" borderId="61" xfId="0" applyFont="1" applyFill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right" vertical="center"/>
      <protection hidden="1"/>
    </xf>
    <xf numFmtId="0" fontId="8" fillId="6" borderId="2" xfId="0" applyFont="1" applyFill="1" applyBorder="1" applyAlignment="1" applyProtection="1">
      <alignment horizontal="right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locked="0" hidden="1"/>
    </xf>
    <xf numFmtId="0" fontId="2" fillId="3" borderId="2" xfId="0" applyFont="1" applyFill="1" applyBorder="1" applyAlignment="1" applyProtection="1">
      <alignment horizontal="center" vertical="center"/>
      <protection locked="0" hidden="1"/>
    </xf>
    <xf numFmtId="0" fontId="9" fillId="0" borderId="8" xfId="0" applyFont="1" applyBorder="1" applyAlignment="1" applyProtection="1">
      <alignment horizontal="center" vertical="center" wrapText="1"/>
      <protection hidden="1"/>
    </xf>
    <xf numFmtId="0" fontId="12" fillId="0" borderId="16" xfId="0" applyFont="1" applyBorder="1" applyProtection="1">
      <alignment vertical="center"/>
      <protection hidden="1"/>
    </xf>
    <xf numFmtId="0" fontId="12" fillId="0" borderId="21" xfId="0" applyFont="1" applyBorder="1" applyProtection="1">
      <alignment vertical="center"/>
      <protection hidden="1"/>
    </xf>
    <xf numFmtId="0" fontId="10" fillId="0" borderId="12" xfId="0" applyFont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 wrapText="1"/>
      <protection hidden="1"/>
    </xf>
    <xf numFmtId="0" fontId="10" fillId="0" borderId="14" xfId="0" applyFont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textRotation="90" wrapText="1"/>
      <protection hidden="1"/>
    </xf>
    <xf numFmtId="0" fontId="11" fillId="0" borderId="16" xfId="0" applyFont="1" applyBorder="1" applyAlignment="1" applyProtection="1">
      <alignment horizontal="center" vertical="center" textRotation="90" wrapText="1"/>
      <protection hidden="1"/>
    </xf>
    <xf numFmtId="0" fontId="11" fillId="0" borderId="21" xfId="0" applyFont="1" applyBorder="1" applyAlignment="1" applyProtection="1">
      <alignment horizontal="center" vertical="center" textRotation="90" wrapText="1"/>
      <protection hidden="1"/>
    </xf>
    <xf numFmtId="0" fontId="9" fillId="0" borderId="18" xfId="0" applyFont="1" applyBorder="1" applyAlignment="1" applyProtection="1">
      <alignment horizontal="center" vertical="center" textRotation="90"/>
      <protection hidden="1"/>
    </xf>
    <xf numFmtId="0" fontId="9" fillId="0" borderId="22" xfId="0" applyFont="1" applyBorder="1" applyAlignment="1" applyProtection="1">
      <alignment horizontal="center" vertical="center" textRotation="90"/>
      <protection hidden="1"/>
    </xf>
    <xf numFmtId="0" fontId="8" fillId="7" borderId="2" xfId="0" applyFont="1" applyFill="1" applyBorder="1" applyAlignment="1" applyProtection="1">
      <alignment horizontal="left" vertical="center"/>
      <protection locked="0"/>
    </xf>
    <xf numFmtId="0" fontId="8" fillId="7" borderId="3" xfId="0" applyFont="1" applyFill="1" applyBorder="1" applyAlignment="1" applyProtection="1">
      <alignment horizontal="left" vertical="center"/>
      <protection locked="0"/>
    </xf>
    <xf numFmtId="0" fontId="10" fillId="0" borderId="61" xfId="0" applyFont="1" applyBorder="1" applyAlignment="1" applyProtection="1">
      <alignment horizontal="center" vertical="center"/>
      <protection hidden="1"/>
    </xf>
    <xf numFmtId="0" fontId="10" fillId="0" borderId="59" xfId="0" applyFont="1" applyBorder="1" applyAlignment="1" applyProtection="1">
      <alignment horizontal="center" vertical="center" wrapText="1"/>
      <protection hidden="1"/>
    </xf>
    <xf numFmtId="0" fontId="10" fillId="0" borderId="60" xfId="0" applyFont="1" applyBorder="1" applyAlignment="1" applyProtection="1">
      <alignment horizontal="center" vertical="center" wrapText="1"/>
      <protection hidden="1"/>
    </xf>
    <xf numFmtId="0" fontId="10" fillId="0" borderId="35" xfId="0" applyFont="1" applyBorder="1" applyAlignment="1" applyProtection="1">
      <alignment horizontal="center" vertical="center" wrapText="1"/>
      <protection hidden="1"/>
    </xf>
    <xf numFmtId="0" fontId="10" fillId="0" borderId="62" xfId="0" applyFont="1" applyBorder="1" applyAlignment="1" applyProtection="1">
      <alignment horizontal="center" vertical="center" wrapText="1"/>
      <protection hidden="1"/>
    </xf>
    <xf numFmtId="0" fontId="10" fillId="0" borderId="0" xfId="0" applyFont="1" applyBorder="1" applyAlignment="1" applyProtection="1">
      <alignment horizontal="center" vertical="center" wrapText="1"/>
      <protection hidden="1"/>
    </xf>
    <xf numFmtId="0" fontId="10" fillId="0" borderId="37" xfId="0" applyFont="1" applyBorder="1" applyAlignment="1" applyProtection="1">
      <alignment horizontal="center" vertical="center" wrapText="1"/>
      <protection hidden="1"/>
    </xf>
    <xf numFmtId="0" fontId="10" fillId="0" borderId="63" xfId="0" applyFont="1" applyBorder="1" applyAlignment="1" applyProtection="1">
      <alignment horizontal="center" vertical="center" wrapText="1"/>
      <protection hidden="1"/>
    </xf>
    <xf numFmtId="0" fontId="10" fillId="0" borderId="58" xfId="0" applyFont="1" applyBorder="1" applyAlignment="1" applyProtection="1">
      <alignment horizontal="center" vertical="center" wrapText="1"/>
      <protection hidden="1"/>
    </xf>
    <xf numFmtId="0" fontId="10" fillId="0" borderId="28" xfId="0" applyFont="1" applyBorder="1" applyAlignment="1" applyProtection="1">
      <alignment horizontal="center" vertical="center" wrapText="1"/>
      <protection hidden="1"/>
    </xf>
    <xf numFmtId="1" fontId="10" fillId="0" borderId="64" xfId="0" applyNumberFormat="1" applyFont="1" applyFill="1" applyBorder="1" applyAlignment="1" applyProtection="1">
      <alignment horizontal="center" vertical="center"/>
      <protection hidden="1"/>
    </xf>
    <xf numFmtId="1" fontId="10" fillId="0" borderId="65" xfId="0" applyNumberFormat="1" applyFont="1" applyFill="1" applyBorder="1" applyAlignment="1" applyProtection="1">
      <alignment horizontal="center" vertical="center"/>
      <protection hidden="1"/>
    </xf>
    <xf numFmtId="1" fontId="10" fillId="0" borderId="67" xfId="0" applyNumberFormat="1" applyFont="1" applyFill="1" applyBorder="1" applyAlignment="1" applyProtection="1">
      <alignment horizontal="center" vertical="center"/>
      <protection hidden="1"/>
    </xf>
    <xf numFmtId="0" fontId="14" fillId="6" borderId="8" xfId="0" applyFont="1" applyFill="1" applyBorder="1" applyAlignment="1" applyProtection="1">
      <alignment horizontal="center" vertical="center"/>
      <protection locked="0"/>
    </xf>
    <xf numFmtId="0" fontId="14" fillId="6" borderId="16" xfId="0" applyFont="1" applyFill="1" applyBorder="1" applyAlignment="1" applyProtection="1">
      <alignment horizontal="center" vertical="center"/>
      <protection locked="0"/>
    </xf>
    <xf numFmtId="0" fontId="14" fillId="6" borderId="21" xfId="0" applyFont="1" applyFill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10" fillId="0" borderId="64" xfId="0" applyFont="1" applyBorder="1" applyAlignment="1" applyProtection="1">
      <alignment horizontal="center" vertical="center"/>
      <protection hidden="1"/>
    </xf>
    <xf numFmtId="0" fontId="10" fillId="0" borderId="65" xfId="0" applyFont="1" applyBorder="1" applyAlignment="1" applyProtection="1">
      <alignment horizontal="center" vertical="center"/>
      <protection hidden="1"/>
    </xf>
    <xf numFmtId="0" fontId="10" fillId="0" borderId="66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justify" vertical="justify" wrapText="1"/>
      <protection locked="0"/>
    </xf>
    <xf numFmtId="0" fontId="5" fillId="5" borderId="6" xfId="0" applyFont="1" applyFill="1" applyBorder="1" applyAlignment="1" applyProtection="1">
      <alignment horizontal="justify" vertical="justify" wrapText="1"/>
      <protection locked="0"/>
    </xf>
    <xf numFmtId="0" fontId="5" fillId="5" borderId="7" xfId="0" applyFont="1" applyFill="1" applyBorder="1" applyAlignment="1" applyProtection="1">
      <alignment horizontal="justify" vertical="justify" wrapText="1"/>
      <protection locked="0"/>
    </xf>
    <xf numFmtId="164" fontId="7" fillId="6" borderId="1" xfId="0" applyNumberFormat="1" applyFont="1" applyFill="1" applyBorder="1" applyAlignment="1" applyProtection="1">
      <alignment horizontal="right" vertical="center"/>
      <protection hidden="1"/>
    </xf>
    <xf numFmtId="164" fontId="7" fillId="6" borderId="2" xfId="0" applyNumberFormat="1" applyFont="1" applyFill="1" applyBorder="1" applyAlignment="1" applyProtection="1">
      <alignment horizontal="right" vertical="center"/>
      <protection hidden="1"/>
    </xf>
    <xf numFmtId="165" fontId="7" fillId="7" borderId="2" xfId="0" applyNumberFormat="1" applyFont="1" applyFill="1" applyBorder="1" applyAlignment="1" applyProtection="1">
      <alignment horizontal="left" vertical="center"/>
      <protection locked="0"/>
    </xf>
    <xf numFmtId="166" fontId="14" fillId="6" borderId="9" xfId="0" applyNumberFormat="1" applyFont="1" applyFill="1" applyBorder="1" applyAlignment="1" applyProtection="1">
      <alignment horizontal="center" vertical="center"/>
      <protection locked="0"/>
    </xf>
    <xf numFmtId="166" fontId="14" fillId="6" borderId="10" xfId="0" applyNumberFormat="1" applyFont="1" applyFill="1" applyBorder="1" applyAlignment="1" applyProtection="1">
      <alignment horizontal="center" vertical="center"/>
      <protection locked="0"/>
    </xf>
    <xf numFmtId="166" fontId="14" fillId="6" borderId="11" xfId="0" applyNumberFormat="1" applyFont="1" applyFill="1" applyBorder="1" applyAlignment="1" applyProtection="1">
      <alignment horizontal="center" vertical="center"/>
      <protection locked="0"/>
    </xf>
    <xf numFmtId="166" fontId="14" fillId="6" borderId="4" xfId="0" applyNumberFormat="1" applyFont="1" applyFill="1" applyBorder="1" applyAlignment="1" applyProtection="1">
      <alignment horizontal="center" vertical="center"/>
      <protection locked="0"/>
    </xf>
    <xf numFmtId="166" fontId="14" fillId="6" borderId="0" xfId="0" applyNumberFormat="1" applyFont="1" applyFill="1" applyBorder="1" applyAlignment="1" applyProtection="1">
      <alignment horizontal="center" vertical="center"/>
      <protection locked="0"/>
    </xf>
    <xf numFmtId="166" fontId="14" fillId="6" borderId="17" xfId="0" applyNumberFormat="1" applyFont="1" applyFill="1" applyBorder="1" applyAlignment="1" applyProtection="1">
      <alignment horizontal="center" vertical="center"/>
      <protection locked="0"/>
    </xf>
    <xf numFmtId="166" fontId="14" fillId="6" borderId="5" xfId="0" applyNumberFormat="1" applyFont="1" applyFill="1" applyBorder="1" applyAlignment="1" applyProtection="1">
      <alignment horizontal="center" vertical="center"/>
      <protection locked="0"/>
    </xf>
    <xf numFmtId="166" fontId="14" fillId="6" borderId="6" xfId="0" applyNumberFormat="1" applyFont="1" applyFill="1" applyBorder="1" applyAlignment="1" applyProtection="1">
      <alignment horizontal="center" vertical="center"/>
      <protection locked="0"/>
    </xf>
    <xf numFmtId="166" fontId="14" fillId="6" borderId="7" xfId="0" applyNumberFormat="1" applyFont="1" applyFill="1" applyBorder="1" applyAlignment="1" applyProtection="1">
      <alignment horizontal="center" vertical="center"/>
      <protection locked="0"/>
    </xf>
    <xf numFmtId="1" fontId="21" fillId="4" borderId="61" xfId="0" applyNumberFormat="1" applyFont="1" applyFill="1" applyBorder="1" applyAlignment="1" applyProtection="1">
      <alignment horizontal="center" vertical="center"/>
      <protection hidden="1"/>
    </xf>
    <xf numFmtId="0" fontId="21" fillId="4" borderId="61" xfId="0" applyFont="1" applyFill="1" applyBorder="1" applyAlignment="1" applyProtection="1">
      <alignment horizontal="center" vertical="center"/>
      <protection hidden="1"/>
    </xf>
    <xf numFmtId="0" fontId="9" fillId="0" borderId="19" xfId="0" applyFont="1" applyBorder="1" applyAlignment="1" applyProtection="1">
      <alignment horizontal="center" vertical="center" textRotation="90"/>
      <protection hidden="1"/>
    </xf>
    <xf numFmtId="0" fontId="9" fillId="0" borderId="23" xfId="0" applyFont="1" applyBorder="1" applyAlignment="1" applyProtection="1">
      <alignment horizontal="center" vertical="center" textRotation="90"/>
      <protection hidden="1"/>
    </xf>
    <xf numFmtId="0" fontId="14" fillId="6" borderId="8" xfId="0" applyFont="1" applyFill="1" applyBorder="1" applyAlignment="1" applyProtection="1">
      <alignment horizontal="center" vertical="center"/>
      <protection hidden="1"/>
    </xf>
    <xf numFmtId="0" fontId="14" fillId="6" borderId="16" xfId="0" applyFont="1" applyFill="1" applyBorder="1" applyAlignment="1" applyProtection="1">
      <alignment horizontal="center" vertical="center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9" fillId="0" borderId="10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9" fillId="0" borderId="17" xfId="0" applyFont="1" applyBorder="1" applyAlignment="1" applyProtection="1">
      <alignment horizontal="center" vertical="center" wrapText="1"/>
      <protection hidden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9" fillId="0" borderId="8" xfId="0" applyFont="1" applyBorder="1" applyAlignment="1" applyProtection="1">
      <alignment horizontal="center" vertical="center" textRotation="91" wrapText="1"/>
      <protection hidden="1"/>
    </xf>
    <xf numFmtId="0" fontId="9" fillId="0" borderId="16" xfId="0" applyFont="1" applyBorder="1" applyAlignment="1" applyProtection="1">
      <alignment horizontal="center" vertical="center" textRotation="91" wrapText="1"/>
      <protection hidden="1"/>
    </xf>
    <xf numFmtId="0" fontId="9" fillId="0" borderId="21" xfId="0" applyFont="1" applyBorder="1" applyAlignment="1" applyProtection="1">
      <alignment horizontal="center" vertical="center" textRotation="91" wrapText="1"/>
      <protection hidden="1"/>
    </xf>
    <xf numFmtId="0" fontId="7" fillId="6" borderId="1" xfId="0" applyFont="1" applyFill="1" applyBorder="1" applyAlignment="1" applyProtection="1">
      <alignment horizontal="right" vertical="center"/>
      <protection hidden="1"/>
    </xf>
    <xf numFmtId="0" fontId="7" fillId="6" borderId="2" xfId="0" applyFont="1" applyFill="1" applyBorder="1" applyAlignment="1" applyProtection="1">
      <alignment horizontal="right" vertical="center"/>
      <protection hidden="1"/>
    </xf>
    <xf numFmtId="1" fontId="10" fillId="8" borderId="51" xfId="0" applyNumberFormat="1" applyFont="1" applyFill="1" applyBorder="1" applyAlignment="1" applyProtection="1">
      <alignment horizontal="center" vertical="center"/>
      <protection hidden="1"/>
    </xf>
    <xf numFmtId="0" fontId="10" fillId="8" borderId="51" xfId="0" applyFont="1" applyFill="1" applyBorder="1" applyAlignment="1" applyProtection="1">
      <alignment horizontal="center" vertical="center"/>
      <protection hidden="1"/>
    </xf>
    <xf numFmtId="0" fontId="10" fillId="4" borderId="61" xfId="0" applyFont="1" applyFill="1" applyBorder="1" applyAlignment="1" applyProtection="1">
      <alignment horizontal="center" vertical="center"/>
      <protection hidden="1"/>
    </xf>
    <xf numFmtId="49" fontId="27" fillId="8" borderId="1" xfId="0" applyNumberFormat="1" applyFont="1" applyFill="1" applyBorder="1" applyAlignment="1" applyProtection="1">
      <alignment horizontal="center" vertical="center"/>
      <protection hidden="1"/>
    </xf>
    <xf numFmtId="49" fontId="27" fillId="8" borderId="2" xfId="0" applyNumberFormat="1" applyFont="1" applyFill="1" applyBorder="1" applyAlignment="1" applyProtection="1">
      <alignment horizontal="center" vertical="center"/>
      <protection hidden="1"/>
    </xf>
    <xf numFmtId="0" fontId="10" fillId="0" borderId="59" xfId="0" applyFont="1" applyBorder="1" applyAlignment="1" applyProtection="1">
      <alignment horizontal="center" vertical="center"/>
      <protection hidden="1"/>
    </xf>
    <xf numFmtId="0" fontId="10" fillId="0" borderId="60" xfId="0" applyFont="1" applyBorder="1" applyAlignment="1" applyProtection="1">
      <alignment horizontal="center" vertical="center"/>
      <protection hidden="1"/>
    </xf>
    <xf numFmtId="0" fontId="10" fillId="0" borderId="35" xfId="0" applyFont="1" applyBorder="1" applyAlignment="1" applyProtection="1">
      <alignment horizontal="center" vertical="center"/>
      <protection hidden="1"/>
    </xf>
    <xf numFmtId="0" fontId="10" fillId="0" borderId="62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10" fillId="0" borderId="37" xfId="0" applyFont="1" applyBorder="1" applyAlignment="1" applyProtection="1">
      <alignment horizontal="center" vertical="center"/>
      <protection hidden="1"/>
    </xf>
    <xf numFmtId="0" fontId="10" fillId="0" borderId="63" xfId="0" applyFont="1" applyBorder="1" applyAlignment="1" applyProtection="1">
      <alignment horizontal="center" vertical="center"/>
      <protection hidden="1"/>
    </xf>
    <xf numFmtId="0" fontId="10" fillId="0" borderId="58" xfId="0" applyFont="1" applyBorder="1" applyAlignment="1" applyProtection="1">
      <alignment horizontal="center" vertical="center"/>
      <protection hidden="1"/>
    </xf>
    <xf numFmtId="0" fontId="10" fillId="0" borderId="28" xfId="0" applyFont="1" applyBorder="1" applyAlignment="1" applyProtection="1">
      <alignment horizontal="center" vertical="center"/>
      <protection hidden="1"/>
    </xf>
    <xf numFmtId="0" fontId="10" fillId="8" borderId="50" xfId="0" applyFont="1" applyFill="1" applyBorder="1" applyAlignment="1" applyProtection="1">
      <alignment horizontal="center" vertical="center"/>
      <protection hidden="1"/>
    </xf>
    <xf numFmtId="0" fontId="10" fillId="8" borderId="54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9" fillId="0" borderId="20" xfId="0" applyFont="1" applyBorder="1" applyAlignment="1" applyProtection="1">
      <alignment horizontal="center" vertical="center" textRotation="90"/>
      <protection hidden="1"/>
    </xf>
    <xf numFmtId="0" fontId="9" fillId="0" borderId="24" xfId="0" applyFont="1" applyBorder="1" applyAlignment="1" applyProtection="1">
      <alignment horizontal="center" vertical="center" textRotation="90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10" fillId="0" borderId="16" xfId="0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 wrapText="1"/>
      <protection hidden="1"/>
    </xf>
    <xf numFmtId="0" fontId="9" fillId="0" borderId="21" xfId="0" applyFont="1" applyBorder="1" applyAlignment="1" applyProtection="1">
      <alignment horizontal="center" vertical="center" wrapText="1"/>
      <protection hidden="1"/>
    </xf>
    <xf numFmtId="0" fontId="10" fillId="0" borderId="4" xfId="0" applyFont="1" applyFill="1" applyBorder="1" applyAlignment="1" applyProtection="1">
      <alignment horizontal="center" wrapText="1"/>
      <protection hidden="1"/>
    </xf>
    <xf numFmtId="0" fontId="10" fillId="0" borderId="0" xfId="0" applyFont="1" applyFill="1" applyBorder="1" applyAlignment="1" applyProtection="1">
      <alignment horizontal="center" wrapText="1"/>
      <protection hidden="1"/>
    </xf>
    <xf numFmtId="0" fontId="10" fillId="0" borderId="17" xfId="0" applyFont="1" applyFill="1" applyBorder="1" applyAlignment="1" applyProtection="1">
      <alignment horizontal="center" wrapText="1"/>
      <protection hidden="1"/>
    </xf>
    <xf numFmtId="0" fontId="10" fillId="0" borderId="5" xfId="0" applyFont="1" applyFill="1" applyBorder="1" applyAlignment="1" applyProtection="1">
      <alignment horizontal="center" wrapText="1"/>
      <protection hidden="1"/>
    </xf>
    <xf numFmtId="0" fontId="10" fillId="0" borderId="6" xfId="0" applyFont="1" applyFill="1" applyBorder="1" applyAlignment="1" applyProtection="1">
      <alignment horizontal="center" wrapText="1"/>
      <protection hidden="1"/>
    </xf>
    <xf numFmtId="0" fontId="10" fillId="0" borderId="7" xfId="0" applyFont="1" applyFill="1" applyBorder="1" applyAlignment="1" applyProtection="1">
      <alignment horizontal="center" wrapText="1"/>
      <protection hidden="1"/>
    </xf>
    <xf numFmtId="0" fontId="10" fillId="0" borderId="56" xfId="0" applyFont="1" applyBorder="1" applyAlignment="1" applyProtection="1">
      <alignment horizontal="center"/>
      <protection hidden="1"/>
    </xf>
    <xf numFmtId="0" fontId="10" fillId="0" borderId="57" xfId="0" applyFont="1" applyBorder="1" applyAlignment="1" applyProtection="1">
      <alignment horizontal="center"/>
      <protection hidden="1"/>
    </xf>
    <xf numFmtId="0" fontId="10" fillId="0" borderId="58" xfId="0" applyFont="1" applyBorder="1" applyAlignment="1" applyProtection="1">
      <alignment horizontal="center"/>
      <protection hidden="1"/>
    </xf>
    <xf numFmtId="0" fontId="20" fillId="0" borderId="4" xfId="0" applyFont="1" applyFill="1" applyBorder="1" applyAlignment="1" applyProtection="1">
      <alignment horizontal="center" vertical="center" wrapText="1"/>
      <protection hidden="1"/>
    </xf>
    <xf numFmtId="0" fontId="20" fillId="0" borderId="10" xfId="0" applyFont="1" applyFill="1" applyBorder="1" applyAlignment="1" applyProtection="1">
      <alignment horizontal="center" vertical="center" wrapText="1"/>
      <protection hidden="1"/>
    </xf>
    <xf numFmtId="0" fontId="20" fillId="0" borderId="11" xfId="0" applyFont="1" applyFill="1" applyBorder="1" applyAlignment="1" applyProtection="1">
      <alignment horizontal="center" vertical="center" wrapText="1"/>
      <protection hidden="1"/>
    </xf>
    <xf numFmtId="166" fontId="25" fillId="6" borderId="9" xfId="0" applyNumberFormat="1" applyFont="1" applyFill="1" applyBorder="1" applyAlignment="1" applyProtection="1">
      <alignment horizontal="center" vertical="center"/>
      <protection locked="0"/>
    </xf>
    <xf numFmtId="0" fontId="14" fillId="6" borderId="21" xfId="0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/>
      <protection hidden="1"/>
    </xf>
    <xf numFmtId="0" fontId="26" fillId="0" borderId="8" xfId="0" applyFont="1" applyBorder="1" applyAlignment="1" applyProtection="1">
      <alignment horizontal="center" vertical="center" wrapText="1"/>
      <protection hidden="1"/>
    </xf>
    <xf numFmtId="0" fontId="26" fillId="0" borderId="64" xfId="0" applyFont="1" applyBorder="1" applyAlignment="1" applyProtection="1">
      <alignment horizontal="center" vertical="center"/>
      <protection hidden="1"/>
    </xf>
    <xf numFmtId="49" fontId="23" fillId="8" borderId="1" xfId="0" applyNumberFormat="1" applyFont="1" applyFill="1" applyBorder="1" applyAlignment="1" applyProtection="1">
      <alignment horizontal="center" vertical="center"/>
      <protection hidden="1"/>
    </xf>
    <xf numFmtId="49" fontId="23" fillId="8" borderId="2" xfId="0" applyNumberFormat="1" applyFont="1" applyFill="1" applyBorder="1" applyAlignment="1" applyProtection="1">
      <alignment horizontal="center" vertical="center"/>
      <protection hidden="1"/>
    </xf>
    <xf numFmtId="49" fontId="23" fillId="8" borderId="3" xfId="0" applyNumberFormat="1" applyFont="1" applyFill="1" applyBorder="1" applyAlignment="1" applyProtection="1">
      <alignment horizontal="center" vertical="center"/>
      <protection hidden="1"/>
    </xf>
    <xf numFmtId="166" fontId="14" fillId="6" borderId="1" xfId="0" applyNumberFormat="1" applyFont="1" applyFill="1" applyBorder="1" applyAlignment="1" applyProtection="1">
      <alignment horizontal="center" vertical="center"/>
      <protection locked="0"/>
    </xf>
    <xf numFmtId="166" fontId="14" fillId="6" borderId="2" xfId="0" applyNumberFormat="1" applyFont="1" applyFill="1" applyBorder="1" applyAlignment="1" applyProtection="1">
      <alignment horizontal="center" vertical="center"/>
      <protection locked="0"/>
    </xf>
    <xf numFmtId="166" fontId="14" fillId="6" borderId="3" xfId="0" applyNumberFormat="1" applyFont="1" applyFill="1" applyBorder="1" applyAlignment="1" applyProtection="1">
      <alignment horizontal="center" vertical="center"/>
      <protection locked="0"/>
    </xf>
    <xf numFmtId="0" fontId="15" fillId="6" borderId="34" xfId="0" applyFont="1" applyFill="1" applyBorder="1" applyAlignment="1" applyProtection="1">
      <alignment horizontal="center" vertical="center"/>
      <protection locked="0"/>
    </xf>
    <xf numFmtId="0" fontId="14" fillId="6" borderId="9" xfId="0" applyFont="1" applyFill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29" fillId="9" borderId="1" xfId="0" applyFont="1" applyFill="1" applyBorder="1" applyAlignment="1" applyProtection="1">
      <alignment horizontal="center" vertical="center"/>
      <protection hidden="1"/>
    </xf>
    <xf numFmtId="0" fontId="29" fillId="9" borderId="2" xfId="0" applyFont="1" applyFill="1" applyBorder="1" applyAlignment="1" applyProtection="1">
      <alignment horizontal="center" vertical="center"/>
      <protection hidden="1"/>
    </xf>
    <xf numFmtId="0" fontId="29" fillId="9" borderId="3" xfId="0" applyFont="1" applyFill="1" applyBorder="1" applyAlignment="1" applyProtection="1">
      <alignment horizontal="center" vertical="center"/>
      <protection hidden="1"/>
    </xf>
    <xf numFmtId="0" fontId="15" fillId="10" borderId="15" xfId="0" applyFont="1" applyFill="1" applyBorder="1" applyAlignment="1" applyProtection="1">
      <alignment horizontal="center" vertical="center"/>
      <protection locked="0"/>
    </xf>
    <xf numFmtId="1" fontId="15" fillId="10" borderId="39" xfId="0" applyNumberFormat="1" applyFont="1" applyFill="1" applyBorder="1" applyAlignment="1" applyProtection="1">
      <alignment horizontal="center" vertical="center"/>
      <protection locked="0"/>
    </xf>
    <xf numFmtId="0" fontId="30" fillId="6" borderId="9" xfId="0" applyFont="1" applyFill="1" applyBorder="1" applyAlignment="1" applyProtection="1">
      <alignment horizontal="center" vertical="center"/>
      <protection locked="0"/>
    </xf>
    <xf numFmtId="0" fontId="30" fillId="6" borderId="10" xfId="0" applyFont="1" applyFill="1" applyBorder="1" applyAlignment="1" applyProtection="1">
      <alignment horizontal="center" vertical="center"/>
      <protection locked="0"/>
    </xf>
    <xf numFmtId="0" fontId="30" fillId="6" borderId="11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/>
      <protection hidden="1"/>
    </xf>
    <xf numFmtId="0" fontId="1" fillId="2" borderId="4" xfId="0" applyFont="1" applyFill="1" applyBorder="1" applyAlignment="1" applyProtection="1">
      <alignment horizontal="center"/>
      <protection hidden="1"/>
    </xf>
    <xf numFmtId="0" fontId="31" fillId="3" borderId="1" xfId="0" applyFont="1" applyFill="1" applyBorder="1" applyAlignment="1" applyProtection="1">
      <alignment horizontal="center" vertical="center"/>
      <protection locked="0" hidden="1"/>
    </xf>
    <xf numFmtId="0" fontId="31" fillId="3" borderId="2" xfId="0" applyFont="1" applyFill="1" applyBorder="1" applyAlignment="1" applyProtection="1">
      <alignment horizontal="center" vertical="center"/>
      <protection locked="0" hidden="1"/>
    </xf>
    <xf numFmtId="0" fontId="3" fillId="3" borderId="3" xfId="0" applyFont="1" applyFill="1" applyBorder="1" applyAlignment="1" applyProtection="1">
      <alignment horizontal="center" vertical="center"/>
      <protection locked="0" hidden="1"/>
    </xf>
    <xf numFmtId="0" fontId="28" fillId="9" borderId="1" xfId="0" applyFont="1" applyFill="1" applyBorder="1" applyAlignment="1" applyProtection="1">
      <alignment horizontal="center" vertical="center"/>
      <protection locked="0" hidden="1"/>
    </xf>
    <xf numFmtId="0" fontId="28" fillId="9" borderId="2" xfId="0" applyFont="1" applyFill="1" applyBorder="1" applyAlignment="1" applyProtection="1">
      <alignment horizontal="center" vertical="center"/>
      <protection locked="0" hidden="1"/>
    </xf>
    <xf numFmtId="0" fontId="28" fillId="9" borderId="3" xfId="0" applyFont="1" applyFill="1" applyBorder="1" applyAlignment="1" applyProtection="1">
      <alignment horizontal="center" vertical="center"/>
      <protection locked="0" hidden="1"/>
    </xf>
    <xf numFmtId="165" fontId="7" fillId="7" borderId="3" xfId="0" applyNumberFormat="1" applyFont="1" applyFill="1" applyBorder="1" applyAlignment="1" applyProtection="1">
      <alignment horizontal="left" vertical="center"/>
      <protection locked="0"/>
    </xf>
    <xf numFmtId="0" fontId="32" fillId="6" borderId="9" xfId="0" applyFont="1" applyFill="1" applyBorder="1" applyAlignment="1" applyProtection="1">
      <alignment horizontal="center" vertical="center"/>
      <protection locked="0"/>
    </xf>
    <xf numFmtId="0" fontId="32" fillId="6" borderId="10" xfId="0" applyFont="1" applyFill="1" applyBorder="1" applyAlignment="1" applyProtection="1">
      <alignment horizontal="center" vertical="center"/>
      <protection locked="0"/>
    </xf>
    <xf numFmtId="0" fontId="32" fillId="6" borderId="1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5"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XEN201"/>
  <sheetViews>
    <sheetView tabSelected="1" topLeftCell="B1" zoomScale="70" zoomScaleNormal="70" workbookViewId="0">
      <selection activeCell="I20" sqref="I20"/>
    </sheetView>
  </sheetViews>
  <sheetFormatPr defaultColWidth="0" defaultRowHeight="0" customHeight="1" zeroHeight="1"/>
  <cols>
    <col min="1" max="1" width="6.140625" style="1" hidden="1" customWidth="1"/>
    <col min="2" max="2" width="7.42578125" style="1" customWidth="1"/>
    <col min="3" max="3" width="5.42578125" style="1" customWidth="1"/>
    <col min="4" max="4" width="2.5703125" style="1" customWidth="1"/>
    <col min="5" max="7" width="17.85546875" style="1" customWidth="1"/>
    <col min="8" max="8" width="16.140625" style="1" customWidth="1"/>
    <col min="9" max="9" width="15.28515625" style="1" customWidth="1"/>
    <col min="10" max="19" width="9.5703125" style="1" customWidth="1"/>
    <col min="20" max="20" width="9.5703125" style="1" hidden="1" customWidth="1"/>
    <col min="21" max="22" width="9.5703125" style="1" customWidth="1"/>
    <col min="23" max="23" width="10.7109375" style="1" customWidth="1"/>
    <col min="24" max="25" width="13.140625" style="1" customWidth="1"/>
    <col min="26" max="26" width="7.85546875" style="1" customWidth="1"/>
    <col min="27" max="16368" width="7.85546875" style="1" hidden="1"/>
    <col min="16369" max="16384" width="4" style="1" hidden="1"/>
  </cols>
  <sheetData>
    <row r="1" spans="1:211" ht="35.25" customHeight="1" thickBot="1">
      <c r="B1" s="211"/>
      <c r="C1" s="101" t="s">
        <v>43</v>
      </c>
      <c r="D1" s="102"/>
      <c r="E1" s="102"/>
      <c r="F1" s="2" t="s">
        <v>44</v>
      </c>
      <c r="G1" s="223" t="s">
        <v>55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5"/>
      <c r="Z1" s="232"/>
    </row>
    <row r="2" spans="1:211" ht="39" customHeight="1">
      <c r="B2" s="211"/>
      <c r="C2" s="228" t="s">
        <v>56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30"/>
      <c r="Z2" s="232"/>
    </row>
    <row r="3" spans="1:211" ht="20.25" customHeight="1">
      <c r="B3" s="211"/>
      <c r="C3" s="139" t="s">
        <v>45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231"/>
      <c r="Z3" s="232"/>
    </row>
    <row r="4" spans="1:211" ht="39" customHeight="1" thickBot="1">
      <c r="B4" s="211"/>
      <c r="C4" s="141" t="s">
        <v>51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3"/>
      <c r="Z4" s="232"/>
    </row>
    <row r="5" spans="1:211" s="4" customFormat="1" ht="20.25" hidden="1" customHeight="1">
      <c r="B5" s="211"/>
      <c r="C5" s="172" t="s">
        <v>24</v>
      </c>
      <c r="D5" s="173"/>
      <c r="E5" s="173"/>
      <c r="F5" s="173"/>
      <c r="G5" s="115" t="s">
        <v>34</v>
      </c>
      <c r="H5" s="115"/>
      <c r="I5" s="115"/>
      <c r="J5" s="115"/>
      <c r="K5" s="116"/>
      <c r="L5" s="99" t="s">
        <v>37</v>
      </c>
      <c r="M5" s="100"/>
      <c r="N5" s="100"/>
      <c r="O5" s="86">
        <v>27</v>
      </c>
      <c r="P5" s="144" t="s">
        <v>25</v>
      </c>
      <c r="Q5" s="145"/>
      <c r="R5" s="146">
        <v>44515</v>
      </c>
      <c r="S5" s="146"/>
      <c r="T5" s="146"/>
      <c r="U5" s="146"/>
      <c r="V5" s="146"/>
      <c r="W5" s="146"/>
      <c r="X5" s="146"/>
      <c r="Y5" s="146"/>
      <c r="Z5" s="232"/>
    </row>
    <row r="6" spans="1:211" ht="32.25" customHeight="1">
      <c r="B6" s="211"/>
      <c r="C6" s="91" t="s">
        <v>13</v>
      </c>
      <c r="D6" s="133" t="s">
        <v>22</v>
      </c>
      <c r="E6" s="163"/>
      <c r="F6" s="164"/>
      <c r="G6" s="133" t="s">
        <v>23</v>
      </c>
      <c r="H6" s="103" t="s">
        <v>40</v>
      </c>
      <c r="I6" s="103" t="s">
        <v>32</v>
      </c>
      <c r="J6" s="106" t="s">
        <v>27</v>
      </c>
      <c r="K6" s="107"/>
      <c r="L6" s="108"/>
      <c r="M6" s="109" t="s">
        <v>28</v>
      </c>
      <c r="N6" s="107"/>
      <c r="O6" s="108"/>
      <c r="P6" s="106" t="s">
        <v>29</v>
      </c>
      <c r="Q6" s="107"/>
      <c r="R6" s="108"/>
      <c r="S6" s="193" t="s">
        <v>30</v>
      </c>
      <c r="T6" s="169" t="s">
        <v>20</v>
      </c>
      <c r="U6" s="103" t="s">
        <v>31</v>
      </c>
      <c r="V6" s="91" t="s">
        <v>14</v>
      </c>
      <c r="W6" s="110" t="s">
        <v>15</v>
      </c>
      <c r="X6" s="91" t="s">
        <v>38</v>
      </c>
      <c r="Y6" s="110" t="s">
        <v>39</v>
      </c>
      <c r="Z6" s="232"/>
    </row>
    <row r="7" spans="1:211" ht="32.25" customHeight="1">
      <c r="B7" s="211"/>
      <c r="C7" s="92"/>
      <c r="D7" s="134"/>
      <c r="E7" s="165"/>
      <c r="F7" s="166"/>
      <c r="G7" s="134"/>
      <c r="H7" s="104"/>
      <c r="I7" s="162"/>
      <c r="J7" s="113" t="s">
        <v>0</v>
      </c>
      <c r="K7" s="85" t="s">
        <v>1</v>
      </c>
      <c r="L7" s="191" t="s">
        <v>2</v>
      </c>
      <c r="M7" s="113" t="s">
        <v>0</v>
      </c>
      <c r="N7" s="85" t="s">
        <v>1</v>
      </c>
      <c r="O7" s="191" t="s">
        <v>2</v>
      </c>
      <c r="P7" s="113" t="s">
        <v>0</v>
      </c>
      <c r="Q7" s="158" t="s">
        <v>1</v>
      </c>
      <c r="R7" s="191" t="s">
        <v>2</v>
      </c>
      <c r="S7" s="194"/>
      <c r="T7" s="170"/>
      <c r="U7" s="162"/>
      <c r="V7" s="92"/>
      <c r="W7" s="111"/>
      <c r="X7" s="92"/>
      <c r="Y7" s="111"/>
      <c r="Z7" s="232"/>
    </row>
    <row r="8" spans="1:211" ht="32.25" customHeight="1" thickBot="1">
      <c r="B8" s="211"/>
      <c r="C8" s="93"/>
      <c r="D8" s="135"/>
      <c r="E8" s="167"/>
      <c r="F8" s="168"/>
      <c r="G8" s="135"/>
      <c r="H8" s="105"/>
      <c r="I8" s="162"/>
      <c r="J8" s="114"/>
      <c r="K8" s="6">
        <v>0.42</v>
      </c>
      <c r="L8" s="192"/>
      <c r="M8" s="114"/>
      <c r="N8" s="6">
        <v>0.38</v>
      </c>
      <c r="O8" s="192"/>
      <c r="P8" s="114"/>
      <c r="Q8" s="159"/>
      <c r="R8" s="192"/>
      <c r="S8" s="195"/>
      <c r="T8" s="171"/>
      <c r="U8" s="196"/>
      <c r="V8" s="93"/>
      <c r="W8" s="112"/>
      <c r="X8" s="93"/>
      <c r="Y8" s="112"/>
      <c r="Z8" s="232"/>
    </row>
    <row r="9" spans="1:211" s="7" customFormat="1" ht="25.5" customHeight="1">
      <c r="A9" s="8" t="str">
        <f>IF(C9&gt;=1,"y","n")</f>
        <v>y</v>
      </c>
      <c r="B9" s="211"/>
      <c r="C9" s="160">
        <v>1</v>
      </c>
      <c r="D9" s="147" t="s">
        <v>35</v>
      </c>
      <c r="E9" s="148"/>
      <c r="F9" s="149"/>
      <c r="G9" s="130" t="s">
        <v>33</v>
      </c>
      <c r="H9" s="221" t="s">
        <v>41</v>
      </c>
      <c r="I9" s="9" t="s">
        <v>52</v>
      </c>
      <c r="J9" s="226">
        <v>47900</v>
      </c>
      <c r="K9" s="11">
        <f t="array" ref="K9">ROUND(J9*$K$8,0)</f>
        <v>20118</v>
      </c>
      <c r="L9" s="12">
        <f t="array" ref="L9">ROUND(J9+K9,0)</f>
        <v>68018</v>
      </c>
      <c r="M9" s="47">
        <f t="array" ref="M9">J9</f>
        <v>47900</v>
      </c>
      <c r="N9" s="11">
        <f t="array" ref="N9">ROUND(M9*$N$8,0)</f>
        <v>18202</v>
      </c>
      <c r="O9" s="12">
        <f t="array" ref="O9">ROUND(M9+N9,0)</f>
        <v>66102</v>
      </c>
      <c r="P9" s="13">
        <f t="array" ref="P9">ROUND(J9-M9,0)</f>
        <v>0</v>
      </c>
      <c r="Q9" s="14">
        <f t="array" ref="Q9">ROUND(K9-N9,0)</f>
        <v>1916</v>
      </c>
      <c r="R9" s="12">
        <f t="array" ref="R9">ROUND(P9+Q9,0)</f>
        <v>1916</v>
      </c>
      <c r="S9" s="15">
        <f>IF($H9="Before-2004",Q9,0)</f>
        <v>0</v>
      </c>
      <c r="T9" s="15">
        <f>IF(OR($F$1="No",$H9="Before-2004"),0,ROUND(Q9*0.1,0))</f>
        <v>0</v>
      </c>
      <c r="U9" s="16">
        <f>IF($H9="Before-2004",0,ROUND(Q9-T9,0))</f>
        <v>1916</v>
      </c>
      <c r="V9" s="17">
        <f t="array" ref="V9">ROUND(S9+T9+U9,0)</f>
        <v>1916</v>
      </c>
      <c r="W9" s="17">
        <f t="array" ref="W9">ROUND(R9-V9,0)</f>
        <v>0</v>
      </c>
      <c r="X9" s="18"/>
      <c r="Y9" s="19"/>
      <c r="Z9" s="232"/>
    </row>
    <row r="10" spans="1:211" s="7" customFormat="1" ht="25.5" customHeight="1">
      <c r="A10" s="8" t="str">
        <f>IF(C9&gt;=1,"y","n")</f>
        <v>y</v>
      </c>
      <c r="B10" s="211"/>
      <c r="C10" s="161"/>
      <c r="D10" s="150"/>
      <c r="E10" s="151"/>
      <c r="F10" s="152"/>
      <c r="G10" s="131"/>
      <c r="H10" s="222"/>
      <c r="I10" s="21" t="s">
        <v>53</v>
      </c>
      <c r="J10" s="24">
        <f>$J9</f>
        <v>47900</v>
      </c>
      <c r="K10" s="22">
        <f t="array" ref="K10">ROUND(J10*$K$8,0)</f>
        <v>20118</v>
      </c>
      <c r="L10" s="23">
        <f t="array" ref="L10">ROUND(J10+K10,0)</f>
        <v>68018</v>
      </c>
      <c r="M10" s="24">
        <f t="array" ref="M10">J10</f>
        <v>47900</v>
      </c>
      <c r="N10" s="22">
        <f t="array" ref="N10">ROUND(M10*$N$8,0)</f>
        <v>18202</v>
      </c>
      <c r="O10" s="23">
        <f t="array" ref="O10">ROUND(M10+N10,0)</f>
        <v>66102</v>
      </c>
      <c r="P10" s="25">
        <f t="array" ref="P10">ROUND(J10-M10,0)</f>
        <v>0</v>
      </c>
      <c r="Q10" s="26">
        <f t="array" ref="Q10">ROUND(K10-N10,0)</f>
        <v>1916</v>
      </c>
      <c r="R10" s="23">
        <f t="array" ref="R10">ROUND(P10+Q10,0)</f>
        <v>1916</v>
      </c>
      <c r="S10" s="27">
        <f>IF($H9="Before-2004",Q10,0)</f>
        <v>0</v>
      </c>
      <c r="T10" s="27">
        <f>IF(OR($F$1="No",$H9="Before-2004"),0,ROUND(Q10*0.1,0))</f>
        <v>0</v>
      </c>
      <c r="U10" s="28">
        <f>IF($H9="Before-2004",0,ROUND(Q10-T10,0))</f>
        <v>1916</v>
      </c>
      <c r="V10" s="29">
        <f t="array" ref="V10">ROUND(S10+T10+U10,0)</f>
        <v>1916</v>
      </c>
      <c r="W10" s="30">
        <f t="array" ref="W10">ROUND(R10-V10,0)</f>
        <v>0</v>
      </c>
      <c r="X10" s="31"/>
      <c r="Y10" s="32"/>
      <c r="Z10" s="232"/>
    </row>
    <row r="11" spans="1:211" s="7" customFormat="1" ht="25.5" customHeight="1" thickBot="1">
      <c r="A11" s="8" t="str">
        <f>IF(C9&gt;=1,"y","n")</f>
        <v>y</v>
      </c>
      <c r="B11" s="211"/>
      <c r="C11" s="161"/>
      <c r="D11" s="150"/>
      <c r="E11" s="151"/>
      <c r="F11" s="152"/>
      <c r="G11" s="131"/>
      <c r="H11" s="222"/>
      <c r="I11" s="220" t="s">
        <v>54</v>
      </c>
      <c r="J11" s="33">
        <f>$J9</f>
        <v>47900</v>
      </c>
      <c r="K11" s="34">
        <f t="array" ref="K11">ROUND(J11*$K$8,0)</f>
        <v>20118</v>
      </c>
      <c r="L11" s="35">
        <f t="array" ref="L11">ROUND(J11+K11,0)</f>
        <v>68018</v>
      </c>
      <c r="M11" s="36">
        <f t="array" ref="M11">J11</f>
        <v>47900</v>
      </c>
      <c r="N11" s="34">
        <f t="array" ref="N11">ROUND(M11*$N$8,0)</f>
        <v>18202</v>
      </c>
      <c r="O11" s="35">
        <f t="array" ref="O11">ROUND(M11+N11,0)</f>
        <v>66102</v>
      </c>
      <c r="P11" s="37">
        <f t="array" ref="P11">ROUND(J11-M11,0)</f>
        <v>0</v>
      </c>
      <c r="Q11" s="38">
        <f t="array" ref="Q11">ROUND(K11-N11,0)</f>
        <v>1916</v>
      </c>
      <c r="R11" s="35">
        <f t="array" ref="R11">ROUND(P11+Q11,0)</f>
        <v>1916</v>
      </c>
      <c r="S11" s="39">
        <f>IF($H9="Before-2004",Q11,0)</f>
        <v>0</v>
      </c>
      <c r="T11" s="39">
        <f>IF(OR($F$1="No",$H9="Before-2004"),0,ROUND(Q11*0.1,0))</f>
        <v>0</v>
      </c>
      <c r="U11" s="40">
        <f>IF($H9="Before-2004",0,ROUND(Q11-T11,0))</f>
        <v>1916</v>
      </c>
      <c r="V11" s="41">
        <f t="array" ref="V11">ROUND(S11+T11+U11,0)</f>
        <v>1916</v>
      </c>
      <c r="W11" s="42">
        <f t="array" ref="W11">ROUND(R11-V11,0)</f>
        <v>0</v>
      </c>
      <c r="X11" s="43"/>
      <c r="Y11" s="44"/>
      <c r="Z11" s="232"/>
    </row>
    <row r="12" spans="1:211" s="7" customFormat="1" ht="25.5" customHeight="1">
      <c r="A12" s="8" t="str">
        <f>IF(C12&gt;=1,"y","n")</f>
        <v>y</v>
      </c>
      <c r="B12" s="211"/>
      <c r="C12" s="160">
        <f>IF(D12&gt;0,C9+1,0)</f>
        <v>2</v>
      </c>
      <c r="D12" s="147" t="s">
        <v>36</v>
      </c>
      <c r="E12" s="148"/>
      <c r="F12" s="149"/>
      <c r="G12" s="130" t="s">
        <v>33</v>
      </c>
      <c r="H12" s="221" t="s">
        <v>42</v>
      </c>
      <c r="I12" s="9" t="str">
        <f t="shared" ref="I12:I23" si="0">I9</f>
        <v>Jan, 23</v>
      </c>
      <c r="J12" s="227">
        <v>45100</v>
      </c>
      <c r="K12" s="11">
        <f t="array" ref="K12">ROUND(J12*$K$8,0)</f>
        <v>18942</v>
      </c>
      <c r="L12" s="46">
        <f t="array" ref="L12">ROUND(J12+K12,0)</f>
        <v>64042</v>
      </c>
      <c r="M12" s="47">
        <f t="array" ref="M12">J12</f>
        <v>45100</v>
      </c>
      <c r="N12" s="11">
        <f t="array" ref="N12">ROUND(M12*$N$8,0)</f>
        <v>17138</v>
      </c>
      <c r="O12" s="46">
        <f t="array" ref="O12">ROUND(M12+N12,0)</f>
        <v>62238</v>
      </c>
      <c r="P12" s="48">
        <f t="array" ref="P12">ROUND(J12-M12,0)</f>
        <v>0</v>
      </c>
      <c r="Q12" s="49">
        <f t="array" ref="Q12">ROUND(K12-N12,0)</f>
        <v>1804</v>
      </c>
      <c r="R12" s="46">
        <f t="array" ref="R12">ROUND(P12+Q12,0)</f>
        <v>1804</v>
      </c>
      <c r="S12" s="15">
        <f t="shared" ref="S12" si="1">IF($H12="Before-2004",Q12,0)</f>
        <v>1804</v>
      </c>
      <c r="T12" s="15">
        <f t="shared" ref="T12" si="2">IF(OR($F$1="No",$H12="Before-2004"),0,ROUND(Q12*0.1,0))</f>
        <v>0</v>
      </c>
      <c r="U12" s="16">
        <f>IF($H12="Before-2004",0,ROUND(Q12-T12,0))</f>
        <v>0</v>
      </c>
      <c r="V12" s="50">
        <f t="array" ref="V12">ROUND(S12+T12+U12,0)</f>
        <v>1804</v>
      </c>
      <c r="W12" s="17">
        <f t="array" ref="W12">ROUND(R12-V12,0)</f>
        <v>0</v>
      </c>
      <c r="X12" s="51"/>
      <c r="Y12" s="19"/>
      <c r="Z12" s="232"/>
    </row>
    <row r="13" spans="1:211" s="7" customFormat="1" ht="25.5" customHeight="1">
      <c r="A13" s="8" t="str">
        <f>IF(C12&gt;=1,"y","n")</f>
        <v>y</v>
      </c>
      <c r="B13" s="211"/>
      <c r="C13" s="161"/>
      <c r="D13" s="150"/>
      <c r="E13" s="151"/>
      <c r="F13" s="152"/>
      <c r="G13" s="131"/>
      <c r="H13" s="222"/>
      <c r="I13" s="21" t="str">
        <f t="shared" si="0"/>
        <v>Feb, 23</v>
      </c>
      <c r="J13" s="52">
        <f>$J12</f>
        <v>45100</v>
      </c>
      <c r="K13" s="22">
        <f t="array" ref="K13">ROUND(J13*$K$8,0)</f>
        <v>18942</v>
      </c>
      <c r="L13" s="35">
        <f t="array" ref="L13">ROUND(J13+K13,0)</f>
        <v>64042</v>
      </c>
      <c r="M13" s="24">
        <f t="array" ref="M13">J13</f>
        <v>45100</v>
      </c>
      <c r="N13" s="22">
        <f t="array" ref="N13">ROUND(M13*$N$8,0)</f>
        <v>17138</v>
      </c>
      <c r="O13" s="35">
        <f t="array" ref="O13">ROUND(M13+N13,0)</f>
        <v>62238</v>
      </c>
      <c r="P13" s="37">
        <f t="array" ref="P13">ROUND(J13-M13,0)</f>
        <v>0</v>
      </c>
      <c r="Q13" s="38">
        <f t="array" ref="Q13">ROUND(K13-N13,0)</f>
        <v>1804</v>
      </c>
      <c r="R13" s="35">
        <f t="array" ref="R13">ROUND(P13+Q13,0)</f>
        <v>1804</v>
      </c>
      <c r="S13" s="27">
        <f t="shared" ref="S13" si="3">IF($H12="Before-2004",Q13,0)</f>
        <v>1804</v>
      </c>
      <c r="T13" s="27">
        <f t="shared" ref="T13" si="4">IF(OR($F$1="No",$H12="Before-2004"),0,ROUND(Q13*0.1,0))</f>
        <v>0</v>
      </c>
      <c r="U13" s="28">
        <f>IF($H12="Before-2004",0,ROUND(Q13-T13,0))</f>
        <v>0</v>
      </c>
      <c r="V13" s="41">
        <f t="array" ref="V13">ROUND(S13+T13+U13,0)</f>
        <v>1804</v>
      </c>
      <c r="W13" s="53">
        <f t="array" ref="W13">ROUND(R13-V13,0)</f>
        <v>0</v>
      </c>
      <c r="X13" s="43"/>
      <c r="Y13" s="54"/>
      <c r="Z13" s="232"/>
      <c r="HC13" s="55"/>
    </row>
    <row r="14" spans="1:211" s="7" customFormat="1" ht="25.5" customHeight="1" thickBot="1">
      <c r="A14" s="8" t="str">
        <f>IF(C12&gt;=1,"y","n")</f>
        <v>y</v>
      </c>
      <c r="B14" s="211"/>
      <c r="C14" s="210"/>
      <c r="D14" s="153"/>
      <c r="E14" s="154"/>
      <c r="F14" s="155"/>
      <c r="G14" s="132"/>
      <c r="H14" s="222"/>
      <c r="I14" s="77" t="str">
        <f t="shared" si="0"/>
        <v>Mar, 23</v>
      </c>
      <c r="J14" s="33">
        <f>$J12</f>
        <v>45100</v>
      </c>
      <c r="K14" s="56">
        <f t="array" ref="K14">ROUND(J14*$K$8,0)</f>
        <v>18942</v>
      </c>
      <c r="L14" s="57">
        <f t="array" ref="L14">ROUND(J14+K14,0)</f>
        <v>64042</v>
      </c>
      <c r="M14" s="58">
        <f t="array" ref="M14">J14</f>
        <v>45100</v>
      </c>
      <c r="N14" s="56">
        <f t="array" ref="N14">ROUND(M14*$N$8,0)</f>
        <v>17138</v>
      </c>
      <c r="O14" s="57">
        <f t="array" ref="O14">ROUND(M14+N14,0)</f>
        <v>62238</v>
      </c>
      <c r="P14" s="59">
        <f t="array" ref="P14">ROUND(J14-M14,0)</f>
        <v>0</v>
      </c>
      <c r="Q14" s="60">
        <f t="array" ref="Q14">ROUND(K14-N14,0)</f>
        <v>1804</v>
      </c>
      <c r="R14" s="57">
        <f t="array" ref="R14">ROUND(P14+Q14,0)</f>
        <v>1804</v>
      </c>
      <c r="S14" s="39">
        <f t="shared" ref="S14" si="5">IF($H12="Before-2004",Q14,0)</f>
        <v>1804</v>
      </c>
      <c r="T14" s="39">
        <f t="shared" ref="T14" si="6">IF(OR($F$1="No",$H12="Before-2004"),0,ROUND(Q14*0.1,0))</f>
        <v>0</v>
      </c>
      <c r="U14" s="40">
        <f>IF($H12="Before-2004",0,ROUND(Q14-T14,0))</f>
        <v>0</v>
      </c>
      <c r="V14" s="61">
        <f t="array" ref="V14">ROUND(S14+T14+U14,0)</f>
        <v>1804</v>
      </c>
      <c r="W14" s="62">
        <f t="array" ref="W14">ROUND(R14-V14,0)</f>
        <v>0</v>
      </c>
      <c r="X14" s="63"/>
      <c r="Y14" s="64"/>
      <c r="Z14" s="232"/>
    </row>
    <row r="15" spans="1:211" s="7" customFormat="1" ht="25.5" customHeight="1">
      <c r="A15" s="8" t="str">
        <f>IF(C15&gt;=1,"y","n")</f>
        <v>n</v>
      </c>
      <c r="B15" s="211"/>
      <c r="C15" s="160">
        <f>IF(D15&gt;0,C12+1,0)</f>
        <v>0</v>
      </c>
      <c r="D15" s="209"/>
      <c r="E15" s="148"/>
      <c r="F15" s="149"/>
      <c r="G15" s="130"/>
      <c r="H15" s="221"/>
      <c r="I15" s="9" t="str">
        <f t="shared" si="0"/>
        <v>Jan, 23</v>
      </c>
      <c r="J15" s="227"/>
      <c r="K15" s="11">
        <f t="array" ref="K15">ROUND(J15*$K$8,0)</f>
        <v>0</v>
      </c>
      <c r="L15" s="46">
        <f t="array" ref="L15">ROUND(J15+K15,0)</f>
        <v>0</v>
      </c>
      <c r="M15" s="47">
        <f t="array" ref="M15">J15</f>
        <v>0</v>
      </c>
      <c r="N15" s="11">
        <f t="array" ref="N15">ROUND(M15*$N$8,0)</f>
        <v>0</v>
      </c>
      <c r="O15" s="46">
        <f t="array" ref="O15">ROUND(M15+N15,0)</f>
        <v>0</v>
      </c>
      <c r="P15" s="48">
        <f t="array" ref="P15">ROUND(J15-M15,0)</f>
        <v>0</v>
      </c>
      <c r="Q15" s="49">
        <f t="array" ref="Q15">ROUND(K15-N15,0)</f>
        <v>0</v>
      </c>
      <c r="R15" s="46">
        <f t="array" ref="R15">ROUND(P15+Q15,0)</f>
        <v>0</v>
      </c>
      <c r="S15" s="15">
        <f t="shared" ref="S15" si="7">IF($H15="Before-2004",Q15,0)</f>
        <v>0</v>
      </c>
      <c r="T15" s="15">
        <f t="shared" ref="T15" si="8">IF(OR($F$1="No",$H15="Before-2004"),0,ROUND(Q15*0.1,0))</f>
        <v>0</v>
      </c>
      <c r="U15" s="16">
        <f>IF($H15="Before-2004",0,ROUND(Q15-T15,0))</f>
        <v>0</v>
      </c>
      <c r="V15" s="50">
        <f t="array" ref="V15">ROUND(S15+T15+U15,0)</f>
        <v>0</v>
      </c>
      <c r="W15" s="17">
        <f t="array" ref="W15">ROUND(R15-V15,0)</f>
        <v>0</v>
      </c>
      <c r="X15" s="51"/>
      <c r="Y15" s="19"/>
      <c r="Z15" s="232"/>
    </row>
    <row r="16" spans="1:211" s="7" customFormat="1" ht="25.5" customHeight="1">
      <c r="A16" s="8" t="str">
        <f>IF(C15&gt;=1,"y","n")</f>
        <v>n</v>
      </c>
      <c r="B16" s="211"/>
      <c r="C16" s="161"/>
      <c r="D16" s="150"/>
      <c r="E16" s="151"/>
      <c r="F16" s="152"/>
      <c r="G16" s="131"/>
      <c r="H16" s="222"/>
      <c r="I16" s="21" t="str">
        <f t="shared" si="0"/>
        <v>Feb, 23</v>
      </c>
      <c r="J16" s="52">
        <f>$J15</f>
        <v>0</v>
      </c>
      <c r="K16" s="22">
        <f t="array" ref="K16">ROUND(J16*$K$8,0)</f>
        <v>0</v>
      </c>
      <c r="L16" s="35">
        <f t="array" ref="L16">ROUND(J16+K16,0)</f>
        <v>0</v>
      </c>
      <c r="M16" s="24">
        <f t="array" ref="M16">J16</f>
        <v>0</v>
      </c>
      <c r="N16" s="22">
        <f t="array" ref="N16">ROUND(M16*$N$8,0)</f>
        <v>0</v>
      </c>
      <c r="O16" s="35">
        <f t="array" ref="O16">ROUND(M16+N16,0)</f>
        <v>0</v>
      </c>
      <c r="P16" s="37">
        <f t="array" ref="P16">ROUND(J16-M16,0)</f>
        <v>0</v>
      </c>
      <c r="Q16" s="38">
        <f t="array" ref="Q16">ROUND(K16-N16,0)</f>
        <v>0</v>
      </c>
      <c r="R16" s="35">
        <f t="array" ref="R16">ROUND(P16+Q16,0)</f>
        <v>0</v>
      </c>
      <c r="S16" s="27">
        <f t="shared" ref="S16" si="9">IF($H15="Before-2004",Q16,0)</f>
        <v>0</v>
      </c>
      <c r="T16" s="27">
        <f t="shared" ref="T16" si="10">IF(OR($F$1="No",$H15="Before-2004"),0,ROUND(Q16*0.1,0))</f>
        <v>0</v>
      </c>
      <c r="U16" s="28">
        <f>IF($H15="Before-2004",0,ROUND(Q16-T16,0))</f>
        <v>0</v>
      </c>
      <c r="V16" s="41">
        <f t="array" ref="V16">ROUND(S16+T16+U16,0)</f>
        <v>0</v>
      </c>
      <c r="W16" s="53">
        <f t="array" ref="W16">ROUND(R16-V16,0)</f>
        <v>0</v>
      </c>
      <c r="X16" s="43"/>
      <c r="Y16" s="54"/>
      <c r="Z16" s="232"/>
    </row>
    <row r="17" spans="1:26" s="7" customFormat="1" ht="25.5" customHeight="1" thickBot="1">
      <c r="A17" s="8" t="str">
        <f>IF(C15&gt;=1,"y","n")</f>
        <v>n</v>
      </c>
      <c r="B17" s="211"/>
      <c r="C17" s="210"/>
      <c r="D17" s="153"/>
      <c r="E17" s="154"/>
      <c r="F17" s="155"/>
      <c r="G17" s="132"/>
      <c r="H17" s="222"/>
      <c r="I17" s="77" t="str">
        <f t="shared" si="0"/>
        <v>Mar, 23</v>
      </c>
      <c r="J17" s="33">
        <f>$J15</f>
        <v>0</v>
      </c>
      <c r="K17" s="56">
        <f t="array" ref="K17">ROUND(J17*$K$8,0)</f>
        <v>0</v>
      </c>
      <c r="L17" s="57">
        <f t="array" ref="L17">ROUND(J17+K17,0)</f>
        <v>0</v>
      </c>
      <c r="M17" s="58">
        <f t="array" ref="M17">J17</f>
        <v>0</v>
      </c>
      <c r="N17" s="56">
        <f t="array" ref="N17">ROUND(M17*$N$8,0)</f>
        <v>0</v>
      </c>
      <c r="O17" s="57">
        <f t="array" ref="O17">ROUND(M17+N17,0)</f>
        <v>0</v>
      </c>
      <c r="P17" s="59">
        <f t="array" ref="P17">ROUND(J17-M17,0)</f>
        <v>0</v>
      </c>
      <c r="Q17" s="60">
        <f t="array" ref="Q17">ROUND(K17-N17,0)</f>
        <v>0</v>
      </c>
      <c r="R17" s="57">
        <f t="array" ref="R17">ROUND(P17+Q17,0)</f>
        <v>0</v>
      </c>
      <c r="S17" s="39">
        <f t="shared" ref="S17" si="11">IF($H15="Before-2004",Q17,0)</f>
        <v>0</v>
      </c>
      <c r="T17" s="39">
        <f t="shared" ref="T17" si="12">IF(OR($F$1="No",$H15="Before-2004"),0,ROUND(Q17*0.1,0))</f>
        <v>0</v>
      </c>
      <c r="U17" s="40">
        <f>IF($H15="Before-2004",0,ROUND(Q17-T17,0))</f>
        <v>0</v>
      </c>
      <c r="V17" s="61">
        <f t="array" ref="V17">ROUND(S17+T17+U17,0)</f>
        <v>0</v>
      </c>
      <c r="W17" s="62">
        <f t="array" ref="W17">ROUND(R17-V17,0)</f>
        <v>0</v>
      </c>
      <c r="X17" s="63"/>
      <c r="Y17" s="64"/>
      <c r="Z17" s="232"/>
    </row>
    <row r="18" spans="1:26" s="7" customFormat="1" ht="25.5" customHeight="1">
      <c r="A18" s="8" t="str">
        <f>IF(C18&gt;=1,"y","n")</f>
        <v>n</v>
      </c>
      <c r="B18" s="211"/>
      <c r="C18" s="160">
        <f>IF(D18&gt;0,C15+1,0)</f>
        <v>0</v>
      </c>
      <c r="D18" s="147"/>
      <c r="E18" s="148"/>
      <c r="F18" s="149"/>
      <c r="G18" s="130"/>
      <c r="H18" s="221"/>
      <c r="I18" s="9" t="str">
        <f t="shared" si="0"/>
        <v>Jan, 23</v>
      </c>
      <c r="J18" s="227"/>
      <c r="K18" s="11">
        <f t="array" ref="K18">ROUND(J18*$K$8,0)</f>
        <v>0</v>
      </c>
      <c r="L18" s="46">
        <f t="array" ref="L18">ROUND(J18+K18,0)</f>
        <v>0</v>
      </c>
      <c r="M18" s="47">
        <f t="array" ref="M18">J18</f>
        <v>0</v>
      </c>
      <c r="N18" s="11">
        <f t="array" ref="N18">ROUND(M18*$N$8,0)</f>
        <v>0</v>
      </c>
      <c r="O18" s="46">
        <f t="array" ref="O18">ROUND(M18+N18,0)</f>
        <v>0</v>
      </c>
      <c r="P18" s="48">
        <f t="array" ref="P18">ROUND(J18-M18,0)</f>
        <v>0</v>
      </c>
      <c r="Q18" s="49">
        <f t="array" ref="Q18">ROUND(K18-N18,0)</f>
        <v>0</v>
      </c>
      <c r="R18" s="46">
        <f t="array" ref="R18">ROUND(P18+Q18,0)</f>
        <v>0</v>
      </c>
      <c r="S18" s="15">
        <f t="shared" ref="S18" si="13">IF($H18="Before-2004",Q18,0)</f>
        <v>0</v>
      </c>
      <c r="T18" s="15">
        <f t="shared" ref="T18" si="14">IF(OR($F$1="No",$H18="Before-2004"),0,ROUND(Q18*0.1,0))</f>
        <v>0</v>
      </c>
      <c r="U18" s="16">
        <f>IF($H18="Before-2004",0,ROUND(Q18-T18,0))</f>
        <v>0</v>
      </c>
      <c r="V18" s="50">
        <f t="array" ref="V18">ROUND(S18+T18+U18,0)</f>
        <v>0</v>
      </c>
      <c r="W18" s="17">
        <f t="array" ref="W18">ROUND(R18-V18,0)</f>
        <v>0</v>
      </c>
      <c r="X18" s="51"/>
      <c r="Y18" s="19"/>
      <c r="Z18" s="232"/>
    </row>
    <row r="19" spans="1:26" s="7" customFormat="1" ht="25.5" customHeight="1">
      <c r="A19" s="8" t="str">
        <f>IF(C18&gt;=1,"y","n")</f>
        <v>n</v>
      </c>
      <c r="B19" s="211"/>
      <c r="C19" s="161"/>
      <c r="D19" s="150"/>
      <c r="E19" s="151"/>
      <c r="F19" s="152"/>
      <c r="G19" s="131"/>
      <c r="H19" s="222"/>
      <c r="I19" s="21" t="str">
        <f t="shared" si="0"/>
        <v>Feb, 23</v>
      </c>
      <c r="J19" s="52">
        <f>$J18</f>
        <v>0</v>
      </c>
      <c r="K19" s="22">
        <f t="array" ref="K19">ROUND(J19*$K$8,0)</f>
        <v>0</v>
      </c>
      <c r="L19" s="35">
        <f t="array" ref="L19">ROUND(J19+K19,0)</f>
        <v>0</v>
      </c>
      <c r="M19" s="24">
        <f t="array" ref="M19">J19</f>
        <v>0</v>
      </c>
      <c r="N19" s="22">
        <f t="array" ref="N19">ROUND(M19*$N$8,0)</f>
        <v>0</v>
      </c>
      <c r="O19" s="35">
        <f t="array" ref="O19">ROUND(M19+N19,0)</f>
        <v>0</v>
      </c>
      <c r="P19" s="37">
        <f t="array" ref="P19">ROUND(J19-M19,0)</f>
        <v>0</v>
      </c>
      <c r="Q19" s="38">
        <f t="array" ref="Q19">ROUND(K19-N19,0)</f>
        <v>0</v>
      </c>
      <c r="R19" s="35">
        <f t="array" ref="R19">ROUND(P19+Q19,0)</f>
        <v>0</v>
      </c>
      <c r="S19" s="27">
        <f t="shared" ref="S19" si="15">IF($H18="Before-2004",Q19,0)</f>
        <v>0</v>
      </c>
      <c r="T19" s="27">
        <f t="shared" ref="T19" si="16">IF(OR($F$1="No",$H18="Before-2004"),0,ROUND(Q19*0.1,0))</f>
        <v>0</v>
      </c>
      <c r="U19" s="28">
        <f>IF($H18="Before-2004",0,ROUND(Q19-T19,0))</f>
        <v>0</v>
      </c>
      <c r="V19" s="41">
        <f t="array" ref="V19">ROUND(S19+T19+U19,0)</f>
        <v>0</v>
      </c>
      <c r="W19" s="53">
        <f t="array" ref="W19">ROUND(R19-V19,0)</f>
        <v>0</v>
      </c>
      <c r="X19" s="43"/>
      <c r="Y19" s="54"/>
      <c r="Z19" s="232"/>
    </row>
    <row r="20" spans="1:26" s="7" customFormat="1" ht="25.5" customHeight="1" thickBot="1">
      <c r="A20" s="8" t="str">
        <f>IF(C18&gt;=1,"y","n")</f>
        <v>n</v>
      </c>
      <c r="B20" s="211"/>
      <c r="C20" s="210"/>
      <c r="D20" s="153"/>
      <c r="E20" s="154"/>
      <c r="F20" s="155"/>
      <c r="G20" s="132"/>
      <c r="H20" s="222"/>
      <c r="I20" s="77" t="str">
        <f t="shared" si="0"/>
        <v>Mar, 23</v>
      </c>
      <c r="J20" s="33">
        <f>$J18</f>
        <v>0</v>
      </c>
      <c r="K20" s="56">
        <f t="array" ref="K20">ROUND(J20*$K$8,0)</f>
        <v>0</v>
      </c>
      <c r="L20" s="57">
        <f t="array" ref="L20">ROUND(J20+K20,0)</f>
        <v>0</v>
      </c>
      <c r="M20" s="58">
        <f t="array" ref="M20">J20</f>
        <v>0</v>
      </c>
      <c r="N20" s="56">
        <f t="array" ref="N20">ROUND(M20*$N$8,0)</f>
        <v>0</v>
      </c>
      <c r="O20" s="57">
        <f t="array" ref="O20">ROUND(M20+N20,0)</f>
        <v>0</v>
      </c>
      <c r="P20" s="59">
        <f t="array" ref="P20">ROUND(J20-M20,0)</f>
        <v>0</v>
      </c>
      <c r="Q20" s="60">
        <f t="array" ref="Q20">ROUND(K20-N20,0)</f>
        <v>0</v>
      </c>
      <c r="R20" s="57">
        <f t="array" ref="R20">ROUND(P20+Q20,0)</f>
        <v>0</v>
      </c>
      <c r="S20" s="39">
        <f t="shared" ref="S20" si="17">IF($H18="Before-2004",Q20,0)</f>
        <v>0</v>
      </c>
      <c r="T20" s="39">
        <f t="shared" ref="T20" si="18">IF(OR($F$1="No",$H18="Before-2004"),0,ROUND(Q20*0.1,0))</f>
        <v>0</v>
      </c>
      <c r="U20" s="40">
        <f>IF($H18="Before-2004",0,ROUND(Q20-T20,0))</f>
        <v>0</v>
      </c>
      <c r="V20" s="61">
        <f t="array" ref="V20">ROUND(S20+T20+U20,0)</f>
        <v>0</v>
      </c>
      <c r="W20" s="62">
        <f t="array" ref="W20">ROUND(R20-V20,0)</f>
        <v>0</v>
      </c>
      <c r="X20" s="63"/>
      <c r="Y20" s="64"/>
      <c r="Z20" s="232"/>
    </row>
    <row r="21" spans="1:26" s="7" customFormat="1" ht="25.5" customHeight="1">
      <c r="A21" s="8" t="str">
        <f>IF(C21&gt;=1,"y","n")</f>
        <v>n</v>
      </c>
      <c r="B21" s="211"/>
      <c r="C21" s="160">
        <f>IF(D21&gt;0,C18+1,0)</f>
        <v>0</v>
      </c>
      <c r="D21" s="147"/>
      <c r="E21" s="148"/>
      <c r="F21" s="149"/>
      <c r="G21" s="130"/>
      <c r="H21" s="221"/>
      <c r="I21" s="9" t="str">
        <f t="shared" si="0"/>
        <v>Jan, 23</v>
      </c>
      <c r="J21" s="227"/>
      <c r="K21" s="11">
        <f t="array" ref="K21">ROUND(J21*$K$8,0)</f>
        <v>0</v>
      </c>
      <c r="L21" s="46">
        <f t="array" ref="L21">ROUND(J21+K21,0)</f>
        <v>0</v>
      </c>
      <c r="M21" s="47">
        <f t="array" ref="M21">J21</f>
        <v>0</v>
      </c>
      <c r="N21" s="11">
        <f t="array" ref="N21">ROUND(M21*$N$8,0)</f>
        <v>0</v>
      </c>
      <c r="O21" s="46">
        <f t="array" ref="O21">ROUND(M21+N21,0)</f>
        <v>0</v>
      </c>
      <c r="P21" s="48">
        <f t="array" ref="P21">ROUND(J21-M21,0)</f>
        <v>0</v>
      </c>
      <c r="Q21" s="49">
        <f t="array" ref="Q21">ROUND(K21-N21,0)</f>
        <v>0</v>
      </c>
      <c r="R21" s="46">
        <f t="array" ref="R21">ROUND(P21+Q21,0)</f>
        <v>0</v>
      </c>
      <c r="S21" s="15">
        <f t="shared" ref="S21" si="19">IF($H21="Before-2004",Q21,0)</f>
        <v>0</v>
      </c>
      <c r="T21" s="15">
        <f t="shared" ref="T21" si="20">IF(OR($F$1="No",$H21="Before-2004"),0,ROUND(Q21*0.1,0))</f>
        <v>0</v>
      </c>
      <c r="U21" s="16">
        <f>IF($H21="Before-2004",0,ROUND(Q21-T21,0))</f>
        <v>0</v>
      </c>
      <c r="V21" s="50">
        <f t="array" ref="V21">ROUND(S21+T21+U21,0)</f>
        <v>0</v>
      </c>
      <c r="W21" s="17">
        <f t="array" ref="W21">ROUND(R21-V21,0)</f>
        <v>0</v>
      </c>
      <c r="X21" s="51"/>
      <c r="Y21" s="19"/>
      <c r="Z21" s="232"/>
    </row>
    <row r="22" spans="1:26" s="7" customFormat="1" ht="25.5" customHeight="1">
      <c r="A22" s="8" t="str">
        <f>IF(C21&gt;=1,"y","n")</f>
        <v>n</v>
      </c>
      <c r="B22" s="211"/>
      <c r="C22" s="161"/>
      <c r="D22" s="150"/>
      <c r="E22" s="151"/>
      <c r="F22" s="152"/>
      <c r="G22" s="131"/>
      <c r="H22" s="222"/>
      <c r="I22" s="21" t="str">
        <f t="shared" si="0"/>
        <v>Feb, 23</v>
      </c>
      <c r="J22" s="52">
        <f>$J21</f>
        <v>0</v>
      </c>
      <c r="K22" s="22">
        <f t="array" ref="K22">ROUND(J22*$K$8,0)</f>
        <v>0</v>
      </c>
      <c r="L22" s="35">
        <f t="array" ref="L22">ROUND(J22+K22,0)</f>
        <v>0</v>
      </c>
      <c r="M22" s="24">
        <f t="array" ref="M22">J22</f>
        <v>0</v>
      </c>
      <c r="N22" s="22">
        <f t="array" ref="N22">ROUND(M22*$N$8,0)</f>
        <v>0</v>
      </c>
      <c r="O22" s="35">
        <f t="array" ref="O22">ROUND(M22+N22,0)</f>
        <v>0</v>
      </c>
      <c r="P22" s="37">
        <f t="array" ref="P22">ROUND(J22-M22,0)</f>
        <v>0</v>
      </c>
      <c r="Q22" s="38">
        <f t="array" ref="Q22">ROUND(K22-N22,0)</f>
        <v>0</v>
      </c>
      <c r="R22" s="35">
        <f t="array" ref="R22">ROUND(P22+Q22,0)</f>
        <v>0</v>
      </c>
      <c r="S22" s="27">
        <f t="shared" ref="S22" si="21">IF($H21="Before-2004",Q22,0)</f>
        <v>0</v>
      </c>
      <c r="T22" s="27">
        <f t="shared" ref="T22" si="22">IF(OR($F$1="No",$H21="Before-2004"),0,ROUND(Q22*0.1,0))</f>
        <v>0</v>
      </c>
      <c r="U22" s="28">
        <f>IF($H21="Before-2004",0,ROUND(Q22-T22,0))</f>
        <v>0</v>
      </c>
      <c r="V22" s="41">
        <f t="array" ref="V22">ROUND(S22+T22+U22,0)</f>
        <v>0</v>
      </c>
      <c r="W22" s="53">
        <f t="array" ref="W22">ROUND(R22-V22,0)</f>
        <v>0</v>
      </c>
      <c r="X22" s="43"/>
      <c r="Y22" s="54"/>
      <c r="Z22" s="232"/>
    </row>
    <row r="23" spans="1:26" s="7" customFormat="1" ht="25.5" customHeight="1" thickBot="1">
      <c r="A23" s="8" t="str">
        <f>IF(C21&gt;=1,"y","n")</f>
        <v>n</v>
      </c>
      <c r="B23" s="211"/>
      <c r="C23" s="210"/>
      <c r="D23" s="153"/>
      <c r="E23" s="154"/>
      <c r="F23" s="155"/>
      <c r="G23" s="132"/>
      <c r="H23" s="222"/>
      <c r="I23" s="77" t="str">
        <f t="shared" si="0"/>
        <v>Mar, 23</v>
      </c>
      <c r="J23" s="33">
        <f>$J21</f>
        <v>0</v>
      </c>
      <c r="K23" s="56">
        <f t="array" ref="K23">ROUND(J23*$K$8,0)</f>
        <v>0</v>
      </c>
      <c r="L23" s="57">
        <f t="array" ref="L23">ROUND(J23+K23,0)</f>
        <v>0</v>
      </c>
      <c r="M23" s="58">
        <f t="array" ref="M23">J23</f>
        <v>0</v>
      </c>
      <c r="N23" s="56">
        <f t="array" ref="N23">ROUND(M23*$N$8,0)</f>
        <v>0</v>
      </c>
      <c r="O23" s="57">
        <f t="array" ref="O23">ROUND(M23+N23,0)</f>
        <v>0</v>
      </c>
      <c r="P23" s="59">
        <f t="array" ref="P23">ROUND(J23-M23,0)</f>
        <v>0</v>
      </c>
      <c r="Q23" s="60">
        <f t="array" ref="Q23">ROUND(K23-N23,0)</f>
        <v>0</v>
      </c>
      <c r="R23" s="57">
        <f t="array" ref="R23">ROUND(P23+Q23,0)</f>
        <v>0</v>
      </c>
      <c r="S23" s="39">
        <f t="shared" ref="S23" si="23">IF($H21="Before-2004",Q23,0)</f>
        <v>0</v>
      </c>
      <c r="T23" s="39">
        <f t="shared" ref="T23" si="24">IF(OR($F$1="No",$H21="Before-2004"),0,ROUND(Q23*0.1,0))</f>
        <v>0</v>
      </c>
      <c r="U23" s="40">
        <f>IF($H21="Before-2004",0,ROUND(Q23-T23,0))</f>
        <v>0</v>
      </c>
      <c r="V23" s="61">
        <f t="array" ref="V23">ROUND(S23+T23+U23,0)</f>
        <v>0</v>
      </c>
      <c r="W23" s="62">
        <f t="array" ref="W23">ROUND(R23-V23,0)</f>
        <v>0</v>
      </c>
      <c r="X23" s="63"/>
      <c r="Y23" s="64"/>
      <c r="Z23" s="232"/>
    </row>
    <row r="24" spans="1:26" ht="69" customHeight="1" thickBot="1">
      <c r="B24" s="211"/>
      <c r="C24" s="177" t="s">
        <v>3</v>
      </c>
      <c r="D24" s="178"/>
      <c r="E24" s="178"/>
      <c r="F24" s="178"/>
      <c r="G24" s="178"/>
      <c r="H24" s="81"/>
      <c r="I24" s="81"/>
      <c r="J24" s="65">
        <f t="array" ref="J24">SUM(ROUND(J9:J23,0))</f>
        <v>279000</v>
      </c>
      <c r="K24" s="66">
        <f t="array" ref="K24">SUM(ROUND(K9:K23,0))</f>
        <v>117180</v>
      </c>
      <c r="L24" s="67">
        <f t="array" ref="L24">SUM(ROUND(L9:L23,0))</f>
        <v>396180</v>
      </c>
      <c r="M24" s="65">
        <f t="array" ref="M24">SUM(ROUND(M9:M23,0))</f>
        <v>279000</v>
      </c>
      <c r="N24" s="66">
        <f t="array" ref="N24">SUM(ROUND(N9:N23,0))</f>
        <v>106020</v>
      </c>
      <c r="O24" s="67">
        <f t="array" ref="O24">SUM(ROUND(O9:O23,0))</f>
        <v>385020</v>
      </c>
      <c r="P24" s="65">
        <f t="array" ref="P24">SUM(ROUND(P9:P23,0))</f>
        <v>0</v>
      </c>
      <c r="Q24" s="66">
        <f t="array" ref="Q24">SUM(ROUND(Q9:Q23,0))</f>
        <v>11160</v>
      </c>
      <c r="R24" s="68">
        <f t="array" ref="R24">SUM(ROUND(R9:R23,0))</f>
        <v>11160</v>
      </c>
      <c r="S24" s="69">
        <f t="array" ref="S24">SUM(ROUND(S9:S23,0))</f>
        <v>5412</v>
      </c>
      <c r="T24" s="65">
        <f t="array" ref="T24">SUM(ROUND(T9:T23,0))</f>
        <v>0</v>
      </c>
      <c r="U24" s="65">
        <f t="array" ref="U24">SUM(ROUND(U9:U23,0))</f>
        <v>5748</v>
      </c>
      <c r="V24" s="70">
        <f t="array" ref="V24">SUM(ROUND(V9:V23,0))</f>
        <v>11160</v>
      </c>
      <c r="W24" s="70">
        <f t="array" ref="W24">SUM(ROUND(W9:W23,0))</f>
        <v>0</v>
      </c>
      <c r="X24" s="70"/>
      <c r="Y24" s="71"/>
      <c r="Z24" s="232"/>
    </row>
    <row r="25" spans="1:26" ht="18" customHeight="1">
      <c r="B25" s="211"/>
      <c r="C25" s="203" t="s">
        <v>9</v>
      </c>
      <c r="D25" s="204"/>
      <c r="E25" s="204"/>
      <c r="F25" s="204"/>
      <c r="G25" s="204"/>
      <c r="H25" s="204"/>
      <c r="I25" s="205"/>
      <c r="J25" s="205"/>
      <c r="K25" s="205"/>
      <c r="L25" s="205"/>
      <c r="M25" s="205"/>
      <c r="N25" s="205"/>
      <c r="O25" s="205"/>
      <c r="P25" s="205"/>
      <c r="Q25" s="205"/>
      <c r="R25" s="206" t="s">
        <v>18</v>
      </c>
      <c r="S25" s="207"/>
      <c r="T25" s="207"/>
      <c r="U25" s="207"/>
      <c r="V25" s="207"/>
      <c r="W25" s="207"/>
      <c r="X25" s="207"/>
      <c r="Y25" s="208"/>
      <c r="Z25" s="232"/>
    </row>
    <row r="26" spans="1:26" ht="18" customHeight="1">
      <c r="B26" s="211"/>
      <c r="C26" s="73" t="s">
        <v>4</v>
      </c>
      <c r="D26" s="118" t="s">
        <v>12</v>
      </c>
      <c r="E26" s="119"/>
      <c r="F26" s="119"/>
      <c r="G26" s="119"/>
      <c r="H26" s="120"/>
      <c r="I26" s="87"/>
      <c r="J26" s="117" t="s">
        <v>7</v>
      </c>
      <c r="K26" s="117"/>
      <c r="L26" s="117"/>
      <c r="M26" s="117"/>
      <c r="N26" s="94">
        <f>P24</f>
        <v>0</v>
      </c>
      <c r="O26" s="95"/>
      <c r="P26" s="95"/>
      <c r="Q26" s="95"/>
      <c r="R26" s="96" t="s">
        <v>21</v>
      </c>
      <c r="S26" s="97"/>
      <c r="T26" s="97"/>
      <c r="U26" s="97"/>
      <c r="V26" s="97"/>
      <c r="W26" s="97"/>
      <c r="X26" s="97"/>
      <c r="Y26" s="98"/>
      <c r="Z26" s="232"/>
    </row>
    <row r="27" spans="1:26" ht="18" customHeight="1">
      <c r="B27" s="211"/>
      <c r="C27" s="74" t="s">
        <v>5</v>
      </c>
      <c r="D27" s="121"/>
      <c r="E27" s="122"/>
      <c r="F27" s="122"/>
      <c r="G27" s="122"/>
      <c r="H27" s="123"/>
      <c r="I27" s="88"/>
      <c r="J27" s="117" t="s">
        <v>8</v>
      </c>
      <c r="K27" s="117"/>
      <c r="L27" s="117"/>
      <c r="M27" s="117"/>
      <c r="N27" s="94">
        <f>Q24</f>
        <v>11160</v>
      </c>
      <c r="O27" s="95"/>
      <c r="P27" s="95"/>
      <c r="Q27" s="95"/>
      <c r="R27" s="96"/>
      <c r="S27" s="97"/>
      <c r="T27" s="97"/>
      <c r="U27" s="97"/>
      <c r="V27" s="97"/>
      <c r="W27" s="97"/>
      <c r="X27" s="97"/>
      <c r="Y27" s="98"/>
      <c r="Z27" s="232"/>
    </row>
    <row r="28" spans="1:26" ht="18" customHeight="1">
      <c r="B28" s="211"/>
      <c r="C28" s="75"/>
      <c r="D28" s="124"/>
      <c r="E28" s="125"/>
      <c r="F28" s="125"/>
      <c r="G28" s="125"/>
      <c r="H28" s="126"/>
      <c r="I28" s="89"/>
      <c r="J28" s="176" t="s">
        <v>16</v>
      </c>
      <c r="K28" s="176"/>
      <c r="L28" s="176"/>
      <c r="M28" s="176"/>
      <c r="N28" s="156">
        <f>R24</f>
        <v>11160</v>
      </c>
      <c r="O28" s="156"/>
      <c r="P28" s="156"/>
      <c r="Q28" s="156"/>
      <c r="R28" s="197" t="s">
        <v>19</v>
      </c>
      <c r="S28" s="198"/>
      <c r="T28" s="198"/>
      <c r="U28" s="198"/>
      <c r="V28" s="198"/>
      <c r="W28" s="198"/>
      <c r="X28" s="198"/>
      <c r="Y28" s="199"/>
      <c r="Z28" s="232"/>
    </row>
    <row r="29" spans="1:26" ht="18" customHeight="1">
      <c r="B29" s="211"/>
      <c r="C29" s="73" t="s">
        <v>4</v>
      </c>
      <c r="D29" s="179" t="s">
        <v>10</v>
      </c>
      <c r="E29" s="180"/>
      <c r="F29" s="180"/>
      <c r="G29" s="180"/>
      <c r="H29" s="181"/>
      <c r="I29" s="82"/>
      <c r="J29" s="136" t="s">
        <v>30</v>
      </c>
      <c r="K29" s="137"/>
      <c r="L29" s="137"/>
      <c r="M29" s="138"/>
      <c r="N29" s="94">
        <f>S24</f>
        <v>5412</v>
      </c>
      <c r="O29" s="95"/>
      <c r="P29" s="95"/>
      <c r="Q29" s="95"/>
      <c r="R29" s="197"/>
      <c r="S29" s="198"/>
      <c r="T29" s="198"/>
      <c r="U29" s="198"/>
      <c r="V29" s="198"/>
      <c r="W29" s="198"/>
      <c r="X29" s="198"/>
      <c r="Y29" s="199"/>
      <c r="Z29" s="232"/>
    </row>
    <row r="30" spans="1:26" ht="18" customHeight="1">
      <c r="B30" s="211"/>
      <c r="C30" s="73" t="s">
        <v>5</v>
      </c>
      <c r="D30" s="182"/>
      <c r="E30" s="183"/>
      <c r="F30" s="183"/>
      <c r="G30" s="183"/>
      <c r="H30" s="184"/>
      <c r="I30" s="83"/>
      <c r="J30" s="117" t="s">
        <v>20</v>
      </c>
      <c r="K30" s="117"/>
      <c r="L30" s="117"/>
      <c r="M30" s="117"/>
      <c r="N30" s="127">
        <f>T24</f>
        <v>0</v>
      </c>
      <c r="O30" s="128"/>
      <c r="P30" s="128"/>
      <c r="Q30" s="129"/>
      <c r="R30" s="197"/>
      <c r="S30" s="198"/>
      <c r="T30" s="198"/>
      <c r="U30" s="198"/>
      <c r="V30" s="198"/>
      <c r="W30" s="198"/>
      <c r="X30" s="198"/>
      <c r="Y30" s="199"/>
      <c r="Z30" s="232"/>
    </row>
    <row r="31" spans="1:26" ht="18" customHeight="1">
      <c r="B31" s="211"/>
      <c r="C31" s="73" t="s">
        <v>6</v>
      </c>
      <c r="D31" s="182"/>
      <c r="E31" s="183"/>
      <c r="F31" s="183"/>
      <c r="G31" s="183"/>
      <c r="H31" s="184"/>
      <c r="I31" s="83"/>
      <c r="J31" s="117" t="s">
        <v>26</v>
      </c>
      <c r="K31" s="117"/>
      <c r="L31" s="117"/>
      <c r="M31" s="117"/>
      <c r="N31" s="127">
        <f>U24</f>
        <v>5748</v>
      </c>
      <c r="O31" s="128"/>
      <c r="P31" s="128"/>
      <c r="Q31" s="129"/>
      <c r="R31" s="197"/>
      <c r="S31" s="198"/>
      <c r="T31" s="198"/>
      <c r="U31" s="198"/>
      <c r="V31" s="198"/>
      <c r="W31" s="198"/>
      <c r="X31" s="198"/>
      <c r="Y31" s="199"/>
      <c r="Z31" s="232"/>
    </row>
    <row r="32" spans="1:26" ht="18" customHeight="1" thickBot="1">
      <c r="B32" s="211"/>
      <c r="C32" s="76"/>
      <c r="D32" s="185"/>
      <c r="E32" s="186"/>
      <c r="F32" s="186"/>
      <c r="G32" s="186"/>
      <c r="H32" s="187"/>
      <c r="I32" s="84"/>
      <c r="J32" s="176" t="s">
        <v>17</v>
      </c>
      <c r="K32" s="176"/>
      <c r="L32" s="176"/>
      <c r="M32" s="176"/>
      <c r="N32" s="156">
        <f>V24</f>
        <v>11160</v>
      </c>
      <c r="O32" s="157"/>
      <c r="P32" s="157"/>
      <c r="Q32" s="157"/>
      <c r="R32" s="197"/>
      <c r="S32" s="198"/>
      <c r="T32" s="198"/>
      <c r="U32" s="198"/>
      <c r="V32" s="198"/>
      <c r="W32" s="198"/>
      <c r="X32" s="198"/>
      <c r="Y32" s="199"/>
      <c r="Z32" s="232"/>
    </row>
    <row r="33" spans="2:26" ht="21" customHeight="1" thickBot="1">
      <c r="B33" s="211"/>
      <c r="C33" s="188" t="s">
        <v>11</v>
      </c>
      <c r="D33" s="189"/>
      <c r="E33" s="189"/>
      <c r="F33" s="175"/>
      <c r="G33" s="175"/>
      <c r="H33" s="175"/>
      <c r="I33" s="175"/>
      <c r="J33" s="175"/>
      <c r="K33" s="175"/>
      <c r="L33" s="175"/>
      <c r="M33" s="175"/>
      <c r="N33" s="174">
        <f>ROUND(N28-N32,0)</f>
        <v>0</v>
      </c>
      <c r="O33" s="175"/>
      <c r="P33" s="175"/>
      <c r="Q33" s="175"/>
      <c r="R33" s="200"/>
      <c r="S33" s="201"/>
      <c r="T33" s="201"/>
      <c r="U33" s="201"/>
      <c r="V33" s="201"/>
      <c r="W33" s="201"/>
      <c r="X33" s="201"/>
      <c r="Y33" s="202"/>
      <c r="Z33" s="232"/>
    </row>
    <row r="34" spans="2:26" ht="12.75"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</row>
    <row r="35" spans="2:26" ht="12.75" hidden="1"/>
    <row r="36" spans="2:26" ht="12.75" hidden="1"/>
    <row r="37" spans="2:26" ht="12.75" hidden="1"/>
    <row r="38" spans="2:26" ht="12.75" hidden="1"/>
    <row r="39" spans="2:26" ht="12.75" hidden="1"/>
    <row r="40" spans="2:26" ht="12.75" hidden="1"/>
    <row r="41" spans="2:26" ht="12.75" hidden="1"/>
    <row r="42" spans="2:26" ht="12.75" hidden="1"/>
    <row r="43" spans="2:26" ht="12.75" hidden="1"/>
    <row r="44" spans="2:26" ht="12.75" hidden="1"/>
    <row r="45" spans="2:26" ht="12.75" hidden="1"/>
    <row r="46" spans="2:26" ht="12.75" hidden="1"/>
    <row r="47" spans="2:26" ht="12.75" hidden="1"/>
    <row r="48" spans="2:26" ht="12.75" hidden="1"/>
    <row r="49" ht="12.75" hidden="1"/>
    <row r="50" ht="12.75" hidden="1"/>
    <row r="51" ht="12.75" hidden="1"/>
    <row r="52" ht="12.75" hidden="1"/>
    <row r="53" ht="12.75" hidden="1"/>
    <row r="54" ht="12.75" hidden="1"/>
    <row r="55" ht="12.75" hidden="1"/>
    <row r="56" ht="12.75" hidden="1"/>
    <row r="57" ht="12.75" hidden="1"/>
    <row r="58" ht="12.75" hidden="1"/>
    <row r="59" ht="12.75" hidden="1"/>
    <row r="60" ht="12.75" hidden="1"/>
    <row r="61" ht="12.75" hidden="1"/>
    <row r="62" ht="12.75" hidden="1"/>
    <row r="63" ht="12.75" hidden="1"/>
    <row r="64" ht="12.75" hidden="1"/>
    <row r="65" ht="12.75" hidden="1"/>
    <row r="66" ht="12.75" hidden="1"/>
    <row r="67" ht="12.75" hidden="1"/>
    <row r="68" ht="12.75" hidden="1"/>
    <row r="69" ht="12.75" hidden="1"/>
    <row r="70" ht="12.75" hidden="1"/>
    <row r="71" ht="12.75" hidden="1"/>
    <row r="72" ht="12.75" hidden="1"/>
    <row r="73" ht="12.75" hidden="1"/>
    <row r="74" ht="12.75" hidden="1"/>
    <row r="75" ht="12.75" hidden="1"/>
    <row r="76" ht="12.75" hidden="1"/>
    <row r="77" ht="12.75" hidden="1"/>
    <row r="78" ht="12.75" hidden="1"/>
    <row r="79" ht="12.75" hidden="1"/>
    <row r="80" ht="12.75" hidden="1"/>
    <row r="81" ht="12.75" hidden="1"/>
    <row r="82" ht="12.75" hidden="1"/>
    <row r="83" ht="12.75" hidden="1"/>
    <row r="84" ht="12.75" hidden="1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 hidden="1"/>
    <row r="93" ht="12.75" hidden="1"/>
    <row r="94" ht="12.75" hidden="1"/>
    <row r="95" ht="12.75" hidden="1"/>
    <row r="96" ht="12.75" hidden="1"/>
    <row r="97" ht="12.75" hidden="1"/>
    <row r="98" ht="12.75" hidden="1"/>
    <row r="99" ht="12.75" hidden="1"/>
    <row r="100" ht="12.75" hidden="1"/>
    <row r="101" ht="12.75" hidden="1"/>
    <row r="102" ht="12.75" hidden="1"/>
    <row r="103" ht="12.75" hidden="1"/>
    <row r="104" ht="12.75" hidden="1"/>
    <row r="105" ht="12.75" hidden="1"/>
    <row r="106" ht="12.75" hidden="1"/>
    <row r="107" ht="12.75" hidden="1"/>
    <row r="108" ht="12.75" hidden="1"/>
    <row r="109" ht="12.75" hidden="1"/>
    <row r="110" ht="12.75" hidden="1"/>
    <row r="111" ht="12.75" hidden="1"/>
    <row r="112" ht="12.75" hidden="1"/>
    <row r="113" ht="12.75" hidden="1"/>
    <row r="114" ht="12.75" hidden="1"/>
    <row r="115" ht="12.75" hidden="1"/>
    <row r="116" ht="12.75" hidden="1"/>
    <row r="117" ht="12.75" hidden="1"/>
    <row r="118" ht="12.75" hidden="1"/>
    <row r="119" ht="12.75" hidden="1"/>
    <row r="120" ht="12.75" hidden="1"/>
    <row r="121" ht="12.75" hidden="1"/>
    <row r="122" ht="12.75" hidden="1"/>
    <row r="123" ht="12.75" hidden="1"/>
    <row r="124" ht="12.75" hidden="1"/>
    <row r="125" ht="12.75" hidden="1"/>
    <row r="126" ht="12.75" hidden="1"/>
    <row r="127" ht="12.75" hidden="1"/>
    <row r="128" ht="12.75" hidden="1"/>
    <row r="129" ht="12.75" hidden="1"/>
    <row r="130" ht="12.75" hidden="1"/>
    <row r="131" ht="12.75" hidden="1"/>
    <row r="132" ht="12.75" hidden="1"/>
    <row r="133" ht="12.75" hidden="1"/>
    <row r="134" ht="12.75" hidden="1"/>
    <row r="135" ht="12.75" hidden="1"/>
    <row r="136" ht="12.75" hidden="1"/>
    <row r="137" ht="12.75" hidden="1"/>
    <row r="138" ht="12.75" hidden="1"/>
    <row r="139" ht="12.75" hidden="1"/>
    <row r="140" ht="12.75" hidden="1"/>
    <row r="141" ht="12.75" hidden="1"/>
    <row r="142" ht="12.75" hidden="1"/>
    <row r="143" ht="12.75" hidden="1"/>
    <row r="144" ht="12.75" hidden="1"/>
    <row r="145" ht="12.75" hidden="1"/>
    <row r="146" ht="12.75" hidden="1"/>
    <row r="147" ht="12.75" hidden="1"/>
    <row r="148" ht="12.75" hidden="1"/>
    <row r="149" ht="12.75" hidden="1"/>
    <row r="150" ht="12.75" hidden="1"/>
    <row r="151" ht="12.75" hidden="1"/>
    <row r="152" ht="12.75" hidden="1"/>
    <row r="153" ht="12.75" hidden="1"/>
    <row r="154" ht="12.75" hidden="1"/>
    <row r="155" ht="12.75" hidden="1"/>
    <row r="156" ht="12.75" hidden="1"/>
    <row r="157" ht="12.75" hidden="1"/>
    <row r="158" ht="12.75" hidden="1"/>
    <row r="159" ht="12.75" hidden="1"/>
    <row r="160" ht="12.75" hidden="1"/>
    <row r="161" ht="12.75" hidden="1"/>
    <row r="162" ht="12.75" hidden="1"/>
    <row r="163" ht="12.75" hidden="1"/>
    <row r="164" ht="12.75" hidden="1"/>
    <row r="165" ht="12.75" hidden="1"/>
    <row r="166" ht="12.75" hidden="1"/>
    <row r="167" ht="12.75" hidden="1"/>
    <row r="168" ht="12.75" hidden="1"/>
    <row r="169" ht="12.75" hidden="1"/>
    <row r="170" ht="12.75" hidden="1"/>
    <row r="171" ht="12.75" hidden="1"/>
    <row r="172" ht="12.75" hidden="1"/>
    <row r="173" ht="12.75" hidden="1"/>
    <row r="174" ht="12.75" hidden="1"/>
    <row r="175" ht="12.75" hidden="1"/>
    <row r="176" ht="12.75" hidden="1"/>
    <row r="177" ht="12.75" hidden="1"/>
    <row r="178" ht="12.75" hidden="1"/>
    <row r="179" ht="12.75" hidden="1"/>
    <row r="180" ht="12.75" hidden="1"/>
    <row r="181" ht="12.75" hidden="1"/>
    <row r="182" ht="12.75" hidden="1"/>
    <row r="183" ht="12.75" hidden="1"/>
    <row r="184" ht="12.75" hidden="1"/>
    <row r="185" ht="12.75" hidden="1"/>
    <row r="186" ht="12.75" hidden="1"/>
    <row r="187" ht="12.75" hidden="1"/>
    <row r="188" ht="12.75" hidden="1"/>
    <row r="189" ht="12.75" hidden="1"/>
    <row r="190" ht="12.75" hidden="1"/>
    <row r="191" ht="12.75" hidden="1"/>
    <row r="192" ht="12.75" hidden="1"/>
    <row r="193" ht="12.75" hidden="1"/>
    <row r="194" ht="12.75" hidden="1"/>
    <row r="195" ht="0" hidden="1" customHeight="1"/>
    <row r="196" ht="0" hidden="1" customHeight="1"/>
    <row r="197" ht="0" hidden="1" customHeight="1"/>
    <row r="198" ht="0" hidden="1" customHeight="1"/>
    <row r="199" ht="0" hidden="1" customHeight="1"/>
    <row r="200" ht="0" hidden="1" customHeight="1"/>
    <row r="201" ht="0" hidden="1" customHeight="1"/>
  </sheetData>
  <sheetProtection password="E8FA" sheet="1" objects="1" scenarios="1" formatColumns="0" formatRows="0" selectLockedCells="1"/>
  <mergeCells count="78">
    <mergeCell ref="N32:Q32"/>
    <mergeCell ref="C33:M33"/>
    <mergeCell ref="N33:Q33"/>
    <mergeCell ref="B34:Z34"/>
    <mergeCell ref="N28:Q28"/>
    <mergeCell ref="R28:Y33"/>
    <mergeCell ref="D29:H32"/>
    <mergeCell ref="J29:M29"/>
    <mergeCell ref="N29:Q29"/>
    <mergeCell ref="J30:M30"/>
    <mergeCell ref="N30:Q30"/>
    <mergeCell ref="J31:M31"/>
    <mergeCell ref="N31:Q31"/>
    <mergeCell ref="J32:M32"/>
    <mergeCell ref="C24:G24"/>
    <mergeCell ref="C25:Q25"/>
    <mergeCell ref="R25:Y25"/>
    <mergeCell ref="D26:H28"/>
    <mergeCell ref="J26:M26"/>
    <mergeCell ref="N26:Q26"/>
    <mergeCell ref="R26:Y27"/>
    <mergeCell ref="J27:M27"/>
    <mergeCell ref="N27:Q27"/>
    <mergeCell ref="J28:M28"/>
    <mergeCell ref="C21:C23"/>
    <mergeCell ref="D21:F23"/>
    <mergeCell ref="G21:G23"/>
    <mergeCell ref="H21:H23"/>
    <mergeCell ref="C15:C17"/>
    <mergeCell ref="D15:F17"/>
    <mergeCell ref="G15:G17"/>
    <mergeCell ref="H15:H17"/>
    <mergeCell ref="C18:C20"/>
    <mergeCell ref="D18:F20"/>
    <mergeCell ref="G18:G20"/>
    <mergeCell ref="H18:H20"/>
    <mergeCell ref="C9:C11"/>
    <mergeCell ref="D9:F11"/>
    <mergeCell ref="G9:G11"/>
    <mergeCell ref="H9:H11"/>
    <mergeCell ref="C12:C14"/>
    <mergeCell ref="D12:F14"/>
    <mergeCell ref="G12:G14"/>
    <mergeCell ref="H12:H14"/>
    <mergeCell ref="Y6:Y8"/>
    <mergeCell ref="J7:J8"/>
    <mergeCell ref="L7:L8"/>
    <mergeCell ref="M7:M8"/>
    <mergeCell ref="O7:O8"/>
    <mergeCell ref="P7:P8"/>
    <mergeCell ref="Q7:Q8"/>
    <mergeCell ref="R7:R8"/>
    <mergeCell ref="S6:S8"/>
    <mergeCell ref="T6:T8"/>
    <mergeCell ref="U6:U8"/>
    <mergeCell ref="V6:V8"/>
    <mergeCell ref="W6:W8"/>
    <mergeCell ref="X6:X8"/>
    <mergeCell ref="P5:Q5"/>
    <mergeCell ref="R5:Y5"/>
    <mergeCell ref="C6:C8"/>
    <mergeCell ref="D6:F8"/>
    <mergeCell ref="G6:G8"/>
    <mergeCell ref="H6:H8"/>
    <mergeCell ref="I6:I8"/>
    <mergeCell ref="J6:L6"/>
    <mergeCell ref="M6:O6"/>
    <mergeCell ref="P6:R6"/>
    <mergeCell ref="B1:B33"/>
    <mergeCell ref="C1:E1"/>
    <mergeCell ref="G1:Y1"/>
    <mergeCell ref="Z1:Z33"/>
    <mergeCell ref="C2:Y2"/>
    <mergeCell ref="C3:Y3"/>
    <mergeCell ref="C4:Y4"/>
    <mergeCell ref="C5:F5"/>
    <mergeCell ref="G5:K5"/>
    <mergeCell ref="L5:N5"/>
  </mergeCells>
  <conditionalFormatting sqref="A9:Y23">
    <cfRule type="expression" dxfId="2" priority="1">
      <formula>$A9="N"</formula>
    </cfRule>
  </conditionalFormatting>
  <dataValidations count="3">
    <dataValidation type="list" allowBlank="1" showInputMessage="1" showErrorMessage="1" sqref="C3:Y3">
      <formula1>"DA AREAR,SURENDER AREAR"</formula1>
    </dataValidation>
    <dataValidation type="list" allowBlank="1" showInputMessage="1" showErrorMessage="1" sqref="H9:H23">
      <formula1>"After-2004,Before-2004"</formula1>
    </dataValidation>
    <dataValidation type="list" allowBlank="1" showInputMessage="1" showErrorMessage="1" sqref="F1">
      <formula1>"YES,NO"</formula1>
    </dataValidation>
  </dataValidations>
  <pageMargins left="0.35433070866141736" right="0.15748031496062992" top="0.19685039370078741" bottom="0.19685039370078741" header="0.15748031496062992" footer="0.15748031496062992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</sheetPr>
  <dimension ref="A1:XEN216"/>
  <sheetViews>
    <sheetView topLeftCell="B7" zoomScale="70" zoomScaleNormal="70" workbookViewId="0">
      <selection activeCell="J24" sqref="J24"/>
    </sheetView>
  </sheetViews>
  <sheetFormatPr defaultColWidth="0" defaultRowHeight="0" customHeight="1" zeroHeight="1"/>
  <cols>
    <col min="1" max="1" width="6.140625" style="1" hidden="1" customWidth="1"/>
    <col min="2" max="2" width="7.42578125" style="1" customWidth="1"/>
    <col min="3" max="3" width="5.42578125" style="1" customWidth="1"/>
    <col min="4" max="4" width="2.5703125" style="1" customWidth="1"/>
    <col min="5" max="7" width="17.85546875" style="1" customWidth="1"/>
    <col min="8" max="8" width="13.42578125" style="1" customWidth="1"/>
    <col min="9" max="9" width="12" style="1" customWidth="1"/>
    <col min="10" max="19" width="9.5703125" style="1" customWidth="1"/>
    <col min="20" max="20" width="9.5703125" style="1" hidden="1" customWidth="1"/>
    <col min="21" max="22" width="9.5703125" style="1" customWidth="1"/>
    <col min="23" max="23" width="10.7109375" style="1" customWidth="1"/>
    <col min="24" max="25" width="13.140625" style="1" customWidth="1"/>
    <col min="26" max="26" width="7.85546875" style="1" customWidth="1"/>
    <col min="27" max="16368" width="7.85546875" style="1" hidden="1"/>
    <col min="16369" max="16384" width="4" style="1" hidden="1"/>
  </cols>
  <sheetData>
    <row r="1" spans="1:211" ht="35.25" customHeight="1" thickBot="1">
      <c r="B1" s="211"/>
      <c r="C1" s="101" t="s">
        <v>43</v>
      </c>
      <c r="D1" s="102"/>
      <c r="E1" s="102"/>
      <c r="F1" s="2" t="s">
        <v>44</v>
      </c>
      <c r="G1" s="223" t="s">
        <v>55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5"/>
      <c r="Z1" s="232"/>
    </row>
    <row r="2" spans="1:211" ht="39" customHeight="1">
      <c r="B2" s="211"/>
      <c r="C2" s="228" t="s">
        <v>56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30"/>
      <c r="Z2" s="232"/>
    </row>
    <row r="3" spans="1:211" ht="20.25" customHeight="1">
      <c r="B3" s="211"/>
      <c r="C3" s="139" t="s">
        <v>45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231"/>
      <c r="Z3" s="232"/>
    </row>
    <row r="4" spans="1:211" ht="39" customHeight="1" thickBot="1">
      <c r="B4" s="211"/>
      <c r="C4" s="141" t="s">
        <v>51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3"/>
      <c r="Z4" s="232"/>
    </row>
    <row r="5" spans="1:211" s="4" customFormat="1" ht="20.25" hidden="1" customHeight="1">
      <c r="B5" s="211"/>
      <c r="C5" s="172" t="s">
        <v>24</v>
      </c>
      <c r="D5" s="173"/>
      <c r="E5" s="173"/>
      <c r="F5" s="173"/>
      <c r="G5" s="115" t="s">
        <v>34</v>
      </c>
      <c r="H5" s="115"/>
      <c r="I5" s="115"/>
      <c r="J5" s="115"/>
      <c r="K5" s="116"/>
      <c r="L5" s="99" t="s">
        <v>37</v>
      </c>
      <c r="M5" s="100"/>
      <c r="N5" s="100"/>
      <c r="O5" s="86">
        <v>27</v>
      </c>
      <c r="P5" s="144" t="s">
        <v>25</v>
      </c>
      <c r="Q5" s="145"/>
      <c r="R5" s="146">
        <v>44515</v>
      </c>
      <c r="S5" s="146"/>
      <c r="T5" s="146"/>
      <c r="U5" s="146"/>
      <c r="V5" s="146"/>
      <c r="W5" s="146"/>
      <c r="X5" s="146"/>
      <c r="Y5" s="146"/>
      <c r="Z5" s="232"/>
    </row>
    <row r="6" spans="1:211" ht="32.25" customHeight="1">
      <c r="B6" s="211"/>
      <c r="C6" s="91" t="s">
        <v>13</v>
      </c>
      <c r="D6" s="133" t="s">
        <v>22</v>
      </c>
      <c r="E6" s="163"/>
      <c r="F6" s="164"/>
      <c r="G6" s="133" t="s">
        <v>23</v>
      </c>
      <c r="H6" s="103" t="s">
        <v>40</v>
      </c>
      <c r="I6" s="103" t="s">
        <v>32</v>
      </c>
      <c r="J6" s="106" t="s">
        <v>27</v>
      </c>
      <c r="K6" s="107"/>
      <c r="L6" s="108"/>
      <c r="M6" s="109" t="s">
        <v>28</v>
      </c>
      <c r="N6" s="107"/>
      <c r="O6" s="108"/>
      <c r="P6" s="106" t="s">
        <v>29</v>
      </c>
      <c r="Q6" s="107"/>
      <c r="R6" s="108"/>
      <c r="S6" s="193" t="s">
        <v>30</v>
      </c>
      <c r="T6" s="169" t="s">
        <v>20</v>
      </c>
      <c r="U6" s="103" t="s">
        <v>31</v>
      </c>
      <c r="V6" s="91" t="s">
        <v>14</v>
      </c>
      <c r="W6" s="110" t="s">
        <v>15</v>
      </c>
      <c r="X6" s="91" t="s">
        <v>38</v>
      </c>
      <c r="Y6" s="110" t="s">
        <v>39</v>
      </c>
      <c r="Z6" s="232"/>
    </row>
    <row r="7" spans="1:211" ht="32.25" customHeight="1">
      <c r="B7" s="211"/>
      <c r="C7" s="92"/>
      <c r="D7" s="134"/>
      <c r="E7" s="165"/>
      <c r="F7" s="166"/>
      <c r="G7" s="134"/>
      <c r="H7" s="104"/>
      <c r="I7" s="162"/>
      <c r="J7" s="113" t="s">
        <v>0</v>
      </c>
      <c r="K7" s="85" t="s">
        <v>1</v>
      </c>
      <c r="L7" s="191" t="s">
        <v>2</v>
      </c>
      <c r="M7" s="113" t="s">
        <v>0</v>
      </c>
      <c r="N7" s="85" t="s">
        <v>1</v>
      </c>
      <c r="O7" s="191" t="s">
        <v>2</v>
      </c>
      <c r="P7" s="113" t="s">
        <v>0</v>
      </c>
      <c r="Q7" s="158" t="s">
        <v>1</v>
      </c>
      <c r="R7" s="191" t="s">
        <v>2</v>
      </c>
      <c r="S7" s="194"/>
      <c r="T7" s="170"/>
      <c r="U7" s="162"/>
      <c r="V7" s="92"/>
      <c r="W7" s="111"/>
      <c r="X7" s="92"/>
      <c r="Y7" s="111"/>
      <c r="Z7" s="232"/>
    </row>
    <row r="8" spans="1:211" ht="32.25" customHeight="1" thickBot="1">
      <c r="B8" s="211"/>
      <c r="C8" s="93"/>
      <c r="D8" s="135"/>
      <c r="E8" s="167"/>
      <c r="F8" s="168"/>
      <c r="G8" s="135"/>
      <c r="H8" s="105"/>
      <c r="I8" s="162"/>
      <c r="J8" s="114"/>
      <c r="K8" s="6">
        <v>0.42</v>
      </c>
      <c r="L8" s="192"/>
      <c r="M8" s="114"/>
      <c r="N8" s="6">
        <v>0.38</v>
      </c>
      <c r="O8" s="192"/>
      <c r="P8" s="114"/>
      <c r="Q8" s="159"/>
      <c r="R8" s="192"/>
      <c r="S8" s="195"/>
      <c r="T8" s="171"/>
      <c r="U8" s="196"/>
      <c r="V8" s="93"/>
      <c r="W8" s="112"/>
      <c r="X8" s="93"/>
      <c r="Y8" s="112"/>
      <c r="Z8" s="232"/>
    </row>
    <row r="9" spans="1:211" s="7" customFormat="1" ht="17.25" customHeight="1">
      <c r="A9" s="8" t="str">
        <f>IF(C9&gt;=1,"y","n")</f>
        <v>y</v>
      </c>
      <c r="B9" s="211"/>
      <c r="C9" s="160">
        <v>1</v>
      </c>
      <c r="D9" s="147" t="s">
        <v>35</v>
      </c>
      <c r="E9" s="148"/>
      <c r="F9" s="149"/>
      <c r="G9" s="130" t="s">
        <v>33</v>
      </c>
      <c r="H9" s="221" t="s">
        <v>41</v>
      </c>
      <c r="I9" s="9" t="s">
        <v>52</v>
      </c>
      <c r="J9" s="226">
        <v>47900</v>
      </c>
      <c r="K9" s="11">
        <f t="array" ref="K9">ROUND(J9*$K$8,0)</f>
        <v>20118</v>
      </c>
      <c r="L9" s="12">
        <f t="array" ref="L9">ROUND(J9+K9,0)</f>
        <v>68018</v>
      </c>
      <c r="M9" s="47">
        <f t="array" ref="M9">J9</f>
        <v>47900</v>
      </c>
      <c r="N9" s="11">
        <f t="array" ref="N9">ROUND(M9*$N$8,0)</f>
        <v>18202</v>
      </c>
      <c r="O9" s="12">
        <f t="array" ref="O9">ROUND(M9+N9,0)</f>
        <v>66102</v>
      </c>
      <c r="P9" s="13">
        <f t="array" ref="P9">ROUND(J9-M9,0)</f>
        <v>0</v>
      </c>
      <c r="Q9" s="14">
        <f t="array" ref="Q9">ROUND(K9-N9,0)</f>
        <v>1916</v>
      </c>
      <c r="R9" s="12">
        <f t="array" ref="R9">ROUND(P9+Q9,0)</f>
        <v>1916</v>
      </c>
      <c r="S9" s="15">
        <f>IF($H9="Before-2004",Q9,0)</f>
        <v>0</v>
      </c>
      <c r="T9" s="15">
        <f>IF(OR($F$1="No",$H9="Before-2004"),0,ROUND(Q9*0.1,0))</f>
        <v>0</v>
      </c>
      <c r="U9" s="16">
        <f>IF($H9="Before-2004",0,ROUND(Q9-T9,0))</f>
        <v>1916</v>
      </c>
      <c r="V9" s="17">
        <f t="array" ref="V9">ROUND(S9+T9+U9,0)</f>
        <v>1916</v>
      </c>
      <c r="W9" s="17">
        <f t="array" ref="W9">ROUND(R9-V9,0)</f>
        <v>0</v>
      </c>
      <c r="X9" s="18"/>
      <c r="Y9" s="19"/>
      <c r="Z9" s="232"/>
    </row>
    <row r="10" spans="1:211" s="7" customFormat="1" ht="17.25" customHeight="1">
      <c r="A10" s="8" t="str">
        <f>IF(C9&gt;=1,"y","n")</f>
        <v>y</v>
      </c>
      <c r="B10" s="211"/>
      <c r="C10" s="161"/>
      <c r="D10" s="150"/>
      <c r="E10" s="151"/>
      <c r="F10" s="152"/>
      <c r="G10" s="131"/>
      <c r="H10" s="222"/>
      <c r="I10" s="21" t="s">
        <v>53</v>
      </c>
      <c r="J10" s="24">
        <f>$J9</f>
        <v>47900</v>
      </c>
      <c r="K10" s="22">
        <f t="array" ref="K10">ROUND(J10*$K$8,0)</f>
        <v>20118</v>
      </c>
      <c r="L10" s="23">
        <f t="array" ref="L10">ROUND(J10+K10,0)</f>
        <v>68018</v>
      </c>
      <c r="M10" s="24">
        <f t="array" ref="M10">J10</f>
        <v>47900</v>
      </c>
      <c r="N10" s="22">
        <f t="array" ref="N10">ROUND(M10*$N$8,0)</f>
        <v>18202</v>
      </c>
      <c r="O10" s="23">
        <f t="array" ref="O10">ROUND(M10+N10,0)</f>
        <v>66102</v>
      </c>
      <c r="P10" s="25">
        <f t="array" ref="P10">ROUND(J10-M10,0)</f>
        <v>0</v>
      </c>
      <c r="Q10" s="26">
        <f t="array" ref="Q10">ROUND(K10-N10,0)</f>
        <v>1916</v>
      </c>
      <c r="R10" s="23">
        <f t="array" ref="R10">ROUND(P10+Q10,0)</f>
        <v>1916</v>
      </c>
      <c r="S10" s="27">
        <f>IF($H9="Before-2004",Q10,0)</f>
        <v>0</v>
      </c>
      <c r="T10" s="27">
        <f>IF(OR($F$1="No",$H9="Before-2004"),0,ROUND(Q10*0.1,0))</f>
        <v>0</v>
      </c>
      <c r="U10" s="28">
        <f>IF($H9="Before-2004",0,ROUND(Q10-T10,0))</f>
        <v>1916</v>
      </c>
      <c r="V10" s="29">
        <f t="array" ref="V10">ROUND(S10+T10+U10,0)</f>
        <v>1916</v>
      </c>
      <c r="W10" s="30">
        <f t="array" ref="W10">ROUND(R10-V10,0)</f>
        <v>0</v>
      </c>
      <c r="X10" s="31"/>
      <c r="Y10" s="32"/>
      <c r="Z10" s="232"/>
    </row>
    <row r="11" spans="1:211" s="7" customFormat="1" ht="17.25" customHeight="1" thickBot="1">
      <c r="A11" s="8" t="str">
        <f>IF(C9&gt;=1,"y","n")</f>
        <v>y</v>
      </c>
      <c r="B11" s="211"/>
      <c r="C11" s="161"/>
      <c r="D11" s="150"/>
      <c r="E11" s="151"/>
      <c r="F11" s="152"/>
      <c r="G11" s="131"/>
      <c r="H11" s="222"/>
      <c r="I11" s="220" t="s">
        <v>54</v>
      </c>
      <c r="J11" s="33">
        <f>$J9</f>
        <v>47900</v>
      </c>
      <c r="K11" s="34">
        <f t="array" ref="K11">ROUND(J11*$K$8,0)</f>
        <v>20118</v>
      </c>
      <c r="L11" s="35">
        <f t="array" ref="L11">ROUND(J11+K11,0)</f>
        <v>68018</v>
      </c>
      <c r="M11" s="36">
        <f t="array" ref="M11">J11</f>
        <v>47900</v>
      </c>
      <c r="N11" s="34">
        <f t="array" ref="N11">ROUND(M11*$N$8,0)</f>
        <v>18202</v>
      </c>
      <c r="O11" s="35">
        <f t="array" ref="O11">ROUND(M11+N11,0)</f>
        <v>66102</v>
      </c>
      <c r="P11" s="37">
        <f t="array" ref="P11">ROUND(J11-M11,0)</f>
        <v>0</v>
      </c>
      <c r="Q11" s="38">
        <f t="array" ref="Q11">ROUND(K11-N11,0)</f>
        <v>1916</v>
      </c>
      <c r="R11" s="35">
        <f t="array" ref="R11">ROUND(P11+Q11,0)</f>
        <v>1916</v>
      </c>
      <c r="S11" s="39">
        <f>IF($H9="Before-2004",Q11,0)</f>
        <v>0</v>
      </c>
      <c r="T11" s="39">
        <f>IF(OR($F$1="No",$H9="Before-2004"),0,ROUND(Q11*0.1,0))</f>
        <v>0</v>
      </c>
      <c r="U11" s="40">
        <f>IF($H9="Before-2004",0,ROUND(Q11-T11,0))</f>
        <v>1916</v>
      </c>
      <c r="V11" s="41">
        <f t="array" ref="V11">ROUND(S11+T11+U11,0)</f>
        <v>1916</v>
      </c>
      <c r="W11" s="42">
        <f t="array" ref="W11">ROUND(R11-V11,0)</f>
        <v>0</v>
      </c>
      <c r="X11" s="43"/>
      <c r="Y11" s="44"/>
      <c r="Z11" s="232"/>
    </row>
    <row r="12" spans="1:211" s="7" customFormat="1" ht="17.25" customHeight="1">
      <c r="A12" s="8" t="str">
        <f>IF(C12&gt;=1,"y","n")</f>
        <v>y</v>
      </c>
      <c r="B12" s="211"/>
      <c r="C12" s="160">
        <f>IF(D12&gt;0,C9+1,0)</f>
        <v>2</v>
      </c>
      <c r="D12" s="147" t="s">
        <v>36</v>
      </c>
      <c r="E12" s="148"/>
      <c r="F12" s="149"/>
      <c r="G12" s="130" t="s">
        <v>33</v>
      </c>
      <c r="H12" s="221" t="s">
        <v>42</v>
      </c>
      <c r="I12" s="9" t="str">
        <f t="shared" ref="I12:I38" si="0">I9</f>
        <v>Jan, 23</v>
      </c>
      <c r="J12" s="227">
        <v>45100</v>
      </c>
      <c r="K12" s="11">
        <f t="array" ref="K12">ROUND(J12*$K$8,0)</f>
        <v>18942</v>
      </c>
      <c r="L12" s="46">
        <f t="array" ref="L12">ROUND(J12+K12,0)</f>
        <v>64042</v>
      </c>
      <c r="M12" s="47">
        <f t="array" ref="M12">J12</f>
        <v>45100</v>
      </c>
      <c r="N12" s="11">
        <f t="array" ref="N12">ROUND(M12*$N$8,0)</f>
        <v>17138</v>
      </c>
      <c r="O12" s="46">
        <f t="array" ref="O12">ROUND(M12+N12,0)</f>
        <v>62238</v>
      </c>
      <c r="P12" s="48">
        <f t="array" ref="P12">ROUND(J12-M12,0)</f>
        <v>0</v>
      </c>
      <c r="Q12" s="49">
        <f t="array" ref="Q12">ROUND(K12-N12,0)</f>
        <v>1804</v>
      </c>
      <c r="R12" s="46">
        <f t="array" ref="R12">ROUND(P12+Q12,0)</f>
        <v>1804</v>
      </c>
      <c r="S12" s="15">
        <f t="shared" ref="S12" si="1">IF($H12="Before-2004",Q12,0)</f>
        <v>1804</v>
      </c>
      <c r="T12" s="15">
        <f t="shared" ref="T12" si="2">IF(OR($F$1="No",$H12="Before-2004"),0,ROUND(Q12*0.1,0))</f>
        <v>0</v>
      </c>
      <c r="U12" s="16">
        <f>IF($H12="Before-2004",0,ROUND(Q12-T12,0))</f>
        <v>0</v>
      </c>
      <c r="V12" s="50">
        <f t="array" ref="V12">ROUND(S12+T12+U12,0)</f>
        <v>1804</v>
      </c>
      <c r="W12" s="17">
        <f t="array" ref="W12">ROUND(R12-V12,0)</f>
        <v>0</v>
      </c>
      <c r="X12" s="51"/>
      <c r="Y12" s="19"/>
      <c r="Z12" s="232"/>
    </row>
    <row r="13" spans="1:211" s="7" customFormat="1" ht="17.25" customHeight="1">
      <c r="A13" s="8" t="str">
        <f>IF(C12&gt;=1,"y","n")</f>
        <v>y</v>
      </c>
      <c r="B13" s="211"/>
      <c r="C13" s="161"/>
      <c r="D13" s="150"/>
      <c r="E13" s="151"/>
      <c r="F13" s="152"/>
      <c r="G13" s="131"/>
      <c r="H13" s="222"/>
      <c r="I13" s="21" t="str">
        <f t="shared" si="0"/>
        <v>Feb, 23</v>
      </c>
      <c r="J13" s="52">
        <f>$J12</f>
        <v>45100</v>
      </c>
      <c r="K13" s="22">
        <f t="array" ref="K13">ROUND(J13*$K$8,0)</f>
        <v>18942</v>
      </c>
      <c r="L13" s="35">
        <f t="array" ref="L13">ROUND(J13+K13,0)</f>
        <v>64042</v>
      </c>
      <c r="M13" s="24">
        <f t="array" ref="M13">J13</f>
        <v>45100</v>
      </c>
      <c r="N13" s="22">
        <f t="array" ref="N13">ROUND(M13*$N$8,0)</f>
        <v>17138</v>
      </c>
      <c r="O13" s="35">
        <f t="array" ref="O13">ROUND(M13+N13,0)</f>
        <v>62238</v>
      </c>
      <c r="P13" s="37">
        <f t="array" ref="P13">ROUND(J13-M13,0)</f>
        <v>0</v>
      </c>
      <c r="Q13" s="38">
        <f t="array" ref="Q13">ROUND(K13-N13,0)</f>
        <v>1804</v>
      </c>
      <c r="R13" s="35">
        <f t="array" ref="R13">ROUND(P13+Q13,0)</f>
        <v>1804</v>
      </c>
      <c r="S13" s="27">
        <f t="shared" ref="S13" si="3">IF($H12="Before-2004",Q13,0)</f>
        <v>1804</v>
      </c>
      <c r="T13" s="27">
        <f t="shared" ref="T13" si="4">IF(OR($F$1="No",$H12="Before-2004"),0,ROUND(Q13*0.1,0))</f>
        <v>0</v>
      </c>
      <c r="U13" s="28">
        <f>IF($H12="Before-2004",0,ROUND(Q13-T13,0))</f>
        <v>0</v>
      </c>
      <c r="V13" s="41">
        <f t="array" ref="V13">ROUND(S13+T13+U13,0)</f>
        <v>1804</v>
      </c>
      <c r="W13" s="53">
        <f t="array" ref="W13">ROUND(R13-V13,0)</f>
        <v>0</v>
      </c>
      <c r="X13" s="43"/>
      <c r="Y13" s="54"/>
      <c r="Z13" s="232"/>
      <c r="HC13" s="55"/>
    </row>
    <row r="14" spans="1:211" s="7" customFormat="1" ht="17.25" customHeight="1" thickBot="1">
      <c r="A14" s="8" t="str">
        <f>IF(C12&gt;=1,"y","n")</f>
        <v>y</v>
      </c>
      <c r="B14" s="211"/>
      <c r="C14" s="210"/>
      <c r="D14" s="153"/>
      <c r="E14" s="154"/>
      <c r="F14" s="155"/>
      <c r="G14" s="132"/>
      <c r="H14" s="222"/>
      <c r="I14" s="77" t="str">
        <f t="shared" si="0"/>
        <v>Mar, 23</v>
      </c>
      <c r="J14" s="33">
        <f>$J12</f>
        <v>45100</v>
      </c>
      <c r="K14" s="56">
        <f t="array" ref="K14">ROUND(J14*$K$8,0)</f>
        <v>18942</v>
      </c>
      <c r="L14" s="57">
        <f t="array" ref="L14">ROUND(J14+K14,0)</f>
        <v>64042</v>
      </c>
      <c r="M14" s="58">
        <f t="array" ref="M14">J14</f>
        <v>45100</v>
      </c>
      <c r="N14" s="56">
        <f t="array" ref="N14">ROUND(M14*$N$8,0)</f>
        <v>17138</v>
      </c>
      <c r="O14" s="57">
        <f t="array" ref="O14">ROUND(M14+N14,0)</f>
        <v>62238</v>
      </c>
      <c r="P14" s="59">
        <f t="array" ref="P14">ROUND(J14-M14,0)</f>
        <v>0</v>
      </c>
      <c r="Q14" s="60">
        <f t="array" ref="Q14">ROUND(K14-N14,0)</f>
        <v>1804</v>
      </c>
      <c r="R14" s="57">
        <f t="array" ref="R14">ROUND(P14+Q14,0)</f>
        <v>1804</v>
      </c>
      <c r="S14" s="39">
        <f t="shared" ref="S14" si="5">IF($H12="Before-2004",Q14,0)</f>
        <v>1804</v>
      </c>
      <c r="T14" s="39">
        <f t="shared" ref="T14" si="6">IF(OR($F$1="No",$H12="Before-2004"),0,ROUND(Q14*0.1,0))</f>
        <v>0</v>
      </c>
      <c r="U14" s="40">
        <f>IF($H12="Before-2004",0,ROUND(Q14-T14,0))</f>
        <v>0</v>
      </c>
      <c r="V14" s="61">
        <f t="array" ref="V14">ROUND(S14+T14+U14,0)</f>
        <v>1804</v>
      </c>
      <c r="W14" s="62">
        <f t="array" ref="W14">ROUND(R14-V14,0)</f>
        <v>0</v>
      </c>
      <c r="X14" s="63"/>
      <c r="Y14" s="64"/>
      <c r="Z14" s="232"/>
    </row>
    <row r="15" spans="1:211" s="7" customFormat="1" ht="17.25" customHeight="1">
      <c r="A15" s="8" t="str">
        <f>IF(C15&gt;=1,"y","n")</f>
        <v>n</v>
      </c>
      <c r="B15" s="211"/>
      <c r="C15" s="160">
        <f>IF(D15&gt;0,C12+1,0)</f>
        <v>0</v>
      </c>
      <c r="D15" s="209"/>
      <c r="E15" s="148"/>
      <c r="F15" s="149"/>
      <c r="G15" s="130"/>
      <c r="H15" s="221"/>
      <c r="I15" s="9" t="str">
        <f t="shared" si="0"/>
        <v>Jan, 23</v>
      </c>
      <c r="J15" s="227"/>
      <c r="K15" s="11">
        <f t="array" ref="K15">ROUND(J15*$K$8,0)</f>
        <v>0</v>
      </c>
      <c r="L15" s="46">
        <f t="array" ref="L15">ROUND(J15+K15,0)</f>
        <v>0</v>
      </c>
      <c r="M15" s="47">
        <f t="array" ref="M15">J15</f>
        <v>0</v>
      </c>
      <c r="N15" s="11">
        <f t="array" ref="N15">ROUND(M15*$N$8,0)</f>
        <v>0</v>
      </c>
      <c r="O15" s="46">
        <f t="array" ref="O15">ROUND(M15+N15,0)</f>
        <v>0</v>
      </c>
      <c r="P15" s="48">
        <f t="array" ref="P15">ROUND(J15-M15,0)</f>
        <v>0</v>
      </c>
      <c r="Q15" s="49">
        <f t="array" ref="Q15">ROUND(K15-N15,0)</f>
        <v>0</v>
      </c>
      <c r="R15" s="46">
        <f t="array" ref="R15">ROUND(P15+Q15,0)</f>
        <v>0</v>
      </c>
      <c r="S15" s="15">
        <f t="shared" ref="S15" si="7">IF($H15="Before-2004",Q15,0)</f>
        <v>0</v>
      </c>
      <c r="T15" s="15">
        <f t="shared" ref="T15" si="8">IF(OR($F$1="No",$H15="Before-2004"),0,ROUND(Q15*0.1,0))</f>
        <v>0</v>
      </c>
      <c r="U15" s="16">
        <f>IF($H15="Before-2004",0,ROUND(Q15-T15,0))</f>
        <v>0</v>
      </c>
      <c r="V15" s="50">
        <f t="array" ref="V15">ROUND(S15+T15+U15,0)</f>
        <v>0</v>
      </c>
      <c r="W15" s="17">
        <f t="array" ref="W15">ROUND(R15-V15,0)</f>
        <v>0</v>
      </c>
      <c r="X15" s="51"/>
      <c r="Y15" s="19"/>
      <c r="Z15" s="232"/>
    </row>
    <row r="16" spans="1:211" s="7" customFormat="1" ht="17.25" customHeight="1">
      <c r="A16" s="8" t="str">
        <f>IF(C15&gt;=1,"y","n")</f>
        <v>n</v>
      </c>
      <c r="B16" s="211"/>
      <c r="C16" s="161"/>
      <c r="D16" s="150"/>
      <c r="E16" s="151"/>
      <c r="F16" s="152"/>
      <c r="G16" s="131"/>
      <c r="H16" s="222"/>
      <c r="I16" s="21" t="str">
        <f t="shared" si="0"/>
        <v>Feb, 23</v>
      </c>
      <c r="J16" s="52">
        <f>$J15</f>
        <v>0</v>
      </c>
      <c r="K16" s="22">
        <f t="array" ref="K16">ROUND(J16*$K$8,0)</f>
        <v>0</v>
      </c>
      <c r="L16" s="35">
        <f t="array" ref="L16">ROUND(J16+K16,0)</f>
        <v>0</v>
      </c>
      <c r="M16" s="24">
        <f t="array" ref="M16">J16</f>
        <v>0</v>
      </c>
      <c r="N16" s="22">
        <f t="array" ref="N16">ROUND(M16*$N$8,0)</f>
        <v>0</v>
      </c>
      <c r="O16" s="35">
        <f t="array" ref="O16">ROUND(M16+N16,0)</f>
        <v>0</v>
      </c>
      <c r="P16" s="37">
        <f t="array" ref="P16">ROUND(J16-M16,0)</f>
        <v>0</v>
      </c>
      <c r="Q16" s="38">
        <f t="array" ref="Q16">ROUND(K16-N16,0)</f>
        <v>0</v>
      </c>
      <c r="R16" s="35">
        <f t="array" ref="R16">ROUND(P16+Q16,0)</f>
        <v>0</v>
      </c>
      <c r="S16" s="27">
        <f t="shared" ref="S16" si="9">IF($H15="Before-2004",Q16,0)</f>
        <v>0</v>
      </c>
      <c r="T16" s="27">
        <f t="shared" ref="T16" si="10">IF(OR($F$1="No",$H15="Before-2004"),0,ROUND(Q16*0.1,0))</f>
        <v>0</v>
      </c>
      <c r="U16" s="28">
        <f>IF($H15="Before-2004",0,ROUND(Q16-T16,0))</f>
        <v>0</v>
      </c>
      <c r="V16" s="41">
        <f t="array" ref="V16">ROUND(S16+T16+U16,0)</f>
        <v>0</v>
      </c>
      <c r="W16" s="53">
        <f t="array" ref="W16">ROUND(R16-V16,0)</f>
        <v>0</v>
      </c>
      <c r="X16" s="43"/>
      <c r="Y16" s="54"/>
      <c r="Z16" s="232"/>
    </row>
    <row r="17" spans="1:211" s="7" customFormat="1" ht="17.25" customHeight="1" thickBot="1">
      <c r="A17" s="8" t="str">
        <f>IF(C15&gt;=1,"y","n")</f>
        <v>n</v>
      </c>
      <c r="B17" s="211"/>
      <c r="C17" s="210"/>
      <c r="D17" s="153"/>
      <c r="E17" s="154"/>
      <c r="F17" s="155"/>
      <c r="G17" s="132"/>
      <c r="H17" s="222"/>
      <c r="I17" s="77" t="str">
        <f t="shared" si="0"/>
        <v>Mar, 23</v>
      </c>
      <c r="J17" s="33">
        <f>$J15</f>
        <v>0</v>
      </c>
      <c r="K17" s="56">
        <f t="array" ref="K17">ROUND(J17*$K$8,0)</f>
        <v>0</v>
      </c>
      <c r="L17" s="57">
        <f t="array" ref="L17">ROUND(J17+K17,0)</f>
        <v>0</v>
      </c>
      <c r="M17" s="58">
        <f t="array" ref="M17">J17</f>
        <v>0</v>
      </c>
      <c r="N17" s="56">
        <f t="array" ref="N17">ROUND(M17*$N$8,0)</f>
        <v>0</v>
      </c>
      <c r="O17" s="57">
        <f t="array" ref="O17">ROUND(M17+N17,0)</f>
        <v>0</v>
      </c>
      <c r="P17" s="59">
        <f t="array" ref="P17">ROUND(J17-M17,0)</f>
        <v>0</v>
      </c>
      <c r="Q17" s="60">
        <f t="array" ref="Q17">ROUND(K17-N17,0)</f>
        <v>0</v>
      </c>
      <c r="R17" s="57">
        <f t="array" ref="R17">ROUND(P17+Q17,0)</f>
        <v>0</v>
      </c>
      <c r="S17" s="39">
        <f t="shared" ref="S17" si="11">IF($H15="Before-2004",Q17,0)</f>
        <v>0</v>
      </c>
      <c r="T17" s="39">
        <f t="shared" ref="T17" si="12">IF(OR($F$1="No",$H15="Before-2004"),0,ROUND(Q17*0.1,0))</f>
        <v>0</v>
      </c>
      <c r="U17" s="40">
        <f>IF($H15="Before-2004",0,ROUND(Q17-T17,0))</f>
        <v>0</v>
      </c>
      <c r="V17" s="61">
        <f t="array" ref="V17">ROUND(S17+T17+U17,0)</f>
        <v>0</v>
      </c>
      <c r="W17" s="62">
        <f t="array" ref="W17">ROUND(R17-V17,0)</f>
        <v>0</v>
      </c>
      <c r="X17" s="63"/>
      <c r="Y17" s="64"/>
      <c r="Z17" s="232"/>
    </row>
    <row r="18" spans="1:211" s="7" customFormat="1" ht="17.25" customHeight="1">
      <c r="A18" s="8" t="str">
        <f>IF(C18&gt;=1,"y","n")</f>
        <v>n</v>
      </c>
      <c r="B18" s="211"/>
      <c r="C18" s="160">
        <f>IF(D18&gt;0,C15+1,0)</f>
        <v>0</v>
      </c>
      <c r="D18" s="147"/>
      <c r="E18" s="148"/>
      <c r="F18" s="149"/>
      <c r="G18" s="130"/>
      <c r="H18" s="221"/>
      <c r="I18" s="9" t="str">
        <f t="shared" si="0"/>
        <v>Jan, 23</v>
      </c>
      <c r="J18" s="227"/>
      <c r="K18" s="11">
        <f t="array" ref="K18">ROUND(J18*$K$8,0)</f>
        <v>0</v>
      </c>
      <c r="L18" s="46">
        <f t="array" ref="L18">ROUND(J18+K18,0)</f>
        <v>0</v>
      </c>
      <c r="M18" s="47">
        <f t="array" ref="M18">J18</f>
        <v>0</v>
      </c>
      <c r="N18" s="11">
        <f t="array" ref="N18">ROUND(M18*$N$8,0)</f>
        <v>0</v>
      </c>
      <c r="O18" s="46">
        <f t="array" ref="O18">ROUND(M18+N18,0)</f>
        <v>0</v>
      </c>
      <c r="P18" s="48">
        <f t="array" ref="P18">ROUND(J18-M18,0)</f>
        <v>0</v>
      </c>
      <c r="Q18" s="49">
        <f t="array" ref="Q18">ROUND(K18-N18,0)</f>
        <v>0</v>
      </c>
      <c r="R18" s="46">
        <f t="array" ref="R18">ROUND(P18+Q18,0)</f>
        <v>0</v>
      </c>
      <c r="S18" s="15">
        <f t="shared" ref="S18" si="13">IF($H18="Before-2004",Q18,0)</f>
        <v>0</v>
      </c>
      <c r="T18" s="15">
        <f t="shared" ref="T18" si="14">IF(OR($F$1="No",$H18="Before-2004"),0,ROUND(Q18*0.1,0))</f>
        <v>0</v>
      </c>
      <c r="U18" s="16">
        <f>IF($H18="Before-2004",0,ROUND(Q18-T18,0))</f>
        <v>0</v>
      </c>
      <c r="V18" s="50">
        <f t="array" ref="V18">ROUND(S18+T18+U18,0)</f>
        <v>0</v>
      </c>
      <c r="W18" s="17">
        <f t="array" ref="W18">ROUND(R18-V18,0)</f>
        <v>0</v>
      </c>
      <c r="X18" s="51"/>
      <c r="Y18" s="19"/>
      <c r="Z18" s="232"/>
    </row>
    <row r="19" spans="1:211" s="7" customFormat="1" ht="17.25" customHeight="1">
      <c r="A19" s="8" t="str">
        <f>IF(C18&gt;=1,"y","n")</f>
        <v>n</v>
      </c>
      <c r="B19" s="211"/>
      <c r="C19" s="161"/>
      <c r="D19" s="150"/>
      <c r="E19" s="151"/>
      <c r="F19" s="152"/>
      <c r="G19" s="131"/>
      <c r="H19" s="222"/>
      <c r="I19" s="21" t="str">
        <f t="shared" si="0"/>
        <v>Feb, 23</v>
      </c>
      <c r="J19" s="52">
        <f>$J18</f>
        <v>0</v>
      </c>
      <c r="K19" s="22">
        <f t="array" ref="K19">ROUND(J19*$K$8,0)</f>
        <v>0</v>
      </c>
      <c r="L19" s="35">
        <f t="array" ref="L19">ROUND(J19+K19,0)</f>
        <v>0</v>
      </c>
      <c r="M19" s="24">
        <f t="array" ref="M19">J19</f>
        <v>0</v>
      </c>
      <c r="N19" s="22">
        <f t="array" ref="N19">ROUND(M19*$N$8,0)</f>
        <v>0</v>
      </c>
      <c r="O19" s="35">
        <f t="array" ref="O19">ROUND(M19+N19,0)</f>
        <v>0</v>
      </c>
      <c r="P19" s="37">
        <f t="array" ref="P19">ROUND(J19-M19,0)</f>
        <v>0</v>
      </c>
      <c r="Q19" s="38">
        <f t="array" ref="Q19">ROUND(K19-N19,0)</f>
        <v>0</v>
      </c>
      <c r="R19" s="35">
        <f t="array" ref="R19">ROUND(P19+Q19,0)</f>
        <v>0</v>
      </c>
      <c r="S19" s="27">
        <f t="shared" ref="S19" si="15">IF($H18="Before-2004",Q19,0)</f>
        <v>0</v>
      </c>
      <c r="T19" s="27">
        <f t="shared" ref="T19" si="16">IF(OR($F$1="No",$H18="Before-2004"),0,ROUND(Q19*0.1,0))</f>
        <v>0</v>
      </c>
      <c r="U19" s="28">
        <f>IF($H18="Before-2004",0,ROUND(Q19-T19,0))</f>
        <v>0</v>
      </c>
      <c r="V19" s="41">
        <f t="array" ref="V19">ROUND(S19+T19+U19,0)</f>
        <v>0</v>
      </c>
      <c r="W19" s="53">
        <f t="array" ref="W19">ROUND(R19-V19,0)</f>
        <v>0</v>
      </c>
      <c r="X19" s="43"/>
      <c r="Y19" s="54"/>
      <c r="Z19" s="232"/>
    </row>
    <row r="20" spans="1:211" s="7" customFormat="1" ht="17.25" customHeight="1" thickBot="1">
      <c r="A20" s="8" t="str">
        <f>IF(C18&gt;=1,"y","n")</f>
        <v>n</v>
      </c>
      <c r="B20" s="211"/>
      <c r="C20" s="210"/>
      <c r="D20" s="153"/>
      <c r="E20" s="154"/>
      <c r="F20" s="155"/>
      <c r="G20" s="132"/>
      <c r="H20" s="222"/>
      <c r="I20" s="77" t="str">
        <f t="shared" si="0"/>
        <v>Mar, 23</v>
      </c>
      <c r="J20" s="33">
        <f>$J18</f>
        <v>0</v>
      </c>
      <c r="K20" s="56">
        <f t="array" ref="K20">ROUND(J20*$K$8,0)</f>
        <v>0</v>
      </c>
      <c r="L20" s="57">
        <f t="array" ref="L20">ROUND(J20+K20,0)</f>
        <v>0</v>
      </c>
      <c r="M20" s="58">
        <f t="array" ref="M20">J20</f>
        <v>0</v>
      </c>
      <c r="N20" s="56">
        <f t="array" ref="N20">ROUND(M20*$N$8,0)</f>
        <v>0</v>
      </c>
      <c r="O20" s="57">
        <f t="array" ref="O20">ROUND(M20+N20,0)</f>
        <v>0</v>
      </c>
      <c r="P20" s="59">
        <f t="array" ref="P20">ROUND(J20-M20,0)</f>
        <v>0</v>
      </c>
      <c r="Q20" s="60">
        <f t="array" ref="Q20">ROUND(K20-N20,0)</f>
        <v>0</v>
      </c>
      <c r="R20" s="57">
        <f t="array" ref="R20">ROUND(P20+Q20,0)</f>
        <v>0</v>
      </c>
      <c r="S20" s="39">
        <f t="shared" ref="S20" si="17">IF($H18="Before-2004",Q20,0)</f>
        <v>0</v>
      </c>
      <c r="T20" s="39">
        <f t="shared" ref="T20" si="18">IF(OR($F$1="No",$H18="Before-2004"),0,ROUND(Q20*0.1,0))</f>
        <v>0</v>
      </c>
      <c r="U20" s="40">
        <f>IF($H18="Before-2004",0,ROUND(Q20-T20,0))</f>
        <v>0</v>
      </c>
      <c r="V20" s="61">
        <f t="array" ref="V20">ROUND(S20+T20+U20,0)</f>
        <v>0</v>
      </c>
      <c r="W20" s="62">
        <f t="array" ref="W20">ROUND(R20-V20,0)</f>
        <v>0</v>
      </c>
      <c r="X20" s="63"/>
      <c r="Y20" s="64"/>
      <c r="Z20" s="232"/>
    </row>
    <row r="21" spans="1:211" s="7" customFormat="1" ht="17.25" customHeight="1">
      <c r="A21" s="8" t="str">
        <f>IF(C21&gt;=1,"y","n")</f>
        <v>n</v>
      </c>
      <c r="B21" s="211"/>
      <c r="C21" s="160">
        <f>IF(D21&gt;0,C18+1,0)</f>
        <v>0</v>
      </c>
      <c r="D21" s="147"/>
      <c r="E21" s="148"/>
      <c r="F21" s="149"/>
      <c r="G21" s="130"/>
      <c r="H21" s="221"/>
      <c r="I21" s="9" t="str">
        <f t="shared" si="0"/>
        <v>Jan, 23</v>
      </c>
      <c r="J21" s="227"/>
      <c r="K21" s="11">
        <f t="array" ref="K21">ROUND(J21*$K$8,0)</f>
        <v>0</v>
      </c>
      <c r="L21" s="46">
        <f t="array" ref="L21">ROUND(J21+K21,0)</f>
        <v>0</v>
      </c>
      <c r="M21" s="47">
        <f t="array" ref="M21">J21</f>
        <v>0</v>
      </c>
      <c r="N21" s="11">
        <f t="array" ref="N21">ROUND(M21*$N$8,0)</f>
        <v>0</v>
      </c>
      <c r="O21" s="46">
        <f t="array" ref="O21">ROUND(M21+N21,0)</f>
        <v>0</v>
      </c>
      <c r="P21" s="48">
        <f t="array" ref="P21">ROUND(J21-M21,0)</f>
        <v>0</v>
      </c>
      <c r="Q21" s="49">
        <f t="array" ref="Q21">ROUND(K21-N21,0)</f>
        <v>0</v>
      </c>
      <c r="R21" s="46">
        <f t="array" ref="R21">ROUND(P21+Q21,0)</f>
        <v>0</v>
      </c>
      <c r="S21" s="15">
        <f t="shared" ref="S21" si="19">IF($H21="Before-2004",Q21,0)</f>
        <v>0</v>
      </c>
      <c r="T21" s="15">
        <f t="shared" ref="T21" si="20">IF(OR($F$1="No",$H21="Before-2004"),0,ROUND(Q21*0.1,0))</f>
        <v>0</v>
      </c>
      <c r="U21" s="16">
        <f>IF($H21="Before-2004",0,ROUND(Q21-T21,0))</f>
        <v>0</v>
      </c>
      <c r="V21" s="50">
        <f t="array" ref="V21">ROUND(S21+T21+U21,0)</f>
        <v>0</v>
      </c>
      <c r="W21" s="17">
        <f t="array" ref="W21">ROUND(R21-V21,0)</f>
        <v>0</v>
      </c>
      <c r="X21" s="51"/>
      <c r="Y21" s="19"/>
      <c r="Z21" s="232"/>
    </row>
    <row r="22" spans="1:211" s="7" customFormat="1" ht="17.25" customHeight="1">
      <c r="A22" s="8" t="str">
        <f>IF(C21&gt;=1,"y","n")</f>
        <v>n</v>
      </c>
      <c r="B22" s="211"/>
      <c r="C22" s="161"/>
      <c r="D22" s="150"/>
      <c r="E22" s="151"/>
      <c r="F22" s="152"/>
      <c r="G22" s="131"/>
      <c r="H22" s="222"/>
      <c r="I22" s="21" t="str">
        <f t="shared" si="0"/>
        <v>Feb, 23</v>
      </c>
      <c r="J22" s="52">
        <f>$J21</f>
        <v>0</v>
      </c>
      <c r="K22" s="22">
        <f t="array" ref="K22">ROUND(J22*$K$8,0)</f>
        <v>0</v>
      </c>
      <c r="L22" s="35">
        <f t="array" ref="L22">ROUND(J22+K22,0)</f>
        <v>0</v>
      </c>
      <c r="M22" s="24">
        <f t="array" ref="M22">J22</f>
        <v>0</v>
      </c>
      <c r="N22" s="22">
        <f t="array" ref="N22">ROUND(M22*$N$8,0)</f>
        <v>0</v>
      </c>
      <c r="O22" s="35">
        <f t="array" ref="O22">ROUND(M22+N22,0)</f>
        <v>0</v>
      </c>
      <c r="P22" s="37">
        <f t="array" ref="P22">ROUND(J22-M22,0)</f>
        <v>0</v>
      </c>
      <c r="Q22" s="38">
        <f t="array" ref="Q22">ROUND(K22-N22,0)</f>
        <v>0</v>
      </c>
      <c r="R22" s="35">
        <f t="array" ref="R22">ROUND(P22+Q22,0)</f>
        <v>0</v>
      </c>
      <c r="S22" s="27">
        <f t="shared" ref="S22" si="21">IF($H21="Before-2004",Q22,0)</f>
        <v>0</v>
      </c>
      <c r="T22" s="27">
        <f t="shared" ref="T22" si="22">IF(OR($F$1="No",$H21="Before-2004"),0,ROUND(Q22*0.1,0))</f>
        <v>0</v>
      </c>
      <c r="U22" s="28">
        <f>IF($H21="Before-2004",0,ROUND(Q22-T22,0))</f>
        <v>0</v>
      </c>
      <c r="V22" s="41">
        <f t="array" ref="V22">ROUND(S22+T22+U22,0)</f>
        <v>0</v>
      </c>
      <c r="W22" s="53">
        <f t="array" ref="W22">ROUND(R22-V22,0)</f>
        <v>0</v>
      </c>
      <c r="X22" s="43"/>
      <c r="Y22" s="54"/>
      <c r="Z22" s="232"/>
    </row>
    <row r="23" spans="1:211" s="7" customFormat="1" ht="17.25" customHeight="1" thickBot="1">
      <c r="A23" s="8" t="str">
        <f>IF(C21&gt;=1,"y","n")</f>
        <v>n</v>
      </c>
      <c r="B23" s="211"/>
      <c r="C23" s="210"/>
      <c r="D23" s="153"/>
      <c r="E23" s="154"/>
      <c r="F23" s="155"/>
      <c r="G23" s="132"/>
      <c r="H23" s="222"/>
      <c r="I23" s="77" t="str">
        <f t="shared" si="0"/>
        <v>Mar, 23</v>
      </c>
      <c r="J23" s="33">
        <f>$J21</f>
        <v>0</v>
      </c>
      <c r="K23" s="56">
        <f t="array" ref="K23">ROUND(J23*$K$8,0)</f>
        <v>0</v>
      </c>
      <c r="L23" s="57">
        <f t="array" ref="L23">ROUND(J23+K23,0)</f>
        <v>0</v>
      </c>
      <c r="M23" s="58">
        <f t="array" ref="M23">J23</f>
        <v>0</v>
      </c>
      <c r="N23" s="56">
        <f t="array" ref="N23">ROUND(M23*$N$8,0)</f>
        <v>0</v>
      </c>
      <c r="O23" s="57">
        <f t="array" ref="O23">ROUND(M23+N23,0)</f>
        <v>0</v>
      </c>
      <c r="P23" s="59">
        <f t="array" ref="P23">ROUND(J23-M23,0)</f>
        <v>0</v>
      </c>
      <c r="Q23" s="60">
        <f t="array" ref="Q23">ROUND(K23-N23,0)</f>
        <v>0</v>
      </c>
      <c r="R23" s="57">
        <f t="array" ref="R23">ROUND(P23+Q23,0)</f>
        <v>0</v>
      </c>
      <c r="S23" s="39">
        <f t="shared" ref="S23" si="23">IF($H21="Before-2004",Q23,0)</f>
        <v>0</v>
      </c>
      <c r="T23" s="39">
        <f t="shared" ref="T23" si="24">IF(OR($F$1="No",$H21="Before-2004"),0,ROUND(Q23*0.1,0))</f>
        <v>0</v>
      </c>
      <c r="U23" s="40">
        <f>IF($H21="Before-2004",0,ROUND(Q23-T23,0))</f>
        <v>0</v>
      </c>
      <c r="V23" s="61">
        <f t="array" ref="V23">ROUND(S23+T23+U23,0)</f>
        <v>0</v>
      </c>
      <c r="W23" s="62">
        <f t="array" ref="W23">ROUND(R23-V23,0)</f>
        <v>0</v>
      </c>
      <c r="X23" s="63"/>
      <c r="Y23" s="64"/>
      <c r="Z23" s="232"/>
    </row>
    <row r="24" spans="1:211" s="7" customFormat="1" ht="17.25" customHeight="1">
      <c r="A24" s="8" t="str">
        <f>IF(C24&gt;=1,"y","n")</f>
        <v>n</v>
      </c>
      <c r="B24" s="211"/>
      <c r="C24" s="160">
        <f>IF(D24&gt;0,C21+1,0)</f>
        <v>0</v>
      </c>
      <c r="D24" s="147"/>
      <c r="E24" s="148"/>
      <c r="F24" s="149"/>
      <c r="G24" s="130"/>
      <c r="H24" s="221"/>
      <c r="I24" s="9" t="str">
        <f t="shared" si="0"/>
        <v>Jan, 23</v>
      </c>
      <c r="J24" s="227">
        <v>0</v>
      </c>
      <c r="K24" s="11">
        <f t="array" ref="K24">ROUND(J24*$K$8,0)</f>
        <v>0</v>
      </c>
      <c r="L24" s="46">
        <f t="array" ref="L24">ROUND(J24+K24,0)</f>
        <v>0</v>
      </c>
      <c r="M24" s="47">
        <f t="array" ref="M24">J24</f>
        <v>0</v>
      </c>
      <c r="N24" s="11">
        <f t="array" ref="N24">ROUND(M24*$N$8,0)</f>
        <v>0</v>
      </c>
      <c r="O24" s="46">
        <f t="array" ref="O24">ROUND(M24+N24,0)</f>
        <v>0</v>
      </c>
      <c r="P24" s="48">
        <f t="array" ref="P24">ROUND(J24-M24,0)</f>
        <v>0</v>
      </c>
      <c r="Q24" s="49">
        <f t="array" ref="Q24">ROUND(K24-N24,0)</f>
        <v>0</v>
      </c>
      <c r="R24" s="46">
        <f t="array" ref="R24">ROUND(P24+Q24,0)</f>
        <v>0</v>
      </c>
      <c r="S24" s="15">
        <f t="shared" ref="S24" si="25">IF($H24="Before-2004",Q24,0)</f>
        <v>0</v>
      </c>
      <c r="T24" s="15">
        <f t="shared" ref="T24" si="26">IF(OR($F$1="No",$H24="Before-2004"),0,ROUND(Q24*0.1,0))</f>
        <v>0</v>
      </c>
      <c r="U24" s="16">
        <f>IF($H24="Before-2004",0,ROUND(Q24-T24,0))</f>
        <v>0</v>
      </c>
      <c r="V24" s="50">
        <f t="array" ref="V24">ROUND(S24+T24+U24,0)</f>
        <v>0</v>
      </c>
      <c r="W24" s="17">
        <f t="array" ref="W24">ROUND(R24-V24,0)</f>
        <v>0</v>
      </c>
      <c r="X24" s="51"/>
      <c r="Y24" s="19"/>
      <c r="Z24" s="232"/>
    </row>
    <row r="25" spans="1:211" s="7" customFormat="1" ht="17.25" customHeight="1">
      <c r="A25" s="8" t="str">
        <f>IF(C24&gt;=1,"y","n")</f>
        <v>n</v>
      </c>
      <c r="B25" s="211"/>
      <c r="C25" s="161"/>
      <c r="D25" s="150"/>
      <c r="E25" s="151"/>
      <c r="F25" s="152"/>
      <c r="G25" s="131"/>
      <c r="H25" s="222"/>
      <c r="I25" s="21" t="str">
        <f t="shared" si="0"/>
        <v>Feb, 23</v>
      </c>
      <c r="J25" s="52">
        <f>$J24</f>
        <v>0</v>
      </c>
      <c r="K25" s="22">
        <f t="array" ref="K25">ROUND(J25*$K$8,0)</f>
        <v>0</v>
      </c>
      <c r="L25" s="35">
        <f t="array" ref="L25">ROUND(J25+K25,0)</f>
        <v>0</v>
      </c>
      <c r="M25" s="24">
        <f t="array" ref="M25">J25</f>
        <v>0</v>
      </c>
      <c r="N25" s="22">
        <f t="array" ref="N25">ROUND(M25*$N$8,0)</f>
        <v>0</v>
      </c>
      <c r="O25" s="35">
        <f t="array" ref="O25">ROUND(M25+N25,0)</f>
        <v>0</v>
      </c>
      <c r="P25" s="37">
        <f t="array" ref="P25">ROUND(J25-M25,0)</f>
        <v>0</v>
      </c>
      <c r="Q25" s="38">
        <f t="array" ref="Q25">ROUND(K25-N25,0)</f>
        <v>0</v>
      </c>
      <c r="R25" s="35">
        <f t="array" ref="R25">ROUND(P25+Q25,0)</f>
        <v>0</v>
      </c>
      <c r="S25" s="27">
        <f t="shared" ref="S25" si="27">IF($H24="Before-2004",Q25,0)</f>
        <v>0</v>
      </c>
      <c r="T25" s="27">
        <f t="shared" ref="T25" si="28">IF(OR($F$1="No",$H24="Before-2004"),0,ROUND(Q25*0.1,0))</f>
        <v>0</v>
      </c>
      <c r="U25" s="28">
        <f>IF($H24="Before-2004",0,ROUND(Q25-T25,0))</f>
        <v>0</v>
      </c>
      <c r="V25" s="41">
        <f t="array" ref="V25">ROUND(S25+T25+U25,0)</f>
        <v>0</v>
      </c>
      <c r="W25" s="53">
        <f t="array" ref="W25">ROUND(R25-V25,0)</f>
        <v>0</v>
      </c>
      <c r="X25" s="43"/>
      <c r="Y25" s="54"/>
      <c r="Z25" s="232"/>
      <c r="HC25" s="55"/>
    </row>
    <row r="26" spans="1:211" s="7" customFormat="1" ht="17.25" customHeight="1" thickBot="1">
      <c r="A26" s="8" t="str">
        <f>IF(C24&gt;=1,"y","n")</f>
        <v>n</v>
      </c>
      <c r="B26" s="211"/>
      <c r="C26" s="210"/>
      <c r="D26" s="153"/>
      <c r="E26" s="154"/>
      <c r="F26" s="155"/>
      <c r="G26" s="132"/>
      <c r="H26" s="222"/>
      <c r="I26" s="77" t="str">
        <f t="shared" si="0"/>
        <v>Mar, 23</v>
      </c>
      <c r="J26" s="33">
        <f>$J24</f>
        <v>0</v>
      </c>
      <c r="K26" s="56">
        <f t="array" ref="K26">ROUND(J26*$K$8,0)</f>
        <v>0</v>
      </c>
      <c r="L26" s="57">
        <f t="array" ref="L26">ROUND(J26+K26,0)</f>
        <v>0</v>
      </c>
      <c r="M26" s="58">
        <f t="array" ref="M26">J26</f>
        <v>0</v>
      </c>
      <c r="N26" s="56">
        <f t="array" ref="N26">ROUND(M26*$N$8,0)</f>
        <v>0</v>
      </c>
      <c r="O26" s="57">
        <f t="array" ref="O26">ROUND(M26+N26,0)</f>
        <v>0</v>
      </c>
      <c r="P26" s="59">
        <f t="array" ref="P26">ROUND(J26-M26,0)</f>
        <v>0</v>
      </c>
      <c r="Q26" s="60">
        <f t="array" ref="Q26">ROUND(K26-N26,0)</f>
        <v>0</v>
      </c>
      <c r="R26" s="57">
        <f t="array" ref="R26">ROUND(P26+Q26,0)</f>
        <v>0</v>
      </c>
      <c r="S26" s="39">
        <f t="shared" ref="S26" si="29">IF($H24="Before-2004",Q26,0)</f>
        <v>0</v>
      </c>
      <c r="T26" s="39">
        <f t="shared" ref="T26" si="30">IF(OR($F$1="No",$H24="Before-2004"),0,ROUND(Q26*0.1,0))</f>
        <v>0</v>
      </c>
      <c r="U26" s="40">
        <f>IF($H24="Before-2004",0,ROUND(Q26-T26,0))</f>
        <v>0</v>
      </c>
      <c r="V26" s="61">
        <f t="array" ref="V26">ROUND(S26+T26+U26,0)</f>
        <v>0</v>
      </c>
      <c r="W26" s="62">
        <f t="array" ref="W26">ROUND(R26-V26,0)</f>
        <v>0</v>
      </c>
      <c r="X26" s="63"/>
      <c r="Y26" s="64"/>
      <c r="Z26" s="232"/>
    </row>
    <row r="27" spans="1:211" s="7" customFormat="1" ht="17.25" customHeight="1">
      <c r="A27" s="8" t="str">
        <f>IF(C27&gt;=1,"y","n")</f>
        <v>n</v>
      </c>
      <c r="B27" s="211"/>
      <c r="C27" s="160">
        <f>IF(D27&gt;0,C24+1,0)</f>
        <v>0</v>
      </c>
      <c r="D27" s="147"/>
      <c r="E27" s="148"/>
      <c r="F27" s="149"/>
      <c r="G27" s="130"/>
      <c r="H27" s="221"/>
      <c r="I27" s="9" t="str">
        <f t="shared" si="0"/>
        <v>Jan, 23</v>
      </c>
      <c r="J27" s="227"/>
      <c r="K27" s="11">
        <f t="array" ref="K27">ROUND(J27*$K$8,0)</f>
        <v>0</v>
      </c>
      <c r="L27" s="46">
        <f t="array" ref="L27">ROUND(J27+K27,0)</f>
        <v>0</v>
      </c>
      <c r="M27" s="47">
        <f t="array" ref="M27">J27</f>
        <v>0</v>
      </c>
      <c r="N27" s="11">
        <f t="array" ref="N27">ROUND(M27*$N$8,0)</f>
        <v>0</v>
      </c>
      <c r="O27" s="46">
        <f t="array" ref="O27">ROUND(M27+N27,0)</f>
        <v>0</v>
      </c>
      <c r="P27" s="48">
        <f t="array" ref="P27">ROUND(J27-M27,0)</f>
        <v>0</v>
      </c>
      <c r="Q27" s="49">
        <f t="array" ref="Q27">ROUND(K27-N27,0)</f>
        <v>0</v>
      </c>
      <c r="R27" s="46">
        <f t="array" ref="R27">ROUND(P27+Q27,0)</f>
        <v>0</v>
      </c>
      <c r="S27" s="15">
        <f t="shared" ref="S27" si="31">IF($H27="Before-2004",Q27,0)</f>
        <v>0</v>
      </c>
      <c r="T27" s="15">
        <f t="shared" ref="T27" si="32">IF(OR($F$1="No",$H27="Before-2004"),0,ROUND(Q27*0.1,0))</f>
        <v>0</v>
      </c>
      <c r="U27" s="16">
        <f>IF($H27="Before-2004",0,ROUND(Q27-T27,0))</f>
        <v>0</v>
      </c>
      <c r="V27" s="50">
        <f t="array" ref="V27">ROUND(S27+T27+U27,0)</f>
        <v>0</v>
      </c>
      <c r="W27" s="17">
        <f t="array" ref="W27">ROUND(R27-V27,0)</f>
        <v>0</v>
      </c>
      <c r="X27" s="51"/>
      <c r="Y27" s="19"/>
      <c r="Z27" s="232"/>
    </row>
    <row r="28" spans="1:211" s="7" customFormat="1" ht="17.25" customHeight="1">
      <c r="A28" s="8" t="str">
        <f>IF(C27&gt;=1,"y","n")</f>
        <v>n</v>
      </c>
      <c r="B28" s="211"/>
      <c r="C28" s="161"/>
      <c r="D28" s="150"/>
      <c r="E28" s="151"/>
      <c r="F28" s="152"/>
      <c r="G28" s="131"/>
      <c r="H28" s="222"/>
      <c r="I28" s="21" t="str">
        <f t="shared" si="0"/>
        <v>Feb, 23</v>
      </c>
      <c r="J28" s="52">
        <f>$J27</f>
        <v>0</v>
      </c>
      <c r="K28" s="22">
        <f t="array" ref="K28">ROUND(J28*$K$8,0)</f>
        <v>0</v>
      </c>
      <c r="L28" s="35">
        <f t="array" ref="L28">ROUND(J28+K28,0)</f>
        <v>0</v>
      </c>
      <c r="M28" s="24">
        <f t="array" ref="M28">J28</f>
        <v>0</v>
      </c>
      <c r="N28" s="22">
        <f t="array" ref="N28">ROUND(M28*$N$8,0)</f>
        <v>0</v>
      </c>
      <c r="O28" s="35">
        <f t="array" ref="O28">ROUND(M28+N28,0)</f>
        <v>0</v>
      </c>
      <c r="P28" s="37">
        <f t="array" ref="P28">ROUND(J28-M28,0)</f>
        <v>0</v>
      </c>
      <c r="Q28" s="38">
        <f t="array" ref="Q28">ROUND(K28-N28,0)</f>
        <v>0</v>
      </c>
      <c r="R28" s="35">
        <f t="array" ref="R28">ROUND(P28+Q28,0)</f>
        <v>0</v>
      </c>
      <c r="S28" s="27">
        <f t="shared" ref="S28" si="33">IF($H27="Before-2004",Q28,0)</f>
        <v>0</v>
      </c>
      <c r="T28" s="27">
        <f t="shared" ref="T28" si="34">IF(OR($F$1="No",$H27="Before-2004"),0,ROUND(Q28*0.1,0))</f>
        <v>0</v>
      </c>
      <c r="U28" s="28">
        <f>IF($H27="Before-2004",0,ROUND(Q28-T28,0))</f>
        <v>0</v>
      </c>
      <c r="V28" s="41">
        <f t="array" ref="V28">ROUND(S28+T28+U28,0)</f>
        <v>0</v>
      </c>
      <c r="W28" s="53">
        <f t="array" ref="W28">ROUND(R28-V28,0)</f>
        <v>0</v>
      </c>
      <c r="X28" s="43"/>
      <c r="Y28" s="54"/>
      <c r="Z28" s="232"/>
    </row>
    <row r="29" spans="1:211" s="7" customFormat="1" ht="17.25" customHeight="1" thickBot="1">
      <c r="A29" s="8" t="str">
        <f>IF(C27&gt;=1,"y","n")</f>
        <v>n</v>
      </c>
      <c r="B29" s="211"/>
      <c r="C29" s="210"/>
      <c r="D29" s="153"/>
      <c r="E29" s="154"/>
      <c r="F29" s="155"/>
      <c r="G29" s="132"/>
      <c r="H29" s="222"/>
      <c r="I29" s="77" t="str">
        <f t="shared" si="0"/>
        <v>Mar, 23</v>
      </c>
      <c r="J29" s="33">
        <f>$J27</f>
        <v>0</v>
      </c>
      <c r="K29" s="56">
        <f t="array" ref="K29">ROUND(J29*$K$8,0)</f>
        <v>0</v>
      </c>
      <c r="L29" s="57">
        <f t="array" ref="L29">ROUND(J29+K29,0)</f>
        <v>0</v>
      </c>
      <c r="M29" s="58">
        <f t="array" ref="M29">J29</f>
        <v>0</v>
      </c>
      <c r="N29" s="56">
        <f t="array" ref="N29">ROUND(M29*$N$8,0)</f>
        <v>0</v>
      </c>
      <c r="O29" s="57">
        <f t="array" ref="O29">ROUND(M29+N29,0)</f>
        <v>0</v>
      </c>
      <c r="P29" s="59">
        <f t="array" ref="P29">ROUND(J29-M29,0)</f>
        <v>0</v>
      </c>
      <c r="Q29" s="60">
        <f t="array" ref="Q29">ROUND(K29-N29,0)</f>
        <v>0</v>
      </c>
      <c r="R29" s="57">
        <f t="array" ref="R29">ROUND(P29+Q29,0)</f>
        <v>0</v>
      </c>
      <c r="S29" s="39">
        <f t="shared" ref="S29" si="35">IF($H27="Before-2004",Q29,0)</f>
        <v>0</v>
      </c>
      <c r="T29" s="39">
        <f t="shared" ref="T29" si="36">IF(OR($F$1="No",$H27="Before-2004"),0,ROUND(Q29*0.1,0))</f>
        <v>0</v>
      </c>
      <c r="U29" s="40">
        <f>IF($H27="Before-2004",0,ROUND(Q29-T29,0))</f>
        <v>0</v>
      </c>
      <c r="V29" s="61">
        <f t="array" ref="V29">ROUND(S29+T29+U29,0)</f>
        <v>0</v>
      </c>
      <c r="W29" s="62">
        <f t="array" ref="W29">ROUND(R29-V29,0)</f>
        <v>0</v>
      </c>
      <c r="X29" s="63"/>
      <c r="Y29" s="64"/>
      <c r="Z29" s="232"/>
    </row>
    <row r="30" spans="1:211" s="7" customFormat="1" ht="17.25" customHeight="1">
      <c r="A30" s="8" t="str">
        <f>IF(C30&gt;=1,"y","n")</f>
        <v>n</v>
      </c>
      <c r="B30" s="211"/>
      <c r="C30" s="160">
        <f>IF(D30&gt;0,C27+1,0)</f>
        <v>0</v>
      </c>
      <c r="D30" s="147"/>
      <c r="E30" s="148"/>
      <c r="F30" s="149"/>
      <c r="G30" s="130"/>
      <c r="H30" s="221"/>
      <c r="I30" s="9" t="str">
        <f t="shared" si="0"/>
        <v>Jan, 23</v>
      </c>
      <c r="J30" s="227"/>
      <c r="K30" s="11">
        <f t="array" ref="K30">ROUND(J30*$K$8,0)</f>
        <v>0</v>
      </c>
      <c r="L30" s="46">
        <f t="array" ref="L30">ROUND(J30+K30,0)</f>
        <v>0</v>
      </c>
      <c r="M30" s="47">
        <f t="array" ref="M30">J30</f>
        <v>0</v>
      </c>
      <c r="N30" s="11">
        <f t="array" ref="N30">ROUND(M30*$N$8,0)</f>
        <v>0</v>
      </c>
      <c r="O30" s="46">
        <f t="array" ref="O30">ROUND(M30+N30,0)</f>
        <v>0</v>
      </c>
      <c r="P30" s="48">
        <f t="array" ref="P30">ROUND(J30-M30,0)</f>
        <v>0</v>
      </c>
      <c r="Q30" s="49">
        <f t="array" ref="Q30">ROUND(K30-N30,0)</f>
        <v>0</v>
      </c>
      <c r="R30" s="46">
        <f t="array" ref="R30">ROUND(P30+Q30,0)</f>
        <v>0</v>
      </c>
      <c r="S30" s="15">
        <f t="shared" ref="S30" si="37">IF($H30="Before-2004",Q30,0)</f>
        <v>0</v>
      </c>
      <c r="T30" s="15">
        <f t="shared" ref="T30" si="38">IF(OR($F$1="No",$H30="Before-2004"),0,ROUND(Q30*0.1,0))</f>
        <v>0</v>
      </c>
      <c r="U30" s="16">
        <f>IF($H30="Before-2004",0,ROUND(Q30-T30,0))</f>
        <v>0</v>
      </c>
      <c r="V30" s="50">
        <f t="array" ref="V30">ROUND(S30+T30+U30,0)</f>
        <v>0</v>
      </c>
      <c r="W30" s="17">
        <f t="array" ref="W30">ROUND(R30-V30,0)</f>
        <v>0</v>
      </c>
      <c r="X30" s="51"/>
      <c r="Y30" s="19"/>
      <c r="Z30" s="232"/>
    </row>
    <row r="31" spans="1:211" s="7" customFormat="1" ht="17.25" customHeight="1">
      <c r="A31" s="8" t="str">
        <f>IF(C30&gt;=1,"y","n")</f>
        <v>n</v>
      </c>
      <c r="B31" s="211"/>
      <c r="C31" s="161"/>
      <c r="D31" s="150"/>
      <c r="E31" s="151"/>
      <c r="F31" s="152"/>
      <c r="G31" s="131"/>
      <c r="H31" s="222"/>
      <c r="I31" s="21" t="str">
        <f t="shared" si="0"/>
        <v>Feb, 23</v>
      </c>
      <c r="J31" s="52">
        <f>$J30</f>
        <v>0</v>
      </c>
      <c r="K31" s="22">
        <f t="array" ref="K31">ROUND(J31*$K$8,0)</f>
        <v>0</v>
      </c>
      <c r="L31" s="35">
        <f t="array" ref="L31">ROUND(J31+K31,0)</f>
        <v>0</v>
      </c>
      <c r="M31" s="24">
        <f t="array" ref="M31">J31</f>
        <v>0</v>
      </c>
      <c r="N31" s="22">
        <f t="array" ref="N31">ROUND(M31*$N$8,0)</f>
        <v>0</v>
      </c>
      <c r="O31" s="35">
        <f t="array" ref="O31">ROUND(M31+N31,0)</f>
        <v>0</v>
      </c>
      <c r="P31" s="37">
        <f t="array" ref="P31">ROUND(J31-M31,0)</f>
        <v>0</v>
      </c>
      <c r="Q31" s="38">
        <f t="array" ref="Q31">ROUND(K31-N31,0)</f>
        <v>0</v>
      </c>
      <c r="R31" s="35">
        <f t="array" ref="R31">ROUND(P31+Q31,0)</f>
        <v>0</v>
      </c>
      <c r="S31" s="27">
        <f t="shared" ref="S31" si="39">IF($H30="Before-2004",Q31,0)</f>
        <v>0</v>
      </c>
      <c r="T31" s="27">
        <f t="shared" ref="T31" si="40">IF(OR($F$1="No",$H30="Before-2004"),0,ROUND(Q31*0.1,0))</f>
        <v>0</v>
      </c>
      <c r="U31" s="28">
        <f>IF($H30="Before-2004",0,ROUND(Q31-T31,0))</f>
        <v>0</v>
      </c>
      <c r="V31" s="41">
        <f t="array" ref="V31">ROUND(S31+T31+U31,0)</f>
        <v>0</v>
      </c>
      <c r="W31" s="53">
        <f t="array" ref="W31">ROUND(R31-V31,0)</f>
        <v>0</v>
      </c>
      <c r="X31" s="43"/>
      <c r="Y31" s="54"/>
      <c r="Z31" s="232"/>
    </row>
    <row r="32" spans="1:211" s="7" customFormat="1" ht="17.25" customHeight="1" thickBot="1">
      <c r="A32" s="8" t="str">
        <f>IF(C30&gt;=1,"y","n")</f>
        <v>n</v>
      </c>
      <c r="B32" s="211"/>
      <c r="C32" s="210"/>
      <c r="D32" s="153"/>
      <c r="E32" s="154"/>
      <c r="F32" s="155"/>
      <c r="G32" s="132"/>
      <c r="H32" s="222"/>
      <c r="I32" s="77" t="str">
        <f t="shared" si="0"/>
        <v>Mar, 23</v>
      </c>
      <c r="J32" s="33">
        <f>$J30</f>
        <v>0</v>
      </c>
      <c r="K32" s="56">
        <f t="array" ref="K32">ROUND(J32*$K$8,0)</f>
        <v>0</v>
      </c>
      <c r="L32" s="57">
        <f t="array" ref="L32">ROUND(J32+K32,0)</f>
        <v>0</v>
      </c>
      <c r="M32" s="58">
        <f t="array" ref="M32">J32</f>
        <v>0</v>
      </c>
      <c r="N32" s="56">
        <f t="array" ref="N32">ROUND(M32*$N$8,0)</f>
        <v>0</v>
      </c>
      <c r="O32" s="57">
        <f t="array" ref="O32">ROUND(M32+N32,0)</f>
        <v>0</v>
      </c>
      <c r="P32" s="59">
        <f t="array" ref="P32">ROUND(J32-M32,0)</f>
        <v>0</v>
      </c>
      <c r="Q32" s="60">
        <f t="array" ref="Q32">ROUND(K32-N32,0)</f>
        <v>0</v>
      </c>
      <c r="R32" s="57">
        <f t="array" ref="R32">ROUND(P32+Q32,0)</f>
        <v>0</v>
      </c>
      <c r="S32" s="39">
        <f t="shared" ref="S32" si="41">IF($H30="Before-2004",Q32,0)</f>
        <v>0</v>
      </c>
      <c r="T32" s="39">
        <f t="shared" ref="T32" si="42">IF(OR($F$1="No",$H30="Before-2004"),0,ROUND(Q32*0.1,0))</f>
        <v>0</v>
      </c>
      <c r="U32" s="40">
        <f>IF($H30="Before-2004",0,ROUND(Q32-T32,0))</f>
        <v>0</v>
      </c>
      <c r="V32" s="61">
        <f t="array" ref="V32">ROUND(S32+T32+U32,0)</f>
        <v>0</v>
      </c>
      <c r="W32" s="62">
        <f t="array" ref="W32">ROUND(R32-V32,0)</f>
        <v>0</v>
      </c>
      <c r="X32" s="63"/>
      <c r="Y32" s="64"/>
      <c r="Z32" s="232"/>
    </row>
    <row r="33" spans="1:26" s="7" customFormat="1" ht="17.25" customHeight="1">
      <c r="A33" s="8" t="str">
        <f>IF(C33&gt;=1,"y","n")</f>
        <v>n</v>
      </c>
      <c r="B33" s="211"/>
      <c r="C33" s="160">
        <f>IF(D33&gt;0,C30+1,0)</f>
        <v>0</v>
      </c>
      <c r="D33" s="147"/>
      <c r="E33" s="148"/>
      <c r="F33" s="149"/>
      <c r="G33" s="130"/>
      <c r="H33" s="221"/>
      <c r="I33" s="9" t="str">
        <f t="shared" si="0"/>
        <v>Jan, 23</v>
      </c>
      <c r="J33" s="227"/>
      <c r="K33" s="11">
        <f t="array" ref="K33">ROUND(J33*$K$8,0)</f>
        <v>0</v>
      </c>
      <c r="L33" s="46">
        <f t="array" ref="L33">ROUND(J33+K33,0)</f>
        <v>0</v>
      </c>
      <c r="M33" s="47">
        <f t="array" ref="M33">J33</f>
        <v>0</v>
      </c>
      <c r="N33" s="11">
        <f t="array" ref="N33">ROUND(M33*$N$8,0)</f>
        <v>0</v>
      </c>
      <c r="O33" s="46">
        <f t="array" ref="O33">ROUND(M33+N33,0)</f>
        <v>0</v>
      </c>
      <c r="P33" s="48">
        <f t="array" ref="P33">ROUND(J33-M33,0)</f>
        <v>0</v>
      </c>
      <c r="Q33" s="49">
        <f t="array" ref="Q33">ROUND(K33-N33,0)</f>
        <v>0</v>
      </c>
      <c r="R33" s="46">
        <f t="array" ref="R33">ROUND(P33+Q33,0)</f>
        <v>0</v>
      </c>
      <c r="S33" s="15">
        <f t="shared" ref="S33" si="43">IF($H33="Before-2004",Q33,0)</f>
        <v>0</v>
      </c>
      <c r="T33" s="15">
        <f t="shared" ref="T33" si="44">IF(OR($F$1="No",$H33="Before-2004"),0,ROUND(Q33*0.1,0))</f>
        <v>0</v>
      </c>
      <c r="U33" s="16">
        <f>IF($H33="Before-2004",0,ROUND(Q33-T33,0))</f>
        <v>0</v>
      </c>
      <c r="V33" s="50">
        <f t="array" ref="V33">ROUND(S33+T33+U33,0)</f>
        <v>0</v>
      </c>
      <c r="W33" s="17">
        <f t="array" ref="W33">ROUND(R33-V33,0)</f>
        <v>0</v>
      </c>
      <c r="X33" s="51"/>
      <c r="Y33" s="19"/>
      <c r="Z33" s="232"/>
    </row>
    <row r="34" spans="1:26" s="7" customFormat="1" ht="17.25" customHeight="1">
      <c r="A34" s="8" t="str">
        <f>IF(C33&gt;=1,"y","n")</f>
        <v>n</v>
      </c>
      <c r="B34" s="211"/>
      <c r="C34" s="161"/>
      <c r="D34" s="150"/>
      <c r="E34" s="151"/>
      <c r="F34" s="152"/>
      <c r="G34" s="131"/>
      <c r="H34" s="222"/>
      <c r="I34" s="21" t="str">
        <f t="shared" si="0"/>
        <v>Feb, 23</v>
      </c>
      <c r="J34" s="52">
        <f>$J33</f>
        <v>0</v>
      </c>
      <c r="K34" s="22">
        <f t="array" ref="K34">ROUND(J34*$K$8,0)</f>
        <v>0</v>
      </c>
      <c r="L34" s="35">
        <f t="array" ref="L34">ROUND(J34+K34,0)</f>
        <v>0</v>
      </c>
      <c r="M34" s="24">
        <f t="array" ref="M34">J34</f>
        <v>0</v>
      </c>
      <c r="N34" s="22">
        <f t="array" ref="N34">ROUND(M34*$N$8,0)</f>
        <v>0</v>
      </c>
      <c r="O34" s="35">
        <f t="array" ref="O34">ROUND(M34+N34,0)</f>
        <v>0</v>
      </c>
      <c r="P34" s="37">
        <f t="array" ref="P34">ROUND(J34-M34,0)</f>
        <v>0</v>
      </c>
      <c r="Q34" s="38">
        <f t="array" ref="Q34">ROUND(K34-N34,0)</f>
        <v>0</v>
      </c>
      <c r="R34" s="35">
        <f t="array" ref="R34">ROUND(P34+Q34,0)</f>
        <v>0</v>
      </c>
      <c r="S34" s="27">
        <f t="shared" ref="S34" si="45">IF($H33="Before-2004",Q34,0)</f>
        <v>0</v>
      </c>
      <c r="T34" s="27">
        <f t="shared" ref="T34" si="46">IF(OR($F$1="No",$H33="Before-2004"),0,ROUND(Q34*0.1,0))</f>
        <v>0</v>
      </c>
      <c r="U34" s="28">
        <f>IF($H33="Before-2004",0,ROUND(Q34-T34,0))</f>
        <v>0</v>
      </c>
      <c r="V34" s="41">
        <f t="array" ref="V34">ROUND(S34+T34+U34,0)</f>
        <v>0</v>
      </c>
      <c r="W34" s="53">
        <f t="array" ref="W34">ROUND(R34-V34,0)</f>
        <v>0</v>
      </c>
      <c r="X34" s="43"/>
      <c r="Y34" s="54"/>
      <c r="Z34" s="232"/>
    </row>
    <row r="35" spans="1:26" s="7" customFormat="1" ht="17.25" customHeight="1" thickBot="1">
      <c r="A35" s="8" t="str">
        <f>IF(C33&gt;=1,"y","n")</f>
        <v>n</v>
      </c>
      <c r="B35" s="211"/>
      <c r="C35" s="210"/>
      <c r="D35" s="153"/>
      <c r="E35" s="154"/>
      <c r="F35" s="155"/>
      <c r="G35" s="132"/>
      <c r="H35" s="222"/>
      <c r="I35" s="77" t="str">
        <f t="shared" si="0"/>
        <v>Mar, 23</v>
      </c>
      <c r="J35" s="33">
        <f>$J33</f>
        <v>0</v>
      </c>
      <c r="K35" s="56">
        <f t="array" ref="K35">ROUND(J35*$K$8,0)</f>
        <v>0</v>
      </c>
      <c r="L35" s="57">
        <f t="array" ref="L35">ROUND(J35+K35,0)</f>
        <v>0</v>
      </c>
      <c r="M35" s="58">
        <f t="array" ref="M35">J35</f>
        <v>0</v>
      </c>
      <c r="N35" s="56">
        <f t="array" ref="N35">ROUND(M35*$N$8,0)</f>
        <v>0</v>
      </c>
      <c r="O35" s="57">
        <f t="array" ref="O35">ROUND(M35+N35,0)</f>
        <v>0</v>
      </c>
      <c r="P35" s="59">
        <f t="array" ref="P35">ROUND(J35-M35,0)</f>
        <v>0</v>
      </c>
      <c r="Q35" s="60">
        <f t="array" ref="Q35">ROUND(K35-N35,0)</f>
        <v>0</v>
      </c>
      <c r="R35" s="57">
        <f t="array" ref="R35">ROUND(P35+Q35,0)</f>
        <v>0</v>
      </c>
      <c r="S35" s="39">
        <f t="shared" ref="S35" si="47">IF($H33="Before-2004",Q35,0)</f>
        <v>0</v>
      </c>
      <c r="T35" s="39">
        <f t="shared" ref="T35" si="48">IF(OR($F$1="No",$H33="Before-2004"),0,ROUND(Q35*0.1,0))</f>
        <v>0</v>
      </c>
      <c r="U35" s="40">
        <f>IF($H33="Before-2004",0,ROUND(Q35-T35,0))</f>
        <v>0</v>
      </c>
      <c r="V35" s="61">
        <f t="array" ref="V35">ROUND(S35+T35+U35,0)</f>
        <v>0</v>
      </c>
      <c r="W35" s="62">
        <f t="array" ref="W35">ROUND(R35-V35,0)</f>
        <v>0</v>
      </c>
      <c r="X35" s="63"/>
      <c r="Y35" s="64"/>
      <c r="Z35" s="232"/>
    </row>
    <row r="36" spans="1:26" s="7" customFormat="1" ht="17.25" customHeight="1">
      <c r="A36" s="8" t="str">
        <f>IF(C36&gt;=1,"y","n")</f>
        <v>n</v>
      </c>
      <c r="B36" s="211"/>
      <c r="C36" s="160">
        <f>IF(D36&gt;0,C33+1,0)</f>
        <v>0</v>
      </c>
      <c r="D36" s="147"/>
      <c r="E36" s="148"/>
      <c r="F36" s="149"/>
      <c r="G36" s="130"/>
      <c r="H36" s="221"/>
      <c r="I36" s="9" t="str">
        <f t="shared" si="0"/>
        <v>Jan, 23</v>
      </c>
      <c r="J36" s="227"/>
      <c r="K36" s="11">
        <f t="array" ref="K36">ROUND(J36*$K$8,0)</f>
        <v>0</v>
      </c>
      <c r="L36" s="46">
        <f t="array" ref="L36">ROUND(J36+K36,0)</f>
        <v>0</v>
      </c>
      <c r="M36" s="47">
        <f t="array" ref="M36">J36</f>
        <v>0</v>
      </c>
      <c r="N36" s="11">
        <f t="array" ref="N36">ROUND(M36*$N$8,0)</f>
        <v>0</v>
      </c>
      <c r="O36" s="46">
        <f t="array" ref="O36">ROUND(M36+N36,0)</f>
        <v>0</v>
      </c>
      <c r="P36" s="48">
        <f t="array" ref="P36">ROUND(J36-M36,0)</f>
        <v>0</v>
      </c>
      <c r="Q36" s="49">
        <f t="array" ref="Q36">ROUND(K36-N36,0)</f>
        <v>0</v>
      </c>
      <c r="R36" s="46">
        <f t="array" ref="R36">ROUND(P36+Q36,0)</f>
        <v>0</v>
      </c>
      <c r="S36" s="15">
        <f t="shared" ref="S36" si="49">IF($H36="Before-2004",Q36,0)</f>
        <v>0</v>
      </c>
      <c r="T36" s="15">
        <f t="shared" ref="T36" si="50">IF(OR($F$1="No",$H36="Before-2004"),0,ROUND(Q36*0.1,0))</f>
        <v>0</v>
      </c>
      <c r="U36" s="16">
        <f>IF($H36="Before-2004",0,ROUND(Q36-T36,0))</f>
        <v>0</v>
      </c>
      <c r="V36" s="50">
        <f t="array" ref="V36">ROUND(S36+T36+U36,0)</f>
        <v>0</v>
      </c>
      <c r="W36" s="17">
        <f t="array" ref="W36">ROUND(R36-V36,0)</f>
        <v>0</v>
      </c>
      <c r="X36" s="51"/>
      <c r="Y36" s="19"/>
      <c r="Z36" s="232"/>
    </row>
    <row r="37" spans="1:26" s="7" customFormat="1" ht="17.25" customHeight="1">
      <c r="A37" s="8" t="str">
        <f>IF(C36&gt;=1,"y","n")</f>
        <v>n</v>
      </c>
      <c r="B37" s="211"/>
      <c r="C37" s="161"/>
      <c r="D37" s="150"/>
      <c r="E37" s="151"/>
      <c r="F37" s="152"/>
      <c r="G37" s="131"/>
      <c r="H37" s="222"/>
      <c r="I37" s="21" t="str">
        <f t="shared" si="0"/>
        <v>Feb, 23</v>
      </c>
      <c r="J37" s="52">
        <f>$J36</f>
        <v>0</v>
      </c>
      <c r="K37" s="22">
        <f t="array" ref="K37">ROUND(J37*$K$8,0)</f>
        <v>0</v>
      </c>
      <c r="L37" s="35">
        <f t="array" ref="L37">ROUND(J37+K37,0)</f>
        <v>0</v>
      </c>
      <c r="M37" s="24">
        <f t="array" ref="M37">J37</f>
        <v>0</v>
      </c>
      <c r="N37" s="22">
        <f t="array" ref="N37">ROUND(M37*$N$8,0)</f>
        <v>0</v>
      </c>
      <c r="O37" s="35">
        <f t="array" ref="O37">ROUND(M37+N37,0)</f>
        <v>0</v>
      </c>
      <c r="P37" s="37">
        <f t="array" ref="P37">ROUND(J37-M37,0)</f>
        <v>0</v>
      </c>
      <c r="Q37" s="38">
        <f t="array" ref="Q37">ROUND(K37-N37,0)</f>
        <v>0</v>
      </c>
      <c r="R37" s="35">
        <f t="array" ref="R37">ROUND(P37+Q37,0)</f>
        <v>0</v>
      </c>
      <c r="S37" s="27">
        <f t="shared" ref="S37" si="51">IF($H36="Before-2004",Q37,0)</f>
        <v>0</v>
      </c>
      <c r="T37" s="27">
        <f t="shared" ref="T37" si="52">IF(OR($F$1="No",$H36="Before-2004"),0,ROUND(Q37*0.1,0))</f>
        <v>0</v>
      </c>
      <c r="U37" s="28">
        <f>IF($H36="Before-2004",0,ROUND(Q37-T37,0))</f>
        <v>0</v>
      </c>
      <c r="V37" s="41">
        <f t="array" ref="V37">ROUND(S37+T37+U37,0)</f>
        <v>0</v>
      </c>
      <c r="W37" s="53">
        <f t="array" ref="W37">ROUND(R37-V37,0)</f>
        <v>0</v>
      </c>
      <c r="X37" s="43"/>
      <c r="Y37" s="54"/>
      <c r="Z37" s="232"/>
    </row>
    <row r="38" spans="1:26" s="7" customFormat="1" ht="17.25" customHeight="1" thickBot="1">
      <c r="A38" s="8" t="str">
        <f>IF(C36&gt;=1,"y","n")</f>
        <v>n</v>
      </c>
      <c r="B38" s="211"/>
      <c r="C38" s="210"/>
      <c r="D38" s="153"/>
      <c r="E38" s="154"/>
      <c r="F38" s="155"/>
      <c r="G38" s="132"/>
      <c r="H38" s="222"/>
      <c r="I38" s="77" t="str">
        <f t="shared" si="0"/>
        <v>Mar, 23</v>
      </c>
      <c r="J38" s="33">
        <f>$J36</f>
        <v>0</v>
      </c>
      <c r="K38" s="56">
        <f t="array" ref="K38">ROUND(J38*$K$8,0)</f>
        <v>0</v>
      </c>
      <c r="L38" s="57">
        <f t="array" ref="L38">ROUND(J38+K38,0)</f>
        <v>0</v>
      </c>
      <c r="M38" s="58">
        <f t="array" ref="M38">J38</f>
        <v>0</v>
      </c>
      <c r="N38" s="56">
        <f t="array" ref="N38">ROUND(M38*$N$8,0)</f>
        <v>0</v>
      </c>
      <c r="O38" s="57">
        <f t="array" ref="O38">ROUND(M38+N38,0)</f>
        <v>0</v>
      </c>
      <c r="P38" s="59">
        <f t="array" ref="P38">ROUND(J38-M38,0)</f>
        <v>0</v>
      </c>
      <c r="Q38" s="60">
        <f t="array" ref="Q38">ROUND(K38-N38,0)</f>
        <v>0</v>
      </c>
      <c r="R38" s="57">
        <f t="array" ref="R38">ROUND(P38+Q38,0)</f>
        <v>0</v>
      </c>
      <c r="S38" s="39">
        <f t="shared" ref="S38" si="53">IF($H36="Before-2004",Q38,0)</f>
        <v>0</v>
      </c>
      <c r="T38" s="39">
        <f t="shared" ref="T38" si="54">IF(OR($F$1="No",$H36="Before-2004"),0,ROUND(Q38*0.1,0))</f>
        <v>0</v>
      </c>
      <c r="U38" s="40">
        <f>IF($H36="Before-2004",0,ROUND(Q38-T38,0))</f>
        <v>0</v>
      </c>
      <c r="V38" s="61">
        <f t="array" ref="V38">ROUND(S38+T38+U38,0)</f>
        <v>0</v>
      </c>
      <c r="W38" s="62">
        <f t="array" ref="W38">ROUND(R38-V38,0)</f>
        <v>0</v>
      </c>
      <c r="X38" s="63"/>
      <c r="Y38" s="64"/>
      <c r="Z38" s="232"/>
    </row>
    <row r="39" spans="1:26" ht="69" customHeight="1" thickBot="1">
      <c r="B39" s="211"/>
      <c r="C39" s="177" t="s">
        <v>3</v>
      </c>
      <c r="D39" s="178"/>
      <c r="E39" s="178"/>
      <c r="F39" s="178"/>
      <c r="G39" s="178"/>
      <c r="H39" s="81"/>
      <c r="I39" s="81"/>
      <c r="J39" s="65">
        <f t="array" ref="J39">SUM(ROUND(J9:J38,0))</f>
        <v>279000</v>
      </c>
      <c r="K39" s="66">
        <f t="array" ref="K39">SUM(ROUND(K9:K38,0))</f>
        <v>117180</v>
      </c>
      <c r="L39" s="67">
        <f t="array" ref="L39">SUM(ROUND(L9:L38,0))</f>
        <v>396180</v>
      </c>
      <c r="M39" s="65">
        <f t="array" ref="M39">SUM(ROUND(M9:M38,0))</f>
        <v>279000</v>
      </c>
      <c r="N39" s="66">
        <f t="array" ref="N39">SUM(ROUND(N9:N38,0))</f>
        <v>106020</v>
      </c>
      <c r="O39" s="67">
        <f t="array" ref="O39">SUM(ROUND(O9:O38,0))</f>
        <v>385020</v>
      </c>
      <c r="P39" s="65">
        <f t="array" ref="P39">SUM(ROUND(P9:P38,0))</f>
        <v>0</v>
      </c>
      <c r="Q39" s="66">
        <f t="array" ref="Q39">SUM(ROUND(Q9:Q38,0))</f>
        <v>11160</v>
      </c>
      <c r="R39" s="68">
        <f t="array" ref="R39">SUM(ROUND(R9:R38,0))</f>
        <v>11160</v>
      </c>
      <c r="S39" s="69">
        <f t="array" ref="S39">SUM(ROUND(S9:S38,0))</f>
        <v>5412</v>
      </c>
      <c r="T39" s="65">
        <f t="array" ref="T39">SUM(ROUND(T9:T38,0))</f>
        <v>0</v>
      </c>
      <c r="U39" s="65">
        <f t="array" ref="U39">SUM(ROUND(U9:U38,0))</f>
        <v>5748</v>
      </c>
      <c r="V39" s="70">
        <f t="array" ref="V39">SUM(ROUND(V9:V38,0))</f>
        <v>11160</v>
      </c>
      <c r="W39" s="70">
        <f t="array" ref="W39">SUM(ROUND(W9:W38,0))</f>
        <v>0</v>
      </c>
      <c r="X39" s="70"/>
      <c r="Y39" s="71"/>
      <c r="Z39" s="232"/>
    </row>
    <row r="40" spans="1:26" ht="18" customHeight="1">
      <c r="B40" s="211"/>
      <c r="C40" s="203" t="s">
        <v>9</v>
      </c>
      <c r="D40" s="204"/>
      <c r="E40" s="204"/>
      <c r="F40" s="204"/>
      <c r="G40" s="204"/>
      <c r="H40" s="204"/>
      <c r="I40" s="205"/>
      <c r="J40" s="205"/>
      <c r="K40" s="205"/>
      <c r="L40" s="205"/>
      <c r="M40" s="205"/>
      <c r="N40" s="205"/>
      <c r="O40" s="205"/>
      <c r="P40" s="205"/>
      <c r="Q40" s="205"/>
      <c r="R40" s="206" t="s">
        <v>18</v>
      </c>
      <c r="S40" s="207"/>
      <c r="T40" s="207"/>
      <c r="U40" s="207"/>
      <c r="V40" s="207"/>
      <c r="W40" s="207"/>
      <c r="X40" s="207"/>
      <c r="Y40" s="208"/>
      <c r="Z40" s="232"/>
    </row>
    <row r="41" spans="1:26" ht="18" customHeight="1">
      <c r="B41" s="211"/>
      <c r="C41" s="73" t="s">
        <v>4</v>
      </c>
      <c r="D41" s="118" t="s">
        <v>12</v>
      </c>
      <c r="E41" s="119"/>
      <c r="F41" s="119"/>
      <c r="G41" s="119"/>
      <c r="H41" s="120"/>
      <c r="I41" s="87"/>
      <c r="J41" s="117" t="s">
        <v>7</v>
      </c>
      <c r="K41" s="117"/>
      <c r="L41" s="117"/>
      <c r="M41" s="117"/>
      <c r="N41" s="94">
        <f>P39</f>
        <v>0</v>
      </c>
      <c r="O41" s="95"/>
      <c r="P41" s="95"/>
      <c r="Q41" s="95"/>
      <c r="R41" s="96" t="s">
        <v>21</v>
      </c>
      <c r="S41" s="97"/>
      <c r="T41" s="97"/>
      <c r="U41" s="97"/>
      <c r="V41" s="97"/>
      <c r="W41" s="97"/>
      <c r="X41" s="97"/>
      <c r="Y41" s="98"/>
      <c r="Z41" s="232"/>
    </row>
    <row r="42" spans="1:26" ht="18" customHeight="1">
      <c r="B42" s="211"/>
      <c r="C42" s="74" t="s">
        <v>5</v>
      </c>
      <c r="D42" s="121"/>
      <c r="E42" s="122"/>
      <c r="F42" s="122"/>
      <c r="G42" s="122"/>
      <c r="H42" s="123"/>
      <c r="I42" s="88"/>
      <c r="J42" s="117" t="s">
        <v>8</v>
      </c>
      <c r="K42" s="117"/>
      <c r="L42" s="117"/>
      <c r="M42" s="117"/>
      <c r="N42" s="94">
        <f>Q39</f>
        <v>11160</v>
      </c>
      <c r="O42" s="95"/>
      <c r="P42" s="95"/>
      <c r="Q42" s="95"/>
      <c r="R42" s="96"/>
      <c r="S42" s="97"/>
      <c r="T42" s="97"/>
      <c r="U42" s="97"/>
      <c r="V42" s="97"/>
      <c r="W42" s="97"/>
      <c r="X42" s="97"/>
      <c r="Y42" s="98"/>
      <c r="Z42" s="232"/>
    </row>
    <row r="43" spans="1:26" ht="18" customHeight="1">
      <c r="B43" s="211"/>
      <c r="C43" s="75"/>
      <c r="D43" s="124"/>
      <c r="E43" s="125"/>
      <c r="F43" s="125"/>
      <c r="G43" s="125"/>
      <c r="H43" s="126"/>
      <c r="I43" s="89"/>
      <c r="J43" s="176" t="s">
        <v>16</v>
      </c>
      <c r="K43" s="176"/>
      <c r="L43" s="176"/>
      <c r="M43" s="176"/>
      <c r="N43" s="156">
        <f>R39</f>
        <v>11160</v>
      </c>
      <c r="O43" s="156"/>
      <c r="P43" s="156"/>
      <c r="Q43" s="156"/>
      <c r="R43" s="197" t="s">
        <v>19</v>
      </c>
      <c r="S43" s="198"/>
      <c r="T43" s="198"/>
      <c r="U43" s="198"/>
      <c r="V43" s="198"/>
      <c r="W43" s="198"/>
      <c r="X43" s="198"/>
      <c r="Y43" s="199"/>
      <c r="Z43" s="232"/>
    </row>
    <row r="44" spans="1:26" ht="18" customHeight="1">
      <c r="B44" s="211"/>
      <c r="C44" s="73" t="s">
        <v>4</v>
      </c>
      <c r="D44" s="179" t="s">
        <v>10</v>
      </c>
      <c r="E44" s="180"/>
      <c r="F44" s="180"/>
      <c r="G44" s="180"/>
      <c r="H44" s="181"/>
      <c r="I44" s="82"/>
      <c r="J44" s="136" t="s">
        <v>30</v>
      </c>
      <c r="K44" s="137"/>
      <c r="L44" s="137"/>
      <c r="M44" s="138"/>
      <c r="N44" s="94">
        <f>S39</f>
        <v>5412</v>
      </c>
      <c r="O44" s="95"/>
      <c r="P44" s="95"/>
      <c r="Q44" s="95"/>
      <c r="R44" s="197"/>
      <c r="S44" s="198"/>
      <c r="T44" s="198"/>
      <c r="U44" s="198"/>
      <c r="V44" s="198"/>
      <c r="W44" s="198"/>
      <c r="X44" s="198"/>
      <c r="Y44" s="199"/>
      <c r="Z44" s="232"/>
    </row>
    <row r="45" spans="1:26" ht="18" customHeight="1">
      <c r="B45" s="211"/>
      <c r="C45" s="73" t="s">
        <v>5</v>
      </c>
      <c r="D45" s="182"/>
      <c r="E45" s="183"/>
      <c r="F45" s="183"/>
      <c r="G45" s="183"/>
      <c r="H45" s="184"/>
      <c r="I45" s="83"/>
      <c r="J45" s="117" t="s">
        <v>20</v>
      </c>
      <c r="K45" s="117"/>
      <c r="L45" s="117"/>
      <c r="M45" s="117"/>
      <c r="N45" s="127">
        <f>T39</f>
        <v>0</v>
      </c>
      <c r="O45" s="128"/>
      <c r="P45" s="128"/>
      <c r="Q45" s="129"/>
      <c r="R45" s="197"/>
      <c r="S45" s="198"/>
      <c r="T45" s="198"/>
      <c r="U45" s="198"/>
      <c r="V45" s="198"/>
      <c r="W45" s="198"/>
      <c r="X45" s="198"/>
      <c r="Y45" s="199"/>
      <c r="Z45" s="232"/>
    </row>
    <row r="46" spans="1:26" ht="18" customHeight="1">
      <c r="B46" s="211"/>
      <c r="C46" s="73" t="s">
        <v>6</v>
      </c>
      <c r="D46" s="182"/>
      <c r="E46" s="183"/>
      <c r="F46" s="183"/>
      <c r="G46" s="183"/>
      <c r="H46" s="184"/>
      <c r="I46" s="83"/>
      <c r="J46" s="117" t="s">
        <v>26</v>
      </c>
      <c r="K46" s="117"/>
      <c r="L46" s="117"/>
      <c r="M46" s="117"/>
      <c r="N46" s="127">
        <f>U39</f>
        <v>5748</v>
      </c>
      <c r="O46" s="128"/>
      <c r="P46" s="128"/>
      <c r="Q46" s="129"/>
      <c r="R46" s="197"/>
      <c r="S46" s="198"/>
      <c r="T46" s="198"/>
      <c r="U46" s="198"/>
      <c r="V46" s="198"/>
      <c r="W46" s="198"/>
      <c r="X46" s="198"/>
      <c r="Y46" s="199"/>
      <c r="Z46" s="232"/>
    </row>
    <row r="47" spans="1:26" ht="18" customHeight="1" thickBot="1">
      <c r="B47" s="211"/>
      <c r="C47" s="76"/>
      <c r="D47" s="185"/>
      <c r="E47" s="186"/>
      <c r="F47" s="186"/>
      <c r="G47" s="186"/>
      <c r="H47" s="187"/>
      <c r="I47" s="84"/>
      <c r="J47" s="176" t="s">
        <v>17</v>
      </c>
      <c r="K47" s="176"/>
      <c r="L47" s="176"/>
      <c r="M47" s="176"/>
      <c r="N47" s="156">
        <f>V39</f>
        <v>11160</v>
      </c>
      <c r="O47" s="157"/>
      <c r="P47" s="157"/>
      <c r="Q47" s="157"/>
      <c r="R47" s="197"/>
      <c r="S47" s="198"/>
      <c r="T47" s="198"/>
      <c r="U47" s="198"/>
      <c r="V47" s="198"/>
      <c r="W47" s="198"/>
      <c r="X47" s="198"/>
      <c r="Y47" s="199"/>
      <c r="Z47" s="232"/>
    </row>
    <row r="48" spans="1:26" ht="21" customHeight="1" thickBot="1">
      <c r="B48" s="211"/>
      <c r="C48" s="188" t="s">
        <v>11</v>
      </c>
      <c r="D48" s="189"/>
      <c r="E48" s="189"/>
      <c r="F48" s="175"/>
      <c r="G48" s="175"/>
      <c r="H48" s="175"/>
      <c r="I48" s="175"/>
      <c r="J48" s="175"/>
      <c r="K48" s="175"/>
      <c r="L48" s="175"/>
      <c r="M48" s="175"/>
      <c r="N48" s="174">
        <f>ROUND(N43-N47,0)</f>
        <v>0</v>
      </c>
      <c r="O48" s="175"/>
      <c r="P48" s="175"/>
      <c r="Q48" s="175"/>
      <c r="R48" s="200"/>
      <c r="S48" s="201"/>
      <c r="T48" s="201"/>
      <c r="U48" s="201"/>
      <c r="V48" s="201"/>
      <c r="W48" s="201"/>
      <c r="X48" s="201"/>
      <c r="Y48" s="202"/>
      <c r="Z48" s="232"/>
    </row>
    <row r="49" spans="2:26" ht="12.75"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</row>
    <row r="50" spans="2:26" ht="12.75" hidden="1"/>
    <row r="51" spans="2:26" ht="12.75" hidden="1"/>
    <row r="52" spans="2:26" ht="12.75" hidden="1"/>
    <row r="53" spans="2:26" ht="12.75" hidden="1"/>
    <row r="54" spans="2:26" ht="12.75" hidden="1"/>
    <row r="55" spans="2:26" ht="12.75" hidden="1"/>
    <row r="56" spans="2:26" ht="12.75" hidden="1"/>
    <row r="57" spans="2:26" ht="12.75" hidden="1"/>
    <row r="58" spans="2:26" ht="12.75" hidden="1"/>
    <row r="59" spans="2:26" ht="12.75" hidden="1"/>
    <row r="60" spans="2:26" ht="12.75" hidden="1"/>
    <row r="61" spans="2:26" ht="12.75" hidden="1"/>
    <row r="62" spans="2:26" ht="12.75" hidden="1"/>
    <row r="63" spans="2:26" ht="12.75" hidden="1"/>
    <row r="64" spans="2:26" ht="12.75" hidden="1"/>
    <row r="65" ht="12.75" hidden="1"/>
    <row r="66" ht="12.75" hidden="1"/>
    <row r="67" ht="12.75" hidden="1"/>
    <row r="68" ht="12.75" hidden="1"/>
    <row r="69" ht="12.75" hidden="1"/>
    <row r="70" ht="12.75" hidden="1"/>
    <row r="71" ht="12.75" hidden="1"/>
    <row r="72" ht="12.75" hidden="1"/>
    <row r="73" ht="12.75" hidden="1"/>
    <row r="74" ht="12.75" hidden="1"/>
    <row r="75" ht="12.75" hidden="1"/>
    <row r="76" ht="12.75" hidden="1"/>
    <row r="77" ht="12.75" hidden="1"/>
    <row r="78" ht="12.75" hidden="1"/>
    <row r="79" ht="12.75" hidden="1"/>
    <row r="80" ht="12.75" hidden="1"/>
    <row r="81" ht="12.75" hidden="1"/>
    <row r="82" ht="12.75" hidden="1"/>
    <row r="83" ht="12.75" hidden="1"/>
    <row r="84" ht="12.75" hidden="1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 hidden="1"/>
    <row r="93" ht="12.75" hidden="1"/>
    <row r="94" ht="12.75" hidden="1"/>
    <row r="95" ht="12.75" hidden="1"/>
    <row r="96" ht="12.75" hidden="1"/>
    <row r="97" ht="12.75" hidden="1"/>
    <row r="98" ht="12.75" hidden="1"/>
    <row r="99" ht="12.75" hidden="1"/>
    <row r="100" ht="12.75" hidden="1"/>
    <row r="101" ht="12.75" hidden="1"/>
    <row r="102" ht="12.75" hidden="1"/>
    <row r="103" ht="12.75" hidden="1"/>
    <row r="104" ht="12.75" hidden="1"/>
    <row r="105" ht="12.75" hidden="1"/>
    <row r="106" ht="12.75" hidden="1"/>
    <row r="107" ht="12.75" hidden="1"/>
    <row r="108" ht="12.75" hidden="1"/>
    <row r="109" ht="12.75" hidden="1"/>
    <row r="110" ht="12.75" hidden="1"/>
    <row r="111" ht="12.75" hidden="1"/>
    <row r="112" ht="12.75" hidden="1"/>
    <row r="113" ht="12.75" hidden="1"/>
    <row r="114" ht="12.75" hidden="1"/>
    <row r="115" ht="12.75" hidden="1"/>
    <row r="116" ht="12.75" hidden="1"/>
    <row r="117" ht="12.75" hidden="1"/>
    <row r="118" ht="12.75" hidden="1"/>
    <row r="119" ht="12.75" hidden="1"/>
    <row r="120" ht="12.75" hidden="1"/>
    <row r="121" ht="12.75" hidden="1"/>
    <row r="122" ht="12.75" hidden="1"/>
    <row r="123" ht="12.75" hidden="1"/>
    <row r="124" ht="12.75" hidden="1"/>
    <row r="125" ht="12.75" hidden="1"/>
    <row r="126" ht="12.75" hidden="1"/>
    <row r="127" ht="12.75" hidden="1"/>
    <row r="128" ht="12.75" hidden="1"/>
    <row r="129" ht="12.75" hidden="1"/>
    <row r="130" ht="12.75" hidden="1"/>
    <row r="131" ht="12.75" hidden="1"/>
    <row r="132" ht="12.75" hidden="1"/>
    <row r="133" ht="12.75" hidden="1"/>
    <row r="134" ht="12.75" hidden="1"/>
    <row r="135" ht="12.75" hidden="1"/>
    <row r="136" ht="12.75" hidden="1"/>
    <row r="137" ht="12.75" hidden="1"/>
    <row r="138" ht="12.75" hidden="1"/>
    <row r="139" ht="12.75" hidden="1"/>
    <row r="140" ht="12.75" hidden="1"/>
    <row r="141" ht="12.75" hidden="1"/>
    <row r="142" ht="12.75" hidden="1"/>
    <row r="143" ht="12.75" hidden="1"/>
    <row r="144" ht="12.75" hidden="1"/>
    <row r="145" ht="12.75" hidden="1"/>
    <row r="146" ht="12.75" hidden="1"/>
    <row r="147" ht="12.75" hidden="1"/>
    <row r="148" ht="12.75" hidden="1"/>
    <row r="149" ht="12.75" hidden="1"/>
    <row r="150" ht="12.75" hidden="1"/>
    <row r="151" ht="12.75" hidden="1"/>
    <row r="152" ht="12.75" hidden="1"/>
    <row r="153" ht="12.75" hidden="1"/>
    <row r="154" ht="12.75" hidden="1"/>
    <row r="155" ht="12.75" hidden="1"/>
    <row r="156" ht="12.75" hidden="1"/>
    <row r="157" ht="12.75" hidden="1"/>
    <row r="158" ht="12.75" hidden="1"/>
    <row r="159" ht="12.75" hidden="1"/>
    <row r="160" ht="12.75" hidden="1"/>
    <row r="161" ht="12.75" hidden="1"/>
    <row r="162" ht="12.75" hidden="1"/>
    <row r="163" ht="12.75" hidden="1"/>
    <row r="164" ht="12.75" hidden="1"/>
    <row r="165" ht="12.75" hidden="1"/>
    <row r="166" ht="12.75" hidden="1"/>
    <row r="167" ht="12.75" hidden="1"/>
    <row r="168" ht="12.75" hidden="1"/>
    <row r="169" ht="12.75" hidden="1"/>
    <row r="170" ht="12.75" hidden="1"/>
    <row r="171" ht="12.75" hidden="1"/>
    <row r="172" ht="12.75" hidden="1"/>
    <row r="173" ht="12.75" hidden="1"/>
    <row r="174" ht="12.75" hidden="1"/>
    <row r="175" ht="12.75" hidden="1"/>
    <row r="176" ht="12.75" hidden="1"/>
    <row r="177" ht="12.75" hidden="1"/>
    <row r="178" ht="12.75" hidden="1"/>
    <row r="179" ht="12.75" hidden="1"/>
    <row r="180" ht="12.75" hidden="1"/>
    <row r="181" ht="12.75" hidden="1"/>
    <row r="182" ht="12.75" hidden="1"/>
    <row r="183" ht="12.75" hidden="1"/>
    <row r="184" ht="12.75" hidden="1"/>
    <row r="185" ht="12.75" hidden="1"/>
    <row r="186" ht="12.75" hidden="1"/>
    <row r="187" ht="12.75" hidden="1"/>
    <row r="188" ht="12.75" hidden="1"/>
    <row r="189" ht="12.75" hidden="1"/>
    <row r="190" ht="12.75" hidden="1"/>
    <row r="191" ht="12.75" hidden="1"/>
    <row r="192" ht="12.75" hidden="1"/>
    <row r="193" ht="12.75" hidden="1"/>
    <row r="194" ht="12.75" hidden="1"/>
    <row r="195" ht="12.75" hidden="1"/>
    <row r="196" ht="12.75" hidden="1"/>
    <row r="197" ht="12.75" hidden="1"/>
    <row r="198" ht="12.75" hidden="1"/>
    <row r="199" ht="12.75" hidden="1"/>
    <row r="200" ht="12.75" hidden="1"/>
    <row r="201" ht="12.75" hidden="1"/>
    <row r="202" ht="12.75" hidden="1"/>
    <row r="203" ht="12.75" hidden="1"/>
    <row r="204" ht="12.75" hidden="1"/>
    <row r="205" ht="12.75" hidden="1"/>
    <row r="206" ht="12.75" hidden="1"/>
    <row r="207" ht="12.75" hidden="1"/>
    <row r="208" ht="12.75" hidden="1"/>
    <row r="209" ht="12.75" hidden="1"/>
    <row r="210" ht="0" hidden="1" customHeight="1"/>
    <row r="211" ht="0" hidden="1" customHeight="1"/>
    <row r="212" ht="0" hidden="1" customHeight="1"/>
    <row r="213" ht="0" hidden="1" customHeight="1"/>
    <row r="214" ht="0" hidden="1" customHeight="1"/>
    <row r="215" ht="0" hidden="1" customHeight="1"/>
    <row r="216" ht="0" hidden="1" customHeight="1"/>
  </sheetData>
  <sheetProtection password="E8FA" sheet="1" objects="1" scenarios="1" formatCells="0" formatColumns="0" formatRows="0" selectLockedCells="1"/>
  <mergeCells count="98">
    <mergeCell ref="C36:C38"/>
    <mergeCell ref="D36:F38"/>
    <mergeCell ref="G36:G38"/>
    <mergeCell ref="H36:H38"/>
    <mergeCell ref="B1:B48"/>
    <mergeCell ref="Z1:Z48"/>
    <mergeCell ref="H27:H29"/>
    <mergeCell ref="C30:C32"/>
    <mergeCell ref="D30:F32"/>
    <mergeCell ref="G30:G32"/>
    <mergeCell ref="H30:H32"/>
    <mergeCell ref="C33:C35"/>
    <mergeCell ref="D33:F35"/>
    <mergeCell ref="G33:G35"/>
    <mergeCell ref="H33:H35"/>
    <mergeCell ref="C48:M48"/>
    <mergeCell ref="N48:Q48"/>
    <mergeCell ref="B49:Z49"/>
    <mergeCell ref="C24:C26"/>
    <mergeCell ref="D24:F26"/>
    <mergeCell ref="G24:G26"/>
    <mergeCell ref="H24:H26"/>
    <mergeCell ref="C27:C29"/>
    <mergeCell ref="D27:F29"/>
    <mergeCell ref="G27:G29"/>
    <mergeCell ref="J45:M45"/>
    <mergeCell ref="N45:Q45"/>
    <mergeCell ref="J46:M46"/>
    <mergeCell ref="N46:Q46"/>
    <mergeCell ref="J47:M47"/>
    <mergeCell ref="N47:Q47"/>
    <mergeCell ref="R40:Y40"/>
    <mergeCell ref="D41:H43"/>
    <mergeCell ref="J41:M41"/>
    <mergeCell ref="N41:Q41"/>
    <mergeCell ref="R41:Y42"/>
    <mergeCell ref="J42:M42"/>
    <mergeCell ref="N42:Q42"/>
    <mergeCell ref="J43:M43"/>
    <mergeCell ref="N43:Q43"/>
    <mergeCell ref="R43:Y48"/>
    <mergeCell ref="C21:C23"/>
    <mergeCell ref="D21:F23"/>
    <mergeCell ref="G21:G23"/>
    <mergeCell ref="H21:H23"/>
    <mergeCell ref="C39:G39"/>
    <mergeCell ref="C40:Q40"/>
    <mergeCell ref="D44:H47"/>
    <mergeCell ref="J44:M44"/>
    <mergeCell ref="N44:Q44"/>
    <mergeCell ref="D15:F17"/>
    <mergeCell ref="G15:G17"/>
    <mergeCell ref="H15:H17"/>
    <mergeCell ref="C18:C20"/>
    <mergeCell ref="D18:F20"/>
    <mergeCell ref="G18:G20"/>
    <mergeCell ref="H18:H20"/>
    <mergeCell ref="C9:C11"/>
    <mergeCell ref="D9:F11"/>
    <mergeCell ref="G9:G11"/>
    <mergeCell ref="H9:H11"/>
    <mergeCell ref="C12:C14"/>
    <mergeCell ref="D12:F14"/>
    <mergeCell ref="G12:G14"/>
    <mergeCell ref="H12:H14"/>
    <mergeCell ref="C15:C17"/>
    <mergeCell ref="Y6:Y8"/>
    <mergeCell ref="J7:J8"/>
    <mergeCell ref="L7:L8"/>
    <mergeCell ref="M7:M8"/>
    <mergeCell ref="O7:O8"/>
    <mergeCell ref="P7:P8"/>
    <mergeCell ref="Q7:Q8"/>
    <mergeCell ref="R7:R8"/>
    <mergeCell ref="S6:S8"/>
    <mergeCell ref="T6:T8"/>
    <mergeCell ref="U6:U8"/>
    <mergeCell ref="V6:V8"/>
    <mergeCell ref="W6:W8"/>
    <mergeCell ref="X6:X8"/>
    <mergeCell ref="P5:Q5"/>
    <mergeCell ref="R5:Y5"/>
    <mergeCell ref="C6:C8"/>
    <mergeCell ref="D6:F8"/>
    <mergeCell ref="G6:G8"/>
    <mergeCell ref="H6:H8"/>
    <mergeCell ref="I6:I8"/>
    <mergeCell ref="J6:L6"/>
    <mergeCell ref="M6:O6"/>
    <mergeCell ref="P6:R6"/>
    <mergeCell ref="C1:E1"/>
    <mergeCell ref="G1:Y1"/>
    <mergeCell ref="C2:Y2"/>
    <mergeCell ref="C3:Y3"/>
    <mergeCell ref="C4:Y4"/>
    <mergeCell ref="C5:F5"/>
    <mergeCell ref="G5:K5"/>
    <mergeCell ref="L5:N5"/>
  </mergeCells>
  <conditionalFormatting sqref="A9:Y38">
    <cfRule type="expression" dxfId="4" priority="1">
      <formula>$A9="N"</formula>
    </cfRule>
  </conditionalFormatting>
  <dataValidations count="3">
    <dataValidation type="list" allowBlank="1" showInputMessage="1" showErrorMessage="1" sqref="C3:Y3">
      <formula1>"DA AREAR,SURENDER AREAR"</formula1>
    </dataValidation>
    <dataValidation type="list" allowBlank="1" showInputMessage="1" showErrorMessage="1" sqref="H9:H38">
      <formula1>"After-2004,Before-2004"</formula1>
    </dataValidation>
    <dataValidation type="list" allowBlank="1" showInputMessage="1" showErrorMessage="1" sqref="F1">
      <formula1>"YES,NO"</formula1>
    </dataValidation>
  </dataValidations>
  <pageMargins left="0.35433070866141736" right="0.15748031496062992" top="0.19685039370078741" bottom="0.19685039370078741" header="0.15748031496062992" footer="0.15748031496062992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EN486"/>
  <sheetViews>
    <sheetView topLeftCell="B1" zoomScale="70" zoomScaleNormal="70" workbookViewId="0">
      <selection activeCell="I15" sqref="A15:XFD19"/>
    </sheetView>
  </sheetViews>
  <sheetFormatPr defaultColWidth="0" defaultRowHeight="0" customHeight="1" zeroHeight="1"/>
  <cols>
    <col min="1" max="1" width="6.140625" style="1" hidden="1" customWidth="1"/>
    <col min="2" max="2" width="7.42578125" style="1" customWidth="1"/>
    <col min="3" max="3" width="5.42578125" style="1" customWidth="1"/>
    <col min="4" max="4" width="2.5703125" style="1" customWidth="1"/>
    <col min="5" max="7" width="17.85546875" style="1" customWidth="1"/>
    <col min="8" max="8" width="16.140625" style="1" customWidth="1"/>
    <col min="9" max="9" width="15.42578125" style="1" customWidth="1"/>
    <col min="10" max="19" width="9.5703125" style="1" customWidth="1"/>
    <col min="20" max="20" width="9.5703125" style="1" hidden="1" customWidth="1"/>
    <col min="21" max="22" width="9.5703125" style="1" customWidth="1"/>
    <col min="23" max="23" width="10.7109375" style="1" customWidth="1"/>
    <col min="24" max="25" width="13.140625" style="1" customWidth="1"/>
    <col min="26" max="26" width="7.85546875" style="1" customWidth="1"/>
    <col min="27" max="16368" width="7.85546875" style="1" hidden="1"/>
    <col min="16369" max="16384" width="4" style="1" hidden="1"/>
  </cols>
  <sheetData>
    <row r="1" spans="1:211" ht="35.25" customHeight="1" thickBot="1">
      <c r="B1" s="211"/>
      <c r="C1" s="101" t="s">
        <v>43</v>
      </c>
      <c r="D1" s="102"/>
      <c r="E1" s="102"/>
      <c r="F1" s="2" t="s">
        <v>44</v>
      </c>
      <c r="G1" s="223" t="s">
        <v>55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5"/>
      <c r="Z1" s="232"/>
    </row>
    <row r="2" spans="1:211" ht="39" customHeight="1">
      <c r="B2" s="211"/>
      <c r="C2" s="228" t="s">
        <v>56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30"/>
      <c r="Z2" s="232"/>
    </row>
    <row r="3" spans="1:211" ht="20.25" customHeight="1">
      <c r="B3" s="211"/>
      <c r="C3" s="139" t="s">
        <v>45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231"/>
      <c r="Z3" s="232"/>
    </row>
    <row r="4" spans="1:211" ht="39" customHeight="1" thickBot="1">
      <c r="B4" s="211"/>
      <c r="C4" s="141" t="s">
        <v>51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3"/>
      <c r="Z4" s="232"/>
    </row>
    <row r="5" spans="1:211" s="4" customFormat="1" ht="20.25" hidden="1" customHeight="1">
      <c r="B5" s="211"/>
      <c r="C5" s="172" t="s">
        <v>24</v>
      </c>
      <c r="D5" s="173"/>
      <c r="E5" s="173"/>
      <c r="F5" s="173"/>
      <c r="G5" s="115" t="s">
        <v>34</v>
      </c>
      <c r="H5" s="115"/>
      <c r="I5" s="115"/>
      <c r="J5" s="115"/>
      <c r="K5" s="116"/>
      <c r="L5" s="99" t="s">
        <v>37</v>
      </c>
      <c r="M5" s="100"/>
      <c r="N5" s="100"/>
      <c r="O5" s="86">
        <v>27</v>
      </c>
      <c r="P5" s="144" t="s">
        <v>25</v>
      </c>
      <c r="Q5" s="145"/>
      <c r="R5" s="146">
        <v>44515</v>
      </c>
      <c r="S5" s="146"/>
      <c r="T5" s="146"/>
      <c r="U5" s="146"/>
      <c r="V5" s="146"/>
      <c r="W5" s="146"/>
      <c r="X5" s="146"/>
      <c r="Y5" s="146"/>
      <c r="Z5" s="232"/>
    </row>
    <row r="6" spans="1:211" ht="32.25" customHeight="1">
      <c r="B6" s="211"/>
      <c r="C6" s="91" t="s">
        <v>13</v>
      </c>
      <c r="D6" s="133" t="s">
        <v>22</v>
      </c>
      <c r="E6" s="163"/>
      <c r="F6" s="164"/>
      <c r="G6" s="133" t="s">
        <v>23</v>
      </c>
      <c r="H6" s="103" t="s">
        <v>40</v>
      </c>
      <c r="I6" s="103" t="s">
        <v>32</v>
      </c>
      <c r="J6" s="106" t="s">
        <v>27</v>
      </c>
      <c r="K6" s="107"/>
      <c r="L6" s="108"/>
      <c r="M6" s="109" t="s">
        <v>28</v>
      </c>
      <c r="N6" s="107"/>
      <c r="O6" s="108"/>
      <c r="P6" s="106" t="s">
        <v>29</v>
      </c>
      <c r="Q6" s="107"/>
      <c r="R6" s="108"/>
      <c r="S6" s="193" t="s">
        <v>30</v>
      </c>
      <c r="T6" s="169" t="s">
        <v>20</v>
      </c>
      <c r="U6" s="103" t="s">
        <v>31</v>
      </c>
      <c r="V6" s="91" t="s">
        <v>14</v>
      </c>
      <c r="W6" s="110" t="s">
        <v>15</v>
      </c>
      <c r="X6" s="91" t="s">
        <v>38</v>
      </c>
      <c r="Y6" s="110" t="s">
        <v>39</v>
      </c>
      <c r="Z6" s="232"/>
    </row>
    <row r="7" spans="1:211" ht="32.25" customHeight="1">
      <c r="B7" s="211"/>
      <c r="C7" s="92"/>
      <c r="D7" s="134"/>
      <c r="E7" s="165"/>
      <c r="F7" s="166"/>
      <c r="G7" s="134"/>
      <c r="H7" s="104"/>
      <c r="I7" s="162"/>
      <c r="J7" s="113" t="s">
        <v>0</v>
      </c>
      <c r="K7" s="85" t="s">
        <v>1</v>
      </c>
      <c r="L7" s="191" t="s">
        <v>2</v>
      </c>
      <c r="M7" s="113" t="s">
        <v>0</v>
      </c>
      <c r="N7" s="85" t="s">
        <v>1</v>
      </c>
      <c r="O7" s="191" t="s">
        <v>2</v>
      </c>
      <c r="P7" s="113" t="s">
        <v>0</v>
      </c>
      <c r="Q7" s="158" t="s">
        <v>1</v>
      </c>
      <c r="R7" s="191" t="s">
        <v>2</v>
      </c>
      <c r="S7" s="194"/>
      <c r="T7" s="170"/>
      <c r="U7" s="162"/>
      <c r="V7" s="92"/>
      <c r="W7" s="111"/>
      <c r="X7" s="92"/>
      <c r="Y7" s="111"/>
      <c r="Z7" s="232"/>
    </row>
    <row r="8" spans="1:211" ht="32.25" customHeight="1" thickBot="1">
      <c r="B8" s="211"/>
      <c r="C8" s="93"/>
      <c r="D8" s="135"/>
      <c r="E8" s="167"/>
      <c r="F8" s="168"/>
      <c r="G8" s="135"/>
      <c r="H8" s="105"/>
      <c r="I8" s="162"/>
      <c r="J8" s="114"/>
      <c r="K8" s="6">
        <v>0.42</v>
      </c>
      <c r="L8" s="192"/>
      <c r="M8" s="114"/>
      <c r="N8" s="6">
        <v>0.38</v>
      </c>
      <c r="O8" s="192"/>
      <c r="P8" s="114"/>
      <c r="Q8" s="159"/>
      <c r="R8" s="192"/>
      <c r="S8" s="195"/>
      <c r="T8" s="171"/>
      <c r="U8" s="196"/>
      <c r="V8" s="93"/>
      <c r="W8" s="112"/>
      <c r="X8" s="93"/>
      <c r="Y8" s="112"/>
      <c r="Z8" s="232"/>
    </row>
    <row r="9" spans="1:211" s="7" customFormat="1" ht="20.25" customHeight="1">
      <c r="A9" s="8" t="str">
        <f>IF(C9&gt;=1,"y","n")</f>
        <v>y</v>
      </c>
      <c r="B9" s="211"/>
      <c r="C9" s="160">
        <v>1</v>
      </c>
      <c r="D9" s="147" t="s">
        <v>35</v>
      </c>
      <c r="E9" s="148"/>
      <c r="F9" s="149"/>
      <c r="G9" s="130" t="s">
        <v>33</v>
      </c>
      <c r="H9" s="221" t="s">
        <v>41</v>
      </c>
      <c r="I9" s="9" t="s">
        <v>52</v>
      </c>
      <c r="J9" s="226">
        <v>47900</v>
      </c>
      <c r="K9" s="11">
        <f t="array" ref="K9">ROUND(J9*$K$8,0)</f>
        <v>20118</v>
      </c>
      <c r="L9" s="12">
        <f t="array" ref="L9">ROUND(J9+K9,0)</f>
        <v>68018</v>
      </c>
      <c r="M9" s="47">
        <f t="array" ref="M9">J9</f>
        <v>47900</v>
      </c>
      <c r="N9" s="11">
        <f t="array" ref="N9">ROUND(M9*$N$8,0)</f>
        <v>18202</v>
      </c>
      <c r="O9" s="12">
        <f t="array" ref="O9">ROUND(M9+N9,0)</f>
        <v>66102</v>
      </c>
      <c r="P9" s="13">
        <f t="array" ref="P9">ROUND(J9-M9,0)</f>
        <v>0</v>
      </c>
      <c r="Q9" s="14">
        <f t="array" ref="Q9">ROUND(K9-N9,0)</f>
        <v>1916</v>
      </c>
      <c r="R9" s="12">
        <f t="array" ref="R9">ROUND(P9+Q9,0)</f>
        <v>1916</v>
      </c>
      <c r="S9" s="15">
        <f>IF($H9="Before-2004",Q9,0)</f>
        <v>0</v>
      </c>
      <c r="T9" s="15">
        <f>IF(OR($F$1="No",$H9="Before-2004"),0,ROUND(Q9*0.1,0))</f>
        <v>0</v>
      </c>
      <c r="U9" s="16">
        <f>IF($H9="Before-2004",0,ROUND(Q9-T9,0))</f>
        <v>1916</v>
      </c>
      <c r="V9" s="17">
        <f t="array" ref="V9">ROUND(S9+T9+U9,0)</f>
        <v>1916</v>
      </c>
      <c r="W9" s="17">
        <f t="array" ref="W9">ROUND(R9-V9,0)</f>
        <v>0</v>
      </c>
      <c r="X9" s="18"/>
      <c r="Y9" s="19"/>
      <c r="Z9" s="232"/>
    </row>
    <row r="10" spans="1:211" s="7" customFormat="1" ht="20.25" customHeight="1">
      <c r="A10" s="8" t="str">
        <f>IF(C9&gt;=1,"y","n")</f>
        <v>y</v>
      </c>
      <c r="B10" s="211"/>
      <c r="C10" s="161"/>
      <c r="D10" s="150"/>
      <c r="E10" s="151"/>
      <c r="F10" s="152"/>
      <c r="G10" s="131"/>
      <c r="H10" s="222"/>
      <c r="I10" s="21" t="s">
        <v>53</v>
      </c>
      <c r="J10" s="24">
        <f>$J9</f>
        <v>47900</v>
      </c>
      <c r="K10" s="22">
        <f t="array" ref="K10">ROUND(J10*$K$8,0)</f>
        <v>20118</v>
      </c>
      <c r="L10" s="23">
        <f t="array" ref="L10">ROUND(J10+K10,0)</f>
        <v>68018</v>
      </c>
      <c r="M10" s="24">
        <f t="array" ref="M10">J10</f>
        <v>47900</v>
      </c>
      <c r="N10" s="22">
        <f t="array" ref="N10">ROUND(M10*$N$8,0)</f>
        <v>18202</v>
      </c>
      <c r="O10" s="23">
        <f t="array" ref="O10">ROUND(M10+N10,0)</f>
        <v>66102</v>
      </c>
      <c r="P10" s="25">
        <f t="array" ref="P10">ROUND(J10-M10,0)</f>
        <v>0</v>
      </c>
      <c r="Q10" s="26">
        <f t="array" ref="Q10">ROUND(K10-N10,0)</f>
        <v>1916</v>
      </c>
      <c r="R10" s="23">
        <f t="array" ref="R10">ROUND(P10+Q10,0)</f>
        <v>1916</v>
      </c>
      <c r="S10" s="27">
        <f>IF($H9="Before-2004",Q10,0)</f>
        <v>0</v>
      </c>
      <c r="T10" s="27">
        <f>IF(OR($F$1="No",$H9="Before-2004"),0,ROUND(Q10*0.1,0))</f>
        <v>0</v>
      </c>
      <c r="U10" s="28">
        <f>IF($H9="Before-2004",0,ROUND(Q10-T10,0))</f>
        <v>1916</v>
      </c>
      <c r="V10" s="29">
        <f t="array" ref="V10">ROUND(S10+T10+U10,0)</f>
        <v>1916</v>
      </c>
      <c r="W10" s="30">
        <f t="array" ref="W10">ROUND(R10-V10,0)</f>
        <v>0</v>
      </c>
      <c r="X10" s="31"/>
      <c r="Y10" s="32"/>
      <c r="Z10" s="232"/>
    </row>
    <row r="11" spans="1:211" s="7" customFormat="1" ht="20.25" customHeight="1" thickBot="1">
      <c r="A11" s="8" t="str">
        <f>IF(C9&gt;=1,"y","n")</f>
        <v>y</v>
      </c>
      <c r="B11" s="211"/>
      <c r="C11" s="161"/>
      <c r="D11" s="150"/>
      <c r="E11" s="151"/>
      <c r="F11" s="152"/>
      <c r="G11" s="131"/>
      <c r="H11" s="222"/>
      <c r="I11" s="220" t="s">
        <v>54</v>
      </c>
      <c r="J11" s="33">
        <f>$J9</f>
        <v>47900</v>
      </c>
      <c r="K11" s="34">
        <f t="array" ref="K11">ROUND(J11*$K$8,0)</f>
        <v>20118</v>
      </c>
      <c r="L11" s="35">
        <f t="array" ref="L11">ROUND(J11+K11,0)</f>
        <v>68018</v>
      </c>
      <c r="M11" s="36">
        <f t="array" ref="M11">J11</f>
        <v>47900</v>
      </c>
      <c r="N11" s="34">
        <f t="array" ref="N11">ROUND(M11*$N$8,0)</f>
        <v>18202</v>
      </c>
      <c r="O11" s="35">
        <f t="array" ref="O11">ROUND(M11+N11,0)</f>
        <v>66102</v>
      </c>
      <c r="P11" s="37">
        <f t="array" ref="P11">ROUND(J11-M11,0)</f>
        <v>0</v>
      </c>
      <c r="Q11" s="38">
        <f t="array" ref="Q11">ROUND(K11-N11,0)</f>
        <v>1916</v>
      </c>
      <c r="R11" s="35">
        <f t="array" ref="R11">ROUND(P11+Q11,0)</f>
        <v>1916</v>
      </c>
      <c r="S11" s="39">
        <f>IF($H9="Before-2004",Q11,0)</f>
        <v>0</v>
      </c>
      <c r="T11" s="39">
        <f>IF(OR($F$1="No",$H9="Before-2004"),0,ROUND(Q11*0.1,0))</f>
        <v>0</v>
      </c>
      <c r="U11" s="40">
        <f>IF($H9="Before-2004",0,ROUND(Q11-T11,0))</f>
        <v>1916</v>
      </c>
      <c r="V11" s="41">
        <f t="array" ref="V11">ROUND(S11+T11+U11,0)</f>
        <v>1916</v>
      </c>
      <c r="W11" s="42">
        <f t="array" ref="W11">ROUND(R11-V11,0)</f>
        <v>0</v>
      </c>
      <c r="X11" s="43"/>
      <c r="Y11" s="44"/>
      <c r="Z11" s="232"/>
    </row>
    <row r="12" spans="1:211" s="7" customFormat="1" ht="21.75" customHeight="1">
      <c r="A12" s="8" t="str">
        <f>IF(C12&gt;=1,"y","n")</f>
        <v>y</v>
      </c>
      <c r="B12" s="211"/>
      <c r="C12" s="160">
        <f>IF(D12&gt;0,C9+1,0)</f>
        <v>2</v>
      </c>
      <c r="D12" s="147" t="s">
        <v>36</v>
      </c>
      <c r="E12" s="148"/>
      <c r="F12" s="149"/>
      <c r="G12" s="130" t="s">
        <v>33</v>
      </c>
      <c r="H12" s="221" t="s">
        <v>42</v>
      </c>
      <c r="I12" s="9" t="str">
        <f t="shared" ref="I12:I38" si="0">I9</f>
        <v>Jan, 23</v>
      </c>
      <c r="J12" s="227">
        <v>45100</v>
      </c>
      <c r="K12" s="11">
        <f t="array" ref="K12">ROUND(J12*$K$8,0)</f>
        <v>18942</v>
      </c>
      <c r="L12" s="46">
        <f t="array" ref="L12">ROUND(J12+K12,0)</f>
        <v>64042</v>
      </c>
      <c r="M12" s="47">
        <f t="array" ref="M12">J12</f>
        <v>45100</v>
      </c>
      <c r="N12" s="11">
        <f t="array" ref="N12">ROUND(M12*$N$8,0)</f>
        <v>17138</v>
      </c>
      <c r="O12" s="46">
        <f t="array" ref="O12">ROUND(M12+N12,0)</f>
        <v>62238</v>
      </c>
      <c r="P12" s="48">
        <f t="array" ref="P12">ROUND(J12-M12,0)</f>
        <v>0</v>
      </c>
      <c r="Q12" s="49">
        <f t="array" ref="Q12">ROUND(K12-N12,0)</f>
        <v>1804</v>
      </c>
      <c r="R12" s="46">
        <f t="array" ref="R12">ROUND(P12+Q12,0)</f>
        <v>1804</v>
      </c>
      <c r="S12" s="15">
        <f t="shared" ref="S12" si="1">IF($H12="Before-2004",Q12,0)</f>
        <v>1804</v>
      </c>
      <c r="T12" s="15">
        <f t="shared" ref="T12" si="2">IF(OR($F$1="No",$H12="Before-2004"),0,ROUND(Q12*0.1,0))</f>
        <v>0</v>
      </c>
      <c r="U12" s="16">
        <f>IF($H12="Before-2004",0,ROUND(Q12-T12,0))</f>
        <v>0</v>
      </c>
      <c r="V12" s="50">
        <f t="array" ref="V12">ROUND(S12+T12+U12,0)</f>
        <v>1804</v>
      </c>
      <c r="W12" s="17">
        <f t="array" ref="W12">ROUND(R12-V12,0)</f>
        <v>0</v>
      </c>
      <c r="X12" s="51"/>
      <c r="Y12" s="19"/>
      <c r="Z12" s="232"/>
    </row>
    <row r="13" spans="1:211" s="7" customFormat="1" ht="21.75" customHeight="1">
      <c r="A13" s="8" t="str">
        <f>IF(C12&gt;=1,"y","n")</f>
        <v>y</v>
      </c>
      <c r="B13" s="211"/>
      <c r="C13" s="161"/>
      <c r="D13" s="150"/>
      <c r="E13" s="151"/>
      <c r="F13" s="152"/>
      <c r="G13" s="131"/>
      <c r="H13" s="222"/>
      <c r="I13" s="21" t="str">
        <f t="shared" si="0"/>
        <v>Feb, 23</v>
      </c>
      <c r="J13" s="52">
        <f>$J12</f>
        <v>45100</v>
      </c>
      <c r="K13" s="22">
        <f t="array" ref="K13">ROUND(J13*$K$8,0)</f>
        <v>18942</v>
      </c>
      <c r="L13" s="35">
        <f t="array" ref="L13">ROUND(J13+K13,0)</f>
        <v>64042</v>
      </c>
      <c r="M13" s="24">
        <f t="array" ref="M13">J13</f>
        <v>45100</v>
      </c>
      <c r="N13" s="22">
        <f t="array" ref="N13">ROUND(M13*$N$8,0)</f>
        <v>17138</v>
      </c>
      <c r="O13" s="35">
        <f t="array" ref="O13">ROUND(M13+N13,0)</f>
        <v>62238</v>
      </c>
      <c r="P13" s="37">
        <f t="array" ref="P13">ROUND(J13-M13,0)</f>
        <v>0</v>
      </c>
      <c r="Q13" s="38">
        <f t="array" ref="Q13">ROUND(K13-N13,0)</f>
        <v>1804</v>
      </c>
      <c r="R13" s="35">
        <f t="array" ref="R13">ROUND(P13+Q13,0)</f>
        <v>1804</v>
      </c>
      <c r="S13" s="27">
        <f t="shared" ref="S13" si="3">IF($H12="Before-2004",Q13,0)</f>
        <v>1804</v>
      </c>
      <c r="T13" s="27">
        <f t="shared" ref="T13" si="4">IF(OR($F$1="No",$H12="Before-2004"),0,ROUND(Q13*0.1,0))</f>
        <v>0</v>
      </c>
      <c r="U13" s="28">
        <f>IF($H12="Before-2004",0,ROUND(Q13-T13,0))</f>
        <v>0</v>
      </c>
      <c r="V13" s="41">
        <f t="array" ref="V13">ROUND(S13+T13+U13,0)</f>
        <v>1804</v>
      </c>
      <c r="W13" s="53">
        <f t="array" ref="W13">ROUND(R13-V13,0)</f>
        <v>0</v>
      </c>
      <c r="X13" s="43"/>
      <c r="Y13" s="54"/>
      <c r="Z13" s="232"/>
      <c r="HC13" s="55"/>
    </row>
    <row r="14" spans="1:211" s="7" customFormat="1" ht="21.75" customHeight="1" thickBot="1">
      <c r="A14" s="8" t="str">
        <f>IF(C12&gt;=1,"y","n")</f>
        <v>y</v>
      </c>
      <c r="B14" s="211"/>
      <c r="C14" s="210"/>
      <c r="D14" s="153"/>
      <c r="E14" s="154"/>
      <c r="F14" s="155"/>
      <c r="G14" s="132"/>
      <c r="H14" s="222"/>
      <c r="I14" s="77" t="str">
        <f t="shared" si="0"/>
        <v>Mar, 23</v>
      </c>
      <c r="J14" s="33">
        <f>$J12</f>
        <v>45100</v>
      </c>
      <c r="K14" s="56">
        <f t="array" ref="K14">ROUND(J14*$K$8,0)</f>
        <v>18942</v>
      </c>
      <c r="L14" s="57">
        <f t="array" ref="L14">ROUND(J14+K14,0)</f>
        <v>64042</v>
      </c>
      <c r="M14" s="58">
        <f t="array" ref="M14">J14</f>
        <v>45100</v>
      </c>
      <c r="N14" s="56">
        <f t="array" ref="N14">ROUND(M14*$N$8,0)</f>
        <v>17138</v>
      </c>
      <c r="O14" s="57">
        <f t="array" ref="O14">ROUND(M14+N14,0)</f>
        <v>62238</v>
      </c>
      <c r="P14" s="59">
        <f t="array" ref="P14">ROUND(J14-M14,0)</f>
        <v>0</v>
      </c>
      <c r="Q14" s="60">
        <f t="array" ref="Q14">ROUND(K14-N14,0)</f>
        <v>1804</v>
      </c>
      <c r="R14" s="57">
        <f t="array" ref="R14">ROUND(P14+Q14,0)</f>
        <v>1804</v>
      </c>
      <c r="S14" s="39">
        <f t="shared" ref="S14" si="5">IF($H12="Before-2004",Q14,0)</f>
        <v>1804</v>
      </c>
      <c r="T14" s="39">
        <f t="shared" ref="T14" si="6">IF(OR($F$1="No",$H12="Before-2004"),0,ROUND(Q14*0.1,0))</f>
        <v>0</v>
      </c>
      <c r="U14" s="40">
        <f>IF($H12="Before-2004",0,ROUND(Q14-T14,0))</f>
        <v>0</v>
      </c>
      <c r="V14" s="61">
        <f t="array" ref="V14">ROUND(S14+T14+U14,0)</f>
        <v>1804</v>
      </c>
      <c r="W14" s="62">
        <f t="array" ref="W14">ROUND(R14-V14,0)</f>
        <v>0</v>
      </c>
      <c r="X14" s="63"/>
      <c r="Y14" s="64"/>
      <c r="Z14" s="232"/>
    </row>
    <row r="15" spans="1:211" s="7" customFormat="1" ht="21.75" customHeight="1">
      <c r="A15" s="8" t="str">
        <f>IF(C15&gt;=1,"y","n")</f>
        <v>n</v>
      </c>
      <c r="B15" s="211"/>
      <c r="C15" s="160">
        <f>IF(D15&gt;0,C12+1,0)</f>
        <v>0</v>
      </c>
      <c r="D15" s="147"/>
      <c r="E15" s="148"/>
      <c r="F15" s="149"/>
      <c r="G15" s="130"/>
      <c r="H15" s="221"/>
      <c r="I15" s="9" t="str">
        <f t="shared" si="0"/>
        <v>Jan, 23</v>
      </c>
      <c r="J15" s="227"/>
      <c r="K15" s="11">
        <f t="array" ref="K15">ROUND(J15*$K$8,0)</f>
        <v>0</v>
      </c>
      <c r="L15" s="46">
        <f t="array" ref="L15">ROUND(J15+K15,0)</f>
        <v>0</v>
      </c>
      <c r="M15" s="47">
        <f t="array" ref="M15">J15</f>
        <v>0</v>
      </c>
      <c r="N15" s="11">
        <f t="array" ref="N15">ROUND(M15*$N$8,0)</f>
        <v>0</v>
      </c>
      <c r="O15" s="46">
        <f t="array" ref="O15">ROUND(M15+N15,0)</f>
        <v>0</v>
      </c>
      <c r="P15" s="48">
        <f t="array" ref="P15">ROUND(J15-M15,0)</f>
        <v>0</v>
      </c>
      <c r="Q15" s="49">
        <f t="array" ref="Q15">ROUND(K15-N15,0)</f>
        <v>0</v>
      </c>
      <c r="R15" s="46">
        <f t="array" ref="R15">ROUND(P15+Q15,0)</f>
        <v>0</v>
      </c>
      <c r="S15" s="15">
        <f t="shared" ref="S15" si="7">IF($H15="Before-2004",Q15,0)</f>
        <v>0</v>
      </c>
      <c r="T15" s="15">
        <f t="shared" ref="T15" si="8">IF(OR($F$1="No",$H15="Before-2004"),0,ROUND(Q15*0.1,0))</f>
        <v>0</v>
      </c>
      <c r="U15" s="16">
        <f>IF($H15="Before-2004",0,ROUND(Q15-T15,0))</f>
        <v>0</v>
      </c>
      <c r="V15" s="50">
        <f t="array" ref="V15">ROUND(S15+T15+U15,0)</f>
        <v>0</v>
      </c>
      <c r="W15" s="17">
        <f t="array" ref="W15">ROUND(R15-V15,0)</f>
        <v>0</v>
      </c>
      <c r="X15" s="51"/>
      <c r="Y15" s="19"/>
      <c r="Z15" s="232"/>
    </row>
    <row r="16" spans="1:211" s="7" customFormat="1" ht="21.75" customHeight="1">
      <c r="A16" s="8" t="str">
        <f>IF(C15&gt;=1,"y","n")</f>
        <v>n</v>
      </c>
      <c r="B16" s="211"/>
      <c r="C16" s="161"/>
      <c r="D16" s="150"/>
      <c r="E16" s="151"/>
      <c r="F16" s="152"/>
      <c r="G16" s="131"/>
      <c r="H16" s="222"/>
      <c r="I16" s="21" t="str">
        <f t="shared" si="0"/>
        <v>Feb, 23</v>
      </c>
      <c r="J16" s="52">
        <f>$J15</f>
        <v>0</v>
      </c>
      <c r="K16" s="22">
        <f t="array" ref="K16">ROUND(J16*$K$8,0)</f>
        <v>0</v>
      </c>
      <c r="L16" s="35">
        <f t="array" ref="L16">ROUND(J16+K16,0)</f>
        <v>0</v>
      </c>
      <c r="M16" s="24">
        <f t="array" ref="M16">J16</f>
        <v>0</v>
      </c>
      <c r="N16" s="22">
        <f t="array" ref="N16">ROUND(M16*$N$8,0)</f>
        <v>0</v>
      </c>
      <c r="O16" s="35">
        <f t="array" ref="O16">ROUND(M16+N16,0)</f>
        <v>0</v>
      </c>
      <c r="P16" s="37">
        <f t="array" ref="P16">ROUND(J16-M16,0)</f>
        <v>0</v>
      </c>
      <c r="Q16" s="38">
        <f t="array" ref="Q16">ROUND(K16-N16,0)</f>
        <v>0</v>
      </c>
      <c r="R16" s="35">
        <f t="array" ref="R16">ROUND(P16+Q16,0)</f>
        <v>0</v>
      </c>
      <c r="S16" s="27">
        <f t="shared" ref="S16" si="9">IF($H15="Before-2004",Q16,0)</f>
        <v>0</v>
      </c>
      <c r="T16" s="27">
        <f t="shared" ref="T16" si="10">IF(OR($F$1="No",$H15="Before-2004"),0,ROUND(Q16*0.1,0))</f>
        <v>0</v>
      </c>
      <c r="U16" s="28">
        <f>IF($H15="Before-2004",0,ROUND(Q16-T16,0))</f>
        <v>0</v>
      </c>
      <c r="V16" s="41">
        <f t="array" ref="V16">ROUND(S16+T16+U16,0)</f>
        <v>0</v>
      </c>
      <c r="W16" s="53">
        <f t="array" ref="W16">ROUND(R16-V16,0)</f>
        <v>0</v>
      </c>
      <c r="X16" s="43"/>
      <c r="Y16" s="54"/>
      <c r="Z16" s="232"/>
    </row>
    <row r="17" spans="1:211" s="7" customFormat="1" ht="21.75" customHeight="1" thickBot="1">
      <c r="A17" s="8" t="str">
        <f>IF(C15&gt;=1,"y","n")</f>
        <v>n</v>
      </c>
      <c r="B17" s="211"/>
      <c r="C17" s="210"/>
      <c r="D17" s="153"/>
      <c r="E17" s="154"/>
      <c r="F17" s="155"/>
      <c r="G17" s="132"/>
      <c r="H17" s="222"/>
      <c r="I17" s="77" t="str">
        <f t="shared" si="0"/>
        <v>Mar, 23</v>
      </c>
      <c r="J17" s="33">
        <f>$J15</f>
        <v>0</v>
      </c>
      <c r="K17" s="56">
        <f t="array" ref="K17">ROUND(J17*$K$8,0)</f>
        <v>0</v>
      </c>
      <c r="L17" s="57">
        <f t="array" ref="L17">ROUND(J17+K17,0)</f>
        <v>0</v>
      </c>
      <c r="M17" s="58">
        <f t="array" ref="M17">J17</f>
        <v>0</v>
      </c>
      <c r="N17" s="56">
        <f t="array" ref="N17">ROUND(M17*$N$8,0)</f>
        <v>0</v>
      </c>
      <c r="O17" s="57">
        <f t="array" ref="O17">ROUND(M17+N17,0)</f>
        <v>0</v>
      </c>
      <c r="P17" s="59">
        <f t="array" ref="P17">ROUND(J17-M17,0)</f>
        <v>0</v>
      </c>
      <c r="Q17" s="60">
        <f t="array" ref="Q17">ROUND(K17-N17,0)</f>
        <v>0</v>
      </c>
      <c r="R17" s="57">
        <f t="array" ref="R17">ROUND(P17+Q17,0)</f>
        <v>0</v>
      </c>
      <c r="S17" s="39">
        <f t="shared" ref="S17" si="11">IF($H15="Before-2004",Q17,0)</f>
        <v>0</v>
      </c>
      <c r="T17" s="39">
        <f t="shared" ref="T17" si="12">IF(OR($F$1="No",$H15="Before-2004"),0,ROUND(Q17*0.1,0))</f>
        <v>0</v>
      </c>
      <c r="U17" s="40">
        <f>IF($H15="Before-2004",0,ROUND(Q17-T17,0))</f>
        <v>0</v>
      </c>
      <c r="V17" s="61">
        <f t="array" ref="V17">ROUND(S17+T17+U17,0)</f>
        <v>0</v>
      </c>
      <c r="W17" s="62">
        <f t="array" ref="W17">ROUND(R17-V17,0)</f>
        <v>0</v>
      </c>
      <c r="X17" s="63"/>
      <c r="Y17" s="64"/>
      <c r="Z17" s="232"/>
    </row>
    <row r="18" spans="1:211" s="7" customFormat="1" ht="21.75" customHeight="1">
      <c r="A18" s="8" t="str">
        <f>IF(C18&gt;=1,"y","n")</f>
        <v>n</v>
      </c>
      <c r="B18" s="211"/>
      <c r="C18" s="160">
        <f>IF(D18&gt;0,C15+1,0)</f>
        <v>0</v>
      </c>
      <c r="D18" s="147"/>
      <c r="E18" s="148"/>
      <c r="F18" s="149"/>
      <c r="G18" s="130"/>
      <c r="H18" s="221"/>
      <c r="I18" s="9" t="str">
        <f t="shared" si="0"/>
        <v>Jan, 23</v>
      </c>
      <c r="J18" s="227"/>
      <c r="K18" s="11">
        <f t="array" ref="K18">ROUND(J18*$K$8,0)</f>
        <v>0</v>
      </c>
      <c r="L18" s="46">
        <f t="array" ref="L18">ROUND(J18+K18,0)</f>
        <v>0</v>
      </c>
      <c r="M18" s="47">
        <f t="array" ref="M18">J18</f>
        <v>0</v>
      </c>
      <c r="N18" s="11">
        <f t="array" ref="N18">ROUND(M18*$N$8,0)</f>
        <v>0</v>
      </c>
      <c r="O18" s="46">
        <f t="array" ref="O18">ROUND(M18+N18,0)</f>
        <v>0</v>
      </c>
      <c r="P18" s="48">
        <f t="array" ref="P18">ROUND(J18-M18,0)</f>
        <v>0</v>
      </c>
      <c r="Q18" s="49">
        <f t="array" ref="Q18">ROUND(K18-N18,0)</f>
        <v>0</v>
      </c>
      <c r="R18" s="46">
        <f t="array" ref="R18">ROUND(P18+Q18,0)</f>
        <v>0</v>
      </c>
      <c r="S18" s="15">
        <f t="shared" ref="S18" si="13">IF($H18="Before-2004",Q18,0)</f>
        <v>0</v>
      </c>
      <c r="T18" s="15">
        <f t="shared" ref="T18" si="14">IF(OR($F$1="No",$H18="Before-2004"),0,ROUND(Q18*0.1,0))</f>
        <v>0</v>
      </c>
      <c r="U18" s="16">
        <f>IF($H18="Before-2004",0,ROUND(Q18-T18,0))</f>
        <v>0</v>
      </c>
      <c r="V18" s="50">
        <f t="array" ref="V18">ROUND(S18+T18+U18,0)</f>
        <v>0</v>
      </c>
      <c r="W18" s="17">
        <f t="array" ref="W18">ROUND(R18-V18,0)</f>
        <v>0</v>
      </c>
      <c r="X18" s="51"/>
      <c r="Y18" s="19"/>
      <c r="Z18" s="232"/>
    </row>
    <row r="19" spans="1:211" s="7" customFormat="1" ht="21.75" customHeight="1">
      <c r="A19" s="8" t="str">
        <f>IF(C18&gt;=1,"y","n")</f>
        <v>n</v>
      </c>
      <c r="B19" s="211"/>
      <c r="C19" s="161"/>
      <c r="D19" s="150"/>
      <c r="E19" s="151"/>
      <c r="F19" s="152"/>
      <c r="G19" s="131"/>
      <c r="H19" s="222"/>
      <c r="I19" s="21" t="str">
        <f t="shared" si="0"/>
        <v>Feb, 23</v>
      </c>
      <c r="J19" s="52">
        <f>$J18</f>
        <v>0</v>
      </c>
      <c r="K19" s="22">
        <f t="array" ref="K19">ROUND(J19*$K$8,0)</f>
        <v>0</v>
      </c>
      <c r="L19" s="35">
        <f t="array" ref="L19">ROUND(J19+K19,0)</f>
        <v>0</v>
      </c>
      <c r="M19" s="24">
        <f t="array" ref="M19">J19</f>
        <v>0</v>
      </c>
      <c r="N19" s="22">
        <f t="array" ref="N19">ROUND(M19*$N$8,0)</f>
        <v>0</v>
      </c>
      <c r="O19" s="35">
        <f t="array" ref="O19">ROUND(M19+N19,0)</f>
        <v>0</v>
      </c>
      <c r="P19" s="37">
        <f t="array" ref="P19">ROUND(J19-M19,0)</f>
        <v>0</v>
      </c>
      <c r="Q19" s="38">
        <f t="array" ref="Q19">ROUND(K19-N19,0)</f>
        <v>0</v>
      </c>
      <c r="R19" s="35">
        <f t="array" ref="R19">ROUND(P19+Q19,0)</f>
        <v>0</v>
      </c>
      <c r="S19" s="27">
        <f t="shared" ref="S19" si="15">IF($H18="Before-2004",Q19,0)</f>
        <v>0</v>
      </c>
      <c r="T19" s="27">
        <f t="shared" ref="T19" si="16">IF(OR($F$1="No",$H18="Before-2004"),0,ROUND(Q19*0.1,0))</f>
        <v>0</v>
      </c>
      <c r="U19" s="28">
        <f>IF($H18="Before-2004",0,ROUND(Q19-T19,0))</f>
        <v>0</v>
      </c>
      <c r="V19" s="41">
        <f t="array" ref="V19">ROUND(S19+T19+U19,0)</f>
        <v>0</v>
      </c>
      <c r="W19" s="53">
        <f t="array" ref="W19">ROUND(R19-V19,0)</f>
        <v>0</v>
      </c>
      <c r="X19" s="43"/>
      <c r="Y19" s="54"/>
      <c r="Z19" s="232"/>
    </row>
    <row r="20" spans="1:211" s="7" customFormat="1" ht="21.75" customHeight="1" thickBot="1">
      <c r="A20" s="8" t="str">
        <f>IF(C18&gt;=1,"y","n")</f>
        <v>n</v>
      </c>
      <c r="B20" s="211"/>
      <c r="C20" s="210"/>
      <c r="D20" s="153"/>
      <c r="E20" s="154"/>
      <c r="F20" s="155"/>
      <c r="G20" s="132"/>
      <c r="H20" s="222"/>
      <c r="I20" s="77" t="str">
        <f t="shared" si="0"/>
        <v>Mar, 23</v>
      </c>
      <c r="J20" s="33">
        <f>$J18</f>
        <v>0</v>
      </c>
      <c r="K20" s="56">
        <f t="array" ref="K20">ROUND(J20*$K$8,0)</f>
        <v>0</v>
      </c>
      <c r="L20" s="57">
        <f t="array" ref="L20">ROUND(J20+K20,0)</f>
        <v>0</v>
      </c>
      <c r="M20" s="58">
        <f t="array" ref="M20">J20</f>
        <v>0</v>
      </c>
      <c r="N20" s="56">
        <f t="array" ref="N20">ROUND(M20*$N$8,0)</f>
        <v>0</v>
      </c>
      <c r="O20" s="57">
        <f t="array" ref="O20">ROUND(M20+N20,0)</f>
        <v>0</v>
      </c>
      <c r="P20" s="59">
        <f t="array" ref="P20">ROUND(J20-M20,0)</f>
        <v>0</v>
      </c>
      <c r="Q20" s="60">
        <f t="array" ref="Q20">ROUND(K20-N20,0)</f>
        <v>0</v>
      </c>
      <c r="R20" s="57">
        <f t="array" ref="R20">ROUND(P20+Q20,0)</f>
        <v>0</v>
      </c>
      <c r="S20" s="39">
        <f t="shared" ref="S20" si="17">IF($H18="Before-2004",Q20,0)</f>
        <v>0</v>
      </c>
      <c r="T20" s="39">
        <f t="shared" ref="T20" si="18">IF(OR($F$1="No",$H18="Before-2004"),0,ROUND(Q20*0.1,0))</f>
        <v>0</v>
      </c>
      <c r="U20" s="40">
        <f>IF($H18="Before-2004",0,ROUND(Q20-T20,0))</f>
        <v>0</v>
      </c>
      <c r="V20" s="61">
        <f t="array" ref="V20">ROUND(S20+T20+U20,0)</f>
        <v>0</v>
      </c>
      <c r="W20" s="62">
        <f t="array" ref="W20">ROUND(R20-V20,0)</f>
        <v>0</v>
      </c>
      <c r="X20" s="63"/>
      <c r="Y20" s="64"/>
      <c r="Z20" s="232"/>
    </row>
    <row r="21" spans="1:211" s="7" customFormat="1" ht="21.75" customHeight="1">
      <c r="A21" s="8" t="str">
        <f>IF(C21&gt;=1,"y","n")</f>
        <v>n</v>
      </c>
      <c r="B21" s="211"/>
      <c r="C21" s="160">
        <f>IF(D21&gt;0,C18+1,0)</f>
        <v>0</v>
      </c>
      <c r="D21" s="147"/>
      <c r="E21" s="148"/>
      <c r="F21" s="149"/>
      <c r="G21" s="130"/>
      <c r="H21" s="221"/>
      <c r="I21" s="9" t="str">
        <f t="shared" si="0"/>
        <v>Jan, 23</v>
      </c>
      <c r="J21" s="227"/>
      <c r="K21" s="11">
        <f t="array" ref="K21">ROUND(J21*$K$8,0)</f>
        <v>0</v>
      </c>
      <c r="L21" s="46">
        <f t="array" ref="L21">ROUND(J21+K21,0)</f>
        <v>0</v>
      </c>
      <c r="M21" s="47">
        <f t="array" ref="M21">J21</f>
        <v>0</v>
      </c>
      <c r="N21" s="11">
        <f t="array" ref="N21">ROUND(M21*$N$8,0)</f>
        <v>0</v>
      </c>
      <c r="O21" s="46">
        <f t="array" ref="O21">ROUND(M21+N21,0)</f>
        <v>0</v>
      </c>
      <c r="P21" s="48">
        <f t="array" ref="P21">ROUND(J21-M21,0)</f>
        <v>0</v>
      </c>
      <c r="Q21" s="49">
        <f t="array" ref="Q21">ROUND(K21-N21,0)</f>
        <v>0</v>
      </c>
      <c r="R21" s="46">
        <f t="array" ref="R21">ROUND(P21+Q21,0)</f>
        <v>0</v>
      </c>
      <c r="S21" s="15">
        <f t="shared" ref="S21" si="19">IF($H21="Before-2004",Q21,0)</f>
        <v>0</v>
      </c>
      <c r="T21" s="15">
        <f t="shared" ref="T21" si="20">IF(OR($F$1="No",$H21="Before-2004"),0,ROUND(Q21*0.1,0))</f>
        <v>0</v>
      </c>
      <c r="U21" s="16">
        <f>IF($H21="Before-2004",0,ROUND(Q21-T21,0))</f>
        <v>0</v>
      </c>
      <c r="V21" s="50">
        <f t="array" ref="V21">ROUND(S21+T21+U21,0)</f>
        <v>0</v>
      </c>
      <c r="W21" s="17">
        <f t="array" ref="W21">ROUND(R21-V21,0)</f>
        <v>0</v>
      </c>
      <c r="X21" s="51"/>
      <c r="Y21" s="19"/>
      <c r="Z21" s="232"/>
    </row>
    <row r="22" spans="1:211" s="7" customFormat="1" ht="21.75" customHeight="1">
      <c r="A22" s="8" t="str">
        <f>IF(C21&gt;=1,"y","n")</f>
        <v>n</v>
      </c>
      <c r="B22" s="211"/>
      <c r="C22" s="161"/>
      <c r="D22" s="150"/>
      <c r="E22" s="151"/>
      <c r="F22" s="152"/>
      <c r="G22" s="131"/>
      <c r="H22" s="222"/>
      <c r="I22" s="21" t="str">
        <f t="shared" si="0"/>
        <v>Feb, 23</v>
      </c>
      <c r="J22" s="52">
        <f>$J21</f>
        <v>0</v>
      </c>
      <c r="K22" s="22">
        <f t="array" ref="K22">ROUND(J22*$K$8,0)</f>
        <v>0</v>
      </c>
      <c r="L22" s="35">
        <f t="array" ref="L22">ROUND(J22+K22,0)</f>
        <v>0</v>
      </c>
      <c r="M22" s="24">
        <f t="array" ref="M22">J22</f>
        <v>0</v>
      </c>
      <c r="N22" s="22">
        <f t="array" ref="N22">ROUND(M22*$N$8,0)</f>
        <v>0</v>
      </c>
      <c r="O22" s="35">
        <f t="array" ref="O22">ROUND(M22+N22,0)</f>
        <v>0</v>
      </c>
      <c r="P22" s="37">
        <f t="array" ref="P22">ROUND(J22-M22,0)</f>
        <v>0</v>
      </c>
      <c r="Q22" s="38">
        <f t="array" ref="Q22">ROUND(K22-N22,0)</f>
        <v>0</v>
      </c>
      <c r="R22" s="35">
        <f t="array" ref="R22">ROUND(P22+Q22,0)</f>
        <v>0</v>
      </c>
      <c r="S22" s="27">
        <f t="shared" ref="S22" si="21">IF($H21="Before-2004",Q22,0)</f>
        <v>0</v>
      </c>
      <c r="T22" s="27">
        <f t="shared" ref="T22" si="22">IF(OR($F$1="No",$H21="Before-2004"),0,ROUND(Q22*0.1,0))</f>
        <v>0</v>
      </c>
      <c r="U22" s="28">
        <f>IF($H21="Before-2004",0,ROUND(Q22-T22,0))</f>
        <v>0</v>
      </c>
      <c r="V22" s="41">
        <f t="array" ref="V22">ROUND(S22+T22+U22,0)</f>
        <v>0</v>
      </c>
      <c r="W22" s="53">
        <f t="array" ref="W22">ROUND(R22-V22,0)</f>
        <v>0</v>
      </c>
      <c r="X22" s="43"/>
      <c r="Y22" s="54"/>
      <c r="Z22" s="232"/>
    </row>
    <row r="23" spans="1:211" s="7" customFormat="1" ht="21.75" customHeight="1" thickBot="1">
      <c r="A23" s="8" t="str">
        <f>IF(C21&gt;=1,"y","n")</f>
        <v>n</v>
      </c>
      <c r="B23" s="211"/>
      <c r="C23" s="210"/>
      <c r="D23" s="153"/>
      <c r="E23" s="154"/>
      <c r="F23" s="155"/>
      <c r="G23" s="132"/>
      <c r="H23" s="222"/>
      <c r="I23" s="77" t="str">
        <f t="shared" si="0"/>
        <v>Mar, 23</v>
      </c>
      <c r="J23" s="33">
        <f>$J21</f>
        <v>0</v>
      </c>
      <c r="K23" s="56">
        <f t="array" ref="K23">ROUND(J23*$K$8,0)</f>
        <v>0</v>
      </c>
      <c r="L23" s="57">
        <f t="array" ref="L23">ROUND(J23+K23,0)</f>
        <v>0</v>
      </c>
      <c r="M23" s="58">
        <f t="array" ref="M23">J23</f>
        <v>0</v>
      </c>
      <c r="N23" s="56">
        <f t="array" ref="N23">ROUND(M23*$N$8,0)</f>
        <v>0</v>
      </c>
      <c r="O23" s="57">
        <f t="array" ref="O23">ROUND(M23+N23,0)</f>
        <v>0</v>
      </c>
      <c r="P23" s="59">
        <f t="array" ref="P23">ROUND(J23-M23,0)</f>
        <v>0</v>
      </c>
      <c r="Q23" s="60">
        <f t="array" ref="Q23">ROUND(K23-N23,0)</f>
        <v>0</v>
      </c>
      <c r="R23" s="57">
        <f t="array" ref="R23">ROUND(P23+Q23,0)</f>
        <v>0</v>
      </c>
      <c r="S23" s="39">
        <f t="shared" ref="S23" si="23">IF($H21="Before-2004",Q23,0)</f>
        <v>0</v>
      </c>
      <c r="T23" s="39">
        <f t="shared" ref="T23" si="24">IF(OR($F$1="No",$H21="Before-2004"),0,ROUND(Q23*0.1,0))</f>
        <v>0</v>
      </c>
      <c r="U23" s="40">
        <f>IF($H21="Before-2004",0,ROUND(Q23-T23,0))</f>
        <v>0</v>
      </c>
      <c r="V23" s="61">
        <f t="array" ref="V23">ROUND(S23+T23+U23,0)</f>
        <v>0</v>
      </c>
      <c r="W23" s="62">
        <f t="array" ref="W23">ROUND(R23-V23,0)</f>
        <v>0</v>
      </c>
      <c r="X23" s="63"/>
      <c r="Y23" s="64"/>
      <c r="Z23" s="232"/>
    </row>
    <row r="24" spans="1:211" s="7" customFormat="1" ht="21.75" customHeight="1">
      <c r="A24" s="8" t="str">
        <f>IF(C24&gt;=1,"y","n")</f>
        <v>n</v>
      </c>
      <c r="B24" s="211"/>
      <c r="C24" s="160">
        <f>IF(D24&gt;0,C21+1,0)</f>
        <v>0</v>
      </c>
      <c r="D24" s="147"/>
      <c r="E24" s="148"/>
      <c r="F24" s="149"/>
      <c r="G24" s="130"/>
      <c r="H24" s="221"/>
      <c r="I24" s="9" t="str">
        <f t="shared" si="0"/>
        <v>Jan, 23</v>
      </c>
      <c r="J24" s="227">
        <v>0</v>
      </c>
      <c r="K24" s="11">
        <f t="array" ref="K24">ROUND(J24*$K$8,0)</f>
        <v>0</v>
      </c>
      <c r="L24" s="46">
        <f t="array" ref="L24">ROUND(J24+K24,0)</f>
        <v>0</v>
      </c>
      <c r="M24" s="47">
        <f t="array" ref="M24">J24</f>
        <v>0</v>
      </c>
      <c r="N24" s="11">
        <f t="array" ref="N24">ROUND(M24*$N$8,0)</f>
        <v>0</v>
      </c>
      <c r="O24" s="46">
        <f t="array" ref="O24">ROUND(M24+N24,0)</f>
        <v>0</v>
      </c>
      <c r="P24" s="48">
        <f t="array" ref="P24">ROUND(J24-M24,0)</f>
        <v>0</v>
      </c>
      <c r="Q24" s="49">
        <f t="array" ref="Q24">ROUND(K24-N24,0)</f>
        <v>0</v>
      </c>
      <c r="R24" s="46">
        <f t="array" ref="R24">ROUND(P24+Q24,0)</f>
        <v>0</v>
      </c>
      <c r="S24" s="15">
        <f t="shared" ref="S24" si="25">IF($H24="Before-2004",Q24,0)</f>
        <v>0</v>
      </c>
      <c r="T24" s="15">
        <f t="shared" ref="T24" si="26">IF(OR($F$1="No",$H24="Before-2004"),0,ROUND(Q24*0.1,0))</f>
        <v>0</v>
      </c>
      <c r="U24" s="16">
        <f>IF($H24="Before-2004",0,ROUND(Q24-T24,0))</f>
        <v>0</v>
      </c>
      <c r="V24" s="50">
        <f t="array" ref="V24">ROUND(S24+T24+U24,0)</f>
        <v>0</v>
      </c>
      <c r="W24" s="17">
        <f t="array" ref="W24">ROUND(R24-V24,0)</f>
        <v>0</v>
      </c>
      <c r="X24" s="51"/>
      <c r="Y24" s="19"/>
      <c r="Z24" s="232"/>
    </row>
    <row r="25" spans="1:211" s="7" customFormat="1" ht="21.75" customHeight="1">
      <c r="A25" s="8" t="str">
        <f>IF(C24&gt;=1,"y","n")</f>
        <v>n</v>
      </c>
      <c r="B25" s="211"/>
      <c r="C25" s="161"/>
      <c r="D25" s="150"/>
      <c r="E25" s="151"/>
      <c r="F25" s="152"/>
      <c r="G25" s="131"/>
      <c r="H25" s="222"/>
      <c r="I25" s="21" t="str">
        <f t="shared" si="0"/>
        <v>Feb, 23</v>
      </c>
      <c r="J25" s="52">
        <f>$J24</f>
        <v>0</v>
      </c>
      <c r="K25" s="22">
        <f t="array" ref="K25">ROUND(J25*$K$8,0)</f>
        <v>0</v>
      </c>
      <c r="L25" s="35">
        <f t="array" ref="L25">ROUND(J25+K25,0)</f>
        <v>0</v>
      </c>
      <c r="M25" s="24">
        <f t="array" ref="M25">J25</f>
        <v>0</v>
      </c>
      <c r="N25" s="22">
        <f t="array" ref="N25">ROUND(M25*$N$8,0)</f>
        <v>0</v>
      </c>
      <c r="O25" s="35">
        <f t="array" ref="O25">ROUND(M25+N25,0)</f>
        <v>0</v>
      </c>
      <c r="P25" s="37">
        <f t="array" ref="P25">ROUND(J25-M25,0)</f>
        <v>0</v>
      </c>
      <c r="Q25" s="38">
        <f t="array" ref="Q25">ROUND(K25-N25,0)</f>
        <v>0</v>
      </c>
      <c r="R25" s="35">
        <f t="array" ref="R25">ROUND(P25+Q25,0)</f>
        <v>0</v>
      </c>
      <c r="S25" s="27">
        <f t="shared" ref="S25" si="27">IF($H24="Before-2004",Q25,0)</f>
        <v>0</v>
      </c>
      <c r="T25" s="27">
        <f t="shared" ref="T25" si="28">IF(OR($F$1="No",$H24="Before-2004"),0,ROUND(Q25*0.1,0))</f>
        <v>0</v>
      </c>
      <c r="U25" s="28">
        <f>IF($H24="Before-2004",0,ROUND(Q25-T25,0))</f>
        <v>0</v>
      </c>
      <c r="V25" s="41">
        <f t="array" ref="V25">ROUND(S25+T25+U25,0)</f>
        <v>0</v>
      </c>
      <c r="W25" s="53">
        <f t="array" ref="W25">ROUND(R25-V25,0)</f>
        <v>0</v>
      </c>
      <c r="X25" s="43"/>
      <c r="Y25" s="54"/>
      <c r="Z25" s="232"/>
      <c r="HC25" s="55"/>
    </row>
    <row r="26" spans="1:211" s="7" customFormat="1" ht="21.75" customHeight="1" thickBot="1">
      <c r="A26" s="8" t="str">
        <f>IF(C24&gt;=1,"y","n")</f>
        <v>n</v>
      </c>
      <c r="B26" s="211"/>
      <c r="C26" s="210"/>
      <c r="D26" s="153"/>
      <c r="E26" s="154"/>
      <c r="F26" s="155"/>
      <c r="G26" s="132"/>
      <c r="H26" s="222"/>
      <c r="I26" s="77" t="str">
        <f t="shared" si="0"/>
        <v>Mar, 23</v>
      </c>
      <c r="J26" s="33">
        <f>$J24</f>
        <v>0</v>
      </c>
      <c r="K26" s="56">
        <f t="array" ref="K26">ROUND(J26*$K$8,0)</f>
        <v>0</v>
      </c>
      <c r="L26" s="57">
        <f t="array" ref="L26">ROUND(J26+K26,0)</f>
        <v>0</v>
      </c>
      <c r="M26" s="58">
        <f t="array" ref="M26">J26</f>
        <v>0</v>
      </c>
      <c r="N26" s="56">
        <f t="array" ref="N26">ROUND(M26*$N$8,0)</f>
        <v>0</v>
      </c>
      <c r="O26" s="57">
        <f t="array" ref="O26">ROUND(M26+N26,0)</f>
        <v>0</v>
      </c>
      <c r="P26" s="59">
        <f t="array" ref="P26">ROUND(J26-M26,0)</f>
        <v>0</v>
      </c>
      <c r="Q26" s="60">
        <f t="array" ref="Q26">ROUND(K26-N26,0)</f>
        <v>0</v>
      </c>
      <c r="R26" s="57">
        <f t="array" ref="R26">ROUND(P26+Q26,0)</f>
        <v>0</v>
      </c>
      <c r="S26" s="39">
        <f t="shared" ref="S26" si="29">IF($H24="Before-2004",Q26,0)</f>
        <v>0</v>
      </c>
      <c r="T26" s="39">
        <f t="shared" ref="T26" si="30">IF(OR($F$1="No",$H24="Before-2004"),0,ROUND(Q26*0.1,0))</f>
        <v>0</v>
      </c>
      <c r="U26" s="40">
        <f>IF($H24="Before-2004",0,ROUND(Q26-T26,0))</f>
        <v>0</v>
      </c>
      <c r="V26" s="61">
        <f t="array" ref="V26">ROUND(S26+T26+U26,0)</f>
        <v>0</v>
      </c>
      <c r="W26" s="62">
        <f t="array" ref="W26">ROUND(R26-V26,0)</f>
        <v>0</v>
      </c>
      <c r="X26" s="63"/>
      <c r="Y26" s="64"/>
      <c r="Z26" s="232"/>
    </row>
    <row r="27" spans="1:211" s="7" customFormat="1" ht="21.75" customHeight="1">
      <c r="A27" s="8" t="str">
        <f>IF(C27&gt;=1,"y","n")</f>
        <v>n</v>
      </c>
      <c r="B27" s="211"/>
      <c r="C27" s="160">
        <f>IF(D27&gt;0,C24+1,0)</f>
        <v>0</v>
      </c>
      <c r="D27" s="147"/>
      <c r="E27" s="148"/>
      <c r="F27" s="149"/>
      <c r="G27" s="130"/>
      <c r="H27" s="221"/>
      <c r="I27" s="9" t="str">
        <f t="shared" si="0"/>
        <v>Jan, 23</v>
      </c>
      <c r="J27" s="227"/>
      <c r="K27" s="11">
        <f t="array" ref="K27">ROUND(J27*$K$8,0)</f>
        <v>0</v>
      </c>
      <c r="L27" s="46">
        <f t="array" ref="L27">ROUND(J27+K27,0)</f>
        <v>0</v>
      </c>
      <c r="M27" s="47">
        <f t="array" ref="M27">J27</f>
        <v>0</v>
      </c>
      <c r="N27" s="11">
        <f t="array" ref="N27">ROUND(M27*$N$8,0)</f>
        <v>0</v>
      </c>
      <c r="O27" s="46">
        <f t="array" ref="O27">ROUND(M27+N27,0)</f>
        <v>0</v>
      </c>
      <c r="P27" s="48">
        <f t="array" ref="P27">ROUND(J27-M27,0)</f>
        <v>0</v>
      </c>
      <c r="Q27" s="49">
        <f t="array" ref="Q27">ROUND(K27-N27,0)</f>
        <v>0</v>
      </c>
      <c r="R27" s="46">
        <f t="array" ref="R27">ROUND(P27+Q27,0)</f>
        <v>0</v>
      </c>
      <c r="S27" s="15">
        <f t="shared" ref="S27" si="31">IF($H27="Before-2004",Q27,0)</f>
        <v>0</v>
      </c>
      <c r="T27" s="15">
        <f t="shared" ref="T27" si="32">IF(OR($F$1="No",$H27="Before-2004"),0,ROUND(Q27*0.1,0))</f>
        <v>0</v>
      </c>
      <c r="U27" s="16">
        <f>IF($H27="Before-2004",0,ROUND(Q27-T27,0))</f>
        <v>0</v>
      </c>
      <c r="V27" s="50">
        <f t="array" ref="V27">ROUND(S27+T27+U27,0)</f>
        <v>0</v>
      </c>
      <c r="W27" s="17">
        <f t="array" ref="W27">ROUND(R27-V27,0)</f>
        <v>0</v>
      </c>
      <c r="X27" s="51"/>
      <c r="Y27" s="19"/>
      <c r="Z27" s="232"/>
    </row>
    <row r="28" spans="1:211" s="7" customFormat="1" ht="21.75" customHeight="1">
      <c r="A28" s="8" t="str">
        <f>IF(C27&gt;=1,"y","n")</f>
        <v>n</v>
      </c>
      <c r="B28" s="211"/>
      <c r="C28" s="161"/>
      <c r="D28" s="150"/>
      <c r="E28" s="151"/>
      <c r="F28" s="152"/>
      <c r="G28" s="131"/>
      <c r="H28" s="222"/>
      <c r="I28" s="21" t="str">
        <f t="shared" si="0"/>
        <v>Feb, 23</v>
      </c>
      <c r="J28" s="52">
        <f>$J27</f>
        <v>0</v>
      </c>
      <c r="K28" s="22">
        <f t="array" ref="K28">ROUND(J28*$K$8,0)</f>
        <v>0</v>
      </c>
      <c r="L28" s="35">
        <f t="array" ref="L28">ROUND(J28+K28,0)</f>
        <v>0</v>
      </c>
      <c r="M28" s="24">
        <f t="array" ref="M28">J28</f>
        <v>0</v>
      </c>
      <c r="N28" s="22">
        <f t="array" ref="N28">ROUND(M28*$N$8,0)</f>
        <v>0</v>
      </c>
      <c r="O28" s="35">
        <f t="array" ref="O28">ROUND(M28+N28,0)</f>
        <v>0</v>
      </c>
      <c r="P28" s="37">
        <f t="array" ref="P28">ROUND(J28-M28,0)</f>
        <v>0</v>
      </c>
      <c r="Q28" s="38">
        <f t="array" ref="Q28">ROUND(K28-N28,0)</f>
        <v>0</v>
      </c>
      <c r="R28" s="35">
        <f t="array" ref="R28">ROUND(P28+Q28,0)</f>
        <v>0</v>
      </c>
      <c r="S28" s="27">
        <f t="shared" ref="S28" si="33">IF($H27="Before-2004",Q28,0)</f>
        <v>0</v>
      </c>
      <c r="T28" s="27">
        <f t="shared" ref="T28" si="34">IF(OR($F$1="No",$H27="Before-2004"),0,ROUND(Q28*0.1,0))</f>
        <v>0</v>
      </c>
      <c r="U28" s="28">
        <f>IF($H27="Before-2004",0,ROUND(Q28-T28,0))</f>
        <v>0</v>
      </c>
      <c r="V28" s="41">
        <f t="array" ref="V28">ROUND(S28+T28+U28,0)</f>
        <v>0</v>
      </c>
      <c r="W28" s="53">
        <f t="array" ref="W28">ROUND(R28-V28,0)</f>
        <v>0</v>
      </c>
      <c r="X28" s="43"/>
      <c r="Y28" s="54"/>
      <c r="Z28" s="232"/>
    </row>
    <row r="29" spans="1:211" s="7" customFormat="1" ht="21.75" customHeight="1" thickBot="1">
      <c r="A29" s="8" t="str">
        <f>IF(C27&gt;=1,"y","n")</f>
        <v>n</v>
      </c>
      <c r="B29" s="211"/>
      <c r="C29" s="210"/>
      <c r="D29" s="153"/>
      <c r="E29" s="154"/>
      <c r="F29" s="155"/>
      <c r="G29" s="132"/>
      <c r="H29" s="222"/>
      <c r="I29" s="77" t="str">
        <f t="shared" si="0"/>
        <v>Mar, 23</v>
      </c>
      <c r="J29" s="33">
        <f>$J27</f>
        <v>0</v>
      </c>
      <c r="K29" s="56">
        <f t="array" ref="K29">ROUND(J29*$K$8,0)</f>
        <v>0</v>
      </c>
      <c r="L29" s="57">
        <f t="array" ref="L29">ROUND(J29+K29,0)</f>
        <v>0</v>
      </c>
      <c r="M29" s="58">
        <f t="array" ref="M29">J29</f>
        <v>0</v>
      </c>
      <c r="N29" s="56">
        <f t="array" ref="N29">ROUND(M29*$N$8,0)</f>
        <v>0</v>
      </c>
      <c r="O29" s="57">
        <f t="array" ref="O29">ROUND(M29+N29,0)</f>
        <v>0</v>
      </c>
      <c r="P29" s="59">
        <f t="array" ref="P29">ROUND(J29-M29,0)</f>
        <v>0</v>
      </c>
      <c r="Q29" s="60">
        <f t="array" ref="Q29">ROUND(K29-N29,0)</f>
        <v>0</v>
      </c>
      <c r="R29" s="57">
        <f t="array" ref="R29">ROUND(P29+Q29,0)</f>
        <v>0</v>
      </c>
      <c r="S29" s="39">
        <f t="shared" ref="S29" si="35">IF($H27="Before-2004",Q29,0)</f>
        <v>0</v>
      </c>
      <c r="T29" s="39">
        <f t="shared" ref="T29" si="36">IF(OR($F$1="No",$H27="Before-2004"),0,ROUND(Q29*0.1,0))</f>
        <v>0</v>
      </c>
      <c r="U29" s="40">
        <f>IF($H27="Before-2004",0,ROUND(Q29-T29,0))</f>
        <v>0</v>
      </c>
      <c r="V29" s="61">
        <f t="array" ref="V29">ROUND(S29+T29+U29,0)</f>
        <v>0</v>
      </c>
      <c r="W29" s="62">
        <f t="array" ref="W29">ROUND(R29-V29,0)</f>
        <v>0</v>
      </c>
      <c r="X29" s="63"/>
      <c r="Y29" s="64"/>
      <c r="Z29" s="232"/>
    </row>
    <row r="30" spans="1:211" s="7" customFormat="1" ht="21.75" customHeight="1">
      <c r="A30" s="8" t="str">
        <f>IF(C30&gt;=1,"y","n")</f>
        <v>n</v>
      </c>
      <c r="B30" s="211"/>
      <c r="C30" s="160">
        <f>IF(D30&gt;0,C27+1,0)</f>
        <v>0</v>
      </c>
      <c r="D30" s="147"/>
      <c r="E30" s="148"/>
      <c r="F30" s="149"/>
      <c r="G30" s="130"/>
      <c r="H30" s="221"/>
      <c r="I30" s="9" t="str">
        <f t="shared" si="0"/>
        <v>Jan, 23</v>
      </c>
      <c r="J30" s="227"/>
      <c r="K30" s="11">
        <f t="array" ref="K30">ROUND(J30*$K$8,0)</f>
        <v>0</v>
      </c>
      <c r="L30" s="46">
        <f t="array" ref="L30">ROUND(J30+K30,0)</f>
        <v>0</v>
      </c>
      <c r="M30" s="47">
        <f t="array" ref="M30">J30</f>
        <v>0</v>
      </c>
      <c r="N30" s="11">
        <f t="array" ref="N30">ROUND(M30*$N$8,0)</f>
        <v>0</v>
      </c>
      <c r="O30" s="46">
        <f t="array" ref="O30">ROUND(M30+N30,0)</f>
        <v>0</v>
      </c>
      <c r="P30" s="48">
        <f t="array" ref="P30">ROUND(J30-M30,0)</f>
        <v>0</v>
      </c>
      <c r="Q30" s="49">
        <f t="array" ref="Q30">ROUND(K30-N30,0)</f>
        <v>0</v>
      </c>
      <c r="R30" s="46">
        <f t="array" ref="R30">ROUND(P30+Q30,0)</f>
        <v>0</v>
      </c>
      <c r="S30" s="15">
        <f t="shared" ref="S30" si="37">IF($H30="Before-2004",Q30,0)</f>
        <v>0</v>
      </c>
      <c r="T30" s="15">
        <f t="shared" ref="T30" si="38">IF(OR($F$1="No",$H30="Before-2004"),0,ROUND(Q30*0.1,0))</f>
        <v>0</v>
      </c>
      <c r="U30" s="16">
        <f>IF($H30="Before-2004",0,ROUND(Q30-T30,0))</f>
        <v>0</v>
      </c>
      <c r="V30" s="50">
        <f t="array" ref="V30">ROUND(S30+T30+U30,0)</f>
        <v>0</v>
      </c>
      <c r="W30" s="17">
        <f t="array" ref="W30">ROUND(R30-V30,0)</f>
        <v>0</v>
      </c>
      <c r="X30" s="51"/>
      <c r="Y30" s="19"/>
      <c r="Z30" s="232"/>
    </row>
    <row r="31" spans="1:211" s="7" customFormat="1" ht="21.75" customHeight="1">
      <c r="A31" s="8" t="str">
        <f>IF(C30&gt;=1,"y","n")</f>
        <v>n</v>
      </c>
      <c r="B31" s="211"/>
      <c r="C31" s="161"/>
      <c r="D31" s="150"/>
      <c r="E31" s="151"/>
      <c r="F31" s="152"/>
      <c r="G31" s="131"/>
      <c r="H31" s="222"/>
      <c r="I31" s="21" t="str">
        <f t="shared" si="0"/>
        <v>Feb, 23</v>
      </c>
      <c r="J31" s="52">
        <f>$J30</f>
        <v>0</v>
      </c>
      <c r="K31" s="22">
        <f t="array" ref="K31">ROUND(J31*$K$8,0)</f>
        <v>0</v>
      </c>
      <c r="L31" s="35">
        <f t="array" ref="L31">ROUND(J31+K31,0)</f>
        <v>0</v>
      </c>
      <c r="M31" s="24">
        <f t="array" ref="M31">J31</f>
        <v>0</v>
      </c>
      <c r="N31" s="22">
        <f t="array" ref="N31">ROUND(M31*$N$8,0)</f>
        <v>0</v>
      </c>
      <c r="O31" s="35">
        <f t="array" ref="O31">ROUND(M31+N31,0)</f>
        <v>0</v>
      </c>
      <c r="P31" s="37">
        <f t="array" ref="P31">ROUND(J31-M31,0)</f>
        <v>0</v>
      </c>
      <c r="Q31" s="38">
        <f t="array" ref="Q31">ROUND(K31-N31,0)</f>
        <v>0</v>
      </c>
      <c r="R31" s="35">
        <f t="array" ref="R31">ROUND(P31+Q31,0)</f>
        <v>0</v>
      </c>
      <c r="S31" s="27">
        <f t="shared" ref="S31" si="39">IF($H30="Before-2004",Q31,0)</f>
        <v>0</v>
      </c>
      <c r="T31" s="27">
        <f t="shared" ref="T31" si="40">IF(OR($F$1="No",$H30="Before-2004"),0,ROUND(Q31*0.1,0))</f>
        <v>0</v>
      </c>
      <c r="U31" s="28">
        <f>IF($H30="Before-2004",0,ROUND(Q31-T31,0))</f>
        <v>0</v>
      </c>
      <c r="V31" s="41">
        <f t="array" ref="V31">ROUND(S31+T31+U31,0)</f>
        <v>0</v>
      </c>
      <c r="W31" s="53">
        <f t="array" ref="W31">ROUND(R31-V31,0)</f>
        <v>0</v>
      </c>
      <c r="X31" s="43"/>
      <c r="Y31" s="54"/>
      <c r="Z31" s="232"/>
    </row>
    <row r="32" spans="1:211" s="7" customFormat="1" ht="21.75" customHeight="1" thickBot="1">
      <c r="A32" s="8" t="str">
        <f>IF(C30&gt;=1,"y","n")</f>
        <v>n</v>
      </c>
      <c r="B32" s="211"/>
      <c r="C32" s="210"/>
      <c r="D32" s="153"/>
      <c r="E32" s="154"/>
      <c r="F32" s="155"/>
      <c r="G32" s="132"/>
      <c r="H32" s="222"/>
      <c r="I32" s="77" t="str">
        <f t="shared" si="0"/>
        <v>Mar, 23</v>
      </c>
      <c r="J32" s="33">
        <f>$J30</f>
        <v>0</v>
      </c>
      <c r="K32" s="56">
        <f t="array" ref="K32">ROUND(J32*$K$8,0)</f>
        <v>0</v>
      </c>
      <c r="L32" s="57">
        <f t="array" ref="L32">ROUND(J32+K32,0)</f>
        <v>0</v>
      </c>
      <c r="M32" s="58">
        <f t="array" ref="M32">J32</f>
        <v>0</v>
      </c>
      <c r="N32" s="56">
        <f t="array" ref="N32">ROUND(M32*$N$8,0)</f>
        <v>0</v>
      </c>
      <c r="O32" s="57">
        <f t="array" ref="O32">ROUND(M32+N32,0)</f>
        <v>0</v>
      </c>
      <c r="P32" s="59">
        <f t="array" ref="P32">ROUND(J32-M32,0)</f>
        <v>0</v>
      </c>
      <c r="Q32" s="60">
        <f t="array" ref="Q32">ROUND(K32-N32,0)</f>
        <v>0</v>
      </c>
      <c r="R32" s="57">
        <f t="array" ref="R32">ROUND(P32+Q32,0)</f>
        <v>0</v>
      </c>
      <c r="S32" s="39">
        <f t="shared" ref="S32" si="41">IF($H30="Before-2004",Q32,0)</f>
        <v>0</v>
      </c>
      <c r="T32" s="39">
        <f t="shared" ref="T32" si="42">IF(OR($F$1="No",$H30="Before-2004"),0,ROUND(Q32*0.1,0))</f>
        <v>0</v>
      </c>
      <c r="U32" s="40">
        <f>IF($H30="Before-2004",0,ROUND(Q32-T32,0))</f>
        <v>0</v>
      </c>
      <c r="V32" s="61">
        <f t="array" ref="V32">ROUND(S32+T32+U32,0)</f>
        <v>0</v>
      </c>
      <c r="W32" s="62">
        <f t="array" ref="W32">ROUND(R32-V32,0)</f>
        <v>0</v>
      </c>
      <c r="X32" s="63"/>
      <c r="Y32" s="64"/>
      <c r="Z32" s="232"/>
    </row>
    <row r="33" spans="1:211" s="7" customFormat="1" ht="21.75" customHeight="1">
      <c r="A33" s="8" t="str">
        <f>IF(C33&gt;=1,"y","n")</f>
        <v>n</v>
      </c>
      <c r="B33" s="211"/>
      <c r="C33" s="160">
        <f>IF(D33&gt;0,C30+1,0)</f>
        <v>0</v>
      </c>
      <c r="D33" s="147"/>
      <c r="E33" s="148"/>
      <c r="F33" s="149"/>
      <c r="G33" s="130"/>
      <c r="H33" s="221"/>
      <c r="I33" s="9" t="str">
        <f t="shared" si="0"/>
        <v>Jan, 23</v>
      </c>
      <c r="J33" s="227"/>
      <c r="K33" s="11">
        <f t="array" ref="K33">ROUND(J33*$K$8,0)</f>
        <v>0</v>
      </c>
      <c r="L33" s="46">
        <f t="array" ref="L33">ROUND(J33+K33,0)</f>
        <v>0</v>
      </c>
      <c r="M33" s="47">
        <f t="array" ref="M33">J33</f>
        <v>0</v>
      </c>
      <c r="N33" s="11">
        <f t="array" ref="N33">ROUND(M33*$N$8,0)</f>
        <v>0</v>
      </c>
      <c r="O33" s="46">
        <f t="array" ref="O33">ROUND(M33+N33,0)</f>
        <v>0</v>
      </c>
      <c r="P33" s="48">
        <f t="array" ref="P33">ROUND(J33-M33,0)</f>
        <v>0</v>
      </c>
      <c r="Q33" s="49">
        <f t="array" ref="Q33">ROUND(K33-N33,0)</f>
        <v>0</v>
      </c>
      <c r="R33" s="46">
        <f t="array" ref="R33">ROUND(P33+Q33,0)</f>
        <v>0</v>
      </c>
      <c r="S33" s="15">
        <f t="shared" ref="S33" si="43">IF($H33="Before-2004",Q33,0)</f>
        <v>0</v>
      </c>
      <c r="T33" s="15">
        <f t="shared" ref="T33" si="44">IF(OR($F$1="No",$H33="Before-2004"),0,ROUND(Q33*0.1,0))</f>
        <v>0</v>
      </c>
      <c r="U33" s="16">
        <f>IF($H33="Before-2004",0,ROUND(Q33-T33,0))</f>
        <v>0</v>
      </c>
      <c r="V33" s="50">
        <f t="array" ref="V33">ROUND(S33+T33+U33,0)</f>
        <v>0</v>
      </c>
      <c r="W33" s="17">
        <f t="array" ref="W33">ROUND(R33-V33,0)</f>
        <v>0</v>
      </c>
      <c r="X33" s="51"/>
      <c r="Y33" s="19"/>
      <c r="Z33" s="232"/>
    </row>
    <row r="34" spans="1:211" s="7" customFormat="1" ht="21.75" customHeight="1">
      <c r="A34" s="8" t="str">
        <f>IF(C33&gt;=1,"y","n")</f>
        <v>n</v>
      </c>
      <c r="B34" s="211"/>
      <c r="C34" s="161"/>
      <c r="D34" s="150"/>
      <c r="E34" s="151"/>
      <c r="F34" s="152"/>
      <c r="G34" s="131"/>
      <c r="H34" s="222"/>
      <c r="I34" s="21" t="str">
        <f t="shared" si="0"/>
        <v>Feb, 23</v>
      </c>
      <c r="J34" s="52">
        <f>$J33</f>
        <v>0</v>
      </c>
      <c r="K34" s="22">
        <f t="array" ref="K34">ROUND(J34*$K$8,0)</f>
        <v>0</v>
      </c>
      <c r="L34" s="35">
        <f t="array" ref="L34">ROUND(J34+K34,0)</f>
        <v>0</v>
      </c>
      <c r="M34" s="24">
        <f t="array" ref="M34">J34</f>
        <v>0</v>
      </c>
      <c r="N34" s="22">
        <f t="array" ref="N34">ROUND(M34*$N$8,0)</f>
        <v>0</v>
      </c>
      <c r="O34" s="35">
        <f t="array" ref="O34">ROUND(M34+N34,0)</f>
        <v>0</v>
      </c>
      <c r="P34" s="37">
        <f t="array" ref="P34">ROUND(J34-M34,0)</f>
        <v>0</v>
      </c>
      <c r="Q34" s="38">
        <f t="array" ref="Q34">ROUND(K34-N34,0)</f>
        <v>0</v>
      </c>
      <c r="R34" s="35">
        <f t="array" ref="R34">ROUND(P34+Q34,0)</f>
        <v>0</v>
      </c>
      <c r="S34" s="27">
        <f t="shared" ref="S34" si="45">IF($H33="Before-2004",Q34,0)</f>
        <v>0</v>
      </c>
      <c r="T34" s="27">
        <f t="shared" ref="T34" si="46">IF(OR($F$1="No",$H33="Before-2004"),0,ROUND(Q34*0.1,0))</f>
        <v>0</v>
      </c>
      <c r="U34" s="28">
        <f>IF($H33="Before-2004",0,ROUND(Q34-T34,0))</f>
        <v>0</v>
      </c>
      <c r="V34" s="41">
        <f t="array" ref="V34">ROUND(S34+T34+U34,0)</f>
        <v>0</v>
      </c>
      <c r="W34" s="53">
        <f t="array" ref="W34">ROUND(R34-V34,0)</f>
        <v>0</v>
      </c>
      <c r="X34" s="43"/>
      <c r="Y34" s="54"/>
      <c r="Z34" s="232"/>
    </row>
    <row r="35" spans="1:211" s="7" customFormat="1" ht="21.75" customHeight="1" thickBot="1">
      <c r="A35" s="8" t="str">
        <f>IF(C33&gt;=1,"y","n")</f>
        <v>n</v>
      </c>
      <c r="B35" s="211"/>
      <c r="C35" s="210"/>
      <c r="D35" s="153"/>
      <c r="E35" s="154"/>
      <c r="F35" s="155"/>
      <c r="G35" s="132"/>
      <c r="H35" s="222"/>
      <c r="I35" s="77" t="str">
        <f t="shared" si="0"/>
        <v>Mar, 23</v>
      </c>
      <c r="J35" s="33">
        <f>$J33</f>
        <v>0</v>
      </c>
      <c r="K35" s="56">
        <f t="array" ref="K35">ROUND(J35*$K$8,0)</f>
        <v>0</v>
      </c>
      <c r="L35" s="57">
        <f t="array" ref="L35">ROUND(J35+K35,0)</f>
        <v>0</v>
      </c>
      <c r="M35" s="58">
        <f t="array" ref="M35">J35</f>
        <v>0</v>
      </c>
      <c r="N35" s="56">
        <f t="array" ref="N35">ROUND(M35*$N$8,0)</f>
        <v>0</v>
      </c>
      <c r="O35" s="57">
        <f t="array" ref="O35">ROUND(M35+N35,0)</f>
        <v>0</v>
      </c>
      <c r="P35" s="59">
        <f t="array" ref="P35">ROUND(J35-M35,0)</f>
        <v>0</v>
      </c>
      <c r="Q35" s="60">
        <f t="array" ref="Q35">ROUND(K35-N35,0)</f>
        <v>0</v>
      </c>
      <c r="R35" s="57">
        <f t="array" ref="R35">ROUND(P35+Q35,0)</f>
        <v>0</v>
      </c>
      <c r="S35" s="39">
        <f t="shared" ref="S35" si="47">IF($H33="Before-2004",Q35,0)</f>
        <v>0</v>
      </c>
      <c r="T35" s="39">
        <f t="shared" ref="T35" si="48">IF(OR($F$1="No",$H33="Before-2004"),0,ROUND(Q35*0.1,0))</f>
        <v>0</v>
      </c>
      <c r="U35" s="40">
        <f>IF($H33="Before-2004",0,ROUND(Q35-T35,0))</f>
        <v>0</v>
      </c>
      <c r="V35" s="61">
        <f t="array" ref="V35">ROUND(S35+T35+U35,0)</f>
        <v>0</v>
      </c>
      <c r="W35" s="62">
        <f t="array" ref="W35">ROUND(R35-V35,0)</f>
        <v>0</v>
      </c>
      <c r="X35" s="63"/>
      <c r="Y35" s="64"/>
      <c r="Z35" s="232"/>
    </row>
    <row r="36" spans="1:211" s="7" customFormat="1" ht="21.75" customHeight="1">
      <c r="A36" s="8" t="str">
        <f>IF(C36&gt;=1,"y","n")</f>
        <v>n</v>
      </c>
      <c r="B36" s="211"/>
      <c r="C36" s="160">
        <f>IF(D36&gt;0,C33+1,0)</f>
        <v>0</v>
      </c>
      <c r="D36" s="147"/>
      <c r="E36" s="148"/>
      <c r="F36" s="149"/>
      <c r="G36" s="130"/>
      <c r="H36" s="221"/>
      <c r="I36" s="9" t="str">
        <f t="shared" si="0"/>
        <v>Jan, 23</v>
      </c>
      <c r="J36" s="227"/>
      <c r="K36" s="11">
        <f t="array" ref="K36">ROUND(J36*$K$8,0)</f>
        <v>0</v>
      </c>
      <c r="L36" s="46">
        <f t="array" ref="L36">ROUND(J36+K36,0)</f>
        <v>0</v>
      </c>
      <c r="M36" s="47">
        <f t="array" ref="M36">J36</f>
        <v>0</v>
      </c>
      <c r="N36" s="11">
        <f t="array" ref="N36">ROUND(M36*$N$8,0)</f>
        <v>0</v>
      </c>
      <c r="O36" s="46">
        <f t="array" ref="O36">ROUND(M36+N36,0)</f>
        <v>0</v>
      </c>
      <c r="P36" s="48">
        <f t="array" ref="P36">ROUND(J36-M36,0)</f>
        <v>0</v>
      </c>
      <c r="Q36" s="49">
        <f t="array" ref="Q36">ROUND(K36-N36,0)</f>
        <v>0</v>
      </c>
      <c r="R36" s="46">
        <f t="array" ref="R36">ROUND(P36+Q36,0)</f>
        <v>0</v>
      </c>
      <c r="S36" s="15">
        <f t="shared" ref="S36" si="49">IF($H36="Before-2004",Q36,0)</f>
        <v>0</v>
      </c>
      <c r="T36" s="15">
        <f t="shared" ref="T36" si="50">IF(OR($F$1="No",$H36="Before-2004"),0,ROUND(Q36*0.1,0))</f>
        <v>0</v>
      </c>
      <c r="U36" s="16">
        <f>IF($H36="Before-2004",0,ROUND(Q36-T36,0))</f>
        <v>0</v>
      </c>
      <c r="V36" s="50">
        <f t="array" ref="V36">ROUND(S36+T36+U36,0)</f>
        <v>0</v>
      </c>
      <c r="W36" s="17">
        <f t="array" ref="W36">ROUND(R36-V36,0)</f>
        <v>0</v>
      </c>
      <c r="X36" s="51"/>
      <c r="Y36" s="19"/>
      <c r="Z36" s="232"/>
    </row>
    <row r="37" spans="1:211" s="7" customFormat="1" ht="21.75" customHeight="1">
      <c r="A37" s="8" t="str">
        <f>IF(C36&gt;=1,"y","n")</f>
        <v>n</v>
      </c>
      <c r="B37" s="211"/>
      <c r="C37" s="161"/>
      <c r="D37" s="150"/>
      <c r="E37" s="151"/>
      <c r="F37" s="152"/>
      <c r="G37" s="131"/>
      <c r="H37" s="222"/>
      <c r="I37" s="21" t="str">
        <f t="shared" si="0"/>
        <v>Feb, 23</v>
      </c>
      <c r="J37" s="52">
        <f>$J36</f>
        <v>0</v>
      </c>
      <c r="K37" s="22">
        <f t="array" ref="K37">ROUND(J37*$K$8,0)</f>
        <v>0</v>
      </c>
      <c r="L37" s="35">
        <f t="array" ref="L37">ROUND(J37+K37,0)</f>
        <v>0</v>
      </c>
      <c r="M37" s="24">
        <f t="array" ref="M37">J37</f>
        <v>0</v>
      </c>
      <c r="N37" s="22">
        <f t="array" ref="N37">ROUND(M37*$N$8,0)</f>
        <v>0</v>
      </c>
      <c r="O37" s="35">
        <f t="array" ref="O37">ROUND(M37+N37,0)</f>
        <v>0</v>
      </c>
      <c r="P37" s="37">
        <f t="array" ref="P37">ROUND(J37-M37,0)</f>
        <v>0</v>
      </c>
      <c r="Q37" s="38">
        <f t="array" ref="Q37">ROUND(K37-N37,0)</f>
        <v>0</v>
      </c>
      <c r="R37" s="35">
        <f t="array" ref="R37">ROUND(P37+Q37,0)</f>
        <v>0</v>
      </c>
      <c r="S37" s="27">
        <f t="shared" ref="S37" si="51">IF($H36="Before-2004",Q37,0)</f>
        <v>0</v>
      </c>
      <c r="T37" s="27">
        <f t="shared" ref="T37" si="52">IF(OR($F$1="No",$H36="Before-2004"),0,ROUND(Q37*0.1,0))</f>
        <v>0</v>
      </c>
      <c r="U37" s="28">
        <f>IF($H36="Before-2004",0,ROUND(Q37-T37,0))</f>
        <v>0</v>
      </c>
      <c r="V37" s="41">
        <f t="array" ref="V37">ROUND(S37+T37+U37,0)</f>
        <v>0</v>
      </c>
      <c r="W37" s="53">
        <f t="array" ref="W37">ROUND(R37-V37,0)</f>
        <v>0</v>
      </c>
      <c r="X37" s="43"/>
      <c r="Y37" s="54"/>
      <c r="Z37" s="232"/>
    </row>
    <row r="38" spans="1:211" s="7" customFormat="1" ht="21.75" customHeight="1" thickBot="1">
      <c r="A38" s="8" t="str">
        <f>IF(C36&gt;=1,"y","n")</f>
        <v>n</v>
      </c>
      <c r="B38" s="211"/>
      <c r="C38" s="210"/>
      <c r="D38" s="153"/>
      <c r="E38" s="154"/>
      <c r="F38" s="155"/>
      <c r="G38" s="132"/>
      <c r="H38" s="222"/>
      <c r="I38" s="77" t="str">
        <f t="shared" si="0"/>
        <v>Mar, 23</v>
      </c>
      <c r="J38" s="33">
        <f>$J36</f>
        <v>0</v>
      </c>
      <c r="K38" s="56">
        <f t="array" ref="K38">ROUND(J38*$K$8,0)</f>
        <v>0</v>
      </c>
      <c r="L38" s="57">
        <f t="array" ref="L38">ROUND(J38+K38,0)</f>
        <v>0</v>
      </c>
      <c r="M38" s="58">
        <f t="array" ref="M38">J38</f>
        <v>0</v>
      </c>
      <c r="N38" s="56">
        <f t="array" ref="N38">ROUND(M38*$N$8,0)</f>
        <v>0</v>
      </c>
      <c r="O38" s="57">
        <f t="array" ref="O38">ROUND(M38+N38,0)</f>
        <v>0</v>
      </c>
      <c r="P38" s="59">
        <f t="array" ref="P38">ROUND(J38-M38,0)</f>
        <v>0</v>
      </c>
      <c r="Q38" s="60">
        <f t="array" ref="Q38">ROUND(K38-N38,0)</f>
        <v>0</v>
      </c>
      <c r="R38" s="57">
        <f t="array" ref="R38">ROUND(P38+Q38,0)</f>
        <v>0</v>
      </c>
      <c r="S38" s="39">
        <f t="shared" ref="S38" si="53">IF($H36="Before-2004",Q38,0)</f>
        <v>0</v>
      </c>
      <c r="T38" s="39">
        <f t="shared" ref="T38" si="54">IF(OR($F$1="No",$H36="Before-2004"),0,ROUND(Q38*0.1,0))</f>
        <v>0</v>
      </c>
      <c r="U38" s="40">
        <f>IF($H36="Before-2004",0,ROUND(Q38-T38,0))</f>
        <v>0</v>
      </c>
      <c r="V38" s="61">
        <f t="array" ref="V38">ROUND(S38+T38+U38,0)</f>
        <v>0</v>
      </c>
      <c r="W38" s="62">
        <f t="array" ref="W38">ROUND(R38-V38,0)</f>
        <v>0</v>
      </c>
      <c r="X38" s="63"/>
      <c r="Y38" s="64"/>
      <c r="Z38" s="232"/>
    </row>
    <row r="39" spans="1:211" s="7" customFormat="1" ht="21.75" customHeight="1">
      <c r="A39" s="8" t="str">
        <f>IF(C39&gt;=1,"y","n")</f>
        <v>n</v>
      </c>
      <c r="B39" s="211"/>
      <c r="C39" s="160">
        <f>IF(D39&gt;0,C36+1,0)</f>
        <v>0</v>
      </c>
      <c r="D39" s="147"/>
      <c r="E39" s="148"/>
      <c r="F39" s="149"/>
      <c r="G39" s="130"/>
      <c r="H39" s="221"/>
      <c r="I39" s="9" t="str">
        <f>I36</f>
        <v>Jan, 23</v>
      </c>
      <c r="J39" s="227">
        <v>0</v>
      </c>
      <c r="K39" s="11">
        <f t="array" ref="K39">ROUND(J39*$K$8,0)</f>
        <v>0</v>
      </c>
      <c r="L39" s="46">
        <f t="array" ref="L39">ROUND(J39+K39,0)</f>
        <v>0</v>
      </c>
      <c r="M39" s="47">
        <f t="array" ref="M39">J39</f>
        <v>0</v>
      </c>
      <c r="N39" s="11">
        <f t="array" ref="N39">ROUND(M39*$N$8,0)</f>
        <v>0</v>
      </c>
      <c r="O39" s="46">
        <f t="array" ref="O39">ROUND(M39+N39,0)</f>
        <v>0</v>
      </c>
      <c r="P39" s="48">
        <f t="array" ref="P39">ROUND(J39-M39,0)</f>
        <v>0</v>
      </c>
      <c r="Q39" s="49">
        <f t="array" ref="Q39">ROUND(K39-N39,0)</f>
        <v>0</v>
      </c>
      <c r="R39" s="46">
        <f t="array" ref="R39">ROUND(P39+Q39,0)</f>
        <v>0</v>
      </c>
      <c r="S39" s="15">
        <f t="shared" ref="S39" si="55">IF($H39="Before-2004",Q39,0)</f>
        <v>0</v>
      </c>
      <c r="T39" s="15">
        <f t="shared" ref="T39" si="56">IF(OR($F$1="No",$H39="Before-2004"),0,ROUND(Q39*0.1,0))</f>
        <v>0</v>
      </c>
      <c r="U39" s="16">
        <f>IF($H39="Before-2004",0,ROUND(Q39-T39,0))</f>
        <v>0</v>
      </c>
      <c r="V39" s="50">
        <f t="array" ref="V39">ROUND(S39+T39+U39,0)</f>
        <v>0</v>
      </c>
      <c r="W39" s="17">
        <f t="array" ref="W39">ROUND(R39-V39,0)</f>
        <v>0</v>
      </c>
      <c r="X39" s="51"/>
      <c r="Y39" s="19"/>
      <c r="Z39" s="232"/>
    </row>
    <row r="40" spans="1:211" s="7" customFormat="1" ht="21.75" customHeight="1">
      <c r="A40" s="8" t="str">
        <f>IF(C39&gt;=1,"y","n")</f>
        <v>n</v>
      </c>
      <c r="B40" s="211"/>
      <c r="C40" s="161"/>
      <c r="D40" s="150"/>
      <c r="E40" s="151"/>
      <c r="F40" s="152"/>
      <c r="G40" s="131"/>
      <c r="H40" s="222"/>
      <c r="I40" s="21" t="str">
        <f t="shared" ref="I40:I119" si="57">I37</f>
        <v>Feb, 23</v>
      </c>
      <c r="J40" s="52">
        <f>$J39</f>
        <v>0</v>
      </c>
      <c r="K40" s="22">
        <f t="array" ref="K40">ROUND(J40*$K$8,0)</f>
        <v>0</v>
      </c>
      <c r="L40" s="35">
        <f t="array" ref="L40">ROUND(J40+K40,0)</f>
        <v>0</v>
      </c>
      <c r="M40" s="24">
        <f t="array" ref="M40">J40</f>
        <v>0</v>
      </c>
      <c r="N40" s="22">
        <f t="array" ref="N40">ROUND(M40*$N$8,0)</f>
        <v>0</v>
      </c>
      <c r="O40" s="35">
        <f t="array" ref="O40">ROUND(M40+N40,0)</f>
        <v>0</v>
      </c>
      <c r="P40" s="37">
        <f t="array" ref="P40">ROUND(J40-M40,0)</f>
        <v>0</v>
      </c>
      <c r="Q40" s="38">
        <f t="array" ref="Q40">ROUND(K40-N40,0)</f>
        <v>0</v>
      </c>
      <c r="R40" s="35">
        <f t="array" ref="R40">ROUND(P40+Q40,0)</f>
        <v>0</v>
      </c>
      <c r="S40" s="27">
        <f t="shared" ref="S40" si="58">IF($H39="Before-2004",Q40,0)</f>
        <v>0</v>
      </c>
      <c r="T40" s="27">
        <f t="shared" ref="T40" si="59">IF(OR($F$1="No",$H39="Before-2004"),0,ROUND(Q40*0.1,0))</f>
        <v>0</v>
      </c>
      <c r="U40" s="28">
        <f>IF($H39="Before-2004",0,ROUND(Q40-T40,0))</f>
        <v>0</v>
      </c>
      <c r="V40" s="41">
        <f t="array" ref="V40">ROUND(S40+T40+U40,0)</f>
        <v>0</v>
      </c>
      <c r="W40" s="53">
        <f t="array" ref="W40">ROUND(R40-V40,0)</f>
        <v>0</v>
      </c>
      <c r="X40" s="43"/>
      <c r="Y40" s="54"/>
      <c r="Z40" s="232"/>
      <c r="HC40" s="55"/>
    </row>
    <row r="41" spans="1:211" s="7" customFormat="1" ht="21.75" customHeight="1" thickBot="1">
      <c r="A41" s="8" t="str">
        <f>IF(C39&gt;=1,"y","n")</f>
        <v>n</v>
      </c>
      <c r="B41" s="211"/>
      <c r="C41" s="210"/>
      <c r="D41" s="153"/>
      <c r="E41" s="154"/>
      <c r="F41" s="155"/>
      <c r="G41" s="132"/>
      <c r="H41" s="222"/>
      <c r="I41" s="77" t="str">
        <f t="shared" si="57"/>
        <v>Mar, 23</v>
      </c>
      <c r="J41" s="33">
        <f>$J39</f>
        <v>0</v>
      </c>
      <c r="K41" s="56">
        <f t="array" ref="K41">ROUND(J41*$K$8,0)</f>
        <v>0</v>
      </c>
      <c r="L41" s="57">
        <f t="array" ref="L41">ROUND(J41+K41,0)</f>
        <v>0</v>
      </c>
      <c r="M41" s="58">
        <f t="array" ref="M41">J41</f>
        <v>0</v>
      </c>
      <c r="N41" s="56">
        <f t="array" ref="N41">ROUND(M41*$N$8,0)</f>
        <v>0</v>
      </c>
      <c r="O41" s="57">
        <f t="array" ref="O41">ROUND(M41+N41,0)</f>
        <v>0</v>
      </c>
      <c r="P41" s="59">
        <f t="array" ref="P41">ROUND(J41-M41,0)</f>
        <v>0</v>
      </c>
      <c r="Q41" s="60">
        <f t="array" ref="Q41">ROUND(K41-N41,0)</f>
        <v>0</v>
      </c>
      <c r="R41" s="57">
        <f t="array" ref="R41">ROUND(P41+Q41,0)</f>
        <v>0</v>
      </c>
      <c r="S41" s="39">
        <f t="shared" ref="S41" si="60">IF($H39="Before-2004",Q41,0)</f>
        <v>0</v>
      </c>
      <c r="T41" s="39">
        <f t="shared" ref="T41" si="61">IF(OR($F$1="No",$H39="Before-2004"),0,ROUND(Q41*0.1,0))</f>
        <v>0</v>
      </c>
      <c r="U41" s="40">
        <f>IF($H39="Before-2004",0,ROUND(Q41-T41,0))</f>
        <v>0</v>
      </c>
      <c r="V41" s="61">
        <f t="array" ref="V41">ROUND(S41+T41+U41,0)</f>
        <v>0</v>
      </c>
      <c r="W41" s="62">
        <f t="array" ref="W41">ROUND(R41-V41,0)</f>
        <v>0</v>
      </c>
      <c r="X41" s="63"/>
      <c r="Y41" s="64"/>
      <c r="Z41" s="232"/>
    </row>
    <row r="42" spans="1:211" s="7" customFormat="1" ht="21.75" customHeight="1">
      <c r="A42" s="8" t="str">
        <f>IF(C42&gt;=1,"y","n")</f>
        <v>n</v>
      </c>
      <c r="B42" s="211"/>
      <c r="C42" s="160">
        <f>IF(D42&gt;0,C39+1,0)</f>
        <v>0</v>
      </c>
      <c r="D42" s="147"/>
      <c r="E42" s="148"/>
      <c r="F42" s="149"/>
      <c r="G42" s="130"/>
      <c r="H42" s="221"/>
      <c r="I42" s="9" t="str">
        <f t="shared" si="57"/>
        <v>Jan, 23</v>
      </c>
      <c r="J42" s="227"/>
      <c r="K42" s="11">
        <f t="array" ref="K42">ROUND(J42*$K$8,0)</f>
        <v>0</v>
      </c>
      <c r="L42" s="46">
        <f t="array" ref="L42">ROUND(J42+K42,0)</f>
        <v>0</v>
      </c>
      <c r="M42" s="47">
        <f t="array" ref="M42">J42</f>
        <v>0</v>
      </c>
      <c r="N42" s="11">
        <f t="array" ref="N42">ROUND(M42*$N$8,0)</f>
        <v>0</v>
      </c>
      <c r="O42" s="46">
        <f t="array" ref="O42">ROUND(M42+N42,0)</f>
        <v>0</v>
      </c>
      <c r="P42" s="48">
        <f t="array" ref="P42">ROUND(J42-M42,0)</f>
        <v>0</v>
      </c>
      <c r="Q42" s="49">
        <f t="array" ref="Q42">ROUND(K42-N42,0)</f>
        <v>0</v>
      </c>
      <c r="R42" s="46">
        <f t="array" ref="R42">ROUND(P42+Q42,0)</f>
        <v>0</v>
      </c>
      <c r="S42" s="15">
        <f t="shared" ref="S42" si="62">IF($H42="Before-2004",Q42,0)</f>
        <v>0</v>
      </c>
      <c r="T42" s="15">
        <f t="shared" ref="T42" si="63">IF(OR($F$1="No",$H42="Before-2004"),0,ROUND(Q42*0.1,0))</f>
        <v>0</v>
      </c>
      <c r="U42" s="16">
        <f>IF($H42="Before-2004",0,ROUND(Q42-T42,0))</f>
        <v>0</v>
      </c>
      <c r="V42" s="50">
        <f t="array" ref="V42">ROUND(S42+T42+U42,0)</f>
        <v>0</v>
      </c>
      <c r="W42" s="17">
        <f t="array" ref="W42">ROUND(R42-V42,0)</f>
        <v>0</v>
      </c>
      <c r="X42" s="51"/>
      <c r="Y42" s="19"/>
      <c r="Z42" s="232"/>
    </row>
    <row r="43" spans="1:211" s="7" customFormat="1" ht="21.75" customHeight="1">
      <c r="A43" s="8" t="str">
        <f>IF(C42&gt;=1,"y","n")</f>
        <v>n</v>
      </c>
      <c r="B43" s="211"/>
      <c r="C43" s="161"/>
      <c r="D43" s="150"/>
      <c r="E43" s="151"/>
      <c r="F43" s="152"/>
      <c r="G43" s="131"/>
      <c r="H43" s="222"/>
      <c r="I43" s="21" t="str">
        <f t="shared" si="57"/>
        <v>Feb, 23</v>
      </c>
      <c r="J43" s="52">
        <f>$J42</f>
        <v>0</v>
      </c>
      <c r="K43" s="22">
        <f t="array" ref="K43">ROUND(J43*$K$8,0)</f>
        <v>0</v>
      </c>
      <c r="L43" s="35">
        <f t="array" ref="L43">ROUND(J43+K43,0)</f>
        <v>0</v>
      </c>
      <c r="M43" s="24">
        <f t="array" ref="M43">J43</f>
        <v>0</v>
      </c>
      <c r="N43" s="22">
        <f t="array" ref="N43">ROUND(M43*$N$8,0)</f>
        <v>0</v>
      </c>
      <c r="O43" s="35">
        <f t="array" ref="O43">ROUND(M43+N43,0)</f>
        <v>0</v>
      </c>
      <c r="P43" s="37">
        <f t="array" ref="P43">ROUND(J43-M43,0)</f>
        <v>0</v>
      </c>
      <c r="Q43" s="38">
        <f t="array" ref="Q43">ROUND(K43-N43,0)</f>
        <v>0</v>
      </c>
      <c r="R43" s="35">
        <f t="array" ref="R43">ROUND(P43+Q43,0)</f>
        <v>0</v>
      </c>
      <c r="S43" s="27">
        <f t="shared" ref="S43" si="64">IF($H42="Before-2004",Q43,0)</f>
        <v>0</v>
      </c>
      <c r="T43" s="27">
        <f t="shared" ref="T43" si="65">IF(OR($F$1="No",$H42="Before-2004"),0,ROUND(Q43*0.1,0))</f>
        <v>0</v>
      </c>
      <c r="U43" s="28">
        <f>IF($H42="Before-2004",0,ROUND(Q43-T43,0))</f>
        <v>0</v>
      </c>
      <c r="V43" s="41">
        <f t="array" ref="V43">ROUND(S43+T43+U43,0)</f>
        <v>0</v>
      </c>
      <c r="W43" s="53">
        <f t="array" ref="W43">ROUND(R43-V43,0)</f>
        <v>0</v>
      </c>
      <c r="X43" s="43"/>
      <c r="Y43" s="54"/>
      <c r="Z43" s="232"/>
    </row>
    <row r="44" spans="1:211" s="7" customFormat="1" ht="21.75" customHeight="1" thickBot="1">
      <c r="A44" s="8" t="str">
        <f>IF(C42&gt;=1,"y","n")</f>
        <v>n</v>
      </c>
      <c r="B44" s="211"/>
      <c r="C44" s="210"/>
      <c r="D44" s="153"/>
      <c r="E44" s="154"/>
      <c r="F44" s="155"/>
      <c r="G44" s="132"/>
      <c r="H44" s="222"/>
      <c r="I44" s="77" t="str">
        <f t="shared" si="57"/>
        <v>Mar, 23</v>
      </c>
      <c r="J44" s="33">
        <f>$J42</f>
        <v>0</v>
      </c>
      <c r="K44" s="56">
        <f t="array" ref="K44">ROUND(J44*$K$8,0)</f>
        <v>0</v>
      </c>
      <c r="L44" s="57">
        <f t="array" ref="L44">ROUND(J44+K44,0)</f>
        <v>0</v>
      </c>
      <c r="M44" s="58">
        <f t="array" ref="M44">J44</f>
        <v>0</v>
      </c>
      <c r="N44" s="56">
        <f t="array" ref="N44">ROUND(M44*$N$8,0)</f>
        <v>0</v>
      </c>
      <c r="O44" s="57">
        <f t="array" ref="O44">ROUND(M44+N44,0)</f>
        <v>0</v>
      </c>
      <c r="P44" s="59">
        <f t="array" ref="P44">ROUND(J44-M44,0)</f>
        <v>0</v>
      </c>
      <c r="Q44" s="60">
        <f t="array" ref="Q44">ROUND(K44-N44,0)</f>
        <v>0</v>
      </c>
      <c r="R44" s="57">
        <f t="array" ref="R44">ROUND(P44+Q44,0)</f>
        <v>0</v>
      </c>
      <c r="S44" s="39">
        <f t="shared" ref="S44" si="66">IF($H42="Before-2004",Q44,0)</f>
        <v>0</v>
      </c>
      <c r="T44" s="39">
        <f t="shared" ref="T44" si="67">IF(OR($F$1="No",$H42="Before-2004"),0,ROUND(Q44*0.1,0))</f>
        <v>0</v>
      </c>
      <c r="U44" s="40">
        <f>IF($H42="Before-2004",0,ROUND(Q44-T44,0))</f>
        <v>0</v>
      </c>
      <c r="V44" s="61">
        <f t="array" ref="V44">ROUND(S44+T44+U44,0)</f>
        <v>0</v>
      </c>
      <c r="W44" s="62">
        <f t="array" ref="W44">ROUND(R44-V44,0)</f>
        <v>0</v>
      </c>
      <c r="X44" s="63"/>
      <c r="Y44" s="64"/>
      <c r="Z44" s="232"/>
    </row>
    <row r="45" spans="1:211" s="7" customFormat="1" ht="21.75" customHeight="1">
      <c r="A45" s="8" t="str">
        <f>IF(C45&gt;=1,"y","n")</f>
        <v>n</v>
      </c>
      <c r="B45" s="211"/>
      <c r="C45" s="160">
        <f>IF(D45&gt;0,C42+1,0)</f>
        <v>0</v>
      </c>
      <c r="D45" s="147"/>
      <c r="E45" s="148"/>
      <c r="F45" s="149"/>
      <c r="G45" s="130"/>
      <c r="H45" s="221"/>
      <c r="I45" s="9" t="str">
        <f t="shared" si="57"/>
        <v>Jan, 23</v>
      </c>
      <c r="J45" s="227"/>
      <c r="K45" s="11">
        <f t="array" ref="K45">ROUND(J45*$K$8,0)</f>
        <v>0</v>
      </c>
      <c r="L45" s="46">
        <f t="array" ref="L45">ROUND(J45+K45,0)</f>
        <v>0</v>
      </c>
      <c r="M45" s="47">
        <f t="array" ref="M45">J45</f>
        <v>0</v>
      </c>
      <c r="N45" s="11">
        <f t="array" ref="N45">ROUND(M45*$N$8,0)</f>
        <v>0</v>
      </c>
      <c r="O45" s="46">
        <f t="array" ref="O45">ROUND(M45+N45,0)</f>
        <v>0</v>
      </c>
      <c r="P45" s="48">
        <f t="array" ref="P45">ROUND(J45-M45,0)</f>
        <v>0</v>
      </c>
      <c r="Q45" s="49">
        <f t="array" ref="Q45">ROUND(K45-N45,0)</f>
        <v>0</v>
      </c>
      <c r="R45" s="46">
        <f t="array" ref="R45">ROUND(P45+Q45,0)</f>
        <v>0</v>
      </c>
      <c r="S45" s="15">
        <f t="shared" ref="S45" si="68">IF($H45="Before-2004",Q45,0)</f>
        <v>0</v>
      </c>
      <c r="T45" s="15">
        <f t="shared" ref="T45" si="69">IF(OR($F$1="No",$H45="Before-2004"),0,ROUND(Q45*0.1,0))</f>
        <v>0</v>
      </c>
      <c r="U45" s="16">
        <f>IF($H45="Before-2004",0,ROUND(Q45-T45,0))</f>
        <v>0</v>
      </c>
      <c r="V45" s="50">
        <f t="array" ref="V45">ROUND(S45+T45+U45,0)</f>
        <v>0</v>
      </c>
      <c r="W45" s="17">
        <f t="array" ref="W45">ROUND(R45-V45,0)</f>
        <v>0</v>
      </c>
      <c r="X45" s="51"/>
      <c r="Y45" s="19"/>
      <c r="Z45" s="232"/>
    </row>
    <row r="46" spans="1:211" s="7" customFormat="1" ht="21.75" customHeight="1">
      <c r="A46" s="8" t="str">
        <f>IF(C45&gt;=1,"y","n")</f>
        <v>n</v>
      </c>
      <c r="B46" s="211"/>
      <c r="C46" s="161"/>
      <c r="D46" s="150"/>
      <c r="E46" s="151"/>
      <c r="F46" s="152"/>
      <c r="G46" s="131"/>
      <c r="H46" s="222"/>
      <c r="I46" s="21" t="str">
        <f t="shared" si="57"/>
        <v>Feb, 23</v>
      </c>
      <c r="J46" s="52">
        <f>$J45</f>
        <v>0</v>
      </c>
      <c r="K46" s="22">
        <f t="array" ref="K46">ROUND(J46*$K$8,0)</f>
        <v>0</v>
      </c>
      <c r="L46" s="35">
        <f t="array" ref="L46">ROUND(J46+K46,0)</f>
        <v>0</v>
      </c>
      <c r="M46" s="24">
        <f t="array" ref="M46">J46</f>
        <v>0</v>
      </c>
      <c r="N46" s="22">
        <f t="array" ref="N46">ROUND(M46*$N$8,0)</f>
        <v>0</v>
      </c>
      <c r="O46" s="35">
        <f t="array" ref="O46">ROUND(M46+N46,0)</f>
        <v>0</v>
      </c>
      <c r="P46" s="37">
        <f t="array" ref="P46">ROUND(J46-M46,0)</f>
        <v>0</v>
      </c>
      <c r="Q46" s="38">
        <f t="array" ref="Q46">ROUND(K46-N46,0)</f>
        <v>0</v>
      </c>
      <c r="R46" s="35">
        <f t="array" ref="R46">ROUND(P46+Q46,0)</f>
        <v>0</v>
      </c>
      <c r="S46" s="27">
        <f t="shared" ref="S46" si="70">IF($H45="Before-2004",Q46,0)</f>
        <v>0</v>
      </c>
      <c r="T46" s="27">
        <f t="shared" ref="T46" si="71">IF(OR($F$1="No",$H45="Before-2004"),0,ROUND(Q46*0.1,0))</f>
        <v>0</v>
      </c>
      <c r="U46" s="28">
        <f>IF($H45="Before-2004",0,ROUND(Q46-T46,0))</f>
        <v>0</v>
      </c>
      <c r="V46" s="41">
        <f t="array" ref="V46">ROUND(S46+T46+U46,0)</f>
        <v>0</v>
      </c>
      <c r="W46" s="53">
        <f t="array" ref="W46">ROUND(R46-V46,0)</f>
        <v>0</v>
      </c>
      <c r="X46" s="43"/>
      <c r="Y46" s="54"/>
      <c r="Z46" s="232"/>
    </row>
    <row r="47" spans="1:211" s="7" customFormat="1" ht="21.75" customHeight="1" thickBot="1">
      <c r="A47" s="8" t="str">
        <f>IF(C45&gt;=1,"y","n")</f>
        <v>n</v>
      </c>
      <c r="B47" s="211"/>
      <c r="C47" s="210"/>
      <c r="D47" s="153"/>
      <c r="E47" s="154"/>
      <c r="F47" s="155"/>
      <c r="G47" s="132"/>
      <c r="H47" s="222"/>
      <c r="I47" s="77" t="str">
        <f t="shared" si="57"/>
        <v>Mar, 23</v>
      </c>
      <c r="J47" s="33">
        <f>$J45</f>
        <v>0</v>
      </c>
      <c r="K47" s="56">
        <f t="array" ref="K47">ROUND(J47*$K$8,0)</f>
        <v>0</v>
      </c>
      <c r="L47" s="57">
        <f t="array" ref="L47">ROUND(J47+K47,0)</f>
        <v>0</v>
      </c>
      <c r="M47" s="58">
        <f t="array" ref="M47">J47</f>
        <v>0</v>
      </c>
      <c r="N47" s="56">
        <f t="array" ref="N47">ROUND(M47*$N$8,0)</f>
        <v>0</v>
      </c>
      <c r="O47" s="57">
        <f t="array" ref="O47">ROUND(M47+N47,0)</f>
        <v>0</v>
      </c>
      <c r="P47" s="59">
        <f t="array" ref="P47">ROUND(J47-M47,0)</f>
        <v>0</v>
      </c>
      <c r="Q47" s="60">
        <f t="array" ref="Q47">ROUND(K47-N47,0)</f>
        <v>0</v>
      </c>
      <c r="R47" s="57">
        <f t="array" ref="R47">ROUND(P47+Q47,0)</f>
        <v>0</v>
      </c>
      <c r="S47" s="39">
        <f t="shared" ref="S47" si="72">IF($H45="Before-2004",Q47,0)</f>
        <v>0</v>
      </c>
      <c r="T47" s="39">
        <f t="shared" ref="T47" si="73">IF(OR($F$1="No",$H45="Before-2004"),0,ROUND(Q47*0.1,0))</f>
        <v>0</v>
      </c>
      <c r="U47" s="40">
        <f>IF($H45="Before-2004",0,ROUND(Q47-T47,0))</f>
        <v>0</v>
      </c>
      <c r="V47" s="61">
        <f t="array" ref="V47">ROUND(S47+T47+U47,0)</f>
        <v>0</v>
      </c>
      <c r="W47" s="62">
        <f t="array" ref="W47">ROUND(R47-V47,0)</f>
        <v>0</v>
      </c>
      <c r="X47" s="63"/>
      <c r="Y47" s="64"/>
      <c r="Z47" s="232"/>
    </row>
    <row r="48" spans="1:211" s="7" customFormat="1" ht="21.75" customHeight="1">
      <c r="A48" s="8" t="str">
        <f>IF(C48&gt;=1,"y","n")</f>
        <v>n</v>
      </c>
      <c r="B48" s="211"/>
      <c r="C48" s="160">
        <f>IF(D48&gt;0,C45+1,0)</f>
        <v>0</v>
      </c>
      <c r="D48" s="147"/>
      <c r="E48" s="148"/>
      <c r="F48" s="149"/>
      <c r="G48" s="130"/>
      <c r="H48" s="221"/>
      <c r="I48" s="9" t="str">
        <f t="shared" si="57"/>
        <v>Jan, 23</v>
      </c>
      <c r="J48" s="227"/>
      <c r="K48" s="11">
        <f t="array" ref="K48">ROUND(J48*$K$8,0)</f>
        <v>0</v>
      </c>
      <c r="L48" s="46">
        <f t="array" ref="L48">ROUND(J48+K48,0)</f>
        <v>0</v>
      </c>
      <c r="M48" s="47">
        <f t="array" ref="M48">J48</f>
        <v>0</v>
      </c>
      <c r="N48" s="11">
        <f t="array" ref="N48">ROUND(M48*$N$8,0)</f>
        <v>0</v>
      </c>
      <c r="O48" s="46">
        <f t="array" ref="O48">ROUND(M48+N48,0)</f>
        <v>0</v>
      </c>
      <c r="P48" s="48">
        <f t="array" ref="P48">ROUND(J48-M48,0)</f>
        <v>0</v>
      </c>
      <c r="Q48" s="49">
        <f t="array" ref="Q48">ROUND(K48-N48,0)</f>
        <v>0</v>
      </c>
      <c r="R48" s="46">
        <f t="array" ref="R48">ROUND(P48+Q48,0)</f>
        <v>0</v>
      </c>
      <c r="S48" s="15">
        <f t="shared" ref="S48" si="74">IF($H48="Before-2004",Q48,0)</f>
        <v>0</v>
      </c>
      <c r="T48" s="15">
        <f t="shared" ref="T48" si="75">IF(OR($F$1="No",$H48="Before-2004"),0,ROUND(Q48*0.1,0))</f>
        <v>0</v>
      </c>
      <c r="U48" s="16">
        <f>IF($H48="Before-2004",0,ROUND(Q48-T48,0))</f>
        <v>0</v>
      </c>
      <c r="V48" s="50">
        <f t="array" ref="V48">ROUND(S48+T48+U48,0)</f>
        <v>0</v>
      </c>
      <c r="W48" s="17">
        <f t="array" ref="W48">ROUND(R48-V48,0)</f>
        <v>0</v>
      </c>
      <c r="X48" s="51"/>
      <c r="Y48" s="19"/>
      <c r="Z48" s="232"/>
    </row>
    <row r="49" spans="1:211" s="7" customFormat="1" ht="21.75" customHeight="1">
      <c r="A49" s="8" t="str">
        <f>IF(C48&gt;=1,"y","n")</f>
        <v>n</v>
      </c>
      <c r="B49" s="211"/>
      <c r="C49" s="161"/>
      <c r="D49" s="150"/>
      <c r="E49" s="151"/>
      <c r="F49" s="152"/>
      <c r="G49" s="131"/>
      <c r="H49" s="222"/>
      <c r="I49" s="21" t="str">
        <f t="shared" si="57"/>
        <v>Feb, 23</v>
      </c>
      <c r="J49" s="52">
        <f>$J48</f>
        <v>0</v>
      </c>
      <c r="K49" s="22">
        <f t="array" ref="K49">ROUND(J49*$K$8,0)</f>
        <v>0</v>
      </c>
      <c r="L49" s="35">
        <f t="array" ref="L49">ROUND(J49+K49,0)</f>
        <v>0</v>
      </c>
      <c r="M49" s="24">
        <f t="array" ref="M49">J49</f>
        <v>0</v>
      </c>
      <c r="N49" s="22">
        <f t="array" ref="N49">ROUND(M49*$N$8,0)</f>
        <v>0</v>
      </c>
      <c r="O49" s="35">
        <f t="array" ref="O49">ROUND(M49+N49,0)</f>
        <v>0</v>
      </c>
      <c r="P49" s="37">
        <f t="array" ref="P49">ROUND(J49-M49,0)</f>
        <v>0</v>
      </c>
      <c r="Q49" s="38">
        <f t="array" ref="Q49">ROUND(K49-N49,0)</f>
        <v>0</v>
      </c>
      <c r="R49" s="35">
        <f t="array" ref="R49">ROUND(P49+Q49,0)</f>
        <v>0</v>
      </c>
      <c r="S49" s="27">
        <f t="shared" ref="S49" si="76">IF($H48="Before-2004",Q49,0)</f>
        <v>0</v>
      </c>
      <c r="T49" s="27">
        <f t="shared" ref="T49" si="77">IF(OR($F$1="No",$H48="Before-2004"),0,ROUND(Q49*0.1,0))</f>
        <v>0</v>
      </c>
      <c r="U49" s="28">
        <f>IF($H48="Before-2004",0,ROUND(Q49-T49,0))</f>
        <v>0</v>
      </c>
      <c r="V49" s="41">
        <f t="array" ref="V49">ROUND(S49+T49+U49,0)</f>
        <v>0</v>
      </c>
      <c r="W49" s="53">
        <f t="array" ref="W49">ROUND(R49-V49,0)</f>
        <v>0</v>
      </c>
      <c r="X49" s="43"/>
      <c r="Y49" s="54"/>
      <c r="Z49" s="232"/>
    </row>
    <row r="50" spans="1:211" s="7" customFormat="1" ht="21.75" customHeight="1" thickBot="1">
      <c r="A50" s="8" t="str">
        <f>IF(C48&gt;=1,"y","n")</f>
        <v>n</v>
      </c>
      <c r="B50" s="211"/>
      <c r="C50" s="210"/>
      <c r="D50" s="153"/>
      <c r="E50" s="154"/>
      <c r="F50" s="155"/>
      <c r="G50" s="132"/>
      <c r="H50" s="222"/>
      <c r="I50" s="77" t="str">
        <f t="shared" si="57"/>
        <v>Mar, 23</v>
      </c>
      <c r="J50" s="33">
        <f>$J48</f>
        <v>0</v>
      </c>
      <c r="K50" s="56">
        <f t="array" ref="K50">ROUND(J50*$K$8,0)</f>
        <v>0</v>
      </c>
      <c r="L50" s="57">
        <f t="array" ref="L50">ROUND(J50+K50,0)</f>
        <v>0</v>
      </c>
      <c r="M50" s="58">
        <f t="array" ref="M50">J50</f>
        <v>0</v>
      </c>
      <c r="N50" s="56">
        <f t="array" ref="N50">ROUND(M50*$N$8,0)</f>
        <v>0</v>
      </c>
      <c r="O50" s="57">
        <f t="array" ref="O50">ROUND(M50+N50,0)</f>
        <v>0</v>
      </c>
      <c r="P50" s="59">
        <f t="array" ref="P50">ROUND(J50-M50,0)</f>
        <v>0</v>
      </c>
      <c r="Q50" s="60">
        <f t="array" ref="Q50">ROUND(K50-N50,0)</f>
        <v>0</v>
      </c>
      <c r="R50" s="57">
        <f t="array" ref="R50">ROUND(P50+Q50,0)</f>
        <v>0</v>
      </c>
      <c r="S50" s="39">
        <f t="shared" ref="S50" si="78">IF($H48="Before-2004",Q50,0)</f>
        <v>0</v>
      </c>
      <c r="T50" s="39">
        <f t="shared" ref="T50" si="79">IF(OR($F$1="No",$H48="Before-2004"),0,ROUND(Q50*0.1,0))</f>
        <v>0</v>
      </c>
      <c r="U50" s="40">
        <f>IF($H48="Before-2004",0,ROUND(Q50-T50,0))</f>
        <v>0</v>
      </c>
      <c r="V50" s="61">
        <f t="array" ref="V50">ROUND(S50+T50+U50,0)</f>
        <v>0</v>
      </c>
      <c r="W50" s="62">
        <f t="array" ref="W50">ROUND(R50-V50,0)</f>
        <v>0</v>
      </c>
      <c r="X50" s="63"/>
      <c r="Y50" s="64"/>
      <c r="Z50" s="232"/>
    </row>
    <row r="51" spans="1:211" s="7" customFormat="1" ht="21.75" customHeight="1">
      <c r="A51" s="8" t="str">
        <f>IF(C51&gt;=1,"y","n")</f>
        <v>n</v>
      </c>
      <c r="B51" s="211"/>
      <c r="C51" s="160">
        <f>IF(D51&gt;0,C48+1,0)</f>
        <v>0</v>
      </c>
      <c r="D51" s="147"/>
      <c r="E51" s="148"/>
      <c r="F51" s="149"/>
      <c r="G51" s="130"/>
      <c r="H51" s="221"/>
      <c r="I51" s="9" t="str">
        <f t="shared" si="57"/>
        <v>Jan, 23</v>
      </c>
      <c r="J51" s="227">
        <v>0</v>
      </c>
      <c r="K51" s="11">
        <f t="array" ref="K51">ROUND(J51*$K$8,0)</f>
        <v>0</v>
      </c>
      <c r="L51" s="46">
        <f t="array" ref="L51">ROUND(J51+K51,0)</f>
        <v>0</v>
      </c>
      <c r="M51" s="47">
        <f t="array" ref="M51">J51</f>
        <v>0</v>
      </c>
      <c r="N51" s="11">
        <f t="array" ref="N51">ROUND(M51*$N$8,0)</f>
        <v>0</v>
      </c>
      <c r="O51" s="46">
        <f t="array" ref="O51">ROUND(M51+N51,0)</f>
        <v>0</v>
      </c>
      <c r="P51" s="48">
        <f t="array" ref="P51">ROUND(J51-M51,0)</f>
        <v>0</v>
      </c>
      <c r="Q51" s="49">
        <f t="array" ref="Q51">ROUND(K51-N51,0)</f>
        <v>0</v>
      </c>
      <c r="R51" s="46">
        <f t="array" ref="R51">ROUND(P51+Q51,0)</f>
        <v>0</v>
      </c>
      <c r="S51" s="15">
        <f t="shared" ref="S51" si="80">IF($H51="Before-2004",Q51,0)</f>
        <v>0</v>
      </c>
      <c r="T51" s="15">
        <f t="shared" ref="T51" si="81">IF(OR($F$1="No",$H51="Before-2004"),0,ROUND(Q51*0.1,0))</f>
        <v>0</v>
      </c>
      <c r="U51" s="16">
        <f>IF($H51="Before-2004",0,ROUND(Q51-T51,0))</f>
        <v>0</v>
      </c>
      <c r="V51" s="50">
        <f t="array" ref="V51">ROUND(S51+T51+U51,0)</f>
        <v>0</v>
      </c>
      <c r="W51" s="17">
        <f t="array" ref="W51">ROUND(R51-V51,0)</f>
        <v>0</v>
      </c>
      <c r="X51" s="51"/>
      <c r="Y51" s="19"/>
      <c r="Z51" s="232"/>
    </row>
    <row r="52" spans="1:211" s="7" customFormat="1" ht="21.75" customHeight="1">
      <c r="A52" s="8" t="str">
        <f>IF(C51&gt;=1,"y","n")</f>
        <v>n</v>
      </c>
      <c r="B52" s="211"/>
      <c r="C52" s="161"/>
      <c r="D52" s="150"/>
      <c r="E52" s="151"/>
      <c r="F52" s="152"/>
      <c r="G52" s="131"/>
      <c r="H52" s="222"/>
      <c r="I52" s="21" t="str">
        <f t="shared" si="57"/>
        <v>Feb, 23</v>
      </c>
      <c r="J52" s="52">
        <f>$J51</f>
        <v>0</v>
      </c>
      <c r="K52" s="22">
        <f t="array" ref="K52">ROUND(J52*$K$8,0)</f>
        <v>0</v>
      </c>
      <c r="L52" s="35">
        <f t="array" ref="L52">ROUND(J52+K52,0)</f>
        <v>0</v>
      </c>
      <c r="M52" s="24">
        <f t="array" ref="M52">J52</f>
        <v>0</v>
      </c>
      <c r="N52" s="22">
        <f t="array" ref="N52">ROUND(M52*$N$8,0)</f>
        <v>0</v>
      </c>
      <c r="O52" s="35">
        <f t="array" ref="O52">ROUND(M52+N52,0)</f>
        <v>0</v>
      </c>
      <c r="P52" s="37">
        <f t="array" ref="P52">ROUND(J52-M52,0)</f>
        <v>0</v>
      </c>
      <c r="Q52" s="38">
        <f t="array" ref="Q52">ROUND(K52-N52,0)</f>
        <v>0</v>
      </c>
      <c r="R52" s="35">
        <f t="array" ref="R52">ROUND(P52+Q52,0)</f>
        <v>0</v>
      </c>
      <c r="S52" s="27">
        <f t="shared" ref="S52" si="82">IF($H51="Before-2004",Q52,0)</f>
        <v>0</v>
      </c>
      <c r="T52" s="27">
        <f t="shared" ref="T52" si="83">IF(OR($F$1="No",$H51="Before-2004"),0,ROUND(Q52*0.1,0))</f>
        <v>0</v>
      </c>
      <c r="U52" s="28">
        <f>IF($H51="Before-2004",0,ROUND(Q52-T52,0))</f>
        <v>0</v>
      </c>
      <c r="V52" s="41">
        <f t="array" ref="V52">ROUND(S52+T52+U52,0)</f>
        <v>0</v>
      </c>
      <c r="W52" s="53">
        <f t="array" ref="W52">ROUND(R52-V52,0)</f>
        <v>0</v>
      </c>
      <c r="X52" s="43"/>
      <c r="Y52" s="54"/>
      <c r="Z52" s="232"/>
      <c r="HC52" s="55"/>
    </row>
    <row r="53" spans="1:211" s="7" customFormat="1" ht="21.75" customHeight="1" thickBot="1">
      <c r="A53" s="8" t="str">
        <f>IF(C51&gt;=1,"y","n")</f>
        <v>n</v>
      </c>
      <c r="B53" s="211"/>
      <c r="C53" s="210"/>
      <c r="D53" s="153"/>
      <c r="E53" s="154"/>
      <c r="F53" s="155"/>
      <c r="G53" s="132"/>
      <c r="H53" s="222"/>
      <c r="I53" s="77" t="str">
        <f t="shared" si="57"/>
        <v>Mar, 23</v>
      </c>
      <c r="J53" s="33">
        <f>$J51</f>
        <v>0</v>
      </c>
      <c r="K53" s="56">
        <f t="array" ref="K53">ROUND(J53*$K$8,0)</f>
        <v>0</v>
      </c>
      <c r="L53" s="57">
        <f t="array" ref="L53">ROUND(J53+K53,0)</f>
        <v>0</v>
      </c>
      <c r="M53" s="58">
        <f t="array" ref="M53">J53</f>
        <v>0</v>
      </c>
      <c r="N53" s="56">
        <f t="array" ref="N53">ROUND(M53*$N$8,0)</f>
        <v>0</v>
      </c>
      <c r="O53" s="57">
        <f t="array" ref="O53">ROUND(M53+N53,0)</f>
        <v>0</v>
      </c>
      <c r="P53" s="59">
        <f t="array" ref="P53">ROUND(J53-M53,0)</f>
        <v>0</v>
      </c>
      <c r="Q53" s="60">
        <f t="array" ref="Q53">ROUND(K53-N53,0)</f>
        <v>0</v>
      </c>
      <c r="R53" s="57">
        <f t="array" ref="R53">ROUND(P53+Q53,0)</f>
        <v>0</v>
      </c>
      <c r="S53" s="39">
        <f t="shared" ref="S53" si="84">IF($H51="Before-2004",Q53,0)</f>
        <v>0</v>
      </c>
      <c r="T53" s="39">
        <f t="shared" ref="T53" si="85">IF(OR($F$1="No",$H51="Before-2004"),0,ROUND(Q53*0.1,0))</f>
        <v>0</v>
      </c>
      <c r="U53" s="40">
        <f>IF($H51="Before-2004",0,ROUND(Q53-T53,0))</f>
        <v>0</v>
      </c>
      <c r="V53" s="61">
        <f t="array" ref="V53">ROUND(S53+T53+U53,0)</f>
        <v>0</v>
      </c>
      <c r="W53" s="62">
        <f t="array" ref="W53">ROUND(R53-V53,0)</f>
        <v>0</v>
      </c>
      <c r="X53" s="63"/>
      <c r="Y53" s="64"/>
      <c r="Z53" s="232"/>
    </row>
    <row r="54" spans="1:211" s="7" customFormat="1" ht="21.75" customHeight="1">
      <c r="A54" s="8" t="str">
        <f>IF(C54&gt;=1,"y","n")</f>
        <v>n</v>
      </c>
      <c r="B54" s="211"/>
      <c r="C54" s="160">
        <f>IF(D54&gt;0,C51+1,0)</f>
        <v>0</v>
      </c>
      <c r="D54" s="147"/>
      <c r="E54" s="148"/>
      <c r="F54" s="149"/>
      <c r="G54" s="130"/>
      <c r="H54" s="221"/>
      <c r="I54" s="9" t="str">
        <f t="shared" si="57"/>
        <v>Jan, 23</v>
      </c>
      <c r="J54" s="227"/>
      <c r="K54" s="11">
        <f t="array" ref="K54">ROUND(J54*$K$8,0)</f>
        <v>0</v>
      </c>
      <c r="L54" s="46">
        <f t="array" ref="L54">ROUND(J54+K54,0)</f>
        <v>0</v>
      </c>
      <c r="M54" s="47">
        <f t="array" ref="M54">J54</f>
        <v>0</v>
      </c>
      <c r="N54" s="11">
        <f t="array" ref="N54">ROUND(M54*$N$8,0)</f>
        <v>0</v>
      </c>
      <c r="O54" s="46">
        <f t="array" ref="O54">ROUND(M54+N54,0)</f>
        <v>0</v>
      </c>
      <c r="P54" s="48">
        <f t="array" ref="P54">ROUND(J54-M54,0)</f>
        <v>0</v>
      </c>
      <c r="Q54" s="49">
        <f t="array" ref="Q54">ROUND(K54-N54,0)</f>
        <v>0</v>
      </c>
      <c r="R54" s="46">
        <f t="array" ref="R54">ROUND(P54+Q54,0)</f>
        <v>0</v>
      </c>
      <c r="S54" s="15">
        <f t="shared" ref="S54" si="86">IF($H54="Before-2004",Q54,0)</f>
        <v>0</v>
      </c>
      <c r="T54" s="15">
        <f t="shared" ref="T54" si="87">IF(OR($F$1="No",$H54="Before-2004"),0,ROUND(Q54*0.1,0))</f>
        <v>0</v>
      </c>
      <c r="U54" s="16">
        <f>IF($H54="Before-2004",0,ROUND(Q54-T54,0))</f>
        <v>0</v>
      </c>
      <c r="V54" s="50">
        <f t="array" ref="V54">ROUND(S54+T54+U54,0)</f>
        <v>0</v>
      </c>
      <c r="W54" s="17">
        <f t="array" ref="W54">ROUND(R54-V54,0)</f>
        <v>0</v>
      </c>
      <c r="X54" s="51"/>
      <c r="Y54" s="19"/>
      <c r="Z54" s="232"/>
    </row>
    <row r="55" spans="1:211" s="7" customFormat="1" ht="21.75" customHeight="1">
      <c r="A55" s="8" t="str">
        <f>IF(C54&gt;=1,"y","n")</f>
        <v>n</v>
      </c>
      <c r="B55" s="211"/>
      <c r="C55" s="161"/>
      <c r="D55" s="150"/>
      <c r="E55" s="151"/>
      <c r="F55" s="152"/>
      <c r="G55" s="131"/>
      <c r="H55" s="222"/>
      <c r="I55" s="21" t="str">
        <f t="shared" si="57"/>
        <v>Feb, 23</v>
      </c>
      <c r="J55" s="52">
        <f>$J54</f>
        <v>0</v>
      </c>
      <c r="K55" s="22">
        <f t="array" ref="K55">ROUND(J55*$K$8,0)</f>
        <v>0</v>
      </c>
      <c r="L55" s="35">
        <f t="array" ref="L55">ROUND(J55+K55,0)</f>
        <v>0</v>
      </c>
      <c r="M55" s="24">
        <f t="array" ref="M55">J55</f>
        <v>0</v>
      </c>
      <c r="N55" s="22">
        <f t="array" ref="N55">ROUND(M55*$N$8,0)</f>
        <v>0</v>
      </c>
      <c r="O55" s="35">
        <f t="array" ref="O55">ROUND(M55+N55,0)</f>
        <v>0</v>
      </c>
      <c r="P55" s="37">
        <f t="array" ref="P55">ROUND(J55-M55,0)</f>
        <v>0</v>
      </c>
      <c r="Q55" s="38">
        <f t="array" ref="Q55">ROUND(K55-N55,0)</f>
        <v>0</v>
      </c>
      <c r="R55" s="35">
        <f t="array" ref="R55">ROUND(P55+Q55,0)</f>
        <v>0</v>
      </c>
      <c r="S55" s="27">
        <f t="shared" ref="S55" si="88">IF($H54="Before-2004",Q55,0)</f>
        <v>0</v>
      </c>
      <c r="T55" s="27">
        <f t="shared" ref="T55" si="89">IF(OR($F$1="No",$H54="Before-2004"),0,ROUND(Q55*0.1,0))</f>
        <v>0</v>
      </c>
      <c r="U55" s="28">
        <f>IF($H54="Before-2004",0,ROUND(Q55-T55,0))</f>
        <v>0</v>
      </c>
      <c r="V55" s="41">
        <f t="array" ref="V55">ROUND(S55+T55+U55,0)</f>
        <v>0</v>
      </c>
      <c r="W55" s="53">
        <f t="array" ref="W55">ROUND(R55-V55,0)</f>
        <v>0</v>
      </c>
      <c r="X55" s="43"/>
      <c r="Y55" s="54"/>
      <c r="Z55" s="232"/>
    </row>
    <row r="56" spans="1:211" s="7" customFormat="1" ht="21.75" customHeight="1" thickBot="1">
      <c r="A56" s="8" t="str">
        <f>IF(C54&gt;=1,"y","n")</f>
        <v>n</v>
      </c>
      <c r="B56" s="211"/>
      <c r="C56" s="210"/>
      <c r="D56" s="153"/>
      <c r="E56" s="154"/>
      <c r="F56" s="155"/>
      <c r="G56" s="132"/>
      <c r="H56" s="222"/>
      <c r="I56" s="77" t="str">
        <f t="shared" si="57"/>
        <v>Mar, 23</v>
      </c>
      <c r="J56" s="33">
        <f>$J54</f>
        <v>0</v>
      </c>
      <c r="K56" s="56">
        <f t="array" ref="K56">ROUND(J56*$K$8,0)</f>
        <v>0</v>
      </c>
      <c r="L56" s="57">
        <f t="array" ref="L56">ROUND(J56+K56,0)</f>
        <v>0</v>
      </c>
      <c r="M56" s="58">
        <f t="array" ref="M56">J56</f>
        <v>0</v>
      </c>
      <c r="N56" s="56">
        <f t="array" ref="N56">ROUND(M56*$N$8,0)</f>
        <v>0</v>
      </c>
      <c r="O56" s="57">
        <f t="array" ref="O56">ROUND(M56+N56,0)</f>
        <v>0</v>
      </c>
      <c r="P56" s="59">
        <f t="array" ref="P56">ROUND(J56-M56,0)</f>
        <v>0</v>
      </c>
      <c r="Q56" s="60">
        <f t="array" ref="Q56">ROUND(K56-N56,0)</f>
        <v>0</v>
      </c>
      <c r="R56" s="57">
        <f t="array" ref="R56">ROUND(P56+Q56,0)</f>
        <v>0</v>
      </c>
      <c r="S56" s="39">
        <f t="shared" ref="S56" si="90">IF($H54="Before-2004",Q56,0)</f>
        <v>0</v>
      </c>
      <c r="T56" s="39">
        <f t="shared" ref="T56" si="91">IF(OR($F$1="No",$H54="Before-2004"),0,ROUND(Q56*0.1,0))</f>
        <v>0</v>
      </c>
      <c r="U56" s="40">
        <f>IF($H54="Before-2004",0,ROUND(Q56-T56,0))</f>
        <v>0</v>
      </c>
      <c r="V56" s="61">
        <f t="array" ref="V56">ROUND(S56+T56+U56,0)</f>
        <v>0</v>
      </c>
      <c r="W56" s="62">
        <f t="array" ref="W56">ROUND(R56-V56,0)</f>
        <v>0</v>
      </c>
      <c r="X56" s="63"/>
      <c r="Y56" s="64"/>
      <c r="Z56" s="232"/>
    </row>
    <row r="57" spans="1:211" s="7" customFormat="1" ht="21.75" customHeight="1">
      <c r="A57" s="8" t="str">
        <f>IF(C57&gt;=1,"y","n")</f>
        <v>n</v>
      </c>
      <c r="B57" s="211"/>
      <c r="C57" s="160">
        <f>IF(D57&gt;0,C54+1,0)</f>
        <v>0</v>
      </c>
      <c r="D57" s="147"/>
      <c r="E57" s="148"/>
      <c r="F57" s="149"/>
      <c r="G57" s="130"/>
      <c r="H57" s="221"/>
      <c r="I57" s="9" t="str">
        <f t="shared" si="57"/>
        <v>Jan, 23</v>
      </c>
      <c r="J57" s="227"/>
      <c r="K57" s="11">
        <f t="array" ref="K57">ROUND(J57*$K$8,0)</f>
        <v>0</v>
      </c>
      <c r="L57" s="46">
        <f t="array" ref="L57">ROUND(J57+K57,0)</f>
        <v>0</v>
      </c>
      <c r="M57" s="47">
        <f t="array" ref="M57">J57</f>
        <v>0</v>
      </c>
      <c r="N57" s="11">
        <f t="array" ref="N57">ROUND(M57*$N$8,0)</f>
        <v>0</v>
      </c>
      <c r="O57" s="46">
        <f t="array" ref="O57">ROUND(M57+N57,0)</f>
        <v>0</v>
      </c>
      <c r="P57" s="48">
        <f t="array" ref="P57">ROUND(J57-M57,0)</f>
        <v>0</v>
      </c>
      <c r="Q57" s="49">
        <f t="array" ref="Q57">ROUND(K57-N57,0)</f>
        <v>0</v>
      </c>
      <c r="R57" s="46">
        <f t="array" ref="R57">ROUND(P57+Q57,0)</f>
        <v>0</v>
      </c>
      <c r="S57" s="15">
        <f t="shared" ref="S57" si="92">IF($H57="Before-2004",Q57,0)</f>
        <v>0</v>
      </c>
      <c r="T57" s="15">
        <f t="shared" ref="T57" si="93">IF(OR($F$1="No",$H57="Before-2004"),0,ROUND(Q57*0.1,0))</f>
        <v>0</v>
      </c>
      <c r="U57" s="16">
        <f>IF($H57="Before-2004",0,ROUND(Q57-T57,0))</f>
        <v>0</v>
      </c>
      <c r="V57" s="50">
        <f t="array" ref="V57">ROUND(S57+T57+U57,0)</f>
        <v>0</v>
      </c>
      <c r="W57" s="17">
        <f t="array" ref="W57">ROUND(R57-V57,0)</f>
        <v>0</v>
      </c>
      <c r="X57" s="51"/>
      <c r="Y57" s="19"/>
      <c r="Z57" s="232"/>
    </row>
    <row r="58" spans="1:211" s="7" customFormat="1" ht="21.75" customHeight="1">
      <c r="A58" s="8" t="str">
        <f>IF(C57&gt;=1,"y","n")</f>
        <v>n</v>
      </c>
      <c r="B58" s="211"/>
      <c r="C58" s="161"/>
      <c r="D58" s="150"/>
      <c r="E58" s="151"/>
      <c r="F58" s="152"/>
      <c r="G58" s="131"/>
      <c r="H58" s="222"/>
      <c r="I58" s="21" t="str">
        <f t="shared" si="57"/>
        <v>Feb, 23</v>
      </c>
      <c r="J58" s="52">
        <f>$J57</f>
        <v>0</v>
      </c>
      <c r="K58" s="22">
        <f t="array" ref="K58">ROUND(J58*$K$8,0)</f>
        <v>0</v>
      </c>
      <c r="L58" s="35">
        <f t="array" ref="L58">ROUND(J58+K58,0)</f>
        <v>0</v>
      </c>
      <c r="M58" s="24">
        <f t="array" ref="M58">J58</f>
        <v>0</v>
      </c>
      <c r="N58" s="22">
        <f t="array" ref="N58">ROUND(M58*$N$8,0)</f>
        <v>0</v>
      </c>
      <c r="O58" s="35">
        <f t="array" ref="O58">ROUND(M58+N58,0)</f>
        <v>0</v>
      </c>
      <c r="P58" s="37">
        <f t="array" ref="P58">ROUND(J58-M58,0)</f>
        <v>0</v>
      </c>
      <c r="Q58" s="38">
        <f t="array" ref="Q58">ROUND(K58-N58,0)</f>
        <v>0</v>
      </c>
      <c r="R58" s="35">
        <f t="array" ref="R58">ROUND(P58+Q58,0)</f>
        <v>0</v>
      </c>
      <c r="S58" s="27">
        <f t="shared" ref="S58" si="94">IF($H57="Before-2004",Q58,0)</f>
        <v>0</v>
      </c>
      <c r="T58" s="27">
        <f t="shared" ref="T58" si="95">IF(OR($F$1="No",$H57="Before-2004"),0,ROUND(Q58*0.1,0))</f>
        <v>0</v>
      </c>
      <c r="U58" s="28">
        <f>IF($H57="Before-2004",0,ROUND(Q58-T58,0))</f>
        <v>0</v>
      </c>
      <c r="V58" s="41">
        <f t="array" ref="V58">ROUND(S58+T58+U58,0)</f>
        <v>0</v>
      </c>
      <c r="W58" s="53">
        <f t="array" ref="W58">ROUND(R58-V58,0)</f>
        <v>0</v>
      </c>
      <c r="X58" s="43"/>
      <c r="Y58" s="54"/>
      <c r="Z58" s="232"/>
    </row>
    <row r="59" spans="1:211" s="7" customFormat="1" ht="21.75" customHeight="1" thickBot="1">
      <c r="A59" s="8" t="str">
        <f>IF(C57&gt;=1,"y","n")</f>
        <v>n</v>
      </c>
      <c r="B59" s="211"/>
      <c r="C59" s="210"/>
      <c r="D59" s="153"/>
      <c r="E59" s="154"/>
      <c r="F59" s="155"/>
      <c r="G59" s="132"/>
      <c r="H59" s="222"/>
      <c r="I59" s="77" t="str">
        <f t="shared" si="57"/>
        <v>Mar, 23</v>
      </c>
      <c r="J59" s="33">
        <f>$J57</f>
        <v>0</v>
      </c>
      <c r="K59" s="56">
        <f t="array" ref="K59">ROUND(J59*$K$8,0)</f>
        <v>0</v>
      </c>
      <c r="L59" s="57">
        <f t="array" ref="L59">ROUND(J59+K59,0)</f>
        <v>0</v>
      </c>
      <c r="M59" s="58">
        <f t="array" ref="M59">J59</f>
        <v>0</v>
      </c>
      <c r="N59" s="56">
        <f t="array" ref="N59">ROUND(M59*$N$8,0)</f>
        <v>0</v>
      </c>
      <c r="O59" s="57">
        <f t="array" ref="O59">ROUND(M59+N59,0)</f>
        <v>0</v>
      </c>
      <c r="P59" s="59">
        <f t="array" ref="P59">ROUND(J59-M59,0)</f>
        <v>0</v>
      </c>
      <c r="Q59" s="60">
        <f t="array" ref="Q59">ROUND(K59-N59,0)</f>
        <v>0</v>
      </c>
      <c r="R59" s="57">
        <f t="array" ref="R59">ROUND(P59+Q59,0)</f>
        <v>0</v>
      </c>
      <c r="S59" s="39">
        <f t="shared" ref="S59" si="96">IF($H57="Before-2004",Q59,0)</f>
        <v>0</v>
      </c>
      <c r="T59" s="39">
        <f t="shared" ref="T59" si="97">IF(OR($F$1="No",$H57="Before-2004"),0,ROUND(Q59*0.1,0))</f>
        <v>0</v>
      </c>
      <c r="U59" s="40">
        <f>IF($H57="Before-2004",0,ROUND(Q59-T59,0))</f>
        <v>0</v>
      </c>
      <c r="V59" s="61">
        <f t="array" ref="V59">ROUND(S59+T59+U59,0)</f>
        <v>0</v>
      </c>
      <c r="W59" s="62">
        <f t="array" ref="W59">ROUND(R59-V59,0)</f>
        <v>0</v>
      </c>
      <c r="X59" s="63"/>
      <c r="Y59" s="64"/>
      <c r="Z59" s="232"/>
    </row>
    <row r="60" spans="1:211" s="7" customFormat="1" ht="21.75" customHeight="1">
      <c r="A60" s="8" t="str">
        <f>IF(C60&gt;=1,"y","n")</f>
        <v>n</v>
      </c>
      <c r="B60" s="211"/>
      <c r="C60" s="160">
        <f>IF(D60&gt;0,C57+1,0)</f>
        <v>0</v>
      </c>
      <c r="D60" s="147"/>
      <c r="E60" s="148"/>
      <c r="F60" s="149"/>
      <c r="G60" s="130"/>
      <c r="H60" s="221"/>
      <c r="I60" s="9" t="str">
        <f t="shared" si="57"/>
        <v>Jan, 23</v>
      </c>
      <c r="J60" s="227"/>
      <c r="K60" s="11">
        <f t="array" ref="K60">ROUND(J60*$K$8,0)</f>
        <v>0</v>
      </c>
      <c r="L60" s="46">
        <f t="array" ref="L60">ROUND(J60+K60,0)</f>
        <v>0</v>
      </c>
      <c r="M60" s="47">
        <f t="array" ref="M60">J60</f>
        <v>0</v>
      </c>
      <c r="N60" s="11">
        <f t="array" ref="N60">ROUND(M60*$N$8,0)</f>
        <v>0</v>
      </c>
      <c r="O60" s="46">
        <f t="array" ref="O60">ROUND(M60+N60,0)</f>
        <v>0</v>
      </c>
      <c r="P60" s="48">
        <f t="array" ref="P60">ROUND(J60-M60,0)</f>
        <v>0</v>
      </c>
      <c r="Q60" s="49">
        <f t="array" ref="Q60">ROUND(K60-N60,0)</f>
        <v>0</v>
      </c>
      <c r="R60" s="46">
        <f t="array" ref="R60">ROUND(P60+Q60,0)</f>
        <v>0</v>
      </c>
      <c r="S60" s="15">
        <f t="shared" ref="S60" si="98">IF($H60="Before-2004",Q60,0)</f>
        <v>0</v>
      </c>
      <c r="T60" s="15">
        <f t="shared" ref="T60" si="99">IF(OR($F$1="No",$H60="Before-2004"),0,ROUND(Q60*0.1,0))</f>
        <v>0</v>
      </c>
      <c r="U60" s="16">
        <f>IF($H60="Before-2004",0,ROUND(Q60-T60,0))</f>
        <v>0</v>
      </c>
      <c r="V60" s="50">
        <f t="array" ref="V60">ROUND(S60+T60+U60,0)</f>
        <v>0</v>
      </c>
      <c r="W60" s="17">
        <f t="array" ref="W60">ROUND(R60-V60,0)</f>
        <v>0</v>
      </c>
      <c r="X60" s="51"/>
      <c r="Y60" s="19"/>
      <c r="Z60" s="232"/>
    </row>
    <row r="61" spans="1:211" s="7" customFormat="1" ht="21.75" customHeight="1">
      <c r="A61" s="8" t="str">
        <f>IF(C60&gt;=1,"y","n")</f>
        <v>n</v>
      </c>
      <c r="B61" s="211"/>
      <c r="C61" s="161"/>
      <c r="D61" s="150"/>
      <c r="E61" s="151"/>
      <c r="F61" s="152"/>
      <c r="G61" s="131"/>
      <c r="H61" s="222"/>
      <c r="I61" s="21" t="str">
        <f t="shared" si="57"/>
        <v>Feb, 23</v>
      </c>
      <c r="J61" s="52">
        <f>$J60</f>
        <v>0</v>
      </c>
      <c r="K61" s="22">
        <f t="array" ref="K61">ROUND(J61*$K$8,0)</f>
        <v>0</v>
      </c>
      <c r="L61" s="35">
        <f t="array" ref="L61">ROUND(J61+K61,0)</f>
        <v>0</v>
      </c>
      <c r="M61" s="24">
        <f t="array" ref="M61">J61</f>
        <v>0</v>
      </c>
      <c r="N61" s="22">
        <f t="array" ref="N61">ROUND(M61*$N$8,0)</f>
        <v>0</v>
      </c>
      <c r="O61" s="35">
        <f t="array" ref="O61">ROUND(M61+N61,0)</f>
        <v>0</v>
      </c>
      <c r="P61" s="37">
        <f t="array" ref="P61">ROUND(J61-M61,0)</f>
        <v>0</v>
      </c>
      <c r="Q61" s="38">
        <f t="array" ref="Q61">ROUND(K61-N61,0)</f>
        <v>0</v>
      </c>
      <c r="R61" s="35">
        <f t="array" ref="R61">ROUND(P61+Q61,0)</f>
        <v>0</v>
      </c>
      <c r="S61" s="27">
        <f t="shared" ref="S61" si="100">IF($H60="Before-2004",Q61,0)</f>
        <v>0</v>
      </c>
      <c r="T61" s="27">
        <f t="shared" ref="T61" si="101">IF(OR($F$1="No",$H60="Before-2004"),0,ROUND(Q61*0.1,0))</f>
        <v>0</v>
      </c>
      <c r="U61" s="28">
        <f>IF($H60="Before-2004",0,ROUND(Q61-T61,0))</f>
        <v>0</v>
      </c>
      <c r="V61" s="41">
        <f t="array" ref="V61">ROUND(S61+T61+U61,0)</f>
        <v>0</v>
      </c>
      <c r="W61" s="53">
        <f t="array" ref="W61">ROUND(R61-V61,0)</f>
        <v>0</v>
      </c>
      <c r="X61" s="43"/>
      <c r="Y61" s="54"/>
      <c r="Z61" s="232"/>
    </row>
    <row r="62" spans="1:211" s="7" customFormat="1" ht="21.75" customHeight="1" thickBot="1">
      <c r="A62" s="8" t="str">
        <f>IF(C60&gt;=1,"y","n")</f>
        <v>n</v>
      </c>
      <c r="B62" s="211"/>
      <c r="C62" s="210"/>
      <c r="D62" s="153"/>
      <c r="E62" s="154"/>
      <c r="F62" s="155"/>
      <c r="G62" s="132"/>
      <c r="H62" s="222"/>
      <c r="I62" s="77" t="str">
        <f t="shared" si="57"/>
        <v>Mar, 23</v>
      </c>
      <c r="J62" s="33">
        <f>$J60</f>
        <v>0</v>
      </c>
      <c r="K62" s="56">
        <f t="array" ref="K62">ROUND(J62*$K$8,0)</f>
        <v>0</v>
      </c>
      <c r="L62" s="57">
        <f t="array" ref="L62">ROUND(J62+K62,0)</f>
        <v>0</v>
      </c>
      <c r="M62" s="58">
        <f t="array" ref="M62">J62</f>
        <v>0</v>
      </c>
      <c r="N62" s="56">
        <f t="array" ref="N62">ROUND(M62*$N$8,0)</f>
        <v>0</v>
      </c>
      <c r="O62" s="57">
        <f t="array" ref="O62">ROUND(M62+N62,0)</f>
        <v>0</v>
      </c>
      <c r="P62" s="59">
        <f t="array" ref="P62">ROUND(J62-M62,0)</f>
        <v>0</v>
      </c>
      <c r="Q62" s="60">
        <f t="array" ref="Q62">ROUND(K62-N62,0)</f>
        <v>0</v>
      </c>
      <c r="R62" s="57">
        <f t="array" ref="R62">ROUND(P62+Q62,0)</f>
        <v>0</v>
      </c>
      <c r="S62" s="39">
        <f t="shared" ref="S62" si="102">IF($H60="Before-2004",Q62,0)</f>
        <v>0</v>
      </c>
      <c r="T62" s="39">
        <f t="shared" ref="T62" si="103">IF(OR($F$1="No",$H60="Before-2004"),0,ROUND(Q62*0.1,0))</f>
        <v>0</v>
      </c>
      <c r="U62" s="40">
        <f>IF($H60="Before-2004",0,ROUND(Q62-T62,0))</f>
        <v>0</v>
      </c>
      <c r="V62" s="61">
        <f t="array" ref="V62">ROUND(S62+T62+U62,0)</f>
        <v>0</v>
      </c>
      <c r="W62" s="62">
        <f t="array" ref="W62">ROUND(R62-V62,0)</f>
        <v>0</v>
      </c>
      <c r="X62" s="63"/>
      <c r="Y62" s="64"/>
      <c r="Z62" s="232"/>
    </row>
    <row r="63" spans="1:211" s="7" customFormat="1" ht="21.75" customHeight="1">
      <c r="A63" s="8" t="str">
        <f>IF(C63&gt;=1,"y","n")</f>
        <v>n</v>
      </c>
      <c r="B63" s="211"/>
      <c r="C63" s="160">
        <f>IF(D63&gt;0,C60+1,0)</f>
        <v>0</v>
      </c>
      <c r="D63" s="147"/>
      <c r="E63" s="148"/>
      <c r="F63" s="149"/>
      <c r="G63" s="130"/>
      <c r="H63" s="221"/>
      <c r="I63" s="9" t="str">
        <f t="shared" si="57"/>
        <v>Jan, 23</v>
      </c>
      <c r="J63" s="227"/>
      <c r="K63" s="11">
        <f t="array" ref="K63">ROUND(J63*$K$8,0)</f>
        <v>0</v>
      </c>
      <c r="L63" s="46">
        <f t="array" ref="L63">ROUND(J63+K63,0)</f>
        <v>0</v>
      </c>
      <c r="M63" s="47">
        <f t="array" ref="M63">J63</f>
        <v>0</v>
      </c>
      <c r="N63" s="11">
        <f t="array" ref="N63">ROUND(M63*$N$8,0)</f>
        <v>0</v>
      </c>
      <c r="O63" s="46">
        <f t="array" ref="O63">ROUND(M63+N63,0)</f>
        <v>0</v>
      </c>
      <c r="P63" s="48">
        <f t="array" ref="P63">ROUND(J63-M63,0)</f>
        <v>0</v>
      </c>
      <c r="Q63" s="49">
        <f t="array" ref="Q63">ROUND(K63-N63,0)</f>
        <v>0</v>
      </c>
      <c r="R63" s="46">
        <f t="array" ref="R63">ROUND(P63+Q63,0)</f>
        <v>0</v>
      </c>
      <c r="S63" s="15">
        <f t="shared" ref="S63" si="104">IF($H63="Before-2004",Q63,0)</f>
        <v>0</v>
      </c>
      <c r="T63" s="15">
        <f t="shared" ref="T63" si="105">IF(OR($F$1="No",$H63="Before-2004"),0,ROUND(Q63*0.1,0))</f>
        <v>0</v>
      </c>
      <c r="U63" s="16">
        <f>IF($H63="Before-2004",0,ROUND(Q63-T63,0))</f>
        <v>0</v>
      </c>
      <c r="V63" s="50">
        <f t="array" ref="V63">ROUND(S63+T63+U63,0)</f>
        <v>0</v>
      </c>
      <c r="W63" s="17">
        <f t="array" ref="W63">ROUND(R63-V63,0)</f>
        <v>0</v>
      </c>
      <c r="X63" s="51"/>
      <c r="Y63" s="19"/>
      <c r="Z63" s="232"/>
    </row>
    <row r="64" spans="1:211" s="7" customFormat="1" ht="21.75" customHeight="1">
      <c r="A64" s="8" t="str">
        <f>IF(C63&gt;=1,"y","n")</f>
        <v>n</v>
      </c>
      <c r="B64" s="211"/>
      <c r="C64" s="161"/>
      <c r="D64" s="150"/>
      <c r="E64" s="151"/>
      <c r="F64" s="152"/>
      <c r="G64" s="131"/>
      <c r="H64" s="222"/>
      <c r="I64" s="21" t="str">
        <f t="shared" si="57"/>
        <v>Feb, 23</v>
      </c>
      <c r="J64" s="52">
        <f>$J63</f>
        <v>0</v>
      </c>
      <c r="K64" s="22">
        <f t="array" ref="K64">ROUND(J64*$K$8,0)</f>
        <v>0</v>
      </c>
      <c r="L64" s="35">
        <f t="array" ref="L64">ROUND(J64+K64,0)</f>
        <v>0</v>
      </c>
      <c r="M64" s="24">
        <f t="array" ref="M64">J64</f>
        <v>0</v>
      </c>
      <c r="N64" s="22">
        <f t="array" ref="N64">ROUND(M64*$N$8,0)</f>
        <v>0</v>
      </c>
      <c r="O64" s="35">
        <f t="array" ref="O64">ROUND(M64+N64,0)</f>
        <v>0</v>
      </c>
      <c r="P64" s="37">
        <f t="array" ref="P64">ROUND(J64-M64,0)</f>
        <v>0</v>
      </c>
      <c r="Q64" s="38">
        <f t="array" ref="Q64">ROUND(K64-N64,0)</f>
        <v>0</v>
      </c>
      <c r="R64" s="35">
        <f t="array" ref="R64">ROUND(P64+Q64,0)</f>
        <v>0</v>
      </c>
      <c r="S64" s="27">
        <f t="shared" ref="S64" si="106">IF($H63="Before-2004",Q64,0)</f>
        <v>0</v>
      </c>
      <c r="T64" s="27">
        <f t="shared" ref="T64" si="107">IF(OR($F$1="No",$H63="Before-2004"),0,ROUND(Q64*0.1,0))</f>
        <v>0</v>
      </c>
      <c r="U64" s="28">
        <f>IF($H63="Before-2004",0,ROUND(Q64-T64,0))</f>
        <v>0</v>
      </c>
      <c r="V64" s="41">
        <f t="array" ref="V64">ROUND(S64+T64+U64,0)</f>
        <v>0</v>
      </c>
      <c r="W64" s="53">
        <f t="array" ref="W64">ROUND(R64-V64,0)</f>
        <v>0</v>
      </c>
      <c r="X64" s="43"/>
      <c r="Y64" s="54"/>
      <c r="Z64" s="232"/>
    </row>
    <row r="65" spans="1:211" s="7" customFormat="1" ht="21.75" customHeight="1" thickBot="1">
      <c r="A65" s="8" t="str">
        <f>IF(C63&gt;=1,"y","n")</f>
        <v>n</v>
      </c>
      <c r="B65" s="211"/>
      <c r="C65" s="210"/>
      <c r="D65" s="153"/>
      <c r="E65" s="154"/>
      <c r="F65" s="155"/>
      <c r="G65" s="132"/>
      <c r="H65" s="222"/>
      <c r="I65" s="77" t="str">
        <f t="shared" si="57"/>
        <v>Mar, 23</v>
      </c>
      <c r="J65" s="33">
        <f>$J63</f>
        <v>0</v>
      </c>
      <c r="K65" s="56">
        <f t="array" ref="K65">ROUND(J65*$K$8,0)</f>
        <v>0</v>
      </c>
      <c r="L65" s="57">
        <f t="array" ref="L65">ROUND(J65+K65,0)</f>
        <v>0</v>
      </c>
      <c r="M65" s="58">
        <f t="array" ref="M65">J65</f>
        <v>0</v>
      </c>
      <c r="N65" s="56">
        <f t="array" ref="N65">ROUND(M65*$N$8,0)</f>
        <v>0</v>
      </c>
      <c r="O65" s="57">
        <f t="array" ref="O65">ROUND(M65+N65,0)</f>
        <v>0</v>
      </c>
      <c r="P65" s="59">
        <f t="array" ref="P65">ROUND(J65-M65,0)</f>
        <v>0</v>
      </c>
      <c r="Q65" s="60">
        <f t="array" ref="Q65">ROUND(K65-N65,0)</f>
        <v>0</v>
      </c>
      <c r="R65" s="57">
        <f t="array" ref="R65">ROUND(P65+Q65,0)</f>
        <v>0</v>
      </c>
      <c r="S65" s="39">
        <f t="shared" ref="S65" si="108">IF($H63="Before-2004",Q65,0)</f>
        <v>0</v>
      </c>
      <c r="T65" s="39">
        <f t="shared" ref="T65" si="109">IF(OR($F$1="No",$H63="Before-2004"),0,ROUND(Q65*0.1,0))</f>
        <v>0</v>
      </c>
      <c r="U65" s="40">
        <f>IF($H63="Before-2004",0,ROUND(Q65-T65,0))</f>
        <v>0</v>
      </c>
      <c r="V65" s="61">
        <f t="array" ref="V65">ROUND(S65+T65+U65,0)</f>
        <v>0</v>
      </c>
      <c r="W65" s="62">
        <f t="array" ref="W65">ROUND(R65-V65,0)</f>
        <v>0</v>
      </c>
      <c r="X65" s="63"/>
      <c r="Y65" s="64"/>
      <c r="Z65" s="232"/>
    </row>
    <row r="66" spans="1:211" s="7" customFormat="1" ht="21.75" customHeight="1">
      <c r="A66" s="8" t="str">
        <f>IF(C66&gt;=1,"y","n")</f>
        <v>n</v>
      </c>
      <c r="B66" s="211"/>
      <c r="C66" s="160">
        <f>IF(D66&gt;0,C63+1,0)</f>
        <v>0</v>
      </c>
      <c r="D66" s="147"/>
      <c r="E66" s="148"/>
      <c r="F66" s="149"/>
      <c r="G66" s="130"/>
      <c r="H66" s="221"/>
      <c r="I66" s="9" t="str">
        <f t="shared" si="57"/>
        <v>Jan, 23</v>
      </c>
      <c r="J66" s="227">
        <v>0</v>
      </c>
      <c r="K66" s="11">
        <f t="array" ref="K66">ROUND(J66*$K$8,0)</f>
        <v>0</v>
      </c>
      <c r="L66" s="46">
        <f t="array" ref="L66">ROUND(J66+K66,0)</f>
        <v>0</v>
      </c>
      <c r="M66" s="47">
        <f t="array" ref="M66">J66</f>
        <v>0</v>
      </c>
      <c r="N66" s="11">
        <f t="array" ref="N66">ROUND(M66*$N$8,0)</f>
        <v>0</v>
      </c>
      <c r="O66" s="46">
        <f t="array" ref="O66">ROUND(M66+N66,0)</f>
        <v>0</v>
      </c>
      <c r="P66" s="48">
        <f t="array" ref="P66">ROUND(J66-M66,0)</f>
        <v>0</v>
      </c>
      <c r="Q66" s="49">
        <f t="array" ref="Q66">ROUND(K66-N66,0)</f>
        <v>0</v>
      </c>
      <c r="R66" s="46">
        <f t="array" ref="R66">ROUND(P66+Q66,0)</f>
        <v>0</v>
      </c>
      <c r="S66" s="15">
        <f t="shared" ref="S66" si="110">IF($H66="Before-2004",Q66,0)</f>
        <v>0</v>
      </c>
      <c r="T66" s="15">
        <f t="shared" ref="T66" si="111">IF(OR($F$1="No",$H66="Before-2004"),0,ROUND(Q66*0.1,0))</f>
        <v>0</v>
      </c>
      <c r="U66" s="16">
        <f>IF($H66="Before-2004",0,ROUND(Q66-T66,0))</f>
        <v>0</v>
      </c>
      <c r="V66" s="50">
        <f t="array" ref="V66">ROUND(S66+T66+U66,0)</f>
        <v>0</v>
      </c>
      <c r="W66" s="17">
        <f t="array" ref="W66">ROUND(R66-V66,0)</f>
        <v>0</v>
      </c>
      <c r="X66" s="51"/>
      <c r="Y66" s="19"/>
      <c r="Z66" s="232"/>
    </row>
    <row r="67" spans="1:211" s="7" customFormat="1" ht="21.75" customHeight="1">
      <c r="A67" s="8" t="str">
        <f>IF(C66&gt;=1,"y","n")</f>
        <v>n</v>
      </c>
      <c r="B67" s="211"/>
      <c r="C67" s="161"/>
      <c r="D67" s="150"/>
      <c r="E67" s="151"/>
      <c r="F67" s="152"/>
      <c r="G67" s="131"/>
      <c r="H67" s="222"/>
      <c r="I67" s="21" t="str">
        <f t="shared" si="57"/>
        <v>Feb, 23</v>
      </c>
      <c r="J67" s="52">
        <f>$J66</f>
        <v>0</v>
      </c>
      <c r="K67" s="22">
        <f t="array" ref="K67">ROUND(J67*$K$8,0)</f>
        <v>0</v>
      </c>
      <c r="L67" s="35">
        <f t="array" ref="L67">ROUND(J67+K67,0)</f>
        <v>0</v>
      </c>
      <c r="M67" s="24">
        <f t="array" ref="M67">J67</f>
        <v>0</v>
      </c>
      <c r="N67" s="22">
        <f t="array" ref="N67">ROUND(M67*$N$8,0)</f>
        <v>0</v>
      </c>
      <c r="O67" s="35">
        <f t="array" ref="O67">ROUND(M67+N67,0)</f>
        <v>0</v>
      </c>
      <c r="P67" s="37">
        <f t="array" ref="P67">ROUND(J67-M67,0)</f>
        <v>0</v>
      </c>
      <c r="Q67" s="38">
        <f t="array" ref="Q67">ROUND(K67-N67,0)</f>
        <v>0</v>
      </c>
      <c r="R67" s="35">
        <f t="array" ref="R67">ROUND(P67+Q67,0)</f>
        <v>0</v>
      </c>
      <c r="S67" s="27">
        <f t="shared" ref="S67" si="112">IF($H66="Before-2004",Q67,0)</f>
        <v>0</v>
      </c>
      <c r="T67" s="27">
        <f t="shared" ref="T67" si="113">IF(OR($F$1="No",$H66="Before-2004"),0,ROUND(Q67*0.1,0))</f>
        <v>0</v>
      </c>
      <c r="U67" s="28">
        <f>IF($H66="Before-2004",0,ROUND(Q67-T67,0))</f>
        <v>0</v>
      </c>
      <c r="V67" s="41">
        <f t="array" ref="V67">ROUND(S67+T67+U67,0)</f>
        <v>0</v>
      </c>
      <c r="W67" s="53">
        <f t="array" ref="W67">ROUND(R67-V67,0)</f>
        <v>0</v>
      </c>
      <c r="X67" s="43"/>
      <c r="Y67" s="54"/>
      <c r="Z67" s="232"/>
      <c r="HC67" s="55"/>
    </row>
    <row r="68" spans="1:211" s="7" customFormat="1" ht="21.75" customHeight="1" thickBot="1">
      <c r="A68" s="8" t="str">
        <f>IF(C66&gt;=1,"y","n")</f>
        <v>n</v>
      </c>
      <c r="B68" s="211"/>
      <c r="C68" s="210"/>
      <c r="D68" s="153"/>
      <c r="E68" s="154"/>
      <c r="F68" s="155"/>
      <c r="G68" s="132"/>
      <c r="H68" s="222"/>
      <c r="I68" s="77" t="str">
        <f t="shared" si="57"/>
        <v>Mar, 23</v>
      </c>
      <c r="J68" s="33">
        <f>$J66</f>
        <v>0</v>
      </c>
      <c r="K68" s="56">
        <f t="array" ref="K68">ROUND(J68*$K$8,0)</f>
        <v>0</v>
      </c>
      <c r="L68" s="57">
        <f t="array" ref="L68">ROUND(J68+K68,0)</f>
        <v>0</v>
      </c>
      <c r="M68" s="58">
        <f t="array" ref="M68">J68</f>
        <v>0</v>
      </c>
      <c r="N68" s="56">
        <f t="array" ref="N68">ROUND(M68*$N$8,0)</f>
        <v>0</v>
      </c>
      <c r="O68" s="57">
        <f t="array" ref="O68">ROUND(M68+N68,0)</f>
        <v>0</v>
      </c>
      <c r="P68" s="59">
        <f t="array" ref="P68">ROUND(J68-M68,0)</f>
        <v>0</v>
      </c>
      <c r="Q68" s="60">
        <f t="array" ref="Q68">ROUND(K68-N68,0)</f>
        <v>0</v>
      </c>
      <c r="R68" s="57">
        <f t="array" ref="R68">ROUND(P68+Q68,0)</f>
        <v>0</v>
      </c>
      <c r="S68" s="39">
        <f t="shared" ref="S68" si="114">IF($H66="Before-2004",Q68,0)</f>
        <v>0</v>
      </c>
      <c r="T68" s="39">
        <f t="shared" ref="T68" si="115">IF(OR($F$1="No",$H66="Before-2004"),0,ROUND(Q68*0.1,0))</f>
        <v>0</v>
      </c>
      <c r="U68" s="40">
        <f>IF($H66="Before-2004",0,ROUND(Q68-T68,0))</f>
        <v>0</v>
      </c>
      <c r="V68" s="61">
        <f t="array" ref="V68">ROUND(S68+T68+U68,0)</f>
        <v>0</v>
      </c>
      <c r="W68" s="62">
        <f t="array" ref="W68">ROUND(R68-V68,0)</f>
        <v>0</v>
      </c>
      <c r="X68" s="63"/>
      <c r="Y68" s="64"/>
      <c r="Z68" s="232"/>
    </row>
    <row r="69" spans="1:211" s="7" customFormat="1" ht="21.75" customHeight="1">
      <c r="A69" s="8" t="str">
        <f>IF(C69&gt;=1,"y","n")</f>
        <v>n</v>
      </c>
      <c r="B69" s="211"/>
      <c r="C69" s="160">
        <f>IF(D69&gt;0,C66+1,0)</f>
        <v>0</v>
      </c>
      <c r="D69" s="147"/>
      <c r="E69" s="148"/>
      <c r="F69" s="149"/>
      <c r="G69" s="130"/>
      <c r="H69" s="221"/>
      <c r="I69" s="9" t="str">
        <f t="shared" si="57"/>
        <v>Jan, 23</v>
      </c>
      <c r="J69" s="227"/>
      <c r="K69" s="11">
        <f t="array" ref="K69">ROUND(J69*$K$8,0)</f>
        <v>0</v>
      </c>
      <c r="L69" s="46">
        <f t="array" ref="L69">ROUND(J69+K69,0)</f>
        <v>0</v>
      </c>
      <c r="M69" s="47">
        <f t="array" ref="M69">J69</f>
        <v>0</v>
      </c>
      <c r="N69" s="11">
        <f t="array" ref="N69">ROUND(M69*$N$8,0)</f>
        <v>0</v>
      </c>
      <c r="O69" s="46">
        <f t="array" ref="O69">ROUND(M69+N69,0)</f>
        <v>0</v>
      </c>
      <c r="P69" s="48">
        <f t="array" ref="P69">ROUND(J69-M69,0)</f>
        <v>0</v>
      </c>
      <c r="Q69" s="49">
        <f t="array" ref="Q69">ROUND(K69-N69,0)</f>
        <v>0</v>
      </c>
      <c r="R69" s="46">
        <f t="array" ref="R69">ROUND(P69+Q69,0)</f>
        <v>0</v>
      </c>
      <c r="S69" s="15">
        <f t="shared" ref="S69" si="116">IF($H69="Before-2004",Q69,0)</f>
        <v>0</v>
      </c>
      <c r="T69" s="15">
        <f t="shared" ref="T69" si="117">IF(OR($F$1="No",$H69="Before-2004"),0,ROUND(Q69*0.1,0))</f>
        <v>0</v>
      </c>
      <c r="U69" s="16">
        <f>IF($H69="Before-2004",0,ROUND(Q69-T69,0))</f>
        <v>0</v>
      </c>
      <c r="V69" s="50">
        <f t="array" ref="V69">ROUND(S69+T69+U69,0)</f>
        <v>0</v>
      </c>
      <c r="W69" s="17">
        <f t="array" ref="W69">ROUND(R69-V69,0)</f>
        <v>0</v>
      </c>
      <c r="X69" s="51"/>
      <c r="Y69" s="19"/>
      <c r="Z69" s="232"/>
    </row>
    <row r="70" spans="1:211" s="7" customFormat="1" ht="21.75" customHeight="1">
      <c r="A70" s="8" t="str">
        <f>IF(C69&gt;=1,"y","n")</f>
        <v>n</v>
      </c>
      <c r="B70" s="211"/>
      <c r="C70" s="161"/>
      <c r="D70" s="150"/>
      <c r="E70" s="151"/>
      <c r="F70" s="152"/>
      <c r="G70" s="131"/>
      <c r="H70" s="222"/>
      <c r="I70" s="21" t="str">
        <f t="shared" si="57"/>
        <v>Feb, 23</v>
      </c>
      <c r="J70" s="52">
        <f>$J69</f>
        <v>0</v>
      </c>
      <c r="K70" s="22">
        <f t="array" ref="K70">ROUND(J70*$K$8,0)</f>
        <v>0</v>
      </c>
      <c r="L70" s="35">
        <f t="array" ref="L70">ROUND(J70+K70,0)</f>
        <v>0</v>
      </c>
      <c r="M70" s="24">
        <f t="array" ref="M70">J70</f>
        <v>0</v>
      </c>
      <c r="N70" s="22">
        <f t="array" ref="N70">ROUND(M70*$N$8,0)</f>
        <v>0</v>
      </c>
      <c r="O70" s="35">
        <f t="array" ref="O70">ROUND(M70+N70,0)</f>
        <v>0</v>
      </c>
      <c r="P70" s="37">
        <f t="array" ref="P70">ROUND(J70-M70,0)</f>
        <v>0</v>
      </c>
      <c r="Q70" s="38">
        <f t="array" ref="Q70">ROUND(K70-N70,0)</f>
        <v>0</v>
      </c>
      <c r="R70" s="35">
        <f t="array" ref="R70">ROUND(P70+Q70,0)</f>
        <v>0</v>
      </c>
      <c r="S70" s="27">
        <f t="shared" ref="S70" si="118">IF($H69="Before-2004",Q70,0)</f>
        <v>0</v>
      </c>
      <c r="T70" s="27">
        <f t="shared" ref="T70" si="119">IF(OR($F$1="No",$H69="Before-2004"),0,ROUND(Q70*0.1,0))</f>
        <v>0</v>
      </c>
      <c r="U70" s="28">
        <f>IF($H69="Before-2004",0,ROUND(Q70-T70,0))</f>
        <v>0</v>
      </c>
      <c r="V70" s="41">
        <f t="array" ref="V70">ROUND(S70+T70+U70,0)</f>
        <v>0</v>
      </c>
      <c r="W70" s="53">
        <f t="array" ref="W70">ROUND(R70-V70,0)</f>
        <v>0</v>
      </c>
      <c r="X70" s="43"/>
      <c r="Y70" s="54"/>
      <c r="Z70" s="232"/>
    </row>
    <row r="71" spans="1:211" s="7" customFormat="1" ht="21.75" customHeight="1" thickBot="1">
      <c r="A71" s="8" t="str">
        <f>IF(C69&gt;=1,"y","n")</f>
        <v>n</v>
      </c>
      <c r="B71" s="211"/>
      <c r="C71" s="210"/>
      <c r="D71" s="153"/>
      <c r="E71" s="154"/>
      <c r="F71" s="155"/>
      <c r="G71" s="132"/>
      <c r="H71" s="222"/>
      <c r="I71" s="77" t="str">
        <f t="shared" si="57"/>
        <v>Mar, 23</v>
      </c>
      <c r="J71" s="33">
        <f>$J69</f>
        <v>0</v>
      </c>
      <c r="K71" s="56">
        <f t="array" ref="K71">ROUND(J71*$K$8,0)</f>
        <v>0</v>
      </c>
      <c r="L71" s="57">
        <f t="array" ref="L71">ROUND(J71+K71,0)</f>
        <v>0</v>
      </c>
      <c r="M71" s="58">
        <f t="array" ref="M71">J71</f>
        <v>0</v>
      </c>
      <c r="N71" s="56">
        <f t="array" ref="N71">ROUND(M71*$N$8,0)</f>
        <v>0</v>
      </c>
      <c r="O71" s="57">
        <f t="array" ref="O71">ROUND(M71+N71,0)</f>
        <v>0</v>
      </c>
      <c r="P71" s="59">
        <f t="array" ref="P71">ROUND(J71-M71,0)</f>
        <v>0</v>
      </c>
      <c r="Q71" s="60">
        <f t="array" ref="Q71">ROUND(K71-N71,0)</f>
        <v>0</v>
      </c>
      <c r="R71" s="57">
        <f t="array" ref="R71">ROUND(P71+Q71,0)</f>
        <v>0</v>
      </c>
      <c r="S71" s="39">
        <f t="shared" ref="S71" si="120">IF($H69="Before-2004",Q71,0)</f>
        <v>0</v>
      </c>
      <c r="T71" s="39">
        <f t="shared" ref="T71" si="121">IF(OR($F$1="No",$H69="Before-2004"),0,ROUND(Q71*0.1,0))</f>
        <v>0</v>
      </c>
      <c r="U71" s="40">
        <f>IF($H69="Before-2004",0,ROUND(Q71-T71,0))</f>
        <v>0</v>
      </c>
      <c r="V71" s="61">
        <f t="array" ref="V71">ROUND(S71+T71+U71,0)</f>
        <v>0</v>
      </c>
      <c r="W71" s="62">
        <f t="array" ref="W71">ROUND(R71-V71,0)</f>
        <v>0</v>
      </c>
      <c r="X71" s="63"/>
      <c r="Y71" s="64"/>
      <c r="Z71" s="232"/>
    </row>
    <row r="72" spans="1:211" s="7" customFormat="1" ht="21.75" customHeight="1">
      <c r="A72" s="8" t="str">
        <f>IF(C72&gt;=1,"y","n")</f>
        <v>n</v>
      </c>
      <c r="B72" s="211"/>
      <c r="C72" s="160">
        <f>IF(D72&gt;0,C69+1,0)</f>
        <v>0</v>
      </c>
      <c r="D72" s="147"/>
      <c r="E72" s="148"/>
      <c r="F72" s="149"/>
      <c r="G72" s="130"/>
      <c r="H72" s="221"/>
      <c r="I72" s="9" t="str">
        <f t="shared" si="57"/>
        <v>Jan, 23</v>
      </c>
      <c r="J72" s="227"/>
      <c r="K72" s="11">
        <f t="array" ref="K72">ROUND(J72*$K$8,0)</f>
        <v>0</v>
      </c>
      <c r="L72" s="46">
        <f t="array" ref="L72">ROUND(J72+K72,0)</f>
        <v>0</v>
      </c>
      <c r="M72" s="47">
        <f t="array" ref="M72">J72</f>
        <v>0</v>
      </c>
      <c r="N72" s="11">
        <f t="array" ref="N72">ROUND(M72*$N$8,0)</f>
        <v>0</v>
      </c>
      <c r="O72" s="46">
        <f t="array" ref="O72">ROUND(M72+N72,0)</f>
        <v>0</v>
      </c>
      <c r="P72" s="48">
        <f t="array" ref="P72">ROUND(J72-M72,0)</f>
        <v>0</v>
      </c>
      <c r="Q72" s="49">
        <f t="array" ref="Q72">ROUND(K72-N72,0)</f>
        <v>0</v>
      </c>
      <c r="R72" s="46">
        <f t="array" ref="R72">ROUND(P72+Q72,0)</f>
        <v>0</v>
      </c>
      <c r="S72" s="15">
        <f t="shared" ref="S72" si="122">IF($H72="Before-2004",Q72,0)</f>
        <v>0</v>
      </c>
      <c r="T72" s="15">
        <f t="shared" ref="T72" si="123">IF(OR($F$1="No",$H72="Before-2004"),0,ROUND(Q72*0.1,0))</f>
        <v>0</v>
      </c>
      <c r="U72" s="16">
        <f>IF($H72="Before-2004",0,ROUND(Q72-T72,0))</f>
        <v>0</v>
      </c>
      <c r="V72" s="50">
        <f t="array" ref="V72">ROUND(S72+T72+U72,0)</f>
        <v>0</v>
      </c>
      <c r="W72" s="17">
        <f t="array" ref="W72">ROUND(R72-V72,0)</f>
        <v>0</v>
      </c>
      <c r="X72" s="51"/>
      <c r="Y72" s="19"/>
      <c r="Z72" s="232"/>
    </row>
    <row r="73" spans="1:211" s="7" customFormat="1" ht="21.75" customHeight="1">
      <c r="A73" s="8" t="str">
        <f>IF(C72&gt;=1,"y","n")</f>
        <v>n</v>
      </c>
      <c r="B73" s="211"/>
      <c r="C73" s="161"/>
      <c r="D73" s="150"/>
      <c r="E73" s="151"/>
      <c r="F73" s="152"/>
      <c r="G73" s="131"/>
      <c r="H73" s="222"/>
      <c r="I73" s="21" t="str">
        <f t="shared" si="57"/>
        <v>Feb, 23</v>
      </c>
      <c r="J73" s="52">
        <f>$J72</f>
        <v>0</v>
      </c>
      <c r="K73" s="22">
        <f t="array" ref="K73">ROUND(J73*$K$8,0)</f>
        <v>0</v>
      </c>
      <c r="L73" s="35">
        <f t="array" ref="L73">ROUND(J73+K73,0)</f>
        <v>0</v>
      </c>
      <c r="M73" s="24">
        <f t="array" ref="M73">J73</f>
        <v>0</v>
      </c>
      <c r="N73" s="22">
        <f t="array" ref="N73">ROUND(M73*$N$8,0)</f>
        <v>0</v>
      </c>
      <c r="O73" s="35">
        <f t="array" ref="O73">ROUND(M73+N73,0)</f>
        <v>0</v>
      </c>
      <c r="P73" s="37">
        <f t="array" ref="P73">ROUND(J73-M73,0)</f>
        <v>0</v>
      </c>
      <c r="Q73" s="38">
        <f t="array" ref="Q73">ROUND(K73-N73,0)</f>
        <v>0</v>
      </c>
      <c r="R73" s="35">
        <f t="array" ref="R73">ROUND(P73+Q73,0)</f>
        <v>0</v>
      </c>
      <c r="S73" s="27">
        <f t="shared" ref="S73" si="124">IF($H72="Before-2004",Q73,0)</f>
        <v>0</v>
      </c>
      <c r="T73" s="27">
        <f t="shared" ref="T73" si="125">IF(OR($F$1="No",$H72="Before-2004"),0,ROUND(Q73*0.1,0))</f>
        <v>0</v>
      </c>
      <c r="U73" s="28">
        <f>IF($H72="Before-2004",0,ROUND(Q73-T73,0))</f>
        <v>0</v>
      </c>
      <c r="V73" s="41">
        <f t="array" ref="V73">ROUND(S73+T73+U73,0)</f>
        <v>0</v>
      </c>
      <c r="W73" s="53">
        <f t="array" ref="W73">ROUND(R73-V73,0)</f>
        <v>0</v>
      </c>
      <c r="X73" s="43"/>
      <c r="Y73" s="54"/>
      <c r="Z73" s="232"/>
    </row>
    <row r="74" spans="1:211" s="7" customFormat="1" ht="21.75" customHeight="1" thickBot="1">
      <c r="A74" s="8" t="str">
        <f>IF(C72&gt;=1,"y","n")</f>
        <v>n</v>
      </c>
      <c r="B74" s="211"/>
      <c r="C74" s="210"/>
      <c r="D74" s="153"/>
      <c r="E74" s="154"/>
      <c r="F74" s="155"/>
      <c r="G74" s="132"/>
      <c r="H74" s="222"/>
      <c r="I74" s="77" t="str">
        <f t="shared" si="57"/>
        <v>Mar, 23</v>
      </c>
      <c r="J74" s="33">
        <f>$J72</f>
        <v>0</v>
      </c>
      <c r="K74" s="56">
        <f t="array" ref="K74">ROUND(J74*$K$8,0)</f>
        <v>0</v>
      </c>
      <c r="L74" s="57">
        <f t="array" ref="L74">ROUND(J74+K74,0)</f>
        <v>0</v>
      </c>
      <c r="M74" s="58">
        <f t="array" ref="M74">J74</f>
        <v>0</v>
      </c>
      <c r="N74" s="56">
        <f t="array" ref="N74">ROUND(M74*$N$8,0)</f>
        <v>0</v>
      </c>
      <c r="O74" s="57">
        <f t="array" ref="O74">ROUND(M74+N74,0)</f>
        <v>0</v>
      </c>
      <c r="P74" s="59">
        <f t="array" ref="P74">ROUND(J74-M74,0)</f>
        <v>0</v>
      </c>
      <c r="Q74" s="60">
        <f t="array" ref="Q74">ROUND(K74-N74,0)</f>
        <v>0</v>
      </c>
      <c r="R74" s="57">
        <f t="array" ref="R74">ROUND(P74+Q74,0)</f>
        <v>0</v>
      </c>
      <c r="S74" s="39">
        <f t="shared" ref="S74" si="126">IF($H72="Before-2004",Q74,0)</f>
        <v>0</v>
      </c>
      <c r="T74" s="39">
        <f t="shared" ref="T74" si="127">IF(OR($F$1="No",$H72="Before-2004"),0,ROUND(Q74*0.1,0))</f>
        <v>0</v>
      </c>
      <c r="U74" s="40">
        <f>IF($H72="Before-2004",0,ROUND(Q74-T74,0))</f>
        <v>0</v>
      </c>
      <c r="V74" s="61">
        <f t="array" ref="V74">ROUND(S74+T74+U74,0)</f>
        <v>0</v>
      </c>
      <c r="W74" s="62">
        <f t="array" ref="W74">ROUND(R74-V74,0)</f>
        <v>0</v>
      </c>
      <c r="X74" s="63"/>
      <c r="Y74" s="64"/>
      <c r="Z74" s="232"/>
    </row>
    <row r="75" spans="1:211" s="7" customFormat="1" ht="21.75" customHeight="1">
      <c r="A75" s="8" t="str">
        <f>IF(C75&gt;=1,"y","n")</f>
        <v>n</v>
      </c>
      <c r="B75" s="211"/>
      <c r="C75" s="160">
        <f>IF(D75&gt;0,C72+1,0)</f>
        <v>0</v>
      </c>
      <c r="D75" s="147"/>
      <c r="E75" s="148"/>
      <c r="F75" s="149"/>
      <c r="G75" s="130"/>
      <c r="H75" s="221"/>
      <c r="I75" s="9" t="str">
        <f t="shared" si="57"/>
        <v>Jan, 23</v>
      </c>
      <c r="J75" s="227"/>
      <c r="K75" s="11">
        <f t="array" ref="K75">ROUND(J75*$K$8,0)</f>
        <v>0</v>
      </c>
      <c r="L75" s="46">
        <f t="array" ref="L75">ROUND(J75+K75,0)</f>
        <v>0</v>
      </c>
      <c r="M75" s="47">
        <f t="array" ref="M75">J75</f>
        <v>0</v>
      </c>
      <c r="N75" s="11">
        <f t="array" ref="N75">ROUND(M75*$N$8,0)</f>
        <v>0</v>
      </c>
      <c r="O75" s="46">
        <f t="array" ref="O75">ROUND(M75+N75,0)</f>
        <v>0</v>
      </c>
      <c r="P75" s="48">
        <f t="array" ref="P75">ROUND(J75-M75,0)</f>
        <v>0</v>
      </c>
      <c r="Q75" s="49">
        <f t="array" ref="Q75">ROUND(K75-N75,0)</f>
        <v>0</v>
      </c>
      <c r="R75" s="46">
        <f t="array" ref="R75">ROUND(P75+Q75,0)</f>
        <v>0</v>
      </c>
      <c r="S75" s="15">
        <f t="shared" ref="S75" si="128">IF($H75="Before-2004",Q75,0)</f>
        <v>0</v>
      </c>
      <c r="T75" s="15">
        <f t="shared" ref="T75" si="129">IF(OR($F$1="No",$H75="Before-2004"),0,ROUND(Q75*0.1,0))</f>
        <v>0</v>
      </c>
      <c r="U75" s="16">
        <f>IF($H75="Before-2004",0,ROUND(Q75-T75,0))</f>
        <v>0</v>
      </c>
      <c r="V75" s="50">
        <f t="array" ref="V75">ROUND(S75+T75+U75,0)</f>
        <v>0</v>
      </c>
      <c r="W75" s="17">
        <f t="array" ref="W75">ROUND(R75-V75,0)</f>
        <v>0</v>
      </c>
      <c r="X75" s="51"/>
      <c r="Y75" s="19"/>
      <c r="Z75" s="232"/>
    </row>
    <row r="76" spans="1:211" s="7" customFormat="1" ht="21.75" customHeight="1">
      <c r="A76" s="8" t="str">
        <f>IF(C75&gt;=1,"y","n")</f>
        <v>n</v>
      </c>
      <c r="B76" s="211"/>
      <c r="C76" s="161"/>
      <c r="D76" s="150"/>
      <c r="E76" s="151"/>
      <c r="F76" s="152"/>
      <c r="G76" s="131"/>
      <c r="H76" s="222"/>
      <c r="I76" s="21" t="str">
        <f t="shared" si="57"/>
        <v>Feb, 23</v>
      </c>
      <c r="J76" s="52">
        <f>$J75</f>
        <v>0</v>
      </c>
      <c r="K76" s="22">
        <f t="array" ref="K76">ROUND(J76*$K$8,0)</f>
        <v>0</v>
      </c>
      <c r="L76" s="35">
        <f t="array" ref="L76">ROUND(J76+K76,0)</f>
        <v>0</v>
      </c>
      <c r="M76" s="24">
        <f t="array" ref="M76">J76</f>
        <v>0</v>
      </c>
      <c r="N76" s="22">
        <f t="array" ref="N76">ROUND(M76*$N$8,0)</f>
        <v>0</v>
      </c>
      <c r="O76" s="35">
        <f t="array" ref="O76">ROUND(M76+N76,0)</f>
        <v>0</v>
      </c>
      <c r="P76" s="37">
        <f t="array" ref="P76">ROUND(J76-M76,0)</f>
        <v>0</v>
      </c>
      <c r="Q76" s="38">
        <f t="array" ref="Q76">ROUND(K76-N76,0)</f>
        <v>0</v>
      </c>
      <c r="R76" s="35">
        <f t="array" ref="R76">ROUND(P76+Q76,0)</f>
        <v>0</v>
      </c>
      <c r="S76" s="27">
        <f t="shared" ref="S76" si="130">IF($H75="Before-2004",Q76,0)</f>
        <v>0</v>
      </c>
      <c r="T76" s="27">
        <f t="shared" ref="T76" si="131">IF(OR($F$1="No",$H75="Before-2004"),0,ROUND(Q76*0.1,0))</f>
        <v>0</v>
      </c>
      <c r="U76" s="28">
        <f>IF($H75="Before-2004",0,ROUND(Q76-T76,0))</f>
        <v>0</v>
      </c>
      <c r="V76" s="41">
        <f t="array" ref="V76">ROUND(S76+T76+U76,0)</f>
        <v>0</v>
      </c>
      <c r="W76" s="53">
        <f t="array" ref="W76">ROUND(R76-V76,0)</f>
        <v>0</v>
      </c>
      <c r="X76" s="43"/>
      <c r="Y76" s="54"/>
      <c r="Z76" s="232"/>
    </row>
    <row r="77" spans="1:211" s="7" customFormat="1" ht="21.75" customHeight="1" thickBot="1">
      <c r="A77" s="8" t="str">
        <f>IF(C75&gt;=1,"y","n")</f>
        <v>n</v>
      </c>
      <c r="B77" s="211"/>
      <c r="C77" s="210"/>
      <c r="D77" s="153"/>
      <c r="E77" s="154"/>
      <c r="F77" s="155"/>
      <c r="G77" s="132"/>
      <c r="H77" s="222"/>
      <c r="I77" s="77" t="str">
        <f t="shared" si="57"/>
        <v>Mar, 23</v>
      </c>
      <c r="J77" s="33">
        <f>$J75</f>
        <v>0</v>
      </c>
      <c r="K77" s="56">
        <f t="array" ref="K77">ROUND(J77*$K$8,0)</f>
        <v>0</v>
      </c>
      <c r="L77" s="57">
        <f t="array" ref="L77">ROUND(J77+K77,0)</f>
        <v>0</v>
      </c>
      <c r="M77" s="58">
        <f t="array" ref="M77">J77</f>
        <v>0</v>
      </c>
      <c r="N77" s="56">
        <f t="array" ref="N77">ROUND(M77*$N$8,0)</f>
        <v>0</v>
      </c>
      <c r="O77" s="57">
        <f t="array" ref="O77">ROUND(M77+N77,0)</f>
        <v>0</v>
      </c>
      <c r="P77" s="59">
        <f t="array" ref="P77">ROUND(J77-M77,0)</f>
        <v>0</v>
      </c>
      <c r="Q77" s="60">
        <f t="array" ref="Q77">ROUND(K77-N77,0)</f>
        <v>0</v>
      </c>
      <c r="R77" s="57">
        <f t="array" ref="R77">ROUND(P77+Q77,0)</f>
        <v>0</v>
      </c>
      <c r="S77" s="39">
        <f t="shared" ref="S77" si="132">IF($H75="Before-2004",Q77,0)</f>
        <v>0</v>
      </c>
      <c r="T77" s="39">
        <f t="shared" ref="T77" si="133">IF(OR($F$1="No",$H75="Before-2004"),0,ROUND(Q77*0.1,0))</f>
        <v>0</v>
      </c>
      <c r="U77" s="40">
        <f>IF($H75="Before-2004",0,ROUND(Q77-T77,0))</f>
        <v>0</v>
      </c>
      <c r="V77" s="61">
        <f t="array" ref="V77">ROUND(S77+T77+U77,0)</f>
        <v>0</v>
      </c>
      <c r="W77" s="62">
        <f t="array" ref="W77">ROUND(R77-V77,0)</f>
        <v>0</v>
      </c>
      <c r="X77" s="63"/>
      <c r="Y77" s="64"/>
      <c r="Z77" s="232"/>
    </row>
    <row r="78" spans="1:211" s="7" customFormat="1" ht="21.75" customHeight="1">
      <c r="A78" s="8" t="str">
        <f>IF(C78&gt;=1,"y","n")</f>
        <v>n</v>
      </c>
      <c r="B78" s="211"/>
      <c r="C78" s="160">
        <f>IF(D78&gt;0,C75+1,0)</f>
        <v>0</v>
      </c>
      <c r="D78" s="147"/>
      <c r="E78" s="148"/>
      <c r="F78" s="149"/>
      <c r="G78" s="130"/>
      <c r="H78" s="221"/>
      <c r="I78" s="9" t="str">
        <f t="shared" si="57"/>
        <v>Jan, 23</v>
      </c>
      <c r="J78" s="227">
        <v>0</v>
      </c>
      <c r="K78" s="11">
        <f t="array" ref="K78">ROUND(J78*$K$8,0)</f>
        <v>0</v>
      </c>
      <c r="L78" s="46">
        <f t="array" ref="L78">ROUND(J78+K78,0)</f>
        <v>0</v>
      </c>
      <c r="M78" s="47">
        <f t="array" ref="M78">J78</f>
        <v>0</v>
      </c>
      <c r="N78" s="11">
        <f t="array" ref="N78">ROUND(M78*$N$8,0)</f>
        <v>0</v>
      </c>
      <c r="O78" s="46">
        <f t="array" ref="O78">ROUND(M78+N78,0)</f>
        <v>0</v>
      </c>
      <c r="P78" s="48">
        <f t="array" ref="P78">ROUND(J78-M78,0)</f>
        <v>0</v>
      </c>
      <c r="Q78" s="49">
        <f t="array" ref="Q78">ROUND(K78-N78,0)</f>
        <v>0</v>
      </c>
      <c r="R78" s="46">
        <f t="array" ref="R78">ROUND(P78+Q78,0)</f>
        <v>0</v>
      </c>
      <c r="S78" s="15">
        <f t="shared" ref="S78" si="134">IF($H78="Before-2004",Q78,0)</f>
        <v>0</v>
      </c>
      <c r="T78" s="15">
        <f t="shared" ref="T78" si="135">IF(OR($F$1="No",$H78="Before-2004"),0,ROUND(Q78*0.1,0))</f>
        <v>0</v>
      </c>
      <c r="U78" s="16">
        <f>IF($H78="Before-2004",0,ROUND(Q78-T78,0))</f>
        <v>0</v>
      </c>
      <c r="V78" s="50">
        <f t="array" ref="V78">ROUND(S78+T78+U78,0)</f>
        <v>0</v>
      </c>
      <c r="W78" s="17">
        <f t="array" ref="W78">ROUND(R78-V78,0)</f>
        <v>0</v>
      </c>
      <c r="X78" s="51"/>
      <c r="Y78" s="19"/>
      <c r="Z78" s="232"/>
    </row>
    <row r="79" spans="1:211" s="7" customFormat="1" ht="21.75" customHeight="1">
      <c r="A79" s="8" t="str">
        <f>IF(C78&gt;=1,"y","n")</f>
        <v>n</v>
      </c>
      <c r="B79" s="211"/>
      <c r="C79" s="161"/>
      <c r="D79" s="150"/>
      <c r="E79" s="151"/>
      <c r="F79" s="152"/>
      <c r="G79" s="131"/>
      <c r="H79" s="222"/>
      <c r="I79" s="21" t="str">
        <f t="shared" si="57"/>
        <v>Feb, 23</v>
      </c>
      <c r="J79" s="52">
        <f>$J78</f>
        <v>0</v>
      </c>
      <c r="K79" s="22">
        <f t="array" ref="K79">ROUND(J79*$K$8,0)</f>
        <v>0</v>
      </c>
      <c r="L79" s="35">
        <f t="array" ref="L79">ROUND(J79+K79,0)</f>
        <v>0</v>
      </c>
      <c r="M79" s="24">
        <f t="array" ref="M79">J79</f>
        <v>0</v>
      </c>
      <c r="N79" s="22">
        <f t="array" ref="N79">ROUND(M79*$N$8,0)</f>
        <v>0</v>
      </c>
      <c r="O79" s="35">
        <f t="array" ref="O79">ROUND(M79+N79,0)</f>
        <v>0</v>
      </c>
      <c r="P79" s="37">
        <f t="array" ref="P79">ROUND(J79-M79,0)</f>
        <v>0</v>
      </c>
      <c r="Q79" s="38">
        <f t="array" ref="Q79">ROUND(K79-N79,0)</f>
        <v>0</v>
      </c>
      <c r="R79" s="35">
        <f t="array" ref="R79">ROUND(P79+Q79,0)</f>
        <v>0</v>
      </c>
      <c r="S79" s="27">
        <f t="shared" ref="S79" si="136">IF($H78="Before-2004",Q79,0)</f>
        <v>0</v>
      </c>
      <c r="T79" s="27">
        <f t="shared" ref="T79" si="137">IF(OR($F$1="No",$H78="Before-2004"),0,ROUND(Q79*0.1,0))</f>
        <v>0</v>
      </c>
      <c r="U79" s="28">
        <f>IF($H78="Before-2004",0,ROUND(Q79-T79,0))</f>
        <v>0</v>
      </c>
      <c r="V79" s="41">
        <f t="array" ref="V79">ROUND(S79+T79+U79,0)</f>
        <v>0</v>
      </c>
      <c r="W79" s="53">
        <f t="array" ref="W79">ROUND(R79-V79,0)</f>
        <v>0</v>
      </c>
      <c r="X79" s="43"/>
      <c r="Y79" s="54"/>
      <c r="Z79" s="232"/>
      <c r="HC79" s="55"/>
    </row>
    <row r="80" spans="1:211" s="7" customFormat="1" ht="21.75" customHeight="1" thickBot="1">
      <c r="A80" s="8" t="str">
        <f>IF(C78&gt;=1,"y","n")</f>
        <v>n</v>
      </c>
      <c r="B80" s="211"/>
      <c r="C80" s="210"/>
      <c r="D80" s="153"/>
      <c r="E80" s="154"/>
      <c r="F80" s="155"/>
      <c r="G80" s="132"/>
      <c r="H80" s="222"/>
      <c r="I80" s="77" t="str">
        <f t="shared" si="57"/>
        <v>Mar, 23</v>
      </c>
      <c r="J80" s="33">
        <f>$J78</f>
        <v>0</v>
      </c>
      <c r="K80" s="56">
        <f t="array" ref="K80">ROUND(J80*$K$8,0)</f>
        <v>0</v>
      </c>
      <c r="L80" s="57">
        <f t="array" ref="L80">ROUND(J80+K80,0)</f>
        <v>0</v>
      </c>
      <c r="M80" s="58">
        <f t="array" ref="M80">J80</f>
        <v>0</v>
      </c>
      <c r="N80" s="56">
        <f t="array" ref="N80">ROUND(M80*$N$8,0)</f>
        <v>0</v>
      </c>
      <c r="O80" s="57">
        <f t="array" ref="O80">ROUND(M80+N80,0)</f>
        <v>0</v>
      </c>
      <c r="P80" s="59">
        <f t="array" ref="P80">ROUND(J80-M80,0)</f>
        <v>0</v>
      </c>
      <c r="Q80" s="60">
        <f t="array" ref="Q80">ROUND(K80-N80,0)</f>
        <v>0</v>
      </c>
      <c r="R80" s="57">
        <f t="array" ref="R80">ROUND(P80+Q80,0)</f>
        <v>0</v>
      </c>
      <c r="S80" s="39">
        <f t="shared" ref="S80" si="138">IF($H78="Before-2004",Q80,0)</f>
        <v>0</v>
      </c>
      <c r="T80" s="39">
        <f t="shared" ref="T80" si="139">IF(OR($F$1="No",$H78="Before-2004"),0,ROUND(Q80*0.1,0))</f>
        <v>0</v>
      </c>
      <c r="U80" s="40">
        <f>IF($H78="Before-2004",0,ROUND(Q80-T80,0))</f>
        <v>0</v>
      </c>
      <c r="V80" s="61">
        <f t="array" ref="V80">ROUND(S80+T80+U80,0)</f>
        <v>0</v>
      </c>
      <c r="W80" s="62">
        <f t="array" ref="W80">ROUND(R80-V80,0)</f>
        <v>0</v>
      </c>
      <c r="X80" s="63"/>
      <c r="Y80" s="64"/>
      <c r="Z80" s="232"/>
    </row>
    <row r="81" spans="1:211" s="7" customFormat="1" ht="21.75" customHeight="1">
      <c r="A81" s="8" t="str">
        <f>IF(C81&gt;=1,"y","n")</f>
        <v>n</v>
      </c>
      <c r="B81" s="211"/>
      <c r="C81" s="160">
        <f>IF(D81&gt;0,C78+1,0)</f>
        <v>0</v>
      </c>
      <c r="D81" s="147"/>
      <c r="E81" s="148"/>
      <c r="F81" s="149"/>
      <c r="G81" s="130"/>
      <c r="H81" s="221"/>
      <c r="I81" s="9" t="str">
        <f t="shared" si="57"/>
        <v>Jan, 23</v>
      </c>
      <c r="J81" s="227"/>
      <c r="K81" s="11">
        <f t="array" ref="K81">ROUND(J81*$K$8,0)</f>
        <v>0</v>
      </c>
      <c r="L81" s="46">
        <f t="array" ref="L81">ROUND(J81+K81,0)</f>
        <v>0</v>
      </c>
      <c r="M81" s="47">
        <f t="array" ref="M81">J81</f>
        <v>0</v>
      </c>
      <c r="N81" s="11">
        <f t="array" ref="N81">ROUND(M81*$N$8,0)</f>
        <v>0</v>
      </c>
      <c r="O81" s="46">
        <f t="array" ref="O81">ROUND(M81+N81,0)</f>
        <v>0</v>
      </c>
      <c r="P81" s="48">
        <f t="array" ref="P81">ROUND(J81-M81,0)</f>
        <v>0</v>
      </c>
      <c r="Q81" s="49">
        <f t="array" ref="Q81">ROUND(K81-N81,0)</f>
        <v>0</v>
      </c>
      <c r="R81" s="46">
        <f t="array" ref="R81">ROUND(P81+Q81,0)</f>
        <v>0</v>
      </c>
      <c r="S81" s="15">
        <f t="shared" ref="S81" si="140">IF($H81="Before-2004",Q81,0)</f>
        <v>0</v>
      </c>
      <c r="T81" s="15">
        <f t="shared" ref="T81" si="141">IF(OR($F$1="No",$H81="Before-2004"),0,ROUND(Q81*0.1,0))</f>
        <v>0</v>
      </c>
      <c r="U81" s="16">
        <f>IF($H81="Before-2004",0,ROUND(Q81-T81,0))</f>
        <v>0</v>
      </c>
      <c r="V81" s="50">
        <f t="array" ref="V81">ROUND(S81+T81+U81,0)</f>
        <v>0</v>
      </c>
      <c r="W81" s="17">
        <f t="array" ref="W81">ROUND(R81-V81,0)</f>
        <v>0</v>
      </c>
      <c r="X81" s="51"/>
      <c r="Y81" s="19"/>
      <c r="Z81" s="232"/>
    </row>
    <row r="82" spans="1:211" s="7" customFormat="1" ht="21.75" customHeight="1">
      <c r="A82" s="8" t="str">
        <f>IF(C81&gt;=1,"y","n")</f>
        <v>n</v>
      </c>
      <c r="B82" s="211"/>
      <c r="C82" s="161"/>
      <c r="D82" s="150"/>
      <c r="E82" s="151"/>
      <c r="F82" s="152"/>
      <c r="G82" s="131"/>
      <c r="H82" s="222"/>
      <c r="I82" s="21" t="str">
        <f t="shared" si="57"/>
        <v>Feb, 23</v>
      </c>
      <c r="J82" s="52">
        <f>$J81</f>
        <v>0</v>
      </c>
      <c r="K82" s="22">
        <f t="array" ref="K82">ROUND(J82*$K$8,0)</f>
        <v>0</v>
      </c>
      <c r="L82" s="35">
        <f t="array" ref="L82">ROUND(J82+K82,0)</f>
        <v>0</v>
      </c>
      <c r="M82" s="24">
        <f t="array" ref="M82">J82</f>
        <v>0</v>
      </c>
      <c r="N82" s="22">
        <f t="array" ref="N82">ROUND(M82*$N$8,0)</f>
        <v>0</v>
      </c>
      <c r="O82" s="35">
        <f t="array" ref="O82">ROUND(M82+N82,0)</f>
        <v>0</v>
      </c>
      <c r="P82" s="37">
        <f t="array" ref="P82">ROUND(J82-M82,0)</f>
        <v>0</v>
      </c>
      <c r="Q82" s="38">
        <f t="array" ref="Q82">ROUND(K82-N82,0)</f>
        <v>0</v>
      </c>
      <c r="R82" s="35">
        <f t="array" ref="R82">ROUND(P82+Q82,0)</f>
        <v>0</v>
      </c>
      <c r="S82" s="27">
        <f t="shared" ref="S82" si="142">IF($H81="Before-2004",Q82,0)</f>
        <v>0</v>
      </c>
      <c r="T82" s="27">
        <f t="shared" ref="T82" si="143">IF(OR($F$1="No",$H81="Before-2004"),0,ROUND(Q82*0.1,0))</f>
        <v>0</v>
      </c>
      <c r="U82" s="28">
        <f>IF($H81="Before-2004",0,ROUND(Q82-T82,0))</f>
        <v>0</v>
      </c>
      <c r="V82" s="41">
        <f t="array" ref="V82">ROUND(S82+T82+U82,0)</f>
        <v>0</v>
      </c>
      <c r="W82" s="53">
        <f t="array" ref="W82">ROUND(R82-V82,0)</f>
        <v>0</v>
      </c>
      <c r="X82" s="43"/>
      <c r="Y82" s="54"/>
      <c r="Z82" s="232"/>
    </row>
    <row r="83" spans="1:211" s="7" customFormat="1" ht="21.75" customHeight="1" thickBot="1">
      <c r="A83" s="8" t="str">
        <f>IF(C81&gt;=1,"y","n")</f>
        <v>n</v>
      </c>
      <c r="B83" s="211"/>
      <c r="C83" s="210"/>
      <c r="D83" s="153"/>
      <c r="E83" s="154"/>
      <c r="F83" s="155"/>
      <c r="G83" s="132"/>
      <c r="H83" s="222"/>
      <c r="I83" s="77" t="str">
        <f t="shared" si="57"/>
        <v>Mar, 23</v>
      </c>
      <c r="J83" s="33">
        <f>$J81</f>
        <v>0</v>
      </c>
      <c r="K83" s="56">
        <f t="array" ref="K83">ROUND(J83*$K$8,0)</f>
        <v>0</v>
      </c>
      <c r="L83" s="57">
        <f t="array" ref="L83">ROUND(J83+K83,0)</f>
        <v>0</v>
      </c>
      <c r="M83" s="58">
        <f t="array" ref="M83">J83</f>
        <v>0</v>
      </c>
      <c r="N83" s="56">
        <f t="array" ref="N83">ROUND(M83*$N$8,0)</f>
        <v>0</v>
      </c>
      <c r="O83" s="57">
        <f t="array" ref="O83">ROUND(M83+N83,0)</f>
        <v>0</v>
      </c>
      <c r="P83" s="59">
        <f t="array" ref="P83">ROUND(J83-M83,0)</f>
        <v>0</v>
      </c>
      <c r="Q83" s="60">
        <f t="array" ref="Q83">ROUND(K83-N83,0)</f>
        <v>0</v>
      </c>
      <c r="R83" s="57">
        <f t="array" ref="R83">ROUND(P83+Q83,0)</f>
        <v>0</v>
      </c>
      <c r="S83" s="39">
        <f t="shared" ref="S83" si="144">IF($H81="Before-2004",Q83,0)</f>
        <v>0</v>
      </c>
      <c r="T83" s="39">
        <f t="shared" ref="T83" si="145">IF(OR($F$1="No",$H81="Before-2004"),0,ROUND(Q83*0.1,0))</f>
        <v>0</v>
      </c>
      <c r="U83" s="40">
        <f>IF($H81="Before-2004",0,ROUND(Q83-T83,0))</f>
        <v>0</v>
      </c>
      <c r="V83" s="61">
        <f t="array" ref="V83">ROUND(S83+T83+U83,0)</f>
        <v>0</v>
      </c>
      <c r="W83" s="62">
        <f t="array" ref="W83">ROUND(R83-V83,0)</f>
        <v>0</v>
      </c>
      <c r="X83" s="63"/>
      <c r="Y83" s="64"/>
      <c r="Z83" s="232"/>
    </row>
    <row r="84" spans="1:211" s="7" customFormat="1" ht="21.75" customHeight="1">
      <c r="A84" s="8" t="str">
        <f>IF(C84&gt;=1,"y","n")</f>
        <v>n</v>
      </c>
      <c r="B84" s="211"/>
      <c r="C84" s="160">
        <f>IF(D84&gt;0,C81+1,0)</f>
        <v>0</v>
      </c>
      <c r="D84" s="147"/>
      <c r="E84" s="148"/>
      <c r="F84" s="149"/>
      <c r="G84" s="130"/>
      <c r="H84" s="221"/>
      <c r="I84" s="9" t="str">
        <f t="shared" si="57"/>
        <v>Jan, 23</v>
      </c>
      <c r="J84" s="227"/>
      <c r="K84" s="11">
        <f t="array" ref="K84">ROUND(J84*$K$8,0)</f>
        <v>0</v>
      </c>
      <c r="L84" s="46">
        <f t="array" ref="L84">ROUND(J84+K84,0)</f>
        <v>0</v>
      </c>
      <c r="M84" s="47">
        <f t="array" ref="M84">J84</f>
        <v>0</v>
      </c>
      <c r="N84" s="11">
        <f t="array" ref="N84">ROUND(M84*$N$8,0)</f>
        <v>0</v>
      </c>
      <c r="O84" s="46">
        <f t="array" ref="O84">ROUND(M84+N84,0)</f>
        <v>0</v>
      </c>
      <c r="P84" s="48">
        <f t="array" ref="P84">ROUND(J84-M84,0)</f>
        <v>0</v>
      </c>
      <c r="Q84" s="49">
        <f t="array" ref="Q84">ROUND(K84-N84,0)</f>
        <v>0</v>
      </c>
      <c r="R84" s="46">
        <f t="array" ref="R84">ROUND(P84+Q84,0)</f>
        <v>0</v>
      </c>
      <c r="S84" s="15">
        <f t="shared" ref="S84" si="146">IF($H84="Before-2004",Q84,0)</f>
        <v>0</v>
      </c>
      <c r="T84" s="15">
        <f t="shared" ref="T84" si="147">IF(OR($F$1="No",$H84="Before-2004"),0,ROUND(Q84*0.1,0))</f>
        <v>0</v>
      </c>
      <c r="U84" s="16">
        <f>IF($H84="Before-2004",0,ROUND(Q84-T84,0))</f>
        <v>0</v>
      </c>
      <c r="V84" s="50">
        <f t="array" ref="V84">ROUND(S84+T84+U84,0)</f>
        <v>0</v>
      </c>
      <c r="W84" s="17">
        <f t="array" ref="W84">ROUND(R84-V84,0)</f>
        <v>0</v>
      </c>
      <c r="X84" s="51"/>
      <c r="Y84" s="19"/>
      <c r="Z84" s="232"/>
    </row>
    <row r="85" spans="1:211" s="7" customFormat="1" ht="21.75" customHeight="1">
      <c r="A85" s="8" t="str">
        <f>IF(C84&gt;=1,"y","n")</f>
        <v>n</v>
      </c>
      <c r="B85" s="211"/>
      <c r="C85" s="161"/>
      <c r="D85" s="150"/>
      <c r="E85" s="151"/>
      <c r="F85" s="152"/>
      <c r="G85" s="131"/>
      <c r="H85" s="222"/>
      <c r="I85" s="21" t="str">
        <f t="shared" si="57"/>
        <v>Feb, 23</v>
      </c>
      <c r="J85" s="52">
        <f>$J84</f>
        <v>0</v>
      </c>
      <c r="K85" s="22">
        <f t="array" ref="K85">ROUND(J85*$K$8,0)</f>
        <v>0</v>
      </c>
      <c r="L85" s="35">
        <f t="array" ref="L85">ROUND(J85+K85,0)</f>
        <v>0</v>
      </c>
      <c r="M85" s="24">
        <f t="array" ref="M85">J85</f>
        <v>0</v>
      </c>
      <c r="N85" s="22">
        <f t="array" ref="N85">ROUND(M85*$N$8,0)</f>
        <v>0</v>
      </c>
      <c r="O85" s="35">
        <f t="array" ref="O85">ROUND(M85+N85,0)</f>
        <v>0</v>
      </c>
      <c r="P85" s="37">
        <f t="array" ref="P85">ROUND(J85-M85,0)</f>
        <v>0</v>
      </c>
      <c r="Q85" s="38">
        <f t="array" ref="Q85">ROUND(K85-N85,0)</f>
        <v>0</v>
      </c>
      <c r="R85" s="35">
        <f t="array" ref="R85">ROUND(P85+Q85,0)</f>
        <v>0</v>
      </c>
      <c r="S85" s="27">
        <f t="shared" ref="S85" si="148">IF($H84="Before-2004",Q85,0)</f>
        <v>0</v>
      </c>
      <c r="T85" s="27">
        <f t="shared" ref="T85" si="149">IF(OR($F$1="No",$H84="Before-2004"),0,ROUND(Q85*0.1,0))</f>
        <v>0</v>
      </c>
      <c r="U85" s="28">
        <f>IF($H84="Before-2004",0,ROUND(Q85-T85,0))</f>
        <v>0</v>
      </c>
      <c r="V85" s="41">
        <f t="array" ref="V85">ROUND(S85+T85+U85,0)</f>
        <v>0</v>
      </c>
      <c r="W85" s="53">
        <f t="array" ref="W85">ROUND(R85-V85,0)</f>
        <v>0</v>
      </c>
      <c r="X85" s="43"/>
      <c r="Y85" s="54"/>
      <c r="Z85" s="232"/>
    </row>
    <row r="86" spans="1:211" s="7" customFormat="1" ht="21.75" customHeight="1" thickBot="1">
      <c r="A86" s="8" t="str">
        <f>IF(C84&gt;=1,"y","n")</f>
        <v>n</v>
      </c>
      <c r="B86" s="211"/>
      <c r="C86" s="210"/>
      <c r="D86" s="153"/>
      <c r="E86" s="154"/>
      <c r="F86" s="155"/>
      <c r="G86" s="132"/>
      <c r="H86" s="222"/>
      <c r="I86" s="77" t="str">
        <f t="shared" si="57"/>
        <v>Mar, 23</v>
      </c>
      <c r="J86" s="33">
        <f>$J84</f>
        <v>0</v>
      </c>
      <c r="K86" s="56">
        <f t="array" ref="K86">ROUND(J86*$K$8,0)</f>
        <v>0</v>
      </c>
      <c r="L86" s="57">
        <f t="array" ref="L86">ROUND(J86+K86,0)</f>
        <v>0</v>
      </c>
      <c r="M86" s="58">
        <f t="array" ref="M86">J86</f>
        <v>0</v>
      </c>
      <c r="N86" s="56">
        <f t="array" ref="N86">ROUND(M86*$N$8,0)</f>
        <v>0</v>
      </c>
      <c r="O86" s="57">
        <f t="array" ref="O86">ROUND(M86+N86,0)</f>
        <v>0</v>
      </c>
      <c r="P86" s="59">
        <f t="array" ref="P86">ROUND(J86-M86,0)</f>
        <v>0</v>
      </c>
      <c r="Q86" s="60">
        <f t="array" ref="Q86">ROUND(K86-N86,0)</f>
        <v>0</v>
      </c>
      <c r="R86" s="57">
        <f t="array" ref="R86">ROUND(P86+Q86,0)</f>
        <v>0</v>
      </c>
      <c r="S86" s="39">
        <f t="shared" ref="S86" si="150">IF($H84="Before-2004",Q86,0)</f>
        <v>0</v>
      </c>
      <c r="T86" s="39">
        <f t="shared" ref="T86" si="151">IF(OR($F$1="No",$H84="Before-2004"),0,ROUND(Q86*0.1,0))</f>
        <v>0</v>
      </c>
      <c r="U86" s="40">
        <f>IF($H84="Before-2004",0,ROUND(Q86-T86,0))</f>
        <v>0</v>
      </c>
      <c r="V86" s="61">
        <f t="array" ref="V86">ROUND(S86+T86+U86,0)</f>
        <v>0</v>
      </c>
      <c r="W86" s="62">
        <f t="array" ref="W86">ROUND(R86-V86,0)</f>
        <v>0</v>
      </c>
      <c r="X86" s="63"/>
      <c r="Y86" s="64"/>
      <c r="Z86" s="232"/>
    </row>
    <row r="87" spans="1:211" s="7" customFormat="1" ht="21.75" customHeight="1">
      <c r="A87" s="8" t="str">
        <f>IF(C87&gt;=1,"y","n")</f>
        <v>n</v>
      </c>
      <c r="B87" s="211"/>
      <c r="C87" s="160">
        <f>IF(D87&gt;0,C84+1,0)</f>
        <v>0</v>
      </c>
      <c r="D87" s="147"/>
      <c r="E87" s="148"/>
      <c r="F87" s="149"/>
      <c r="G87" s="130"/>
      <c r="H87" s="221"/>
      <c r="I87" s="9" t="str">
        <f t="shared" si="57"/>
        <v>Jan, 23</v>
      </c>
      <c r="J87" s="227"/>
      <c r="K87" s="11">
        <f t="array" ref="K87">ROUND(J87*$K$8,0)</f>
        <v>0</v>
      </c>
      <c r="L87" s="46">
        <f t="array" ref="L87">ROUND(J87+K87,0)</f>
        <v>0</v>
      </c>
      <c r="M87" s="47">
        <f t="array" ref="M87">J87</f>
        <v>0</v>
      </c>
      <c r="N87" s="11">
        <f t="array" ref="N87">ROUND(M87*$N$8,0)</f>
        <v>0</v>
      </c>
      <c r="O87" s="46">
        <f t="array" ref="O87">ROUND(M87+N87,0)</f>
        <v>0</v>
      </c>
      <c r="P87" s="48">
        <f t="array" ref="P87">ROUND(J87-M87,0)</f>
        <v>0</v>
      </c>
      <c r="Q87" s="49">
        <f t="array" ref="Q87">ROUND(K87-N87,0)</f>
        <v>0</v>
      </c>
      <c r="R87" s="46">
        <f t="array" ref="R87">ROUND(P87+Q87,0)</f>
        <v>0</v>
      </c>
      <c r="S87" s="15">
        <f t="shared" ref="S87" si="152">IF($H87="Before-2004",Q87,0)</f>
        <v>0</v>
      </c>
      <c r="T87" s="15">
        <f t="shared" ref="T87" si="153">IF(OR($F$1="No",$H87="Before-2004"),0,ROUND(Q87*0.1,0))</f>
        <v>0</v>
      </c>
      <c r="U87" s="16">
        <f>IF($H87="Before-2004",0,ROUND(Q87-T87,0))</f>
        <v>0</v>
      </c>
      <c r="V87" s="50">
        <f t="array" ref="V87">ROUND(S87+T87+U87,0)</f>
        <v>0</v>
      </c>
      <c r="W87" s="17">
        <f t="array" ref="W87">ROUND(R87-V87,0)</f>
        <v>0</v>
      </c>
      <c r="X87" s="51"/>
      <c r="Y87" s="19"/>
      <c r="Z87" s="232"/>
    </row>
    <row r="88" spans="1:211" s="7" customFormat="1" ht="21.75" customHeight="1">
      <c r="A88" s="8" t="str">
        <f>IF(C87&gt;=1,"y","n")</f>
        <v>n</v>
      </c>
      <c r="B88" s="211"/>
      <c r="C88" s="161"/>
      <c r="D88" s="150"/>
      <c r="E88" s="151"/>
      <c r="F88" s="152"/>
      <c r="G88" s="131"/>
      <c r="H88" s="222"/>
      <c r="I88" s="21" t="str">
        <f t="shared" si="57"/>
        <v>Feb, 23</v>
      </c>
      <c r="J88" s="52">
        <f>$J87</f>
        <v>0</v>
      </c>
      <c r="K88" s="22">
        <f t="array" ref="K88">ROUND(J88*$K$8,0)</f>
        <v>0</v>
      </c>
      <c r="L88" s="35">
        <f t="array" ref="L88">ROUND(J88+K88,0)</f>
        <v>0</v>
      </c>
      <c r="M88" s="24">
        <f t="array" ref="M88">J88</f>
        <v>0</v>
      </c>
      <c r="N88" s="22">
        <f t="array" ref="N88">ROUND(M88*$N$8,0)</f>
        <v>0</v>
      </c>
      <c r="O88" s="35">
        <f t="array" ref="O88">ROUND(M88+N88,0)</f>
        <v>0</v>
      </c>
      <c r="P88" s="37">
        <f t="array" ref="P88">ROUND(J88-M88,0)</f>
        <v>0</v>
      </c>
      <c r="Q88" s="38">
        <f t="array" ref="Q88">ROUND(K88-N88,0)</f>
        <v>0</v>
      </c>
      <c r="R88" s="35">
        <f t="array" ref="R88">ROUND(P88+Q88,0)</f>
        <v>0</v>
      </c>
      <c r="S88" s="27">
        <f t="shared" ref="S88" si="154">IF($H87="Before-2004",Q88,0)</f>
        <v>0</v>
      </c>
      <c r="T88" s="27">
        <f t="shared" ref="T88" si="155">IF(OR($F$1="No",$H87="Before-2004"),0,ROUND(Q88*0.1,0))</f>
        <v>0</v>
      </c>
      <c r="U88" s="28">
        <f>IF($H87="Before-2004",0,ROUND(Q88-T88,0))</f>
        <v>0</v>
      </c>
      <c r="V88" s="41">
        <f t="array" ref="V88">ROUND(S88+T88+U88,0)</f>
        <v>0</v>
      </c>
      <c r="W88" s="53">
        <f t="array" ref="W88">ROUND(R88-V88,0)</f>
        <v>0</v>
      </c>
      <c r="X88" s="43"/>
      <c r="Y88" s="54"/>
      <c r="Z88" s="232"/>
    </row>
    <row r="89" spans="1:211" s="7" customFormat="1" ht="21.75" customHeight="1" thickBot="1">
      <c r="A89" s="8" t="str">
        <f>IF(C87&gt;=1,"y","n")</f>
        <v>n</v>
      </c>
      <c r="B89" s="211"/>
      <c r="C89" s="210"/>
      <c r="D89" s="153"/>
      <c r="E89" s="154"/>
      <c r="F89" s="155"/>
      <c r="G89" s="132"/>
      <c r="H89" s="222"/>
      <c r="I89" s="77" t="str">
        <f t="shared" si="57"/>
        <v>Mar, 23</v>
      </c>
      <c r="J89" s="33">
        <f>$J87</f>
        <v>0</v>
      </c>
      <c r="K89" s="56">
        <f t="array" ref="K89">ROUND(J89*$K$8,0)</f>
        <v>0</v>
      </c>
      <c r="L89" s="57">
        <f t="array" ref="L89">ROUND(J89+K89,0)</f>
        <v>0</v>
      </c>
      <c r="M89" s="58">
        <f t="array" ref="M89">J89</f>
        <v>0</v>
      </c>
      <c r="N89" s="56">
        <f t="array" ref="N89">ROUND(M89*$N$8,0)</f>
        <v>0</v>
      </c>
      <c r="O89" s="57">
        <f t="array" ref="O89">ROUND(M89+N89,0)</f>
        <v>0</v>
      </c>
      <c r="P89" s="59">
        <f t="array" ref="P89">ROUND(J89-M89,0)</f>
        <v>0</v>
      </c>
      <c r="Q89" s="60">
        <f t="array" ref="Q89">ROUND(K89-N89,0)</f>
        <v>0</v>
      </c>
      <c r="R89" s="57">
        <f t="array" ref="R89">ROUND(P89+Q89,0)</f>
        <v>0</v>
      </c>
      <c r="S89" s="39">
        <f t="shared" ref="S89" si="156">IF($H87="Before-2004",Q89,0)</f>
        <v>0</v>
      </c>
      <c r="T89" s="39">
        <f t="shared" ref="T89" si="157">IF(OR($F$1="No",$H87="Before-2004"),0,ROUND(Q89*0.1,0))</f>
        <v>0</v>
      </c>
      <c r="U89" s="40">
        <f>IF($H87="Before-2004",0,ROUND(Q89-T89,0))</f>
        <v>0</v>
      </c>
      <c r="V89" s="61">
        <f t="array" ref="V89">ROUND(S89+T89+U89,0)</f>
        <v>0</v>
      </c>
      <c r="W89" s="62">
        <f t="array" ref="W89">ROUND(R89-V89,0)</f>
        <v>0</v>
      </c>
      <c r="X89" s="63"/>
      <c r="Y89" s="64"/>
      <c r="Z89" s="232"/>
    </row>
    <row r="90" spans="1:211" s="7" customFormat="1" ht="21.75" customHeight="1">
      <c r="A90" s="8" t="str">
        <f>IF(C90&gt;=1,"y","n")</f>
        <v>n</v>
      </c>
      <c r="B90" s="211"/>
      <c r="C90" s="160">
        <f>IF(D90&gt;0,C87+1,0)</f>
        <v>0</v>
      </c>
      <c r="D90" s="147"/>
      <c r="E90" s="148"/>
      <c r="F90" s="149"/>
      <c r="G90" s="130"/>
      <c r="H90" s="221"/>
      <c r="I90" s="9" t="str">
        <f t="shared" si="57"/>
        <v>Jan, 23</v>
      </c>
      <c r="J90" s="227"/>
      <c r="K90" s="11">
        <f t="array" ref="K90">ROUND(J90*$K$8,0)</f>
        <v>0</v>
      </c>
      <c r="L90" s="46">
        <f t="array" ref="L90">ROUND(J90+K90,0)</f>
        <v>0</v>
      </c>
      <c r="M90" s="47">
        <f t="array" ref="M90">J90</f>
        <v>0</v>
      </c>
      <c r="N90" s="11">
        <f t="array" ref="N90">ROUND(M90*$N$8,0)</f>
        <v>0</v>
      </c>
      <c r="O90" s="46">
        <f t="array" ref="O90">ROUND(M90+N90,0)</f>
        <v>0</v>
      </c>
      <c r="P90" s="48">
        <f t="array" ref="P90">ROUND(J90-M90,0)</f>
        <v>0</v>
      </c>
      <c r="Q90" s="49">
        <f t="array" ref="Q90">ROUND(K90-N90,0)</f>
        <v>0</v>
      </c>
      <c r="R90" s="46">
        <f t="array" ref="R90">ROUND(P90+Q90,0)</f>
        <v>0</v>
      </c>
      <c r="S90" s="15">
        <f t="shared" ref="S90" si="158">IF($H90="Before-2004",Q90,0)</f>
        <v>0</v>
      </c>
      <c r="T90" s="15">
        <f t="shared" ref="T90" si="159">IF(OR($F$1="No",$H90="Before-2004"),0,ROUND(Q90*0.1,0))</f>
        <v>0</v>
      </c>
      <c r="U90" s="16">
        <f>IF($H90="Before-2004",0,ROUND(Q90-T90,0))</f>
        <v>0</v>
      </c>
      <c r="V90" s="50">
        <f t="array" ref="V90">ROUND(S90+T90+U90,0)</f>
        <v>0</v>
      </c>
      <c r="W90" s="17">
        <f t="array" ref="W90">ROUND(R90-V90,0)</f>
        <v>0</v>
      </c>
      <c r="X90" s="51"/>
      <c r="Y90" s="19"/>
      <c r="Z90" s="232"/>
    </row>
    <row r="91" spans="1:211" s="7" customFormat="1" ht="21.75" customHeight="1">
      <c r="A91" s="8" t="str">
        <f>IF(C90&gt;=1,"y","n")</f>
        <v>n</v>
      </c>
      <c r="B91" s="211"/>
      <c r="C91" s="161"/>
      <c r="D91" s="150"/>
      <c r="E91" s="151"/>
      <c r="F91" s="152"/>
      <c r="G91" s="131"/>
      <c r="H91" s="222"/>
      <c r="I91" s="21" t="str">
        <f t="shared" si="57"/>
        <v>Feb, 23</v>
      </c>
      <c r="J91" s="52">
        <f>$J90</f>
        <v>0</v>
      </c>
      <c r="K91" s="22">
        <f t="array" ref="K91">ROUND(J91*$K$8,0)</f>
        <v>0</v>
      </c>
      <c r="L91" s="35">
        <f t="array" ref="L91">ROUND(J91+K91,0)</f>
        <v>0</v>
      </c>
      <c r="M91" s="24">
        <f t="array" ref="M91">J91</f>
        <v>0</v>
      </c>
      <c r="N91" s="22">
        <f t="array" ref="N91">ROUND(M91*$N$8,0)</f>
        <v>0</v>
      </c>
      <c r="O91" s="35">
        <f t="array" ref="O91">ROUND(M91+N91,0)</f>
        <v>0</v>
      </c>
      <c r="P91" s="37">
        <f t="array" ref="P91">ROUND(J91-M91,0)</f>
        <v>0</v>
      </c>
      <c r="Q91" s="38">
        <f t="array" ref="Q91">ROUND(K91-N91,0)</f>
        <v>0</v>
      </c>
      <c r="R91" s="35">
        <f t="array" ref="R91">ROUND(P91+Q91,0)</f>
        <v>0</v>
      </c>
      <c r="S91" s="27">
        <f t="shared" ref="S91" si="160">IF($H90="Before-2004",Q91,0)</f>
        <v>0</v>
      </c>
      <c r="T91" s="27">
        <f t="shared" ref="T91" si="161">IF(OR($F$1="No",$H90="Before-2004"),0,ROUND(Q91*0.1,0))</f>
        <v>0</v>
      </c>
      <c r="U91" s="28">
        <f>IF($H90="Before-2004",0,ROUND(Q91-T91,0))</f>
        <v>0</v>
      </c>
      <c r="V91" s="41">
        <f t="array" ref="V91">ROUND(S91+T91+U91,0)</f>
        <v>0</v>
      </c>
      <c r="W91" s="53">
        <f t="array" ref="W91">ROUND(R91-V91,0)</f>
        <v>0</v>
      </c>
      <c r="X91" s="43"/>
      <c r="Y91" s="54"/>
      <c r="Z91" s="232"/>
    </row>
    <row r="92" spans="1:211" s="7" customFormat="1" ht="21.75" customHeight="1" thickBot="1">
      <c r="A92" s="8" t="str">
        <f>IF(C90&gt;=1,"y","n")</f>
        <v>n</v>
      </c>
      <c r="B92" s="211"/>
      <c r="C92" s="210"/>
      <c r="D92" s="153"/>
      <c r="E92" s="154"/>
      <c r="F92" s="155"/>
      <c r="G92" s="132"/>
      <c r="H92" s="222"/>
      <c r="I92" s="77" t="str">
        <f t="shared" si="57"/>
        <v>Mar, 23</v>
      </c>
      <c r="J92" s="33">
        <f>$J90</f>
        <v>0</v>
      </c>
      <c r="K92" s="56">
        <f t="array" ref="K92">ROUND(J92*$K$8,0)</f>
        <v>0</v>
      </c>
      <c r="L92" s="57">
        <f t="array" ref="L92">ROUND(J92+K92,0)</f>
        <v>0</v>
      </c>
      <c r="M92" s="58">
        <f t="array" ref="M92">J92</f>
        <v>0</v>
      </c>
      <c r="N92" s="56">
        <f t="array" ref="N92">ROUND(M92*$N$8,0)</f>
        <v>0</v>
      </c>
      <c r="O92" s="57">
        <f t="array" ref="O92">ROUND(M92+N92,0)</f>
        <v>0</v>
      </c>
      <c r="P92" s="59">
        <f t="array" ref="P92">ROUND(J92-M92,0)</f>
        <v>0</v>
      </c>
      <c r="Q92" s="60">
        <f t="array" ref="Q92">ROUND(K92-N92,0)</f>
        <v>0</v>
      </c>
      <c r="R92" s="57">
        <f t="array" ref="R92">ROUND(P92+Q92,0)</f>
        <v>0</v>
      </c>
      <c r="S92" s="39">
        <f t="shared" ref="S92" si="162">IF($H90="Before-2004",Q92,0)</f>
        <v>0</v>
      </c>
      <c r="T92" s="39">
        <f t="shared" ref="T92" si="163">IF(OR($F$1="No",$H90="Before-2004"),0,ROUND(Q92*0.1,0))</f>
        <v>0</v>
      </c>
      <c r="U92" s="40">
        <f>IF($H90="Before-2004",0,ROUND(Q92-T92,0))</f>
        <v>0</v>
      </c>
      <c r="V92" s="61">
        <f t="array" ref="V92">ROUND(S92+T92+U92,0)</f>
        <v>0</v>
      </c>
      <c r="W92" s="62">
        <f t="array" ref="W92">ROUND(R92-V92,0)</f>
        <v>0</v>
      </c>
      <c r="X92" s="63"/>
      <c r="Y92" s="64"/>
      <c r="Z92" s="232"/>
    </row>
    <row r="93" spans="1:211" s="7" customFormat="1" ht="21.75" customHeight="1">
      <c r="A93" s="8" t="str">
        <f>IF(C93&gt;=1,"y","n")</f>
        <v>n</v>
      </c>
      <c r="B93" s="211"/>
      <c r="C93" s="160">
        <f>IF(D93&gt;0,C90+1,0)</f>
        <v>0</v>
      </c>
      <c r="D93" s="147"/>
      <c r="E93" s="148"/>
      <c r="F93" s="149"/>
      <c r="G93" s="130"/>
      <c r="H93" s="221"/>
      <c r="I93" s="9" t="str">
        <f>I90</f>
        <v>Jan, 23</v>
      </c>
      <c r="J93" s="227">
        <v>0</v>
      </c>
      <c r="K93" s="11">
        <f t="array" ref="K93">ROUND(J93*$K$8,0)</f>
        <v>0</v>
      </c>
      <c r="L93" s="46">
        <f t="array" ref="L93">ROUND(J93+K93,0)</f>
        <v>0</v>
      </c>
      <c r="M93" s="47">
        <f t="array" ref="M93">J93</f>
        <v>0</v>
      </c>
      <c r="N93" s="11">
        <f t="array" ref="N93">ROUND(M93*$N$8,0)</f>
        <v>0</v>
      </c>
      <c r="O93" s="46">
        <f t="array" ref="O93">ROUND(M93+N93,0)</f>
        <v>0</v>
      </c>
      <c r="P93" s="48">
        <f t="array" ref="P93">ROUND(J93-M93,0)</f>
        <v>0</v>
      </c>
      <c r="Q93" s="49">
        <f t="array" ref="Q93">ROUND(K93-N93,0)</f>
        <v>0</v>
      </c>
      <c r="R93" s="46">
        <f t="array" ref="R93">ROUND(P93+Q93,0)</f>
        <v>0</v>
      </c>
      <c r="S93" s="15">
        <f t="shared" ref="S93" si="164">IF($H93="Before-2004",Q93,0)</f>
        <v>0</v>
      </c>
      <c r="T93" s="15">
        <f t="shared" ref="T93" si="165">IF(OR($F$1="No",$H93="Before-2004"),0,ROUND(Q93*0.1,0))</f>
        <v>0</v>
      </c>
      <c r="U93" s="16">
        <f>IF($H93="Before-2004",0,ROUND(Q93-T93,0))</f>
        <v>0</v>
      </c>
      <c r="V93" s="50">
        <f t="array" ref="V93">ROUND(S93+T93+U93,0)</f>
        <v>0</v>
      </c>
      <c r="W93" s="17">
        <f t="array" ref="W93">ROUND(R93-V93,0)</f>
        <v>0</v>
      </c>
      <c r="X93" s="51"/>
      <c r="Y93" s="19"/>
      <c r="Z93" s="232"/>
    </row>
    <row r="94" spans="1:211" s="7" customFormat="1" ht="21.75" customHeight="1">
      <c r="A94" s="8" t="str">
        <f>IF(C93&gt;=1,"y","n")</f>
        <v>n</v>
      </c>
      <c r="B94" s="211"/>
      <c r="C94" s="161"/>
      <c r="D94" s="150"/>
      <c r="E94" s="151"/>
      <c r="F94" s="152"/>
      <c r="G94" s="131"/>
      <c r="H94" s="222"/>
      <c r="I94" s="21" t="str">
        <f t="shared" si="57"/>
        <v>Feb, 23</v>
      </c>
      <c r="J94" s="52">
        <f>$J93</f>
        <v>0</v>
      </c>
      <c r="K94" s="22">
        <f t="array" ref="K94">ROUND(J94*$K$8,0)</f>
        <v>0</v>
      </c>
      <c r="L94" s="35">
        <f t="array" ref="L94">ROUND(J94+K94,0)</f>
        <v>0</v>
      </c>
      <c r="M94" s="24">
        <f t="array" ref="M94">J94</f>
        <v>0</v>
      </c>
      <c r="N94" s="22">
        <f t="array" ref="N94">ROUND(M94*$N$8,0)</f>
        <v>0</v>
      </c>
      <c r="O94" s="35">
        <f t="array" ref="O94">ROUND(M94+N94,0)</f>
        <v>0</v>
      </c>
      <c r="P94" s="37">
        <f t="array" ref="P94">ROUND(J94-M94,0)</f>
        <v>0</v>
      </c>
      <c r="Q94" s="38">
        <f t="array" ref="Q94">ROUND(K94-N94,0)</f>
        <v>0</v>
      </c>
      <c r="R94" s="35">
        <f t="array" ref="R94">ROUND(P94+Q94,0)</f>
        <v>0</v>
      </c>
      <c r="S94" s="27">
        <f t="shared" ref="S94" si="166">IF($H93="Before-2004",Q94,0)</f>
        <v>0</v>
      </c>
      <c r="T94" s="27">
        <f t="shared" ref="T94" si="167">IF(OR($F$1="No",$H93="Before-2004"),0,ROUND(Q94*0.1,0))</f>
        <v>0</v>
      </c>
      <c r="U94" s="28">
        <f>IF($H93="Before-2004",0,ROUND(Q94-T94,0))</f>
        <v>0</v>
      </c>
      <c r="V94" s="41">
        <f t="array" ref="V94">ROUND(S94+T94+U94,0)</f>
        <v>0</v>
      </c>
      <c r="W94" s="53">
        <f t="array" ref="W94">ROUND(R94-V94,0)</f>
        <v>0</v>
      </c>
      <c r="X94" s="43"/>
      <c r="Y94" s="54"/>
      <c r="Z94" s="232"/>
      <c r="HC94" s="55"/>
    </row>
    <row r="95" spans="1:211" s="7" customFormat="1" ht="21.75" customHeight="1" thickBot="1">
      <c r="A95" s="8" t="str">
        <f>IF(C93&gt;=1,"y","n")</f>
        <v>n</v>
      </c>
      <c r="B95" s="211"/>
      <c r="C95" s="210"/>
      <c r="D95" s="153"/>
      <c r="E95" s="154"/>
      <c r="F95" s="155"/>
      <c r="G95" s="132"/>
      <c r="H95" s="222"/>
      <c r="I95" s="77" t="str">
        <f t="shared" si="57"/>
        <v>Mar, 23</v>
      </c>
      <c r="J95" s="33">
        <f>$J93</f>
        <v>0</v>
      </c>
      <c r="K95" s="56">
        <f t="array" ref="K95">ROUND(J95*$K$8,0)</f>
        <v>0</v>
      </c>
      <c r="L95" s="57">
        <f t="array" ref="L95">ROUND(J95+K95,0)</f>
        <v>0</v>
      </c>
      <c r="M95" s="58">
        <f t="array" ref="M95">J95</f>
        <v>0</v>
      </c>
      <c r="N95" s="56">
        <f t="array" ref="N95">ROUND(M95*$N$8,0)</f>
        <v>0</v>
      </c>
      <c r="O95" s="57">
        <f t="array" ref="O95">ROUND(M95+N95,0)</f>
        <v>0</v>
      </c>
      <c r="P95" s="59">
        <f t="array" ref="P95">ROUND(J95-M95,0)</f>
        <v>0</v>
      </c>
      <c r="Q95" s="60">
        <f t="array" ref="Q95">ROUND(K95-N95,0)</f>
        <v>0</v>
      </c>
      <c r="R95" s="57">
        <f t="array" ref="R95">ROUND(P95+Q95,0)</f>
        <v>0</v>
      </c>
      <c r="S95" s="39">
        <f t="shared" ref="S95" si="168">IF($H93="Before-2004",Q95,0)</f>
        <v>0</v>
      </c>
      <c r="T95" s="39">
        <f t="shared" ref="T95" si="169">IF(OR($F$1="No",$H93="Before-2004"),0,ROUND(Q95*0.1,0))</f>
        <v>0</v>
      </c>
      <c r="U95" s="40">
        <f>IF($H93="Before-2004",0,ROUND(Q95-T95,0))</f>
        <v>0</v>
      </c>
      <c r="V95" s="61">
        <f t="array" ref="V95">ROUND(S95+T95+U95,0)</f>
        <v>0</v>
      </c>
      <c r="W95" s="62">
        <f t="array" ref="W95">ROUND(R95-V95,0)</f>
        <v>0</v>
      </c>
      <c r="X95" s="63"/>
      <c r="Y95" s="64"/>
      <c r="Z95" s="232"/>
    </row>
    <row r="96" spans="1:211" s="7" customFormat="1" ht="21.75" customHeight="1">
      <c r="A96" s="8" t="str">
        <f>IF(C96&gt;=1,"y","n")</f>
        <v>n</v>
      </c>
      <c r="B96" s="211"/>
      <c r="C96" s="160">
        <f>IF(D96&gt;0,C93+1,0)</f>
        <v>0</v>
      </c>
      <c r="D96" s="147"/>
      <c r="E96" s="148"/>
      <c r="F96" s="149"/>
      <c r="G96" s="130"/>
      <c r="H96" s="221"/>
      <c r="I96" s="9" t="str">
        <f t="shared" si="57"/>
        <v>Jan, 23</v>
      </c>
      <c r="J96" s="227"/>
      <c r="K96" s="11">
        <f t="array" ref="K96">ROUND(J96*$K$8,0)</f>
        <v>0</v>
      </c>
      <c r="L96" s="46">
        <f t="array" ref="L96">ROUND(J96+K96,0)</f>
        <v>0</v>
      </c>
      <c r="M96" s="47">
        <f t="array" ref="M96">J96</f>
        <v>0</v>
      </c>
      <c r="N96" s="11">
        <f t="array" ref="N96">ROUND(M96*$N$8,0)</f>
        <v>0</v>
      </c>
      <c r="O96" s="46">
        <f t="array" ref="O96">ROUND(M96+N96,0)</f>
        <v>0</v>
      </c>
      <c r="P96" s="48">
        <f t="array" ref="P96">ROUND(J96-M96,0)</f>
        <v>0</v>
      </c>
      <c r="Q96" s="49">
        <f t="array" ref="Q96">ROUND(K96-N96,0)</f>
        <v>0</v>
      </c>
      <c r="R96" s="46">
        <f t="array" ref="R96">ROUND(P96+Q96,0)</f>
        <v>0</v>
      </c>
      <c r="S96" s="15">
        <f t="shared" ref="S96" si="170">IF($H96="Before-2004",Q96,0)</f>
        <v>0</v>
      </c>
      <c r="T96" s="15">
        <f t="shared" ref="T96" si="171">IF(OR($F$1="No",$H96="Before-2004"),0,ROUND(Q96*0.1,0))</f>
        <v>0</v>
      </c>
      <c r="U96" s="16">
        <f>IF($H96="Before-2004",0,ROUND(Q96-T96,0))</f>
        <v>0</v>
      </c>
      <c r="V96" s="50">
        <f t="array" ref="V96">ROUND(S96+T96+U96,0)</f>
        <v>0</v>
      </c>
      <c r="W96" s="17">
        <f t="array" ref="W96">ROUND(R96-V96,0)</f>
        <v>0</v>
      </c>
      <c r="X96" s="51"/>
      <c r="Y96" s="19"/>
      <c r="Z96" s="232"/>
    </row>
    <row r="97" spans="1:211" s="7" customFormat="1" ht="21.75" customHeight="1">
      <c r="A97" s="8" t="str">
        <f>IF(C96&gt;=1,"y","n")</f>
        <v>n</v>
      </c>
      <c r="B97" s="211"/>
      <c r="C97" s="161"/>
      <c r="D97" s="150"/>
      <c r="E97" s="151"/>
      <c r="F97" s="152"/>
      <c r="G97" s="131"/>
      <c r="H97" s="222"/>
      <c r="I97" s="21" t="str">
        <f t="shared" si="57"/>
        <v>Feb, 23</v>
      </c>
      <c r="J97" s="52">
        <f>$J96</f>
        <v>0</v>
      </c>
      <c r="K97" s="22">
        <f t="array" ref="K97">ROUND(J97*$K$8,0)</f>
        <v>0</v>
      </c>
      <c r="L97" s="35">
        <f t="array" ref="L97">ROUND(J97+K97,0)</f>
        <v>0</v>
      </c>
      <c r="M97" s="24">
        <f t="array" ref="M97">J97</f>
        <v>0</v>
      </c>
      <c r="N97" s="22">
        <f t="array" ref="N97">ROUND(M97*$N$8,0)</f>
        <v>0</v>
      </c>
      <c r="O97" s="35">
        <f t="array" ref="O97">ROUND(M97+N97,0)</f>
        <v>0</v>
      </c>
      <c r="P97" s="37">
        <f t="array" ref="P97">ROUND(J97-M97,0)</f>
        <v>0</v>
      </c>
      <c r="Q97" s="38">
        <f t="array" ref="Q97">ROUND(K97-N97,0)</f>
        <v>0</v>
      </c>
      <c r="R97" s="35">
        <f t="array" ref="R97">ROUND(P97+Q97,0)</f>
        <v>0</v>
      </c>
      <c r="S97" s="27">
        <f t="shared" ref="S97" si="172">IF($H96="Before-2004",Q97,0)</f>
        <v>0</v>
      </c>
      <c r="T97" s="27">
        <f t="shared" ref="T97" si="173">IF(OR($F$1="No",$H96="Before-2004"),0,ROUND(Q97*0.1,0))</f>
        <v>0</v>
      </c>
      <c r="U97" s="28">
        <f>IF($H96="Before-2004",0,ROUND(Q97-T97,0))</f>
        <v>0</v>
      </c>
      <c r="V97" s="41">
        <f t="array" ref="V97">ROUND(S97+T97+U97,0)</f>
        <v>0</v>
      </c>
      <c r="W97" s="53">
        <f t="array" ref="W97">ROUND(R97-V97,0)</f>
        <v>0</v>
      </c>
      <c r="X97" s="43"/>
      <c r="Y97" s="54"/>
      <c r="Z97" s="232"/>
    </row>
    <row r="98" spans="1:211" s="7" customFormat="1" ht="21.75" customHeight="1" thickBot="1">
      <c r="A98" s="8" t="str">
        <f>IF(C96&gt;=1,"y","n")</f>
        <v>n</v>
      </c>
      <c r="B98" s="211"/>
      <c r="C98" s="210"/>
      <c r="D98" s="153"/>
      <c r="E98" s="154"/>
      <c r="F98" s="155"/>
      <c r="G98" s="132"/>
      <c r="H98" s="222"/>
      <c r="I98" s="77" t="str">
        <f t="shared" si="57"/>
        <v>Mar, 23</v>
      </c>
      <c r="J98" s="33">
        <f>$J96</f>
        <v>0</v>
      </c>
      <c r="K98" s="56">
        <f t="array" ref="K98">ROUND(J98*$K$8,0)</f>
        <v>0</v>
      </c>
      <c r="L98" s="57">
        <f t="array" ref="L98">ROUND(J98+K98,0)</f>
        <v>0</v>
      </c>
      <c r="M98" s="58">
        <f t="array" ref="M98">J98</f>
        <v>0</v>
      </c>
      <c r="N98" s="56">
        <f t="array" ref="N98">ROUND(M98*$N$8,0)</f>
        <v>0</v>
      </c>
      <c r="O98" s="57">
        <f t="array" ref="O98">ROUND(M98+N98,0)</f>
        <v>0</v>
      </c>
      <c r="P98" s="59">
        <f t="array" ref="P98">ROUND(J98-M98,0)</f>
        <v>0</v>
      </c>
      <c r="Q98" s="60">
        <f t="array" ref="Q98">ROUND(K98-N98,0)</f>
        <v>0</v>
      </c>
      <c r="R98" s="57">
        <f t="array" ref="R98">ROUND(P98+Q98,0)</f>
        <v>0</v>
      </c>
      <c r="S98" s="39">
        <f t="shared" ref="S98" si="174">IF($H96="Before-2004",Q98,0)</f>
        <v>0</v>
      </c>
      <c r="T98" s="39">
        <f t="shared" ref="T98" si="175">IF(OR($F$1="No",$H96="Before-2004"),0,ROUND(Q98*0.1,0))</f>
        <v>0</v>
      </c>
      <c r="U98" s="40">
        <f>IF($H96="Before-2004",0,ROUND(Q98-T98,0))</f>
        <v>0</v>
      </c>
      <c r="V98" s="61">
        <f t="array" ref="V98">ROUND(S98+T98+U98,0)</f>
        <v>0</v>
      </c>
      <c r="W98" s="62">
        <f t="array" ref="W98">ROUND(R98-V98,0)</f>
        <v>0</v>
      </c>
      <c r="X98" s="63"/>
      <c r="Y98" s="64"/>
      <c r="Z98" s="232"/>
    </row>
    <row r="99" spans="1:211" s="7" customFormat="1" ht="21.75" customHeight="1">
      <c r="A99" s="8" t="str">
        <f>IF(C99&gt;=1,"y","n")</f>
        <v>n</v>
      </c>
      <c r="B99" s="211"/>
      <c r="C99" s="160">
        <f>IF(D99&gt;0,C96+1,0)</f>
        <v>0</v>
      </c>
      <c r="D99" s="147"/>
      <c r="E99" s="148"/>
      <c r="F99" s="149"/>
      <c r="G99" s="130"/>
      <c r="H99" s="221"/>
      <c r="I99" s="9" t="str">
        <f t="shared" si="57"/>
        <v>Jan, 23</v>
      </c>
      <c r="J99" s="227"/>
      <c r="K99" s="11">
        <f t="array" ref="K99">ROUND(J99*$K$8,0)</f>
        <v>0</v>
      </c>
      <c r="L99" s="46">
        <f t="array" ref="L99">ROUND(J99+K99,0)</f>
        <v>0</v>
      </c>
      <c r="M99" s="47">
        <f t="array" ref="M99">J99</f>
        <v>0</v>
      </c>
      <c r="N99" s="11">
        <f t="array" ref="N99">ROUND(M99*$N$8,0)</f>
        <v>0</v>
      </c>
      <c r="O99" s="46">
        <f t="array" ref="O99">ROUND(M99+N99,0)</f>
        <v>0</v>
      </c>
      <c r="P99" s="48">
        <f t="array" ref="P99">ROUND(J99-M99,0)</f>
        <v>0</v>
      </c>
      <c r="Q99" s="49">
        <f t="array" ref="Q99">ROUND(K99-N99,0)</f>
        <v>0</v>
      </c>
      <c r="R99" s="46">
        <f t="array" ref="R99">ROUND(P99+Q99,0)</f>
        <v>0</v>
      </c>
      <c r="S99" s="15">
        <f t="shared" ref="S99" si="176">IF($H99="Before-2004",Q99,0)</f>
        <v>0</v>
      </c>
      <c r="T99" s="15">
        <f t="shared" ref="T99" si="177">IF(OR($F$1="No",$H99="Before-2004"),0,ROUND(Q99*0.1,0))</f>
        <v>0</v>
      </c>
      <c r="U99" s="16">
        <f>IF($H99="Before-2004",0,ROUND(Q99-T99,0))</f>
        <v>0</v>
      </c>
      <c r="V99" s="50">
        <f t="array" ref="V99">ROUND(S99+T99+U99,0)</f>
        <v>0</v>
      </c>
      <c r="W99" s="17">
        <f t="array" ref="W99">ROUND(R99-V99,0)</f>
        <v>0</v>
      </c>
      <c r="X99" s="51"/>
      <c r="Y99" s="19"/>
      <c r="Z99" s="232"/>
    </row>
    <row r="100" spans="1:211" s="7" customFormat="1" ht="21.75" customHeight="1">
      <c r="A100" s="8" t="str">
        <f>IF(C99&gt;=1,"y","n")</f>
        <v>n</v>
      </c>
      <c r="B100" s="211"/>
      <c r="C100" s="161"/>
      <c r="D100" s="150"/>
      <c r="E100" s="151"/>
      <c r="F100" s="152"/>
      <c r="G100" s="131"/>
      <c r="H100" s="222"/>
      <c r="I100" s="21" t="str">
        <f t="shared" si="57"/>
        <v>Feb, 23</v>
      </c>
      <c r="J100" s="52">
        <f>$J99</f>
        <v>0</v>
      </c>
      <c r="K100" s="22">
        <f t="array" ref="K100">ROUND(J100*$K$8,0)</f>
        <v>0</v>
      </c>
      <c r="L100" s="35">
        <f t="array" ref="L100">ROUND(J100+K100,0)</f>
        <v>0</v>
      </c>
      <c r="M100" s="24">
        <f t="array" ref="M100">J100</f>
        <v>0</v>
      </c>
      <c r="N100" s="22">
        <f t="array" ref="N100">ROUND(M100*$N$8,0)</f>
        <v>0</v>
      </c>
      <c r="O100" s="35">
        <f t="array" ref="O100">ROUND(M100+N100,0)</f>
        <v>0</v>
      </c>
      <c r="P100" s="37">
        <f t="array" ref="P100">ROUND(J100-M100,0)</f>
        <v>0</v>
      </c>
      <c r="Q100" s="38">
        <f t="array" ref="Q100">ROUND(K100-N100,0)</f>
        <v>0</v>
      </c>
      <c r="R100" s="35">
        <f t="array" ref="R100">ROUND(P100+Q100,0)</f>
        <v>0</v>
      </c>
      <c r="S100" s="27">
        <f t="shared" ref="S100" si="178">IF($H99="Before-2004",Q100,0)</f>
        <v>0</v>
      </c>
      <c r="T100" s="27">
        <f t="shared" ref="T100" si="179">IF(OR($F$1="No",$H99="Before-2004"),0,ROUND(Q100*0.1,0))</f>
        <v>0</v>
      </c>
      <c r="U100" s="28">
        <f>IF($H99="Before-2004",0,ROUND(Q100-T100,0))</f>
        <v>0</v>
      </c>
      <c r="V100" s="41">
        <f t="array" ref="V100">ROUND(S100+T100+U100,0)</f>
        <v>0</v>
      </c>
      <c r="W100" s="53">
        <f t="array" ref="W100">ROUND(R100-V100,0)</f>
        <v>0</v>
      </c>
      <c r="X100" s="43"/>
      <c r="Y100" s="54"/>
      <c r="Z100" s="232"/>
    </row>
    <row r="101" spans="1:211" s="7" customFormat="1" ht="21.75" customHeight="1" thickBot="1">
      <c r="A101" s="8" t="str">
        <f>IF(C99&gt;=1,"y","n")</f>
        <v>n</v>
      </c>
      <c r="B101" s="211"/>
      <c r="C101" s="210"/>
      <c r="D101" s="153"/>
      <c r="E101" s="154"/>
      <c r="F101" s="155"/>
      <c r="G101" s="132"/>
      <c r="H101" s="222"/>
      <c r="I101" s="77" t="str">
        <f t="shared" si="57"/>
        <v>Mar, 23</v>
      </c>
      <c r="J101" s="33">
        <f>$J99</f>
        <v>0</v>
      </c>
      <c r="K101" s="56">
        <f t="array" ref="K101">ROUND(J101*$K$8,0)</f>
        <v>0</v>
      </c>
      <c r="L101" s="57">
        <f t="array" ref="L101">ROUND(J101+K101,0)</f>
        <v>0</v>
      </c>
      <c r="M101" s="58">
        <f t="array" ref="M101">J101</f>
        <v>0</v>
      </c>
      <c r="N101" s="56">
        <f t="array" ref="N101">ROUND(M101*$N$8,0)</f>
        <v>0</v>
      </c>
      <c r="O101" s="57">
        <f t="array" ref="O101">ROUND(M101+N101,0)</f>
        <v>0</v>
      </c>
      <c r="P101" s="59">
        <f t="array" ref="P101">ROUND(J101-M101,0)</f>
        <v>0</v>
      </c>
      <c r="Q101" s="60">
        <f t="array" ref="Q101">ROUND(K101-N101,0)</f>
        <v>0</v>
      </c>
      <c r="R101" s="57">
        <f t="array" ref="R101">ROUND(P101+Q101,0)</f>
        <v>0</v>
      </c>
      <c r="S101" s="39">
        <f t="shared" ref="S101" si="180">IF($H99="Before-2004",Q101,0)</f>
        <v>0</v>
      </c>
      <c r="T101" s="39">
        <f t="shared" ref="T101" si="181">IF(OR($F$1="No",$H99="Before-2004"),0,ROUND(Q101*0.1,0))</f>
        <v>0</v>
      </c>
      <c r="U101" s="40">
        <f>IF($H99="Before-2004",0,ROUND(Q101-T101,0))</f>
        <v>0</v>
      </c>
      <c r="V101" s="61">
        <f t="array" ref="V101">ROUND(S101+T101+U101,0)</f>
        <v>0</v>
      </c>
      <c r="W101" s="62">
        <f t="array" ref="W101">ROUND(R101-V101,0)</f>
        <v>0</v>
      </c>
      <c r="X101" s="63"/>
      <c r="Y101" s="64"/>
      <c r="Z101" s="232"/>
    </row>
    <row r="102" spans="1:211" s="7" customFormat="1" ht="21.75" customHeight="1">
      <c r="A102" s="8" t="str">
        <f>IF(C102&gt;=1,"y","n")</f>
        <v>n</v>
      </c>
      <c r="B102" s="211"/>
      <c r="C102" s="160">
        <f>IF(D102&gt;0,C99+1,0)</f>
        <v>0</v>
      </c>
      <c r="D102" s="147"/>
      <c r="E102" s="148"/>
      <c r="F102" s="149"/>
      <c r="G102" s="130"/>
      <c r="H102" s="221"/>
      <c r="I102" s="9" t="str">
        <f t="shared" si="57"/>
        <v>Jan, 23</v>
      </c>
      <c r="J102" s="227"/>
      <c r="K102" s="11">
        <f t="array" ref="K102">ROUND(J102*$K$8,0)</f>
        <v>0</v>
      </c>
      <c r="L102" s="46">
        <f t="array" ref="L102">ROUND(J102+K102,0)</f>
        <v>0</v>
      </c>
      <c r="M102" s="47">
        <f t="array" ref="M102">J102</f>
        <v>0</v>
      </c>
      <c r="N102" s="11">
        <f t="array" ref="N102">ROUND(M102*$N$8,0)</f>
        <v>0</v>
      </c>
      <c r="O102" s="46">
        <f t="array" ref="O102">ROUND(M102+N102,0)</f>
        <v>0</v>
      </c>
      <c r="P102" s="48">
        <f t="array" ref="P102">ROUND(J102-M102,0)</f>
        <v>0</v>
      </c>
      <c r="Q102" s="49">
        <f t="array" ref="Q102">ROUND(K102-N102,0)</f>
        <v>0</v>
      </c>
      <c r="R102" s="46">
        <f t="array" ref="R102">ROUND(P102+Q102,0)</f>
        <v>0</v>
      </c>
      <c r="S102" s="15">
        <f t="shared" ref="S102" si="182">IF($H102="Before-2004",Q102,0)</f>
        <v>0</v>
      </c>
      <c r="T102" s="15">
        <f t="shared" ref="T102" si="183">IF(OR($F$1="No",$H102="Before-2004"),0,ROUND(Q102*0.1,0))</f>
        <v>0</v>
      </c>
      <c r="U102" s="16">
        <f>IF($H102="Before-2004",0,ROUND(Q102-T102,0))</f>
        <v>0</v>
      </c>
      <c r="V102" s="50">
        <f t="array" ref="V102">ROUND(S102+T102+U102,0)</f>
        <v>0</v>
      </c>
      <c r="W102" s="17">
        <f t="array" ref="W102">ROUND(R102-V102,0)</f>
        <v>0</v>
      </c>
      <c r="X102" s="51"/>
      <c r="Y102" s="19"/>
      <c r="Z102" s="232"/>
    </row>
    <row r="103" spans="1:211" s="7" customFormat="1" ht="21.75" customHeight="1">
      <c r="A103" s="8" t="str">
        <f>IF(C102&gt;=1,"y","n")</f>
        <v>n</v>
      </c>
      <c r="B103" s="211"/>
      <c r="C103" s="161"/>
      <c r="D103" s="150"/>
      <c r="E103" s="151"/>
      <c r="F103" s="152"/>
      <c r="G103" s="131"/>
      <c r="H103" s="222"/>
      <c r="I103" s="21" t="str">
        <f t="shared" si="57"/>
        <v>Feb, 23</v>
      </c>
      <c r="J103" s="52">
        <f>$J102</f>
        <v>0</v>
      </c>
      <c r="K103" s="22">
        <f t="array" ref="K103">ROUND(J103*$K$8,0)</f>
        <v>0</v>
      </c>
      <c r="L103" s="35">
        <f t="array" ref="L103">ROUND(J103+K103,0)</f>
        <v>0</v>
      </c>
      <c r="M103" s="24">
        <f t="array" ref="M103">J103</f>
        <v>0</v>
      </c>
      <c r="N103" s="22">
        <f t="array" ref="N103">ROUND(M103*$N$8,0)</f>
        <v>0</v>
      </c>
      <c r="O103" s="35">
        <f t="array" ref="O103">ROUND(M103+N103,0)</f>
        <v>0</v>
      </c>
      <c r="P103" s="37">
        <f t="array" ref="P103">ROUND(J103-M103,0)</f>
        <v>0</v>
      </c>
      <c r="Q103" s="38">
        <f t="array" ref="Q103">ROUND(K103-N103,0)</f>
        <v>0</v>
      </c>
      <c r="R103" s="35">
        <f t="array" ref="R103">ROUND(P103+Q103,0)</f>
        <v>0</v>
      </c>
      <c r="S103" s="27">
        <f t="shared" ref="S103" si="184">IF($H102="Before-2004",Q103,0)</f>
        <v>0</v>
      </c>
      <c r="T103" s="27">
        <f t="shared" ref="T103" si="185">IF(OR($F$1="No",$H102="Before-2004"),0,ROUND(Q103*0.1,0))</f>
        <v>0</v>
      </c>
      <c r="U103" s="28">
        <f>IF($H102="Before-2004",0,ROUND(Q103-T103,0))</f>
        <v>0</v>
      </c>
      <c r="V103" s="41">
        <f t="array" ref="V103">ROUND(S103+T103+U103,0)</f>
        <v>0</v>
      </c>
      <c r="W103" s="53">
        <f t="array" ref="W103">ROUND(R103-V103,0)</f>
        <v>0</v>
      </c>
      <c r="X103" s="43"/>
      <c r="Y103" s="54"/>
      <c r="Z103" s="232"/>
    </row>
    <row r="104" spans="1:211" s="7" customFormat="1" ht="21.75" customHeight="1" thickBot="1">
      <c r="A104" s="8" t="str">
        <f>IF(C102&gt;=1,"y","n")</f>
        <v>n</v>
      </c>
      <c r="B104" s="211"/>
      <c r="C104" s="210"/>
      <c r="D104" s="153"/>
      <c r="E104" s="154"/>
      <c r="F104" s="155"/>
      <c r="G104" s="132"/>
      <c r="H104" s="222"/>
      <c r="I104" s="77" t="str">
        <f t="shared" si="57"/>
        <v>Mar, 23</v>
      </c>
      <c r="J104" s="33">
        <f>$J102</f>
        <v>0</v>
      </c>
      <c r="K104" s="56">
        <f t="array" ref="K104">ROUND(J104*$K$8,0)</f>
        <v>0</v>
      </c>
      <c r="L104" s="57">
        <f t="array" ref="L104">ROUND(J104+K104,0)</f>
        <v>0</v>
      </c>
      <c r="M104" s="58">
        <f t="array" ref="M104">J104</f>
        <v>0</v>
      </c>
      <c r="N104" s="56">
        <f t="array" ref="N104">ROUND(M104*$N$8,0)</f>
        <v>0</v>
      </c>
      <c r="O104" s="57">
        <f t="array" ref="O104">ROUND(M104+N104,0)</f>
        <v>0</v>
      </c>
      <c r="P104" s="59">
        <f t="array" ref="P104">ROUND(J104-M104,0)</f>
        <v>0</v>
      </c>
      <c r="Q104" s="60">
        <f t="array" ref="Q104">ROUND(K104-N104,0)</f>
        <v>0</v>
      </c>
      <c r="R104" s="57">
        <f t="array" ref="R104">ROUND(P104+Q104,0)</f>
        <v>0</v>
      </c>
      <c r="S104" s="39">
        <f t="shared" ref="S104" si="186">IF($H102="Before-2004",Q104,0)</f>
        <v>0</v>
      </c>
      <c r="T104" s="39">
        <f t="shared" ref="T104" si="187">IF(OR($F$1="No",$H102="Before-2004"),0,ROUND(Q104*0.1,0))</f>
        <v>0</v>
      </c>
      <c r="U104" s="40">
        <f>IF($H102="Before-2004",0,ROUND(Q104-T104,0))</f>
        <v>0</v>
      </c>
      <c r="V104" s="61">
        <f t="array" ref="V104">ROUND(S104+T104+U104,0)</f>
        <v>0</v>
      </c>
      <c r="W104" s="62">
        <f t="array" ref="W104">ROUND(R104-V104,0)</f>
        <v>0</v>
      </c>
      <c r="X104" s="63"/>
      <c r="Y104" s="64"/>
      <c r="Z104" s="232"/>
    </row>
    <row r="105" spans="1:211" s="7" customFormat="1" ht="21.75" customHeight="1">
      <c r="A105" s="8" t="str">
        <f>IF(C105&gt;=1,"y","n")</f>
        <v>n</v>
      </c>
      <c r="B105" s="211"/>
      <c r="C105" s="160">
        <f>IF(D105&gt;0,C102+1,0)</f>
        <v>0</v>
      </c>
      <c r="D105" s="147"/>
      <c r="E105" s="148"/>
      <c r="F105" s="149"/>
      <c r="G105" s="130"/>
      <c r="H105" s="221"/>
      <c r="I105" s="9" t="str">
        <f t="shared" si="57"/>
        <v>Jan, 23</v>
      </c>
      <c r="J105" s="227">
        <v>0</v>
      </c>
      <c r="K105" s="11">
        <f t="array" ref="K105">ROUND(J105*$K$8,0)</f>
        <v>0</v>
      </c>
      <c r="L105" s="46">
        <f t="array" ref="L105">ROUND(J105+K105,0)</f>
        <v>0</v>
      </c>
      <c r="M105" s="47">
        <f t="array" ref="M105">J105</f>
        <v>0</v>
      </c>
      <c r="N105" s="11">
        <f t="array" ref="N105">ROUND(M105*$N$8,0)</f>
        <v>0</v>
      </c>
      <c r="O105" s="46">
        <f t="array" ref="O105">ROUND(M105+N105,0)</f>
        <v>0</v>
      </c>
      <c r="P105" s="48">
        <f t="array" ref="P105">ROUND(J105-M105,0)</f>
        <v>0</v>
      </c>
      <c r="Q105" s="49">
        <f t="array" ref="Q105">ROUND(K105-N105,0)</f>
        <v>0</v>
      </c>
      <c r="R105" s="46">
        <f t="array" ref="R105">ROUND(P105+Q105,0)</f>
        <v>0</v>
      </c>
      <c r="S105" s="15">
        <f t="shared" ref="S105" si="188">IF($H105="Before-2004",Q105,0)</f>
        <v>0</v>
      </c>
      <c r="T105" s="15">
        <f t="shared" ref="T105" si="189">IF(OR($F$1="No",$H105="Before-2004"),0,ROUND(Q105*0.1,0))</f>
        <v>0</v>
      </c>
      <c r="U105" s="16">
        <f>IF($H105="Before-2004",0,ROUND(Q105-T105,0))</f>
        <v>0</v>
      </c>
      <c r="V105" s="50">
        <f t="array" ref="V105">ROUND(S105+T105+U105,0)</f>
        <v>0</v>
      </c>
      <c r="W105" s="17">
        <f t="array" ref="W105">ROUND(R105-V105,0)</f>
        <v>0</v>
      </c>
      <c r="X105" s="51"/>
      <c r="Y105" s="19"/>
      <c r="Z105" s="232"/>
    </row>
    <row r="106" spans="1:211" s="7" customFormat="1" ht="21.75" customHeight="1">
      <c r="A106" s="8" t="str">
        <f>IF(C105&gt;=1,"y","n")</f>
        <v>n</v>
      </c>
      <c r="B106" s="211"/>
      <c r="C106" s="161"/>
      <c r="D106" s="150"/>
      <c r="E106" s="151"/>
      <c r="F106" s="152"/>
      <c r="G106" s="131"/>
      <c r="H106" s="222"/>
      <c r="I106" s="21" t="str">
        <f t="shared" si="57"/>
        <v>Feb, 23</v>
      </c>
      <c r="J106" s="52">
        <f>$J105</f>
        <v>0</v>
      </c>
      <c r="K106" s="22">
        <f t="array" ref="K106">ROUND(J106*$K$8,0)</f>
        <v>0</v>
      </c>
      <c r="L106" s="35">
        <f t="array" ref="L106">ROUND(J106+K106,0)</f>
        <v>0</v>
      </c>
      <c r="M106" s="24">
        <f t="array" ref="M106">J106</f>
        <v>0</v>
      </c>
      <c r="N106" s="22">
        <f t="array" ref="N106">ROUND(M106*$N$8,0)</f>
        <v>0</v>
      </c>
      <c r="O106" s="35">
        <f t="array" ref="O106">ROUND(M106+N106,0)</f>
        <v>0</v>
      </c>
      <c r="P106" s="37">
        <f t="array" ref="P106">ROUND(J106-M106,0)</f>
        <v>0</v>
      </c>
      <c r="Q106" s="38">
        <f t="array" ref="Q106">ROUND(K106-N106,0)</f>
        <v>0</v>
      </c>
      <c r="R106" s="35">
        <f t="array" ref="R106">ROUND(P106+Q106,0)</f>
        <v>0</v>
      </c>
      <c r="S106" s="27">
        <f t="shared" ref="S106" si="190">IF($H105="Before-2004",Q106,0)</f>
        <v>0</v>
      </c>
      <c r="T106" s="27">
        <f t="shared" ref="T106" si="191">IF(OR($F$1="No",$H105="Before-2004"),0,ROUND(Q106*0.1,0))</f>
        <v>0</v>
      </c>
      <c r="U106" s="28">
        <f>IF($H105="Before-2004",0,ROUND(Q106-T106,0))</f>
        <v>0</v>
      </c>
      <c r="V106" s="41">
        <f t="array" ref="V106">ROUND(S106+T106+U106,0)</f>
        <v>0</v>
      </c>
      <c r="W106" s="53">
        <f t="array" ref="W106">ROUND(R106-V106,0)</f>
        <v>0</v>
      </c>
      <c r="X106" s="43"/>
      <c r="Y106" s="54"/>
      <c r="Z106" s="232"/>
      <c r="HC106" s="55"/>
    </row>
    <row r="107" spans="1:211" s="7" customFormat="1" ht="21.75" customHeight="1" thickBot="1">
      <c r="A107" s="8" t="str">
        <f>IF(C105&gt;=1,"y","n")</f>
        <v>n</v>
      </c>
      <c r="B107" s="211"/>
      <c r="C107" s="210"/>
      <c r="D107" s="153"/>
      <c r="E107" s="154"/>
      <c r="F107" s="155"/>
      <c r="G107" s="132"/>
      <c r="H107" s="222"/>
      <c r="I107" s="77" t="str">
        <f t="shared" si="57"/>
        <v>Mar, 23</v>
      </c>
      <c r="J107" s="33">
        <f>$J105</f>
        <v>0</v>
      </c>
      <c r="K107" s="56">
        <f t="array" ref="K107">ROUND(J107*$K$8,0)</f>
        <v>0</v>
      </c>
      <c r="L107" s="57">
        <f t="array" ref="L107">ROUND(J107+K107,0)</f>
        <v>0</v>
      </c>
      <c r="M107" s="58">
        <f t="array" ref="M107">J107</f>
        <v>0</v>
      </c>
      <c r="N107" s="56">
        <f t="array" ref="N107">ROUND(M107*$N$8,0)</f>
        <v>0</v>
      </c>
      <c r="O107" s="57">
        <f t="array" ref="O107">ROUND(M107+N107,0)</f>
        <v>0</v>
      </c>
      <c r="P107" s="59">
        <f t="array" ref="P107">ROUND(J107-M107,0)</f>
        <v>0</v>
      </c>
      <c r="Q107" s="60">
        <f t="array" ref="Q107">ROUND(K107-N107,0)</f>
        <v>0</v>
      </c>
      <c r="R107" s="57">
        <f t="array" ref="R107">ROUND(P107+Q107,0)</f>
        <v>0</v>
      </c>
      <c r="S107" s="39">
        <f t="shared" ref="S107" si="192">IF($H105="Before-2004",Q107,0)</f>
        <v>0</v>
      </c>
      <c r="T107" s="39">
        <f t="shared" ref="T107" si="193">IF(OR($F$1="No",$H105="Before-2004"),0,ROUND(Q107*0.1,0))</f>
        <v>0</v>
      </c>
      <c r="U107" s="40">
        <f>IF($H105="Before-2004",0,ROUND(Q107-T107,0))</f>
        <v>0</v>
      </c>
      <c r="V107" s="61">
        <f t="array" ref="V107">ROUND(S107+T107+U107,0)</f>
        <v>0</v>
      </c>
      <c r="W107" s="62">
        <f t="array" ref="W107">ROUND(R107-V107,0)</f>
        <v>0</v>
      </c>
      <c r="X107" s="63"/>
      <c r="Y107" s="64"/>
      <c r="Z107" s="232"/>
    </row>
    <row r="108" spans="1:211" s="7" customFormat="1" ht="21.75" customHeight="1">
      <c r="A108" s="8" t="str">
        <f>IF(C108&gt;=1,"y","n")</f>
        <v>n</v>
      </c>
      <c r="B108" s="211"/>
      <c r="C108" s="160">
        <f>IF(D108&gt;0,C105+1,0)</f>
        <v>0</v>
      </c>
      <c r="D108" s="147"/>
      <c r="E108" s="148"/>
      <c r="F108" s="149"/>
      <c r="G108" s="130"/>
      <c r="H108" s="221"/>
      <c r="I108" s="9" t="str">
        <f t="shared" si="57"/>
        <v>Jan, 23</v>
      </c>
      <c r="J108" s="227"/>
      <c r="K108" s="11">
        <f t="array" ref="K108">ROUND(J108*$K$8,0)</f>
        <v>0</v>
      </c>
      <c r="L108" s="46">
        <f t="array" ref="L108">ROUND(J108+K108,0)</f>
        <v>0</v>
      </c>
      <c r="M108" s="47">
        <f t="array" ref="M108">J108</f>
        <v>0</v>
      </c>
      <c r="N108" s="11">
        <f t="array" ref="N108">ROUND(M108*$N$8,0)</f>
        <v>0</v>
      </c>
      <c r="O108" s="46">
        <f t="array" ref="O108">ROUND(M108+N108,0)</f>
        <v>0</v>
      </c>
      <c r="P108" s="48">
        <f t="array" ref="P108">ROUND(J108-M108,0)</f>
        <v>0</v>
      </c>
      <c r="Q108" s="49">
        <f t="array" ref="Q108">ROUND(K108-N108,0)</f>
        <v>0</v>
      </c>
      <c r="R108" s="46">
        <f t="array" ref="R108">ROUND(P108+Q108,0)</f>
        <v>0</v>
      </c>
      <c r="S108" s="15">
        <f t="shared" ref="S108" si="194">IF($H108="Before-2004",Q108,0)</f>
        <v>0</v>
      </c>
      <c r="T108" s="15">
        <f t="shared" ref="T108" si="195">IF(OR($F$1="No",$H108="Before-2004"),0,ROUND(Q108*0.1,0))</f>
        <v>0</v>
      </c>
      <c r="U108" s="16">
        <f>IF($H108="Before-2004",0,ROUND(Q108-T108,0))</f>
        <v>0</v>
      </c>
      <c r="V108" s="50">
        <f t="array" ref="V108">ROUND(S108+T108+U108,0)</f>
        <v>0</v>
      </c>
      <c r="W108" s="17">
        <f t="array" ref="W108">ROUND(R108-V108,0)</f>
        <v>0</v>
      </c>
      <c r="X108" s="51"/>
      <c r="Y108" s="19"/>
      <c r="Z108" s="232"/>
    </row>
    <row r="109" spans="1:211" s="7" customFormat="1" ht="21.75" customHeight="1">
      <c r="A109" s="8" t="str">
        <f>IF(C108&gt;=1,"y","n")</f>
        <v>n</v>
      </c>
      <c r="B109" s="211"/>
      <c r="C109" s="161"/>
      <c r="D109" s="150"/>
      <c r="E109" s="151"/>
      <c r="F109" s="152"/>
      <c r="G109" s="131"/>
      <c r="H109" s="222"/>
      <c r="I109" s="21" t="str">
        <f t="shared" si="57"/>
        <v>Feb, 23</v>
      </c>
      <c r="J109" s="52">
        <f>$J108</f>
        <v>0</v>
      </c>
      <c r="K109" s="22">
        <f t="array" ref="K109">ROUND(J109*$K$8,0)</f>
        <v>0</v>
      </c>
      <c r="L109" s="35">
        <f t="array" ref="L109">ROUND(J109+K109,0)</f>
        <v>0</v>
      </c>
      <c r="M109" s="24">
        <f t="array" ref="M109">J109</f>
        <v>0</v>
      </c>
      <c r="N109" s="22">
        <f t="array" ref="N109">ROUND(M109*$N$8,0)</f>
        <v>0</v>
      </c>
      <c r="O109" s="35">
        <f t="array" ref="O109">ROUND(M109+N109,0)</f>
        <v>0</v>
      </c>
      <c r="P109" s="37">
        <f t="array" ref="P109">ROUND(J109-M109,0)</f>
        <v>0</v>
      </c>
      <c r="Q109" s="38">
        <f t="array" ref="Q109">ROUND(K109-N109,0)</f>
        <v>0</v>
      </c>
      <c r="R109" s="35">
        <f t="array" ref="R109">ROUND(P109+Q109,0)</f>
        <v>0</v>
      </c>
      <c r="S109" s="27">
        <f t="shared" ref="S109" si="196">IF($H108="Before-2004",Q109,0)</f>
        <v>0</v>
      </c>
      <c r="T109" s="27">
        <f t="shared" ref="T109" si="197">IF(OR($F$1="No",$H108="Before-2004"),0,ROUND(Q109*0.1,0))</f>
        <v>0</v>
      </c>
      <c r="U109" s="28">
        <f>IF($H108="Before-2004",0,ROUND(Q109-T109,0))</f>
        <v>0</v>
      </c>
      <c r="V109" s="41">
        <f t="array" ref="V109">ROUND(S109+T109+U109,0)</f>
        <v>0</v>
      </c>
      <c r="W109" s="53">
        <f t="array" ref="W109">ROUND(R109-V109,0)</f>
        <v>0</v>
      </c>
      <c r="X109" s="43"/>
      <c r="Y109" s="54"/>
      <c r="Z109" s="232"/>
    </row>
    <row r="110" spans="1:211" s="7" customFormat="1" ht="21.75" customHeight="1" thickBot="1">
      <c r="A110" s="8" t="str">
        <f>IF(C108&gt;=1,"y","n")</f>
        <v>n</v>
      </c>
      <c r="B110" s="211"/>
      <c r="C110" s="210"/>
      <c r="D110" s="153"/>
      <c r="E110" s="154"/>
      <c r="F110" s="155"/>
      <c r="G110" s="132"/>
      <c r="H110" s="222"/>
      <c r="I110" s="77" t="str">
        <f t="shared" si="57"/>
        <v>Mar, 23</v>
      </c>
      <c r="J110" s="33">
        <f>$J108</f>
        <v>0</v>
      </c>
      <c r="K110" s="56">
        <f t="array" ref="K110">ROUND(J110*$K$8,0)</f>
        <v>0</v>
      </c>
      <c r="L110" s="57">
        <f t="array" ref="L110">ROUND(J110+K110,0)</f>
        <v>0</v>
      </c>
      <c r="M110" s="58">
        <f t="array" ref="M110">J110</f>
        <v>0</v>
      </c>
      <c r="N110" s="56">
        <f t="array" ref="N110">ROUND(M110*$N$8,0)</f>
        <v>0</v>
      </c>
      <c r="O110" s="57">
        <f t="array" ref="O110">ROUND(M110+N110,0)</f>
        <v>0</v>
      </c>
      <c r="P110" s="59">
        <f t="array" ref="P110">ROUND(J110-M110,0)</f>
        <v>0</v>
      </c>
      <c r="Q110" s="60">
        <f t="array" ref="Q110">ROUND(K110-N110,0)</f>
        <v>0</v>
      </c>
      <c r="R110" s="57">
        <f t="array" ref="R110">ROUND(P110+Q110,0)</f>
        <v>0</v>
      </c>
      <c r="S110" s="39">
        <f t="shared" ref="S110" si="198">IF($H108="Before-2004",Q110,0)</f>
        <v>0</v>
      </c>
      <c r="T110" s="39">
        <f t="shared" ref="T110" si="199">IF(OR($F$1="No",$H108="Before-2004"),0,ROUND(Q110*0.1,0))</f>
        <v>0</v>
      </c>
      <c r="U110" s="40">
        <f>IF($H108="Before-2004",0,ROUND(Q110-T110,0))</f>
        <v>0</v>
      </c>
      <c r="V110" s="61">
        <f t="array" ref="V110">ROUND(S110+T110+U110,0)</f>
        <v>0</v>
      </c>
      <c r="W110" s="62">
        <f t="array" ref="W110">ROUND(R110-V110,0)</f>
        <v>0</v>
      </c>
      <c r="X110" s="63"/>
      <c r="Y110" s="64"/>
      <c r="Z110" s="232"/>
    </row>
    <row r="111" spans="1:211" s="7" customFormat="1" ht="21.75" customHeight="1">
      <c r="A111" s="8" t="str">
        <f>IF(C111&gt;=1,"y","n")</f>
        <v>n</v>
      </c>
      <c r="B111" s="211"/>
      <c r="C111" s="160">
        <f>IF(D111&gt;0,C108+1,0)</f>
        <v>0</v>
      </c>
      <c r="D111" s="147"/>
      <c r="E111" s="148"/>
      <c r="F111" s="149"/>
      <c r="G111" s="130"/>
      <c r="H111" s="221"/>
      <c r="I111" s="9" t="str">
        <f t="shared" si="57"/>
        <v>Jan, 23</v>
      </c>
      <c r="J111" s="227"/>
      <c r="K111" s="11">
        <f t="array" ref="K111">ROUND(J111*$K$8,0)</f>
        <v>0</v>
      </c>
      <c r="L111" s="46">
        <f t="array" ref="L111">ROUND(J111+K111,0)</f>
        <v>0</v>
      </c>
      <c r="M111" s="47">
        <f t="array" ref="M111">J111</f>
        <v>0</v>
      </c>
      <c r="N111" s="11">
        <f t="array" ref="N111">ROUND(M111*$N$8,0)</f>
        <v>0</v>
      </c>
      <c r="O111" s="46">
        <f t="array" ref="O111">ROUND(M111+N111,0)</f>
        <v>0</v>
      </c>
      <c r="P111" s="48">
        <f t="array" ref="P111">ROUND(J111-M111,0)</f>
        <v>0</v>
      </c>
      <c r="Q111" s="49">
        <f t="array" ref="Q111">ROUND(K111-N111,0)</f>
        <v>0</v>
      </c>
      <c r="R111" s="46">
        <f t="array" ref="R111">ROUND(P111+Q111,0)</f>
        <v>0</v>
      </c>
      <c r="S111" s="15">
        <f t="shared" ref="S111" si="200">IF($H111="Before-2004",Q111,0)</f>
        <v>0</v>
      </c>
      <c r="T111" s="15">
        <f t="shared" ref="T111" si="201">IF(OR($F$1="No",$H111="Before-2004"),0,ROUND(Q111*0.1,0))</f>
        <v>0</v>
      </c>
      <c r="U111" s="16">
        <f>IF($H111="Before-2004",0,ROUND(Q111-T111,0))</f>
        <v>0</v>
      </c>
      <c r="V111" s="50">
        <f t="array" ref="V111">ROUND(S111+T111+U111,0)</f>
        <v>0</v>
      </c>
      <c r="W111" s="17">
        <f t="array" ref="W111">ROUND(R111-V111,0)</f>
        <v>0</v>
      </c>
      <c r="X111" s="51"/>
      <c r="Y111" s="19"/>
      <c r="Z111" s="232"/>
    </row>
    <row r="112" spans="1:211" s="7" customFormat="1" ht="21.75" customHeight="1">
      <c r="A112" s="8" t="str">
        <f>IF(C111&gt;=1,"y","n")</f>
        <v>n</v>
      </c>
      <c r="B112" s="211"/>
      <c r="C112" s="161"/>
      <c r="D112" s="150"/>
      <c r="E112" s="151"/>
      <c r="F112" s="152"/>
      <c r="G112" s="131"/>
      <c r="H112" s="222"/>
      <c r="I112" s="21" t="str">
        <f t="shared" si="57"/>
        <v>Feb, 23</v>
      </c>
      <c r="J112" s="52">
        <f>$J111</f>
        <v>0</v>
      </c>
      <c r="K112" s="22">
        <f t="array" ref="K112">ROUND(J112*$K$8,0)</f>
        <v>0</v>
      </c>
      <c r="L112" s="35">
        <f t="array" ref="L112">ROUND(J112+K112,0)</f>
        <v>0</v>
      </c>
      <c r="M112" s="24">
        <f t="array" ref="M112">J112</f>
        <v>0</v>
      </c>
      <c r="N112" s="22">
        <f t="array" ref="N112">ROUND(M112*$N$8,0)</f>
        <v>0</v>
      </c>
      <c r="O112" s="35">
        <f t="array" ref="O112">ROUND(M112+N112,0)</f>
        <v>0</v>
      </c>
      <c r="P112" s="37">
        <f t="array" ref="P112">ROUND(J112-M112,0)</f>
        <v>0</v>
      </c>
      <c r="Q112" s="38">
        <f t="array" ref="Q112">ROUND(K112-N112,0)</f>
        <v>0</v>
      </c>
      <c r="R112" s="35">
        <f t="array" ref="R112">ROUND(P112+Q112,0)</f>
        <v>0</v>
      </c>
      <c r="S112" s="27">
        <f t="shared" ref="S112" si="202">IF($H111="Before-2004",Q112,0)</f>
        <v>0</v>
      </c>
      <c r="T112" s="27">
        <f t="shared" ref="T112" si="203">IF(OR($F$1="No",$H111="Before-2004"),0,ROUND(Q112*0.1,0))</f>
        <v>0</v>
      </c>
      <c r="U112" s="28">
        <f>IF($H111="Before-2004",0,ROUND(Q112-T112,0))</f>
        <v>0</v>
      </c>
      <c r="V112" s="41">
        <f t="array" ref="V112">ROUND(S112+T112+U112,0)</f>
        <v>0</v>
      </c>
      <c r="W112" s="53">
        <f t="array" ref="W112">ROUND(R112-V112,0)</f>
        <v>0</v>
      </c>
      <c r="X112" s="43"/>
      <c r="Y112" s="54"/>
      <c r="Z112" s="232"/>
    </row>
    <row r="113" spans="1:26" s="7" customFormat="1" ht="21.75" customHeight="1" thickBot="1">
      <c r="A113" s="8" t="str">
        <f>IF(C111&gt;=1,"y","n")</f>
        <v>n</v>
      </c>
      <c r="B113" s="211"/>
      <c r="C113" s="210"/>
      <c r="D113" s="153"/>
      <c r="E113" s="154"/>
      <c r="F113" s="155"/>
      <c r="G113" s="132"/>
      <c r="H113" s="222"/>
      <c r="I113" s="77" t="str">
        <f t="shared" si="57"/>
        <v>Mar, 23</v>
      </c>
      <c r="J113" s="33">
        <f>$J111</f>
        <v>0</v>
      </c>
      <c r="K113" s="56">
        <f t="array" ref="K113">ROUND(J113*$K$8,0)</f>
        <v>0</v>
      </c>
      <c r="L113" s="57">
        <f t="array" ref="L113">ROUND(J113+K113,0)</f>
        <v>0</v>
      </c>
      <c r="M113" s="58">
        <f t="array" ref="M113">J113</f>
        <v>0</v>
      </c>
      <c r="N113" s="56">
        <f t="array" ref="N113">ROUND(M113*$N$8,0)</f>
        <v>0</v>
      </c>
      <c r="O113" s="57">
        <f t="array" ref="O113">ROUND(M113+N113,0)</f>
        <v>0</v>
      </c>
      <c r="P113" s="59">
        <f t="array" ref="P113">ROUND(J113-M113,0)</f>
        <v>0</v>
      </c>
      <c r="Q113" s="60">
        <f t="array" ref="Q113">ROUND(K113-N113,0)</f>
        <v>0</v>
      </c>
      <c r="R113" s="57">
        <f t="array" ref="R113">ROUND(P113+Q113,0)</f>
        <v>0</v>
      </c>
      <c r="S113" s="39">
        <f t="shared" ref="S113" si="204">IF($H111="Before-2004",Q113,0)</f>
        <v>0</v>
      </c>
      <c r="T113" s="39">
        <f t="shared" ref="T113" si="205">IF(OR($F$1="No",$H111="Before-2004"),0,ROUND(Q113*0.1,0))</f>
        <v>0</v>
      </c>
      <c r="U113" s="40">
        <f>IF($H111="Before-2004",0,ROUND(Q113-T113,0))</f>
        <v>0</v>
      </c>
      <c r="V113" s="61">
        <f t="array" ref="V113">ROUND(S113+T113+U113,0)</f>
        <v>0</v>
      </c>
      <c r="W113" s="62">
        <f t="array" ref="W113">ROUND(R113-V113,0)</f>
        <v>0</v>
      </c>
      <c r="X113" s="63"/>
      <c r="Y113" s="64"/>
      <c r="Z113" s="232"/>
    </row>
    <row r="114" spans="1:26" s="7" customFormat="1" ht="21.75" customHeight="1">
      <c r="A114" s="8" t="str">
        <f>IF(C114&gt;=1,"y","n")</f>
        <v>n</v>
      </c>
      <c r="B114" s="211"/>
      <c r="C114" s="160">
        <f>IF(D114&gt;0,C111+1,0)</f>
        <v>0</v>
      </c>
      <c r="D114" s="147"/>
      <c r="E114" s="148"/>
      <c r="F114" s="149"/>
      <c r="G114" s="130"/>
      <c r="H114" s="221"/>
      <c r="I114" s="9" t="str">
        <f t="shared" si="57"/>
        <v>Jan, 23</v>
      </c>
      <c r="J114" s="227"/>
      <c r="K114" s="11">
        <f t="array" ref="K114">ROUND(J114*$K$8,0)</f>
        <v>0</v>
      </c>
      <c r="L114" s="46">
        <f t="array" ref="L114">ROUND(J114+K114,0)</f>
        <v>0</v>
      </c>
      <c r="M114" s="47">
        <f t="array" ref="M114">J114</f>
        <v>0</v>
      </c>
      <c r="N114" s="11">
        <f t="array" ref="N114">ROUND(M114*$N$8,0)</f>
        <v>0</v>
      </c>
      <c r="O114" s="46">
        <f t="array" ref="O114">ROUND(M114+N114,0)</f>
        <v>0</v>
      </c>
      <c r="P114" s="48">
        <f t="array" ref="P114">ROUND(J114-M114,0)</f>
        <v>0</v>
      </c>
      <c r="Q114" s="49">
        <f t="array" ref="Q114">ROUND(K114-N114,0)</f>
        <v>0</v>
      </c>
      <c r="R114" s="46">
        <f t="array" ref="R114">ROUND(P114+Q114,0)</f>
        <v>0</v>
      </c>
      <c r="S114" s="15">
        <f t="shared" ref="S114" si="206">IF($H114="Before-2004",Q114,0)</f>
        <v>0</v>
      </c>
      <c r="T114" s="15">
        <f t="shared" ref="T114" si="207">IF(OR($F$1="No",$H114="Before-2004"),0,ROUND(Q114*0.1,0))</f>
        <v>0</v>
      </c>
      <c r="U114" s="16">
        <f>IF($H114="Before-2004",0,ROUND(Q114-T114,0))</f>
        <v>0</v>
      </c>
      <c r="V114" s="50">
        <f t="array" ref="V114">ROUND(S114+T114+U114,0)</f>
        <v>0</v>
      </c>
      <c r="W114" s="17">
        <f t="array" ref="W114">ROUND(R114-V114,0)</f>
        <v>0</v>
      </c>
      <c r="X114" s="51"/>
      <c r="Y114" s="19"/>
      <c r="Z114" s="232"/>
    </row>
    <row r="115" spans="1:26" s="7" customFormat="1" ht="21.75" customHeight="1">
      <c r="A115" s="8" t="str">
        <f>IF(C114&gt;=1,"y","n")</f>
        <v>n</v>
      </c>
      <c r="B115" s="211"/>
      <c r="C115" s="161"/>
      <c r="D115" s="150"/>
      <c r="E115" s="151"/>
      <c r="F115" s="152"/>
      <c r="G115" s="131"/>
      <c r="H115" s="222"/>
      <c r="I115" s="21" t="str">
        <f t="shared" si="57"/>
        <v>Feb, 23</v>
      </c>
      <c r="J115" s="52">
        <f>$J114</f>
        <v>0</v>
      </c>
      <c r="K115" s="22">
        <f t="array" ref="K115">ROUND(J115*$K$8,0)</f>
        <v>0</v>
      </c>
      <c r="L115" s="35">
        <f t="array" ref="L115">ROUND(J115+K115,0)</f>
        <v>0</v>
      </c>
      <c r="M115" s="24">
        <f t="array" ref="M115">J115</f>
        <v>0</v>
      </c>
      <c r="N115" s="22">
        <f t="array" ref="N115">ROUND(M115*$N$8,0)</f>
        <v>0</v>
      </c>
      <c r="O115" s="35">
        <f t="array" ref="O115">ROUND(M115+N115,0)</f>
        <v>0</v>
      </c>
      <c r="P115" s="37">
        <f t="array" ref="P115">ROUND(J115-M115,0)</f>
        <v>0</v>
      </c>
      <c r="Q115" s="38">
        <f t="array" ref="Q115">ROUND(K115-N115,0)</f>
        <v>0</v>
      </c>
      <c r="R115" s="35">
        <f t="array" ref="R115">ROUND(P115+Q115,0)</f>
        <v>0</v>
      </c>
      <c r="S115" s="27">
        <f t="shared" ref="S115" si="208">IF($H114="Before-2004",Q115,0)</f>
        <v>0</v>
      </c>
      <c r="T115" s="27">
        <f t="shared" ref="T115" si="209">IF(OR($F$1="No",$H114="Before-2004"),0,ROUND(Q115*0.1,0))</f>
        <v>0</v>
      </c>
      <c r="U115" s="28">
        <f>IF($H114="Before-2004",0,ROUND(Q115-T115,0))</f>
        <v>0</v>
      </c>
      <c r="V115" s="41">
        <f t="array" ref="V115">ROUND(S115+T115+U115,0)</f>
        <v>0</v>
      </c>
      <c r="W115" s="53">
        <f t="array" ref="W115">ROUND(R115-V115,0)</f>
        <v>0</v>
      </c>
      <c r="X115" s="43"/>
      <c r="Y115" s="54"/>
      <c r="Z115" s="232"/>
    </row>
    <row r="116" spans="1:26" s="7" customFormat="1" ht="21.75" customHeight="1" thickBot="1">
      <c r="A116" s="8" t="str">
        <f>IF(C114&gt;=1,"y","n")</f>
        <v>n</v>
      </c>
      <c r="B116" s="211"/>
      <c r="C116" s="210"/>
      <c r="D116" s="153"/>
      <c r="E116" s="154"/>
      <c r="F116" s="155"/>
      <c r="G116" s="132"/>
      <c r="H116" s="222"/>
      <c r="I116" s="77" t="str">
        <f t="shared" si="57"/>
        <v>Mar, 23</v>
      </c>
      <c r="J116" s="33">
        <f>$J114</f>
        <v>0</v>
      </c>
      <c r="K116" s="56">
        <f t="array" ref="K116">ROUND(J116*$K$8,0)</f>
        <v>0</v>
      </c>
      <c r="L116" s="57">
        <f t="array" ref="L116">ROUND(J116+K116,0)</f>
        <v>0</v>
      </c>
      <c r="M116" s="58">
        <f t="array" ref="M116">J116</f>
        <v>0</v>
      </c>
      <c r="N116" s="56">
        <f t="array" ref="N116">ROUND(M116*$N$8,0)</f>
        <v>0</v>
      </c>
      <c r="O116" s="57">
        <f t="array" ref="O116">ROUND(M116+N116,0)</f>
        <v>0</v>
      </c>
      <c r="P116" s="59">
        <f t="array" ref="P116">ROUND(J116-M116,0)</f>
        <v>0</v>
      </c>
      <c r="Q116" s="60">
        <f t="array" ref="Q116">ROUND(K116-N116,0)</f>
        <v>0</v>
      </c>
      <c r="R116" s="57">
        <f t="array" ref="R116">ROUND(P116+Q116,0)</f>
        <v>0</v>
      </c>
      <c r="S116" s="39">
        <f t="shared" ref="S116" si="210">IF($H114="Before-2004",Q116,0)</f>
        <v>0</v>
      </c>
      <c r="T116" s="39">
        <f t="shared" ref="T116" si="211">IF(OR($F$1="No",$H114="Before-2004"),0,ROUND(Q116*0.1,0))</f>
        <v>0</v>
      </c>
      <c r="U116" s="40">
        <f>IF($H114="Before-2004",0,ROUND(Q116-T116,0))</f>
        <v>0</v>
      </c>
      <c r="V116" s="61">
        <f t="array" ref="V116">ROUND(S116+T116+U116,0)</f>
        <v>0</v>
      </c>
      <c r="W116" s="62">
        <f t="array" ref="W116">ROUND(R116-V116,0)</f>
        <v>0</v>
      </c>
      <c r="X116" s="63"/>
      <c r="Y116" s="64"/>
      <c r="Z116" s="232"/>
    </row>
    <row r="117" spans="1:26" s="7" customFormat="1" ht="21.75" customHeight="1">
      <c r="A117" s="8" t="str">
        <f>IF(C117&gt;=1,"y","n")</f>
        <v>n</v>
      </c>
      <c r="B117" s="211"/>
      <c r="C117" s="160">
        <f>IF(D117&gt;0,C114+1,0)</f>
        <v>0</v>
      </c>
      <c r="D117" s="147"/>
      <c r="E117" s="148"/>
      <c r="F117" s="149"/>
      <c r="G117" s="130"/>
      <c r="H117" s="221"/>
      <c r="I117" s="9" t="str">
        <f t="shared" si="57"/>
        <v>Jan, 23</v>
      </c>
      <c r="J117" s="227"/>
      <c r="K117" s="11">
        <f t="array" ref="K117">ROUND(J117*$K$8,0)</f>
        <v>0</v>
      </c>
      <c r="L117" s="46">
        <f t="array" ref="L117">ROUND(J117+K117,0)</f>
        <v>0</v>
      </c>
      <c r="M117" s="47">
        <f t="array" ref="M117">J117</f>
        <v>0</v>
      </c>
      <c r="N117" s="11">
        <f t="array" ref="N117">ROUND(M117*$N$8,0)</f>
        <v>0</v>
      </c>
      <c r="O117" s="46">
        <f t="array" ref="O117">ROUND(M117+N117,0)</f>
        <v>0</v>
      </c>
      <c r="P117" s="48">
        <f t="array" ref="P117">ROUND(J117-M117,0)</f>
        <v>0</v>
      </c>
      <c r="Q117" s="49">
        <f t="array" ref="Q117">ROUND(K117-N117,0)</f>
        <v>0</v>
      </c>
      <c r="R117" s="46">
        <f t="array" ref="R117">ROUND(P117+Q117,0)</f>
        <v>0</v>
      </c>
      <c r="S117" s="15">
        <f t="shared" ref="S117" si="212">IF($H117="Before-2004",Q117,0)</f>
        <v>0</v>
      </c>
      <c r="T117" s="15">
        <f t="shared" ref="T117" si="213">IF(OR($F$1="No",$H117="Before-2004"),0,ROUND(Q117*0.1,0))</f>
        <v>0</v>
      </c>
      <c r="U117" s="16">
        <f>IF($H117="Before-2004",0,ROUND(Q117-T117,0))</f>
        <v>0</v>
      </c>
      <c r="V117" s="50">
        <f t="array" ref="V117">ROUND(S117+T117+U117,0)</f>
        <v>0</v>
      </c>
      <c r="W117" s="17">
        <f t="array" ref="W117">ROUND(R117-V117,0)</f>
        <v>0</v>
      </c>
      <c r="X117" s="51"/>
      <c r="Y117" s="19"/>
      <c r="Z117" s="232"/>
    </row>
    <row r="118" spans="1:26" s="7" customFormat="1" ht="21.75" customHeight="1">
      <c r="A118" s="8" t="str">
        <f>IF(C117&gt;=1,"y","n")</f>
        <v>n</v>
      </c>
      <c r="B118" s="211"/>
      <c r="C118" s="161"/>
      <c r="D118" s="150"/>
      <c r="E118" s="151"/>
      <c r="F118" s="152"/>
      <c r="G118" s="131"/>
      <c r="H118" s="222"/>
      <c r="I118" s="21" t="str">
        <f t="shared" si="57"/>
        <v>Feb, 23</v>
      </c>
      <c r="J118" s="52">
        <f>$J117</f>
        <v>0</v>
      </c>
      <c r="K118" s="22">
        <f t="array" ref="K118">ROUND(J118*$K$8,0)</f>
        <v>0</v>
      </c>
      <c r="L118" s="35">
        <f t="array" ref="L118">ROUND(J118+K118,0)</f>
        <v>0</v>
      </c>
      <c r="M118" s="24">
        <f t="array" ref="M118">J118</f>
        <v>0</v>
      </c>
      <c r="N118" s="22">
        <f t="array" ref="N118">ROUND(M118*$N$8,0)</f>
        <v>0</v>
      </c>
      <c r="O118" s="35">
        <f t="array" ref="O118">ROUND(M118+N118,0)</f>
        <v>0</v>
      </c>
      <c r="P118" s="37">
        <f t="array" ref="P118">ROUND(J118-M118,0)</f>
        <v>0</v>
      </c>
      <c r="Q118" s="38">
        <f t="array" ref="Q118">ROUND(K118-N118,0)</f>
        <v>0</v>
      </c>
      <c r="R118" s="35">
        <f t="array" ref="R118">ROUND(P118+Q118,0)</f>
        <v>0</v>
      </c>
      <c r="S118" s="27">
        <f t="shared" ref="S118" si="214">IF($H117="Before-2004",Q118,0)</f>
        <v>0</v>
      </c>
      <c r="T118" s="27">
        <f t="shared" ref="T118" si="215">IF(OR($F$1="No",$H117="Before-2004"),0,ROUND(Q118*0.1,0))</f>
        <v>0</v>
      </c>
      <c r="U118" s="28">
        <f>IF($H117="Before-2004",0,ROUND(Q118-T118,0))</f>
        <v>0</v>
      </c>
      <c r="V118" s="41">
        <f t="array" ref="V118">ROUND(S118+T118+U118,0)</f>
        <v>0</v>
      </c>
      <c r="W118" s="53">
        <f t="array" ref="W118">ROUND(R118-V118,0)</f>
        <v>0</v>
      </c>
      <c r="X118" s="43"/>
      <c r="Y118" s="54"/>
      <c r="Z118" s="232"/>
    </row>
    <row r="119" spans="1:26" s="7" customFormat="1" ht="21.75" customHeight="1" thickBot="1">
      <c r="A119" s="8" t="str">
        <f>IF(C117&gt;=1,"y","n")</f>
        <v>n</v>
      </c>
      <c r="B119" s="211"/>
      <c r="C119" s="210"/>
      <c r="D119" s="153"/>
      <c r="E119" s="154"/>
      <c r="F119" s="155"/>
      <c r="G119" s="132"/>
      <c r="H119" s="222"/>
      <c r="I119" s="77" t="str">
        <f t="shared" si="57"/>
        <v>Mar, 23</v>
      </c>
      <c r="J119" s="33">
        <f>$J117</f>
        <v>0</v>
      </c>
      <c r="K119" s="56">
        <f t="array" ref="K119">ROUND(J119*$K$8,0)</f>
        <v>0</v>
      </c>
      <c r="L119" s="57">
        <f t="array" ref="L119">ROUND(J119+K119,0)</f>
        <v>0</v>
      </c>
      <c r="M119" s="58">
        <f t="array" ref="M119">J119</f>
        <v>0</v>
      </c>
      <c r="N119" s="56">
        <f t="array" ref="N119">ROUND(M119*$N$8,0)</f>
        <v>0</v>
      </c>
      <c r="O119" s="57">
        <f t="array" ref="O119">ROUND(M119+N119,0)</f>
        <v>0</v>
      </c>
      <c r="P119" s="59">
        <f t="array" ref="P119">ROUND(J119-M119,0)</f>
        <v>0</v>
      </c>
      <c r="Q119" s="60">
        <f t="array" ref="Q119">ROUND(K119-N119,0)</f>
        <v>0</v>
      </c>
      <c r="R119" s="57">
        <f t="array" ref="R119">ROUND(P119+Q119,0)</f>
        <v>0</v>
      </c>
      <c r="S119" s="39">
        <f t="shared" ref="S119" si="216">IF($H117="Before-2004",Q119,0)</f>
        <v>0</v>
      </c>
      <c r="T119" s="39">
        <f t="shared" ref="T119" si="217">IF(OR($F$1="No",$H117="Before-2004"),0,ROUND(Q119*0.1,0))</f>
        <v>0</v>
      </c>
      <c r="U119" s="40">
        <f>IF($H117="Before-2004",0,ROUND(Q119-T119,0))</f>
        <v>0</v>
      </c>
      <c r="V119" s="61">
        <f t="array" ref="V119">ROUND(S119+T119+U119,0)</f>
        <v>0</v>
      </c>
      <c r="W119" s="62">
        <f t="array" ref="W119">ROUND(R119-V119,0)</f>
        <v>0</v>
      </c>
      <c r="X119" s="63"/>
      <c r="Y119" s="64"/>
      <c r="Z119" s="232"/>
    </row>
    <row r="120" spans="1:26" s="7" customFormat="1" ht="21.75" customHeight="1">
      <c r="A120" s="8" t="str">
        <f>IF(C120&gt;=1,"y","n")</f>
        <v>n</v>
      </c>
      <c r="B120" s="211"/>
      <c r="C120" s="160">
        <f>IF(D120&gt;0,C117+1,0)</f>
        <v>0</v>
      </c>
      <c r="D120" s="147"/>
      <c r="E120" s="148"/>
      <c r="F120" s="149"/>
      <c r="G120" s="130"/>
      <c r="H120" s="221"/>
      <c r="I120" s="9" t="str">
        <f t="shared" ref="I120:I143" si="218">I117</f>
        <v>Jan, 23</v>
      </c>
      <c r="J120" s="227"/>
      <c r="K120" s="11">
        <f t="array" ref="K120">ROUND(J120*$K$8,0)</f>
        <v>0</v>
      </c>
      <c r="L120" s="46">
        <f t="array" ref="L120">ROUND(J120+K120,0)</f>
        <v>0</v>
      </c>
      <c r="M120" s="47">
        <f t="array" ref="M120">J120</f>
        <v>0</v>
      </c>
      <c r="N120" s="11">
        <f t="array" ref="N120">ROUND(M120*$N$8,0)</f>
        <v>0</v>
      </c>
      <c r="O120" s="46">
        <f t="array" ref="O120">ROUND(M120+N120,0)</f>
        <v>0</v>
      </c>
      <c r="P120" s="48">
        <f t="array" ref="P120">ROUND(J120-M120,0)</f>
        <v>0</v>
      </c>
      <c r="Q120" s="49">
        <f t="array" ref="Q120">ROUND(K120-N120,0)</f>
        <v>0</v>
      </c>
      <c r="R120" s="46">
        <f t="array" ref="R120">ROUND(P120+Q120,0)</f>
        <v>0</v>
      </c>
      <c r="S120" s="15">
        <f t="shared" ref="S120" si="219">IF($H120="Before-2004",Q120,0)</f>
        <v>0</v>
      </c>
      <c r="T120" s="15">
        <f t="shared" ref="T120" si="220">IF(OR($F$1="No",$H120="Before-2004"),0,ROUND(Q120*0.1,0))</f>
        <v>0</v>
      </c>
      <c r="U120" s="16">
        <f>IF($H120="Before-2004",0,ROUND(Q120-T120,0))</f>
        <v>0</v>
      </c>
      <c r="V120" s="50">
        <f t="array" ref="V120">ROUND(S120+T120+U120,0)</f>
        <v>0</v>
      </c>
      <c r="W120" s="17">
        <f t="array" ref="W120">ROUND(R120-V120,0)</f>
        <v>0</v>
      </c>
      <c r="X120" s="51"/>
      <c r="Y120" s="19"/>
      <c r="Z120" s="232"/>
    </row>
    <row r="121" spans="1:26" s="7" customFormat="1" ht="21.75" customHeight="1">
      <c r="A121" s="8" t="str">
        <f>IF(C120&gt;=1,"y","n")</f>
        <v>n</v>
      </c>
      <c r="B121" s="211"/>
      <c r="C121" s="161"/>
      <c r="D121" s="150"/>
      <c r="E121" s="151"/>
      <c r="F121" s="152"/>
      <c r="G121" s="131"/>
      <c r="H121" s="222"/>
      <c r="I121" s="21" t="str">
        <f t="shared" si="218"/>
        <v>Feb, 23</v>
      </c>
      <c r="J121" s="52">
        <f>$J120</f>
        <v>0</v>
      </c>
      <c r="K121" s="22">
        <f t="array" ref="K121">ROUND(J121*$K$8,0)</f>
        <v>0</v>
      </c>
      <c r="L121" s="35">
        <f t="array" ref="L121">ROUND(J121+K121,0)</f>
        <v>0</v>
      </c>
      <c r="M121" s="24">
        <f t="array" ref="M121">J121</f>
        <v>0</v>
      </c>
      <c r="N121" s="22">
        <f t="array" ref="N121">ROUND(M121*$N$8,0)</f>
        <v>0</v>
      </c>
      <c r="O121" s="35">
        <f t="array" ref="O121">ROUND(M121+N121,0)</f>
        <v>0</v>
      </c>
      <c r="P121" s="37">
        <f t="array" ref="P121">ROUND(J121-M121,0)</f>
        <v>0</v>
      </c>
      <c r="Q121" s="38">
        <f t="array" ref="Q121">ROUND(K121-N121,0)</f>
        <v>0</v>
      </c>
      <c r="R121" s="35">
        <f t="array" ref="R121">ROUND(P121+Q121,0)</f>
        <v>0</v>
      </c>
      <c r="S121" s="27">
        <f t="shared" ref="S121" si="221">IF($H120="Before-2004",Q121,0)</f>
        <v>0</v>
      </c>
      <c r="T121" s="27">
        <f t="shared" ref="T121" si="222">IF(OR($F$1="No",$H120="Before-2004"),0,ROUND(Q121*0.1,0))</f>
        <v>0</v>
      </c>
      <c r="U121" s="28">
        <f>IF($H120="Before-2004",0,ROUND(Q121-T121,0))</f>
        <v>0</v>
      </c>
      <c r="V121" s="41">
        <f t="array" ref="V121">ROUND(S121+T121+U121,0)</f>
        <v>0</v>
      </c>
      <c r="W121" s="53">
        <f t="array" ref="W121">ROUND(R121-V121,0)</f>
        <v>0</v>
      </c>
      <c r="X121" s="43"/>
      <c r="Y121" s="54"/>
      <c r="Z121" s="232"/>
    </row>
    <row r="122" spans="1:26" s="7" customFormat="1" ht="21.75" customHeight="1" thickBot="1">
      <c r="A122" s="8" t="str">
        <f>IF(C120&gt;=1,"y","n")</f>
        <v>n</v>
      </c>
      <c r="B122" s="211"/>
      <c r="C122" s="210"/>
      <c r="D122" s="153"/>
      <c r="E122" s="154"/>
      <c r="F122" s="155"/>
      <c r="G122" s="132"/>
      <c r="H122" s="222"/>
      <c r="I122" s="77" t="str">
        <f t="shared" si="218"/>
        <v>Mar, 23</v>
      </c>
      <c r="J122" s="33">
        <f>$J120</f>
        <v>0</v>
      </c>
      <c r="K122" s="56">
        <f t="array" ref="K122">ROUND(J122*$K$8,0)</f>
        <v>0</v>
      </c>
      <c r="L122" s="57">
        <f t="array" ref="L122">ROUND(J122+K122,0)</f>
        <v>0</v>
      </c>
      <c r="M122" s="58">
        <f t="array" ref="M122">J122</f>
        <v>0</v>
      </c>
      <c r="N122" s="56">
        <f t="array" ref="N122">ROUND(M122*$N$8,0)</f>
        <v>0</v>
      </c>
      <c r="O122" s="57">
        <f t="array" ref="O122">ROUND(M122+N122,0)</f>
        <v>0</v>
      </c>
      <c r="P122" s="59">
        <f t="array" ref="P122">ROUND(J122-M122,0)</f>
        <v>0</v>
      </c>
      <c r="Q122" s="60">
        <f t="array" ref="Q122">ROUND(K122-N122,0)</f>
        <v>0</v>
      </c>
      <c r="R122" s="57">
        <f t="array" ref="R122">ROUND(P122+Q122,0)</f>
        <v>0</v>
      </c>
      <c r="S122" s="39">
        <f t="shared" ref="S122" si="223">IF($H120="Before-2004",Q122,0)</f>
        <v>0</v>
      </c>
      <c r="T122" s="39">
        <f t="shared" ref="T122" si="224">IF(OR($F$1="No",$H120="Before-2004"),0,ROUND(Q122*0.1,0))</f>
        <v>0</v>
      </c>
      <c r="U122" s="40">
        <f>IF($H120="Before-2004",0,ROUND(Q122-T122,0))</f>
        <v>0</v>
      </c>
      <c r="V122" s="61">
        <f t="array" ref="V122">ROUND(S122+T122+U122,0)</f>
        <v>0</v>
      </c>
      <c r="W122" s="62">
        <f t="array" ref="W122">ROUND(R122-V122,0)</f>
        <v>0</v>
      </c>
      <c r="X122" s="63"/>
      <c r="Y122" s="64"/>
      <c r="Z122" s="232"/>
    </row>
    <row r="123" spans="1:26" s="7" customFormat="1" ht="21.75" customHeight="1">
      <c r="A123" s="8" t="str">
        <f>IF(C123&gt;=1,"y","n")</f>
        <v>n</v>
      </c>
      <c r="B123" s="211"/>
      <c r="C123" s="160">
        <f>IF(D123&gt;0,C120+1,0)</f>
        <v>0</v>
      </c>
      <c r="D123" s="147"/>
      <c r="E123" s="148"/>
      <c r="F123" s="149"/>
      <c r="G123" s="130"/>
      <c r="H123" s="221"/>
      <c r="I123" s="9" t="str">
        <f t="shared" si="218"/>
        <v>Jan, 23</v>
      </c>
      <c r="J123" s="227"/>
      <c r="K123" s="11">
        <f t="array" ref="K123">ROUND(J123*$K$8,0)</f>
        <v>0</v>
      </c>
      <c r="L123" s="46">
        <f t="array" ref="L123">ROUND(J123+K123,0)</f>
        <v>0</v>
      </c>
      <c r="M123" s="47">
        <f t="array" ref="M123">J123</f>
        <v>0</v>
      </c>
      <c r="N123" s="11">
        <f t="array" ref="N123">ROUND(M123*$N$8,0)</f>
        <v>0</v>
      </c>
      <c r="O123" s="46">
        <f t="array" ref="O123">ROUND(M123+N123,0)</f>
        <v>0</v>
      </c>
      <c r="P123" s="48">
        <f t="array" ref="P123">ROUND(J123-M123,0)</f>
        <v>0</v>
      </c>
      <c r="Q123" s="49">
        <f t="array" ref="Q123">ROUND(K123-N123,0)</f>
        <v>0</v>
      </c>
      <c r="R123" s="46">
        <f t="array" ref="R123">ROUND(P123+Q123,0)</f>
        <v>0</v>
      </c>
      <c r="S123" s="15">
        <f t="shared" ref="S123" si="225">IF($H123="Before-2004",Q123,0)</f>
        <v>0</v>
      </c>
      <c r="T123" s="15">
        <f t="shared" ref="T123" si="226">IF(OR($F$1="No",$H123="Before-2004"),0,ROUND(Q123*0.1,0))</f>
        <v>0</v>
      </c>
      <c r="U123" s="16">
        <f>IF($H123="Before-2004",0,ROUND(Q123-T123,0))</f>
        <v>0</v>
      </c>
      <c r="V123" s="50">
        <f t="array" ref="V123">ROUND(S123+T123+U123,0)</f>
        <v>0</v>
      </c>
      <c r="W123" s="17">
        <f t="array" ref="W123">ROUND(R123-V123,0)</f>
        <v>0</v>
      </c>
      <c r="X123" s="51"/>
      <c r="Y123" s="19"/>
      <c r="Z123" s="232"/>
    </row>
    <row r="124" spans="1:26" s="7" customFormat="1" ht="21.75" customHeight="1">
      <c r="A124" s="8" t="str">
        <f>IF(C123&gt;=1,"y","n")</f>
        <v>n</v>
      </c>
      <c r="B124" s="211"/>
      <c r="C124" s="161"/>
      <c r="D124" s="150"/>
      <c r="E124" s="151"/>
      <c r="F124" s="152"/>
      <c r="G124" s="131"/>
      <c r="H124" s="222"/>
      <c r="I124" s="21" t="str">
        <f t="shared" si="218"/>
        <v>Feb, 23</v>
      </c>
      <c r="J124" s="52">
        <f>$J123</f>
        <v>0</v>
      </c>
      <c r="K124" s="22">
        <f t="array" ref="K124">ROUND(J124*$K$8,0)</f>
        <v>0</v>
      </c>
      <c r="L124" s="35">
        <f t="array" ref="L124">ROUND(J124+K124,0)</f>
        <v>0</v>
      </c>
      <c r="M124" s="24">
        <f t="array" ref="M124">J124</f>
        <v>0</v>
      </c>
      <c r="N124" s="22">
        <f t="array" ref="N124">ROUND(M124*$N$8,0)</f>
        <v>0</v>
      </c>
      <c r="O124" s="35">
        <f t="array" ref="O124">ROUND(M124+N124,0)</f>
        <v>0</v>
      </c>
      <c r="P124" s="37">
        <f t="array" ref="P124">ROUND(J124-M124,0)</f>
        <v>0</v>
      </c>
      <c r="Q124" s="38">
        <f t="array" ref="Q124">ROUND(K124-N124,0)</f>
        <v>0</v>
      </c>
      <c r="R124" s="35">
        <f t="array" ref="R124">ROUND(P124+Q124,0)</f>
        <v>0</v>
      </c>
      <c r="S124" s="27">
        <f t="shared" ref="S124" si="227">IF($H123="Before-2004",Q124,0)</f>
        <v>0</v>
      </c>
      <c r="T124" s="27">
        <f t="shared" ref="T124" si="228">IF(OR($F$1="No",$H123="Before-2004"),0,ROUND(Q124*0.1,0))</f>
        <v>0</v>
      </c>
      <c r="U124" s="28">
        <f>IF($H123="Before-2004",0,ROUND(Q124-T124,0))</f>
        <v>0</v>
      </c>
      <c r="V124" s="41">
        <f t="array" ref="V124">ROUND(S124+T124+U124,0)</f>
        <v>0</v>
      </c>
      <c r="W124" s="53">
        <f t="array" ref="W124">ROUND(R124-V124,0)</f>
        <v>0</v>
      </c>
      <c r="X124" s="43"/>
      <c r="Y124" s="54"/>
      <c r="Z124" s="232"/>
    </row>
    <row r="125" spans="1:26" s="7" customFormat="1" ht="21.75" customHeight="1" thickBot="1">
      <c r="A125" s="8" t="str">
        <f>IF(C123&gt;=1,"y","n")</f>
        <v>n</v>
      </c>
      <c r="B125" s="211"/>
      <c r="C125" s="210"/>
      <c r="D125" s="153"/>
      <c r="E125" s="154"/>
      <c r="F125" s="155"/>
      <c r="G125" s="132"/>
      <c r="H125" s="222"/>
      <c r="I125" s="77" t="str">
        <f t="shared" si="218"/>
        <v>Mar, 23</v>
      </c>
      <c r="J125" s="33">
        <f>$J123</f>
        <v>0</v>
      </c>
      <c r="K125" s="56">
        <f t="array" ref="K125">ROUND(J125*$K$8,0)</f>
        <v>0</v>
      </c>
      <c r="L125" s="57">
        <f t="array" ref="L125">ROUND(J125+K125,0)</f>
        <v>0</v>
      </c>
      <c r="M125" s="58">
        <f t="array" ref="M125">J125</f>
        <v>0</v>
      </c>
      <c r="N125" s="56">
        <f t="array" ref="N125">ROUND(M125*$N$8,0)</f>
        <v>0</v>
      </c>
      <c r="O125" s="57">
        <f t="array" ref="O125">ROUND(M125+N125,0)</f>
        <v>0</v>
      </c>
      <c r="P125" s="59">
        <f t="array" ref="P125">ROUND(J125-M125,0)</f>
        <v>0</v>
      </c>
      <c r="Q125" s="60">
        <f t="array" ref="Q125">ROUND(K125-N125,0)</f>
        <v>0</v>
      </c>
      <c r="R125" s="57">
        <f t="array" ref="R125">ROUND(P125+Q125,0)</f>
        <v>0</v>
      </c>
      <c r="S125" s="39">
        <f t="shared" ref="S125" si="229">IF($H123="Before-2004",Q125,0)</f>
        <v>0</v>
      </c>
      <c r="T125" s="39">
        <f t="shared" ref="T125" si="230">IF(OR($F$1="No",$H123="Before-2004"),0,ROUND(Q125*0.1,0))</f>
        <v>0</v>
      </c>
      <c r="U125" s="40">
        <f>IF($H123="Before-2004",0,ROUND(Q125-T125,0))</f>
        <v>0</v>
      </c>
      <c r="V125" s="61">
        <f t="array" ref="V125">ROUND(S125+T125+U125,0)</f>
        <v>0</v>
      </c>
      <c r="W125" s="62">
        <f t="array" ref="W125">ROUND(R125-V125,0)</f>
        <v>0</v>
      </c>
      <c r="X125" s="63"/>
      <c r="Y125" s="64"/>
      <c r="Z125" s="232"/>
    </row>
    <row r="126" spans="1:26" s="7" customFormat="1" ht="21.75" customHeight="1">
      <c r="A126" s="8" t="str">
        <f>IF(C126&gt;=1,"y","n")</f>
        <v>n</v>
      </c>
      <c r="B126" s="211"/>
      <c r="C126" s="160">
        <f>IF(D126&gt;0,C123+1,0)</f>
        <v>0</v>
      </c>
      <c r="D126" s="147"/>
      <c r="E126" s="148"/>
      <c r="F126" s="149"/>
      <c r="G126" s="130"/>
      <c r="H126" s="221"/>
      <c r="I126" s="9" t="str">
        <f t="shared" si="218"/>
        <v>Jan, 23</v>
      </c>
      <c r="J126" s="227"/>
      <c r="K126" s="11">
        <f t="array" ref="K126">ROUND(J126*$K$8,0)</f>
        <v>0</v>
      </c>
      <c r="L126" s="46">
        <f t="array" ref="L126">ROUND(J126+K126,0)</f>
        <v>0</v>
      </c>
      <c r="M126" s="47">
        <f t="array" ref="M126">J126</f>
        <v>0</v>
      </c>
      <c r="N126" s="11">
        <f t="array" ref="N126">ROUND(M126*$N$8,0)</f>
        <v>0</v>
      </c>
      <c r="O126" s="46">
        <f t="array" ref="O126">ROUND(M126+N126,0)</f>
        <v>0</v>
      </c>
      <c r="P126" s="48">
        <f t="array" ref="P126">ROUND(J126-M126,0)</f>
        <v>0</v>
      </c>
      <c r="Q126" s="49">
        <f t="array" ref="Q126">ROUND(K126-N126,0)</f>
        <v>0</v>
      </c>
      <c r="R126" s="46">
        <f t="array" ref="R126">ROUND(P126+Q126,0)</f>
        <v>0</v>
      </c>
      <c r="S126" s="15">
        <f t="shared" ref="S126" si="231">IF($H126="Before-2004",Q126,0)</f>
        <v>0</v>
      </c>
      <c r="T126" s="15">
        <f t="shared" ref="T126" si="232">IF(OR($F$1="No",$H126="Before-2004"),0,ROUND(Q126*0.1,0))</f>
        <v>0</v>
      </c>
      <c r="U126" s="16">
        <f>IF($H126="Before-2004",0,ROUND(Q126-T126,0))</f>
        <v>0</v>
      </c>
      <c r="V126" s="50">
        <f t="array" ref="V126">ROUND(S126+T126+U126,0)</f>
        <v>0</v>
      </c>
      <c r="W126" s="17">
        <f t="array" ref="W126">ROUND(R126-V126,0)</f>
        <v>0</v>
      </c>
      <c r="X126" s="51"/>
      <c r="Y126" s="19"/>
      <c r="Z126" s="232"/>
    </row>
    <row r="127" spans="1:26" s="7" customFormat="1" ht="21.75" customHeight="1">
      <c r="A127" s="8" t="str">
        <f>IF(C126&gt;=1,"y","n")</f>
        <v>n</v>
      </c>
      <c r="B127" s="211"/>
      <c r="C127" s="161"/>
      <c r="D127" s="150"/>
      <c r="E127" s="151"/>
      <c r="F127" s="152"/>
      <c r="G127" s="131"/>
      <c r="H127" s="222"/>
      <c r="I127" s="21" t="str">
        <f t="shared" si="218"/>
        <v>Feb, 23</v>
      </c>
      <c r="J127" s="52">
        <f>$J126</f>
        <v>0</v>
      </c>
      <c r="K127" s="22">
        <f t="array" ref="K127">ROUND(J127*$K$8,0)</f>
        <v>0</v>
      </c>
      <c r="L127" s="35">
        <f t="array" ref="L127">ROUND(J127+K127,0)</f>
        <v>0</v>
      </c>
      <c r="M127" s="24">
        <f t="array" ref="M127">J127</f>
        <v>0</v>
      </c>
      <c r="N127" s="22">
        <f t="array" ref="N127">ROUND(M127*$N$8,0)</f>
        <v>0</v>
      </c>
      <c r="O127" s="35">
        <f t="array" ref="O127">ROUND(M127+N127,0)</f>
        <v>0</v>
      </c>
      <c r="P127" s="37">
        <f t="array" ref="P127">ROUND(J127-M127,0)</f>
        <v>0</v>
      </c>
      <c r="Q127" s="38">
        <f t="array" ref="Q127">ROUND(K127-N127,0)</f>
        <v>0</v>
      </c>
      <c r="R127" s="35">
        <f t="array" ref="R127">ROUND(P127+Q127,0)</f>
        <v>0</v>
      </c>
      <c r="S127" s="27">
        <f t="shared" ref="S127" si="233">IF($H126="Before-2004",Q127,0)</f>
        <v>0</v>
      </c>
      <c r="T127" s="27">
        <f t="shared" ref="T127" si="234">IF(OR($F$1="No",$H126="Before-2004"),0,ROUND(Q127*0.1,0))</f>
        <v>0</v>
      </c>
      <c r="U127" s="28">
        <f>IF($H126="Before-2004",0,ROUND(Q127-T127,0))</f>
        <v>0</v>
      </c>
      <c r="V127" s="41">
        <f t="array" ref="V127">ROUND(S127+T127+U127,0)</f>
        <v>0</v>
      </c>
      <c r="W127" s="53">
        <f t="array" ref="W127">ROUND(R127-V127,0)</f>
        <v>0</v>
      </c>
      <c r="X127" s="43"/>
      <c r="Y127" s="54"/>
      <c r="Z127" s="232"/>
    </row>
    <row r="128" spans="1:26" s="7" customFormat="1" ht="21.75" customHeight="1" thickBot="1">
      <c r="A128" s="8" t="str">
        <f>IF(C126&gt;=1,"y","n")</f>
        <v>n</v>
      </c>
      <c r="B128" s="211"/>
      <c r="C128" s="210"/>
      <c r="D128" s="153"/>
      <c r="E128" s="154"/>
      <c r="F128" s="155"/>
      <c r="G128" s="132"/>
      <c r="H128" s="222"/>
      <c r="I128" s="77" t="str">
        <f t="shared" si="218"/>
        <v>Mar, 23</v>
      </c>
      <c r="J128" s="33">
        <f>$J126</f>
        <v>0</v>
      </c>
      <c r="K128" s="56">
        <f t="array" ref="K128">ROUND(J128*$K$8,0)</f>
        <v>0</v>
      </c>
      <c r="L128" s="57">
        <f t="array" ref="L128">ROUND(J128+K128,0)</f>
        <v>0</v>
      </c>
      <c r="M128" s="58">
        <f t="array" ref="M128">J128</f>
        <v>0</v>
      </c>
      <c r="N128" s="56">
        <f t="array" ref="N128">ROUND(M128*$N$8,0)</f>
        <v>0</v>
      </c>
      <c r="O128" s="57">
        <f t="array" ref="O128">ROUND(M128+N128,0)</f>
        <v>0</v>
      </c>
      <c r="P128" s="59">
        <f t="array" ref="P128">ROUND(J128-M128,0)</f>
        <v>0</v>
      </c>
      <c r="Q128" s="60">
        <f t="array" ref="Q128">ROUND(K128-N128,0)</f>
        <v>0</v>
      </c>
      <c r="R128" s="57">
        <f t="array" ref="R128">ROUND(P128+Q128,0)</f>
        <v>0</v>
      </c>
      <c r="S128" s="39">
        <f t="shared" ref="S128" si="235">IF($H126="Before-2004",Q128,0)</f>
        <v>0</v>
      </c>
      <c r="T128" s="39">
        <f t="shared" ref="T128" si="236">IF(OR($F$1="No",$H126="Before-2004"),0,ROUND(Q128*0.1,0))</f>
        <v>0</v>
      </c>
      <c r="U128" s="40">
        <f>IF($H126="Before-2004",0,ROUND(Q128-T128,0))</f>
        <v>0</v>
      </c>
      <c r="V128" s="61">
        <f t="array" ref="V128">ROUND(S128+T128+U128,0)</f>
        <v>0</v>
      </c>
      <c r="W128" s="62">
        <f t="array" ref="W128">ROUND(R128-V128,0)</f>
        <v>0</v>
      </c>
      <c r="X128" s="63"/>
      <c r="Y128" s="64"/>
      <c r="Z128" s="232"/>
    </row>
    <row r="129" spans="1:211" s="7" customFormat="1" ht="21.75" customHeight="1">
      <c r="A129" s="8" t="str">
        <f>IF(C129&gt;=1,"y","n")</f>
        <v>n</v>
      </c>
      <c r="B129" s="211"/>
      <c r="C129" s="160">
        <f>IF(D129&gt;0,C126+1,0)</f>
        <v>0</v>
      </c>
      <c r="D129" s="147"/>
      <c r="E129" s="148"/>
      <c r="F129" s="149"/>
      <c r="G129" s="130"/>
      <c r="H129" s="221"/>
      <c r="I129" s="9" t="str">
        <f t="shared" si="218"/>
        <v>Jan, 23</v>
      </c>
      <c r="J129" s="227">
        <v>0</v>
      </c>
      <c r="K129" s="11">
        <f t="array" ref="K129">ROUND(J129*$K$8,0)</f>
        <v>0</v>
      </c>
      <c r="L129" s="46">
        <f t="array" ref="L129">ROUND(J129+K129,0)</f>
        <v>0</v>
      </c>
      <c r="M129" s="47">
        <f t="array" ref="M129">J129</f>
        <v>0</v>
      </c>
      <c r="N129" s="11">
        <f t="array" ref="N129">ROUND(M129*$N$8,0)</f>
        <v>0</v>
      </c>
      <c r="O129" s="46">
        <f t="array" ref="O129">ROUND(M129+N129,0)</f>
        <v>0</v>
      </c>
      <c r="P129" s="48">
        <f t="array" ref="P129">ROUND(J129-M129,0)</f>
        <v>0</v>
      </c>
      <c r="Q129" s="49">
        <f t="array" ref="Q129">ROUND(K129-N129,0)</f>
        <v>0</v>
      </c>
      <c r="R129" s="46">
        <f t="array" ref="R129">ROUND(P129+Q129,0)</f>
        <v>0</v>
      </c>
      <c r="S129" s="15">
        <f t="shared" ref="S129" si="237">IF($H129="Before-2004",Q129,0)</f>
        <v>0</v>
      </c>
      <c r="T129" s="15">
        <f t="shared" ref="T129" si="238">IF(OR($F$1="No",$H129="Before-2004"),0,ROUND(Q129*0.1,0))</f>
        <v>0</v>
      </c>
      <c r="U129" s="16">
        <f>IF($H129="Before-2004",0,ROUND(Q129-T129,0))</f>
        <v>0</v>
      </c>
      <c r="V129" s="50">
        <f t="array" ref="V129">ROUND(S129+T129+U129,0)</f>
        <v>0</v>
      </c>
      <c r="W129" s="17">
        <f t="array" ref="W129">ROUND(R129-V129,0)</f>
        <v>0</v>
      </c>
      <c r="X129" s="51"/>
      <c r="Y129" s="19"/>
      <c r="Z129" s="232"/>
    </row>
    <row r="130" spans="1:211" s="7" customFormat="1" ht="21.75" customHeight="1">
      <c r="A130" s="8" t="str">
        <f>IF(C129&gt;=1,"y","n")</f>
        <v>n</v>
      </c>
      <c r="B130" s="211"/>
      <c r="C130" s="161"/>
      <c r="D130" s="150"/>
      <c r="E130" s="151"/>
      <c r="F130" s="152"/>
      <c r="G130" s="131"/>
      <c r="H130" s="222"/>
      <c r="I130" s="21" t="str">
        <f t="shared" si="218"/>
        <v>Feb, 23</v>
      </c>
      <c r="J130" s="52">
        <f>$J129</f>
        <v>0</v>
      </c>
      <c r="K130" s="22">
        <f t="array" ref="K130">ROUND(J130*$K$8,0)</f>
        <v>0</v>
      </c>
      <c r="L130" s="35">
        <f t="array" ref="L130">ROUND(J130+K130,0)</f>
        <v>0</v>
      </c>
      <c r="M130" s="24">
        <f t="array" ref="M130">J130</f>
        <v>0</v>
      </c>
      <c r="N130" s="22">
        <f t="array" ref="N130">ROUND(M130*$N$8,0)</f>
        <v>0</v>
      </c>
      <c r="O130" s="35">
        <f t="array" ref="O130">ROUND(M130+N130,0)</f>
        <v>0</v>
      </c>
      <c r="P130" s="37">
        <f t="array" ref="P130">ROUND(J130-M130,0)</f>
        <v>0</v>
      </c>
      <c r="Q130" s="38">
        <f t="array" ref="Q130">ROUND(K130-N130,0)</f>
        <v>0</v>
      </c>
      <c r="R130" s="35">
        <f t="array" ref="R130">ROUND(P130+Q130,0)</f>
        <v>0</v>
      </c>
      <c r="S130" s="27">
        <f t="shared" ref="S130" si="239">IF($H129="Before-2004",Q130,0)</f>
        <v>0</v>
      </c>
      <c r="T130" s="27">
        <f t="shared" ref="T130" si="240">IF(OR($F$1="No",$H129="Before-2004"),0,ROUND(Q130*0.1,0))</f>
        <v>0</v>
      </c>
      <c r="U130" s="28">
        <f>IF($H129="Before-2004",0,ROUND(Q130-T130,0))</f>
        <v>0</v>
      </c>
      <c r="V130" s="41">
        <f t="array" ref="V130">ROUND(S130+T130+U130,0)</f>
        <v>0</v>
      </c>
      <c r="W130" s="53">
        <f t="array" ref="W130">ROUND(R130-V130,0)</f>
        <v>0</v>
      </c>
      <c r="X130" s="43"/>
      <c r="Y130" s="54"/>
      <c r="Z130" s="232"/>
      <c r="HC130" s="55"/>
    </row>
    <row r="131" spans="1:211" s="7" customFormat="1" ht="21.75" customHeight="1" thickBot="1">
      <c r="A131" s="8" t="str">
        <f>IF(C129&gt;=1,"y","n")</f>
        <v>n</v>
      </c>
      <c r="B131" s="211"/>
      <c r="C131" s="210"/>
      <c r="D131" s="153"/>
      <c r="E131" s="154"/>
      <c r="F131" s="155"/>
      <c r="G131" s="132"/>
      <c r="H131" s="222"/>
      <c r="I131" s="77" t="str">
        <f t="shared" si="218"/>
        <v>Mar, 23</v>
      </c>
      <c r="J131" s="33">
        <f>$J129</f>
        <v>0</v>
      </c>
      <c r="K131" s="56">
        <f t="array" ref="K131">ROUND(J131*$K$8,0)</f>
        <v>0</v>
      </c>
      <c r="L131" s="57">
        <f t="array" ref="L131">ROUND(J131+K131,0)</f>
        <v>0</v>
      </c>
      <c r="M131" s="58">
        <f t="array" ref="M131">J131</f>
        <v>0</v>
      </c>
      <c r="N131" s="56">
        <f t="array" ref="N131">ROUND(M131*$N$8,0)</f>
        <v>0</v>
      </c>
      <c r="O131" s="57">
        <f t="array" ref="O131">ROUND(M131+N131,0)</f>
        <v>0</v>
      </c>
      <c r="P131" s="59">
        <f t="array" ref="P131">ROUND(J131-M131,0)</f>
        <v>0</v>
      </c>
      <c r="Q131" s="60">
        <f t="array" ref="Q131">ROUND(K131-N131,0)</f>
        <v>0</v>
      </c>
      <c r="R131" s="57">
        <f t="array" ref="R131">ROUND(P131+Q131,0)</f>
        <v>0</v>
      </c>
      <c r="S131" s="39">
        <f t="shared" ref="S131" si="241">IF($H129="Before-2004",Q131,0)</f>
        <v>0</v>
      </c>
      <c r="T131" s="39">
        <f t="shared" ref="T131" si="242">IF(OR($F$1="No",$H129="Before-2004"),0,ROUND(Q131*0.1,0))</f>
        <v>0</v>
      </c>
      <c r="U131" s="40">
        <f>IF($H129="Before-2004",0,ROUND(Q131-T131,0))</f>
        <v>0</v>
      </c>
      <c r="V131" s="61">
        <f t="array" ref="V131">ROUND(S131+T131+U131,0)</f>
        <v>0</v>
      </c>
      <c r="W131" s="62">
        <f t="array" ref="W131">ROUND(R131-V131,0)</f>
        <v>0</v>
      </c>
      <c r="X131" s="63"/>
      <c r="Y131" s="64"/>
      <c r="Z131" s="232"/>
    </row>
    <row r="132" spans="1:211" s="7" customFormat="1" ht="21.75" customHeight="1">
      <c r="A132" s="8" t="str">
        <f>IF(C132&gt;=1,"y","n")</f>
        <v>n</v>
      </c>
      <c r="B132" s="211"/>
      <c r="C132" s="160">
        <f>IF(D132&gt;0,C129+1,0)</f>
        <v>0</v>
      </c>
      <c r="D132" s="147"/>
      <c r="E132" s="148"/>
      <c r="F132" s="149"/>
      <c r="G132" s="130"/>
      <c r="H132" s="221"/>
      <c r="I132" s="9" t="str">
        <f t="shared" si="218"/>
        <v>Jan, 23</v>
      </c>
      <c r="J132" s="227"/>
      <c r="K132" s="11">
        <f t="array" ref="K132">ROUND(J132*$K$8,0)</f>
        <v>0</v>
      </c>
      <c r="L132" s="46">
        <f t="array" ref="L132">ROUND(J132+K132,0)</f>
        <v>0</v>
      </c>
      <c r="M132" s="47">
        <f t="array" ref="M132">J132</f>
        <v>0</v>
      </c>
      <c r="N132" s="11">
        <f t="array" ref="N132">ROUND(M132*$N$8,0)</f>
        <v>0</v>
      </c>
      <c r="O132" s="46">
        <f t="array" ref="O132">ROUND(M132+N132,0)</f>
        <v>0</v>
      </c>
      <c r="P132" s="48">
        <f t="array" ref="P132">ROUND(J132-M132,0)</f>
        <v>0</v>
      </c>
      <c r="Q132" s="49">
        <f t="array" ref="Q132">ROUND(K132-N132,0)</f>
        <v>0</v>
      </c>
      <c r="R132" s="46">
        <f t="array" ref="R132">ROUND(P132+Q132,0)</f>
        <v>0</v>
      </c>
      <c r="S132" s="15">
        <f t="shared" ref="S132" si="243">IF($H132="Before-2004",Q132,0)</f>
        <v>0</v>
      </c>
      <c r="T132" s="15">
        <f t="shared" ref="T132" si="244">IF(OR($F$1="No",$H132="Before-2004"),0,ROUND(Q132*0.1,0))</f>
        <v>0</v>
      </c>
      <c r="U132" s="16">
        <f>IF($H132="Before-2004",0,ROUND(Q132-T132,0))</f>
        <v>0</v>
      </c>
      <c r="V132" s="50">
        <f t="array" ref="V132">ROUND(S132+T132+U132,0)</f>
        <v>0</v>
      </c>
      <c r="W132" s="17">
        <f t="array" ref="W132">ROUND(R132-V132,0)</f>
        <v>0</v>
      </c>
      <c r="X132" s="51"/>
      <c r="Y132" s="19"/>
      <c r="Z132" s="232"/>
    </row>
    <row r="133" spans="1:211" s="7" customFormat="1" ht="21.75" customHeight="1">
      <c r="A133" s="8" t="str">
        <f>IF(C132&gt;=1,"y","n")</f>
        <v>n</v>
      </c>
      <c r="B133" s="211"/>
      <c r="C133" s="161"/>
      <c r="D133" s="150"/>
      <c r="E133" s="151"/>
      <c r="F133" s="152"/>
      <c r="G133" s="131"/>
      <c r="H133" s="222"/>
      <c r="I133" s="21" t="str">
        <f t="shared" si="218"/>
        <v>Feb, 23</v>
      </c>
      <c r="J133" s="52">
        <f>$J132</f>
        <v>0</v>
      </c>
      <c r="K133" s="22">
        <f t="array" ref="K133">ROUND(J133*$K$8,0)</f>
        <v>0</v>
      </c>
      <c r="L133" s="35">
        <f t="array" ref="L133">ROUND(J133+K133,0)</f>
        <v>0</v>
      </c>
      <c r="M133" s="24">
        <f t="array" ref="M133">J133</f>
        <v>0</v>
      </c>
      <c r="N133" s="22">
        <f t="array" ref="N133">ROUND(M133*$N$8,0)</f>
        <v>0</v>
      </c>
      <c r="O133" s="35">
        <f t="array" ref="O133">ROUND(M133+N133,0)</f>
        <v>0</v>
      </c>
      <c r="P133" s="37">
        <f t="array" ref="P133">ROUND(J133-M133,0)</f>
        <v>0</v>
      </c>
      <c r="Q133" s="38">
        <f t="array" ref="Q133">ROUND(K133-N133,0)</f>
        <v>0</v>
      </c>
      <c r="R133" s="35">
        <f t="array" ref="R133">ROUND(P133+Q133,0)</f>
        <v>0</v>
      </c>
      <c r="S133" s="27">
        <f t="shared" ref="S133" si="245">IF($H132="Before-2004",Q133,0)</f>
        <v>0</v>
      </c>
      <c r="T133" s="27">
        <f t="shared" ref="T133" si="246">IF(OR($F$1="No",$H132="Before-2004"),0,ROUND(Q133*0.1,0))</f>
        <v>0</v>
      </c>
      <c r="U133" s="28">
        <f>IF($H132="Before-2004",0,ROUND(Q133-T133,0))</f>
        <v>0</v>
      </c>
      <c r="V133" s="41">
        <f t="array" ref="V133">ROUND(S133+T133+U133,0)</f>
        <v>0</v>
      </c>
      <c r="W133" s="53">
        <f t="array" ref="W133">ROUND(R133-V133,0)</f>
        <v>0</v>
      </c>
      <c r="X133" s="43"/>
      <c r="Y133" s="54"/>
      <c r="Z133" s="232"/>
    </row>
    <row r="134" spans="1:211" s="7" customFormat="1" ht="21.75" customHeight="1" thickBot="1">
      <c r="A134" s="8" t="str">
        <f>IF(C132&gt;=1,"y","n")</f>
        <v>n</v>
      </c>
      <c r="B134" s="211"/>
      <c r="C134" s="210"/>
      <c r="D134" s="153"/>
      <c r="E134" s="154"/>
      <c r="F134" s="155"/>
      <c r="G134" s="132"/>
      <c r="H134" s="222"/>
      <c r="I134" s="77" t="str">
        <f t="shared" si="218"/>
        <v>Mar, 23</v>
      </c>
      <c r="J134" s="33">
        <f>$J132</f>
        <v>0</v>
      </c>
      <c r="K134" s="56">
        <f t="array" ref="K134">ROUND(J134*$K$8,0)</f>
        <v>0</v>
      </c>
      <c r="L134" s="57">
        <f t="array" ref="L134">ROUND(J134+K134,0)</f>
        <v>0</v>
      </c>
      <c r="M134" s="58">
        <f t="array" ref="M134">J134</f>
        <v>0</v>
      </c>
      <c r="N134" s="56">
        <f t="array" ref="N134">ROUND(M134*$N$8,0)</f>
        <v>0</v>
      </c>
      <c r="O134" s="57">
        <f t="array" ref="O134">ROUND(M134+N134,0)</f>
        <v>0</v>
      </c>
      <c r="P134" s="59">
        <f t="array" ref="P134">ROUND(J134-M134,0)</f>
        <v>0</v>
      </c>
      <c r="Q134" s="60">
        <f t="array" ref="Q134">ROUND(K134-N134,0)</f>
        <v>0</v>
      </c>
      <c r="R134" s="57">
        <f t="array" ref="R134">ROUND(P134+Q134,0)</f>
        <v>0</v>
      </c>
      <c r="S134" s="39">
        <f t="shared" ref="S134" si="247">IF($H132="Before-2004",Q134,0)</f>
        <v>0</v>
      </c>
      <c r="T134" s="39">
        <f t="shared" ref="T134" si="248">IF(OR($F$1="No",$H132="Before-2004"),0,ROUND(Q134*0.1,0))</f>
        <v>0</v>
      </c>
      <c r="U134" s="40">
        <f>IF($H132="Before-2004",0,ROUND(Q134-T134,0))</f>
        <v>0</v>
      </c>
      <c r="V134" s="61">
        <f t="array" ref="V134">ROUND(S134+T134+U134,0)</f>
        <v>0</v>
      </c>
      <c r="W134" s="62">
        <f t="array" ref="W134">ROUND(R134-V134,0)</f>
        <v>0</v>
      </c>
      <c r="X134" s="63"/>
      <c r="Y134" s="64"/>
      <c r="Z134" s="232"/>
    </row>
    <row r="135" spans="1:211" s="7" customFormat="1" ht="21.75" customHeight="1">
      <c r="A135" s="8" t="str">
        <f>IF(C135&gt;=1,"y","n")</f>
        <v>n</v>
      </c>
      <c r="B135" s="211"/>
      <c r="C135" s="160">
        <f>IF(D135&gt;0,C132+1,0)</f>
        <v>0</v>
      </c>
      <c r="D135" s="147"/>
      <c r="E135" s="148"/>
      <c r="F135" s="149"/>
      <c r="G135" s="130"/>
      <c r="H135" s="221"/>
      <c r="I135" s="9" t="str">
        <f t="shared" si="218"/>
        <v>Jan, 23</v>
      </c>
      <c r="J135" s="227"/>
      <c r="K135" s="11">
        <f t="array" ref="K135">ROUND(J135*$K$8,0)</f>
        <v>0</v>
      </c>
      <c r="L135" s="46">
        <f t="array" ref="L135">ROUND(J135+K135,0)</f>
        <v>0</v>
      </c>
      <c r="M135" s="47">
        <f t="array" ref="M135">J135</f>
        <v>0</v>
      </c>
      <c r="N135" s="11">
        <f t="array" ref="N135">ROUND(M135*$N$8,0)</f>
        <v>0</v>
      </c>
      <c r="O135" s="46">
        <f t="array" ref="O135">ROUND(M135+N135,0)</f>
        <v>0</v>
      </c>
      <c r="P135" s="48">
        <f t="array" ref="P135">ROUND(J135-M135,0)</f>
        <v>0</v>
      </c>
      <c r="Q135" s="49">
        <f t="array" ref="Q135">ROUND(K135-N135,0)</f>
        <v>0</v>
      </c>
      <c r="R135" s="46">
        <f t="array" ref="R135">ROUND(P135+Q135,0)</f>
        <v>0</v>
      </c>
      <c r="S135" s="15">
        <f t="shared" ref="S135" si="249">IF($H135="Before-2004",Q135,0)</f>
        <v>0</v>
      </c>
      <c r="T135" s="15">
        <f t="shared" ref="T135" si="250">IF(OR($F$1="No",$H135="Before-2004"),0,ROUND(Q135*0.1,0))</f>
        <v>0</v>
      </c>
      <c r="U135" s="16">
        <f>IF($H135="Before-2004",0,ROUND(Q135-T135,0))</f>
        <v>0</v>
      </c>
      <c r="V135" s="50">
        <f t="array" ref="V135">ROUND(S135+T135+U135,0)</f>
        <v>0</v>
      </c>
      <c r="W135" s="17">
        <f t="array" ref="W135">ROUND(R135-V135,0)</f>
        <v>0</v>
      </c>
      <c r="X135" s="51"/>
      <c r="Y135" s="19"/>
      <c r="Z135" s="232"/>
    </row>
    <row r="136" spans="1:211" s="7" customFormat="1" ht="21.75" customHeight="1">
      <c r="A136" s="8" t="str">
        <f>IF(C135&gt;=1,"y","n")</f>
        <v>n</v>
      </c>
      <c r="B136" s="211"/>
      <c r="C136" s="161"/>
      <c r="D136" s="150"/>
      <c r="E136" s="151"/>
      <c r="F136" s="152"/>
      <c r="G136" s="131"/>
      <c r="H136" s="222"/>
      <c r="I136" s="21" t="str">
        <f t="shared" si="218"/>
        <v>Feb, 23</v>
      </c>
      <c r="J136" s="52">
        <f>$J135</f>
        <v>0</v>
      </c>
      <c r="K136" s="22">
        <f t="array" ref="K136">ROUND(J136*$K$8,0)</f>
        <v>0</v>
      </c>
      <c r="L136" s="35">
        <f t="array" ref="L136">ROUND(J136+K136,0)</f>
        <v>0</v>
      </c>
      <c r="M136" s="24">
        <f t="array" ref="M136">J136</f>
        <v>0</v>
      </c>
      <c r="N136" s="22">
        <f t="array" ref="N136">ROUND(M136*$N$8,0)</f>
        <v>0</v>
      </c>
      <c r="O136" s="35">
        <f t="array" ref="O136">ROUND(M136+N136,0)</f>
        <v>0</v>
      </c>
      <c r="P136" s="37">
        <f t="array" ref="P136">ROUND(J136-M136,0)</f>
        <v>0</v>
      </c>
      <c r="Q136" s="38">
        <f t="array" ref="Q136">ROUND(K136-N136,0)</f>
        <v>0</v>
      </c>
      <c r="R136" s="35">
        <f t="array" ref="R136">ROUND(P136+Q136,0)</f>
        <v>0</v>
      </c>
      <c r="S136" s="27">
        <f t="shared" ref="S136" si="251">IF($H135="Before-2004",Q136,0)</f>
        <v>0</v>
      </c>
      <c r="T136" s="27">
        <f t="shared" ref="T136" si="252">IF(OR($F$1="No",$H135="Before-2004"),0,ROUND(Q136*0.1,0))</f>
        <v>0</v>
      </c>
      <c r="U136" s="28">
        <f>IF($H135="Before-2004",0,ROUND(Q136-T136,0))</f>
        <v>0</v>
      </c>
      <c r="V136" s="41">
        <f t="array" ref="V136">ROUND(S136+T136+U136,0)</f>
        <v>0</v>
      </c>
      <c r="W136" s="53">
        <f t="array" ref="W136">ROUND(R136-V136,0)</f>
        <v>0</v>
      </c>
      <c r="X136" s="43"/>
      <c r="Y136" s="54"/>
      <c r="Z136" s="232"/>
    </row>
    <row r="137" spans="1:211" s="7" customFormat="1" ht="21.75" customHeight="1" thickBot="1">
      <c r="A137" s="8" t="str">
        <f>IF(C135&gt;=1,"y","n")</f>
        <v>n</v>
      </c>
      <c r="B137" s="211"/>
      <c r="C137" s="210"/>
      <c r="D137" s="153"/>
      <c r="E137" s="154"/>
      <c r="F137" s="155"/>
      <c r="G137" s="132"/>
      <c r="H137" s="222"/>
      <c r="I137" s="77" t="str">
        <f t="shared" si="218"/>
        <v>Mar, 23</v>
      </c>
      <c r="J137" s="33">
        <f>$J135</f>
        <v>0</v>
      </c>
      <c r="K137" s="56">
        <f t="array" ref="K137">ROUND(J137*$K$8,0)</f>
        <v>0</v>
      </c>
      <c r="L137" s="57">
        <f t="array" ref="L137">ROUND(J137+K137,0)</f>
        <v>0</v>
      </c>
      <c r="M137" s="58">
        <f t="array" ref="M137">J137</f>
        <v>0</v>
      </c>
      <c r="N137" s="56">
        <f t="array" ref="N137">ROUND(M137*$N$8,0)</f>
        <v>0</v>
      </c>
      <c r="O137" s="57">
        <f t="array" ref="O137">ROUND(M137+N137,0)</f>
        <v>0</v>
      </c>
      <c r="P137" s="59">
        <f t="array" ref="P137">ROUND(J137-M137,0)</f>
        <v>0</v>
      </c>
      <c r="Q137" s="60">
        <f t="array" ref="Q137">ROUND(K137-N137,0)</f>
        <v>0</v>
      </c>
      <c r="R137" s="57">
        <f t="array" ref="R137">ROUND(P137+Q137,0)</f>
        <v>0</v>
      </c>
      <c r="S137" s="39">
        <f t="shared" ref="S137" si="253">IF($H135="Before-2004",Q137,0)</f>
        <v>0</v>
      </c>
      <c r="T137" s="39">
        <f t="shared" ref="T137" si="254">IF(OR($F$1="No",$H135="Before-2004"),0,ROUND(Q137*0.1,0))</f>
        <v>0</v>
      </c>
      <c r="U137" s="40">
        <f>IF($H135="Before-2004",0,ROUND(Q137-T137,0))</f>
        <v>0</v>
      </c>
      <c r="V137" s="61">
        <f t="array" ref="V137">ROUND(S137+T137+U137,0)</f>
        <v>0</v>
      </c>
      <c r="W137" s="62">
        <f t="array" ref="W137">ROUND(R137-V137,0)</f>
        <v>0</v>
      </c>
      <c r="X137" s="63"/>
      <c r="Y137" s="64"/>
      <c r="Z137" s="232"/>
    </row>
    <row r="138" spans="1:211" s="7" customFormat="1" ht="21.75" customHeight="1">
      <c r="A138" s="8" t="str">
        <f>IF(C138&gt;=1,"y","n")</f>
        <v>n</v>
      </c>
      <c r="B138" s="211"/>
      <c r="C138" s="160">
        <f>IF(D138&gt;0,C135+1,0)</f>
        <v>0</v>
      </c>
      <c r="D138" s="147"/>
      <c r="E138" s="148"/>
      <c r="F138" s="149"/>
      <c r="G138" s="130"/>
      <c r="H138" s="221"/>
      <c r="I138" s="9" t="str">
        <f t="shared" si="218"/>
        <v>Jan, 23</v>
      </c>
      <c r="J138" s="227"/>
      <c r="K138" s="11">
        <f t="array" ref="K138">ROUND(J138*$K$8,0)</f>
        <v>0</v>
      </c>
      <c r="L138" s="46">
        <f t="array" ref="L138">ROUND(J138+K138,0)</f>
        <v>0</v>
      </c>
      <c r="M138" s="47">
        <f t="array" ref="M138">J138</f>
        <v>0</v>
      </c>
      <c r="N138" s="11">
        <f t="array" ref="N138">ROUND(M138*$N$8,0)</f>
        <v>0</v>
      </c>
      <c r="O138" s="46">
        <f t="array" ref="O138">ROUND(M138+N138,0)</f>
        <v>0</v>
      </c>
      <c r="P138" s="48">
        <f t="array" ref="P138">ROUND(J138-M138,0)</f>
        <v>0</v>
      </c>
      <c r="Q138" s="49">
        <f t="array" ref="Q138">ROUND(K138-N138,0)</f>
        <v>0</v>
      </c>
      <c r="R138" s="46">
        <f t="array" ref="R138">ROUND(P138+Q138,0)</f>
        <v>0</v>
      </c>
      <c r="S138" s="15">
        <f t="shared" ref="S138" si="255">IF($H138="Before-2004",Q138,0)</f>
        <v>0</v>
      </c>
      <c r="T138" s="15">
        <f t="shared" ref="T138" si="256">IF(OR($F$1="No",$H138="Before-2004"),0,ROUND(Q138*0.1,0))</f>
        <v>0</v>
      </c>
      <c r="U138" s="16">
        <f>IF($H138="Before-2004",0,ROUND(Q138-T138,0))</f>
        <v>0</v>
      </c>
      <c r="V138" s="50">
        <f t="array" ref="V138">ROUND(S138+T138+U138,0)</f>
        <v>0</v>
      </c>
      <c r="W138" s="17">
        <f t="array" ref="W138">ROUND(R138-V138,0)</f>
        <v>0</v>
      </c>
      <c r="X138" s="51"/>
      <c r="Y138" s="19"/>
      <c r="Z138" s="232"/>
    </row>
    <row r="139" spans="1:211" s="7" customFormat="1" ht="21.75" customHeight="1">
      <c r="A139" s="8" t="str">
        <f>IF(C138&gt;=1,"y","n")</f>
        <v>n</v>
      </c>
      <c r="B139" s="211"/>
      <c r="C139" s="161"/>
      <c r="D139" s="150"/>
      <c r="E139" s="151"/>
      <c r="F139" s="152"/>
      <c r="G139" s="131"/>
      <c r="H139" s="222"/>
      <c r="I139" s="21" t="str">
        <f t="shared" si="218"/>
        <v>Feb, 23</v>
      </c>
      <c r="J139" s="52">
        <f>$J138</f>
        <v>0</v>
      </c>
      <c r="K139" s="22">
        <f t="array" ref="K139">ROUND(J139*$K$8,0)</f>
        <v>0</v>
      </c>
      <c r="L139" s="35">
        <f t="array" ref="L139">ROUND(J139+K139,0)</f>
        <v>0</v>
      </c>
      <c r="M139" s="24">
        <f t="array" ref="M139">J139</f>
        <v>0</v>
      </c>
      <c r="N139" s="22">
        <f t="array" ref="N139">ROUND(M139*$N$8,0)</f>
        <v>0</v>
      </c>
      <c r="O139" s="35">
        <f t="array" ref="O139">ROUND(M139+N139,0)</f>
        <v>0</v>
      </c>
      <c r="P139" s="37">
        <f t="array" ref="P139">ROUND(J139-M139,0)</f>
        <v>0</v>
      </c>
      <c r="Q139" s="38">
        <f t="array" ref="Q139">ROUND(K139-N139,0)</f>
        <v>0</v>
      </c>
      <c r="R139" s="35">
        <f t="array" ref="R139">ROUND(P139+Q139,0)</f>
        <v>0</v>
      </c>
      <c r="S139" s="27">
        <f t="shared" ref="S139" si="257">IF($H138="Before-2004",Q139,0)</f>
        <v>0</v>
      </c>
      <c r="T139" s="27">
        <f t="shared" ref="T139" si="258">IF(OR($F$1="No",$H138="Before-2004"),0,ROUND(Q139*0.1,0))</f>
        <v>0</v>
      </c>
      <c r="U139" s="28">
        <f>IF($H138="Before-2004",0,ROUND(Q139-T139,0))</f>
        <v>0</v>
      </c>
      <c r="V139" s="41">
        <f t="array" ref="V139">ROUND(S139+T139+U139,0)</f>
        <v>0</v>
      </c>
      <c r="W139" s="53">
        <f t="array" ref="W139">ROUND(R139-V139,0)</f>
        <v>0</v>
      </c>
      <c r="X139" s="43"/>
      <c r="Y139" s="54"/>
      <c r="Z139" s="232"/>
    </row>
    <row r="140" spans="1:211" s="7" customFormat="1" ht="21.75" customHeight="1" thickBot="1">
      <c r="A140" s="8" t="str">
        <f>IF(C138&gt;=1,"y","n")</f>
        <v>n</v>
      </c>
      <c r="B140" s="211"/>
      <c r="C140" s="210"/>
      <c r="D140" s="153"/>
      <c r="E140" s="154"/>
      <c r="F140" s="155"/>
      <c r="G140" s="132"/>
      <c r="H140" s="222"/>
      <c r="I140" s="77" t="str">
        <f t="shared" si="218"/>
        <v>Mar, 23</v>
      </c>
      <c r="J140" s="33">
        <f>$J138</f>
        <v>0</v>
      </c>
      <c r="K140" s="56">
        <f t="array" ref="K140">ROUND(J140*$K$8,0)</f>
        <v>0</v>
      </c>
      <c r="L140" s="57">
        <f t="array" ref="L140">ROUND(J140+K140,0)</f>
        <v>0</v>
      </c>
      <c r="M140" s="58">
        <f t="array" ref="M140">J140</f>
        <v>0</v>
      </c>
      <c r="N140" s="56">
        <f t="array" ref="N140">ROUND(M140*$N$8,0)</f>
        <v>0</v>
      </c>
      <c r="O140" s="57">
        <f t="array" ref="O140">ROUND(M140+N140,0)</f>
        <v>0</v>
      </c>
      <c r="P140" s="59">
        <f t="array" ref="P140">ROUND(J140-M140,0)</f>
        <v>0</v>
      </c>
      <c r="Q140" s="60">
        <f t="array" ref="Q140">ROUND(K140-N140,0)</f>
        <v>0</v>
      </c>
      <c r="R140" s="57">
        <f t="array" ref="R140">ROUND(P140+Q140,0)</f>
        <v>0</v>
      </c>
      <c r="S140" s="39">
        <f t="shared" ref="S140" si="259">IF($H138="Before-2004",Q140,0)</f>
        <v>0</v>
      </c>
      <c r="T140" s="39">
        <f t="shared" ref="T140" si="260">IF(OR($F$1="No",$H138="Before-2004"),0,ROUND(Q140*0.1,0))</f>
        <v>0</v>
      </c>
      <c r="U140" s="40">
        <f>IF($H138="Before-2004",0,ROUND(Q140-T140,0))</f>
        <v>0</v>
      </c>
      <c r="V140" s="61">
        <f t="array" ref="V140">ROUND(S140+T140+U140,0)</f>
        <v>0</v>
      </c>
      <c r="W140" s="62">
        <f t="array" ref="W140">ROUND(R140-V140,0)</f>
        <v>0</v>
      </c>
      <c r="X140" s="63"/>
      <c r="Y140" s="64"/>
      <c r="Z140" s="232"/>
    </row>
    <row r="141" spans="1:211" s="7" customFormat="1" ht="21.75" customHeight="1">
      <c r="A141" s="8" t="str">
        <f>IF(C141&gt;=1,"y","n")</f>
        <v>n</v>
      </c>
      <c r="B141" s="211"/>
      <c r="C141" s="160">
        <f>IF(D141&gt;0,C138+1,0)</f>
        <v>0</v>
      </c>
      <c r="D141" s="147"/>
      <c r="E141" s="148"/>
      <c r="F141" s="149"/>
      <c r="G141" s="130"/>
      <c r="H141" s="221"/>
      <c r="I141" s="9" t="str">
        <f t="shared" si="218"/>
        <v>Jan, 23</v>
      </c>
      <c r="J141" s="227"/>
      <c r="K141" s="11">
        <f t="array" ref="K141">ROUND(J141*$K$8,0)</f>
        <v>0</v>
      </c>
      <c r="L141" s="46">
        <f t="array" ref="L141">ROUND(J141+K141,0)</f>
        <v>0</v>
      </c>
      <c r="M141" s="47">
        <f t="array" ref="M141">J141</f>
        <v>0</v>
      </c>
      <c r="N141" s="11">
        <f t="array" ref="N141">ROUND(M141*$N$8,0)</f>
        <v>0</v>
      </c>
      <c r="O141" s="46">
        <f t="array" ref="O141">ROUND(M141+N141,0)</f>
        <v>0</v>
      </c>
      <c r="P141" s="48">
        <f t="array" ref="P141">ROUND(J141-M141,0)</f>
        <v>0</v>
      </c>
      <c r="Q141" s="49">
        <f t="array" ref="Q141">ROUND(K141-N141,0)</f>
        <v>0</v>
      </c>
      <c r="R141" s="46">
        <f t="array" ref="R141">ROUND(P141+Q141,0)</f>
        <v>0</v>
      </c>
      <c r="S141" s="15">
        <f t="shared" ref="S141" si="261">IF($H141="Before-2004",Q141,0)</f>
        <v>0</v>
      </c>
      <c r="T141" s="15">
        <f t="shared" ref="T141" si="262">IF(OR($F$1="No",$H141="Before-2004"),0,ROUND(Q141*0.1,0))</f>
        <v>0</v>
      </c>
      <c r="U141" s="16">
        <f>IF($H141="Before-2004",0,ROUND(Q141-T141,0))</f>
        <v>0</v>
      </c>
      <c r="V141" s="50">
        <f t="array" ref="V141">ROUND(S141+T141+U141,0)</f>
        <v>0</v>
      </c>
      <c r="W141" s="17">
        <f t="array" ref="W141">ROUND(R141-V141,0)</f>
        <v>0</v>
      </c>
      <c r="X141" s="51"/>
      <c r="Y141" s="19"/>
      <c r="Z141" s="232"/>
    </row>
    <row r="142" spans="1:211" s="7" customFormat="1" ht="21.75" customHeight="1">
      <c r="A142" s="8" t="str">
        <f>IF(C141&gt;=1,"y","n")</f>
        <v>n</v>
      </c>
      <c r="B142" s="211"/>
      <c r="C142" s="161"/>
      <c r="D142" s="150"/>
      <c r="E142" s="151"/>
      <c r="F142" s="152"/>
      <c r="G142" s="131"/>
      <c r="H142" s="222"/>
      <c r="I142" s="21" t="str">
        <f t="shared" si="218"/>
        <v>Feb, 23</v>
      </c>
      <c r="J142" s="52">
        <f>$J141</f>
        <v>0</v>
      </c>
      <c r="K142" s="22">
        <f t="array" ref="K142">ROUND(J142*$K$8,0)</f>
        <v>0</v>
      </c>
      <c r="L142" s="35">
        <f t="array" ref="L142">ROUND(J142+K142,0)</f>
        <v>0</v>
      </c>
      <c r="M142" s="24">
        <f t="array" ref="M142">J142</f>
        <v>0</v>
      </c>
      <c r="N142" s="22">
        <f t="array" ref="N142">ROUND(M142*$N$8,0)</f>
        <v>0</v>
      </c>
      <c r="O142" s="35">
        <f t="array" ref="O142">ROUND(M142+N142,0)</f>
        <v>0</v>
      </c>
      <c r="P142" s="37">
        <f t="array" ref="P142">ROUND(J142-M142,0)</f>
        <v>0</v>
      </c>
      <c r="Q142" s="38">
        <f t="array" ref="Q142">ROUND(K142-N142,0)</f>
        <v>0</v>
      </c>
      <c r="R142" s="35">
        <f t="array" ref="R142">ROUND(P142+Q142,0)</f>
        <v>0</v>
      </c>
      <c r="S142" s="27">
        <f t="shared" ref="S142" si="263">IF($H141="Before-2004",Q142,0)</f>
        <v>0</v>
      </c>
      <c r="T142" s="27">
        <f t="shared" ref="T142" si="264">IF(OR($F$1="No",$H141="Before-2004"),0,ROUND(Q142*0.1,0))</f>
        <v>0</v>
      </c>
      <c r="U142" s="28">
        <f>IF($H141="Before-2004",0,ROUND(Q142-T142,0))</f>
        <v>0</v>
      </c>
      <c r="V142" s="41">
        <f t="array" ref="V142">ROUND(S142+T142+U142,0)</f>
        <v>0</v>
      </c>
      <c r="W142" s="53">
        <f t="array" ref="W142">ROUND(R142-V142,0)</f>
        <v>0</v>
      </c>
      <c r="X142" s="43"/>
      <c r="Y142" s="54"/>
      <c r="Z142" s="232"/>
    </row>
    <row r="143" spans="1:211" s="7" customFormat="1" ht="21.75" customHeight="1" thickBot="1">
      <c r="A143" s="8" t="str">
        <f>IF(C141&gt;=1,"y","n")</f>
        <v>n</v>
      </c>
      <c r="B143" s="211"/>
      <c r="C143" s="210"/>
      <c r="D143" s="153"/>
      <c r="E143" s="154"/>
      <c r="F143" s="155"/>
      <c r="G143" s="132"/>
      <c r="H143" s="222"/>
      <c r="I143" s="77" t="str">
        <f t="shared" si="218"/>
        <v>Mar, 23</v>
      </c>
      <c r="J143" s="33">
        <f>$J141</f>
        <v>0</v>
      </c>
      <c r="K143" s="56">
        <f t="array" ref="K143">ROUND(J143*$K$8,0)</f>
        <v>0</v>
      </c>
      <c r="L143" s="57">
        <f t="array" ref="L143">ROUND(J143+K143,0)</f>
        <v>0</v>
      </c>
      <c r="M143" s="58">
        <f t="array" ref="M143">J143</f>
        <v>0</v>
      </c>
      <c r="N143" s="56">
        <f t="array" ref="N143">ROUND(M143*$N$8,0)</f>
        <v>0</v>
      </c>
      <c r="O143" s="57">
        <f t="array" ref="O143">ROUND(M143+N143,0)</f>
        <v>0</v>
      </c>
      <c r="P143" s="59">
        <f t="array" ref="P143">ROUND(J143-M143,0)</f>
        <v>0</v>
      </c>
      <c r="Q143" s="60">
        <f t="array" ref="Q143">ROUND(K143-N143,0)</f>
        <v>0</v>
      </c>
      <c r="R143" s="57">
        <f t="array" ref="R143">ROUND(P143+Q143,0)</f>
        <v>0</v>
      </c>
      <c r="S143" s="39">
        <f t="shared" ref="S143" si="265">IF($H141="Before-2004",Q143,0)</f>
        <v>0</v>
      </c>
      <c r="T143" s="39">
        <f t="shared" ref="T143" si="266">IF(OR($F$1="No",$H141="Before-2004"),0,ROUND(Q143*0.1,0))</f>
        <v>0</v>
      </c>
      <c r="U143" s="40">
        <f>IF($H141="Before-2004",0,ROUND(Q143-T143,0))</f>
        <v>0</v>
      </c>
      <c r="V143" s="61">
        <f t="array" ref="V143">ROUND(S143+T143+U143,0)</f>
        <v>0</v>
      </c>
      <c r="W143" s="62">
        <f t="array" ref="W143">ROUND(R143-V143,0)</f>
        <v>0</v>
      </c>
      <c r="X143" s="63"/>
      <c r="Y143" s="64"/>
      <c r="Z143" s="232"/>
    </row>
    <row r="144" spans="1:211" s="7" customFormat="1" ht="21.75" customHeight="1">
      <c r="A144" s="8" t="str">
        <f>IF(C144&gt;=1,"y","n")</f>
        <v>n</v>
      </c>
      <c r="B144" s="211"/>
      <c r="C144" s="160">
        <f>IF(D144&gt;0,C141+1,0)</f>
        <v>0</v>
      </c>
      <c r="D144" s="147"/>
      <c r="E144" s="148"/>
      <c r="F144" s="149"/>
      <c r="G144" s="130"/>
      <c r="H144" s="221"/>
      <c r="I144" s="9" t="str">
        <f>I141</f>
        <v>Jan, 23</v>
      </c>
      <c r="J144" s="227">
        <v>0</v>
      </c>
      <c r="K144" s="11">
        <f t="array" ref="K144">ROUND(J144*$K$8,0)</f>
        <v>0</v>
      </c>
      <c r="L144" s="46">
        <f t="array" ref="L144">ROUND(J144+K144,0)</f>
        <v>0</v>
      </c>
      <c r="M144" s="47">
        <f t="array" ref="M144">J144</f>
        <v>0</v>
      </c>
      <c r="N144" s="11">
        <f t="array" ref="N144">ROUND(M144*$N$8,0)</f>
        <v>0</v>
      </c>
      <c r="O144" s="46">
        <f t="array" ref="O144">ROUND(M144+N144,0)</f>
        <v>0</v>
      </c>
      <c r="P144" s="48">
        <f t="array" ref="P144">ROUND(J144-M144,0)</f>
        <v>0</v>
      </c>
      <c r="Q144" s="49">
        <f t="array" ref="Q144">ROUND(K144-N144,0)</f>
        <v>0</v>
      </c>
      <c r="R144" s="46">
        <f t="array" ref="R144">ROUND(P144+Q144,0)</f>
        <v>0</v>
      </c>
      <c r="S144" s="15">
        <f t="shared" ref="S144" si="267">IF($H144="Before-2004",Q144,0)</f>
        <v>0</v>
      </c>
      <c r="T144" s="15">
        <f t="shared" ref="T144" si="268">IF(OR($F$1="No",$H144="Before-2004"),0,ROUND(Q144*0.1,0))</f>
        <v>0</v>
      </c>
      <c r="U144" s="16">
        <f>IF($H144="Before-2004",0,ROUND(Q144-T144,0))</f>
        <v>0</v>
      </c>
      <c r="V144" s="50">
        <f t="array" ref="V144">ROUND(S144+T144+U144,0)</f>
        <v>0</v>
      </c>
      <c r="W144" s="17">
        <f t="array" ref="W144">ROUND(R144-V144,0)</f>
        <v>0</v>
      </c>
      <c r="X144" s="51"/>
      <c r="Y144" s="19"/>
      <c r="Z144" s="232"/>
    </row>
    <row r="145" spans="1:211" s="7" customFormat="1" ht="21.75" customHeight="1">
      <c r="A145" s="8" t="str">
        <f>IF(C144&gt;=1,"y","n")</f>
        <v>n</v>
      </c>
      <c r="B145" s="211"/>
      <c r="C145" s="161"/>
      <c r="D145" s="150"/>
      <c r="E145" s="151"/>
      <c r="F145" s="152"/>
      <c r="G145" s="131"/>
      <c r="H145" s="222"/>
      <c r="I145" s="21" t="str">
        <f t="shared" ref="I145:I197" si="269">I142</f>
        <v>Feb, 23</v>
      </c>
      <c r="J145" s="52">
        <f>$J144</f>
        <v>0</v>
      </c>
      <c r="K145" s="22">
        <f t="array" ref="K145">ROUND(J145*$K$8,0)</f>
        <v>0</v>
      </c>
      <c r="L145" s="35">
        <f t="array" ref="L145">ROUND(J145+K145,0)</f>
        <v>0</v>
      </c>
      <c r="M145" s="24">
        <f t="array" ref="M145">J145</f>
        <v>0</v>
      </c>
      <c r="N145" s="22">
        <f t="array" ref="N145">ROUND(M145*$N$8,0)</f>
        <v>0</v>
      </c>
      <c r="O145" s="35">
        <f t="array" ref="O145">ROUND(M145+N145,0)</f>
        <v>0</v>
      </c>
      <c r="P145" s="37">
        <f t="array" ref="P145">ROUND(J145-M145,0)</f>
        <v>0</v>
      </c>
      <c r="Q145" s="38">
        <f t="array" ref="Q145">ROUND(K145-N145,0)</f>
        <v>0</v>
      </c>
      <c r="R145" s="35">
        <f t="array" ref="R145">ROUND(P145+Q145,0)</f>
        <v>0</v>
      </c>
      <c r="S145" s="27">
        <f t="shared" ref="S145" si="270">IF($H144="Before-2004",Q145,0)</f>
        <v>0</v>
      </c>
      <c r="T145" s="27">
        <f t="shared" ref="T145" si="271">IF(OR($F$1="No",$H144="Before-2004"),0,ROUND(Q145*0.1,0))</f>
        <v>0</v>
      </c>
      <c r="U145" s="28">
        <f>IF($H144="Before-2004",0,ROUND(Q145-T145,0))</f>
        <v>0</v>
      </c>
      <c r="V145" s="41">
        <f t="array" ref="V145">ROUND(S145+T145+U145,0)</f>
        <v>0</v>
      </c>
      <c r="W145" s="53">
        <f t="array" ref="W145">ROUND(R145-V145,0)</f>
        <v>0</v>
      </c>
      <c r="X145" s="43"/>
      <c r="Y145" s="54"/>
      <c r="Z145" s="232"/>
      <c r="HC145" s="55"/>
    </row>
    <row r="146" spans="1:211" s="7" customFormat="1" ht="21.75" customHeight="1" thickBot="1">
      <c r="A146" s="8" t="str">
        <f>IF(C144&gt;=1,"y","n")</f>
        <v>n</v>
      </c>
      <c r="B146" s="211"/>
      <c r="C146" s="210"/>
      <c r="D146" s="153"/>
      <c r="E146" s="154"/>
      <c r="F146" s="155"/>
      <c r="G146" s="132"/>
      <c r="H146" s="222"/>
      <c r="I146" s="77" t="str">
        <f t="shared" si="269"/>
        <v>Mar, 23</v>
      </c>
      <c r="J146" s="33">
        <f>$J144</f>
        <v>0</v>
      </c>
      <c r="K146" s="56">
        <f t="array" ref="K146">ROUND(J146*$K$8,0)</f>
        <v>0</v>
      </c>
      <c r="L146" s="57">
        <f t="array" ref="L146">ROUND(J146+K146,0)</f>
        <v>0</v>
      </c>
      <c r="M146" s="58">
        <f t="array" ref="M146">J146</f>
        <v>0</v>
      </c>
      <c r="N146" s="56">
        <f t="array" ref="N146">ROUND(M146*$N$8,0)</f>
        <v>0</v>
      </c>
      <c r="O146" s="57">
        <f t="array" ref="O146">ROUND(M146+N146,0)</f>
        <v>0</v>
      </c>
      <c r="P146" s="59">
        <f t="array" ref="P146">ROUND(J146-M146,0)</f>
        <v>0</v>
      </c>
      <c r="Q146" s="60">
        <f t="array" ref="Q146">ROUND(K146-N146,0)</f>
        <v>0</v>
      </c>
      <c r="R146" s="57">
        <f t="array" ref="R146">ROUND(P146+Q146,0)</f>
        <v>0</v>
      </c>
      <c r="S146" s="39">
        <f t="shared" ref="S146" si="272">IF($H144="Before-2004",Q146,0)</f>
        <v>0</v>
      </c>
      <c r="T146" s="39">
        <f t="shared" ref="T146" si="273">IF(OR($F$1="No",$H144="Before-2004"),0,ROUND(Q146*0.1,0))</f>
        <v>0</v>
      </c>
      <c r="U146" s="40">
        <f>IF($H144="Before-2004",0,ROUND(Q146-T146,0))</f>
        <v>0</v>
      </c>
      <c r="V146" s="61">
        <f t="array" ref="V146">ROUND(S146+T146+U146,0)</f>
        <v>0</v>
      </c>
      <c r="W146" s="62">
        <f t="array" ref="W146">ROUND(R146-V146,0)</f>
        <v>0</v>
      </c>
      <c r="X146" s="63"/>
      <c r="Y146" s="64"/>
      <c r="Z146" s="232"/>
    </row>
    <row r="147" spans="1:211" s="7" customFormat="1" ht="21.75" customHeight="1">
      <c r="A147" s="8" t="str">
        <f>IF(C147&gt;=1,"y","n")</f>
        <v>n</v>
      </c>
      <c r="B147" s="211"/>
      <c r="C147" s="160">
        <f>IF(D147&gt;0,C144+1,0)</f>
        <v>0</v>
      </c>
      <c r="D147" s="147"/>
      <c r="E147" s="148"/>
      <c r="F147" s="149"/>
      <c r="G147" s="130"/>
      <c r="H147" s="221"/>
      <c r="I147" s="9" t="str">
        <f t="shared" si="269"/>
        <v>Jan, 23</v>
      </c>
      <c r="J147" s="227"/>
      <c r="K147" s="11">
        <f t="array" ref="K147">ROUND(J147*$K$8,0)</f>
        <v>0</v>
      </c>
      <c r="L147" s="46">
        <f t="array" ref="L147">ROUND(J147+K147,0)</f>
        <v>0</v>
      </c>
      <c r="M147" s="47">
        <f t="array" ref="M147">J147</f>
        <v>0</v>
      </c>
      <c r="N147" s="11">
        <f t="array" ref="N147">ROUND(M147*$N$8,0)</f>
        <v>0</v>
      </c>
      <c r="O147" s="46">
        <f t="array" ref="O147">ROUND(M147+N147,0)</f>
        <v>0</v>
      </c>
      <c r="P147" s="48">
        <f t="array" ref="P147">ROUND(J147-M147,0)</f>
        <v>0</v>
      </c>
      <c r="Q147" s="49">
        <f t="array" ref="Q147">ROUND(K147-N147,0)</f>
        <v>0</v>
      </c>
      <c r="R147" s="46">
        <f t="array" ref="R147">ROUND(P147+Q147,0)</f>
        <v>0</v>
      </c>
      <c r="S147" s="15">
        <f t="shared" ref="S147" si="274">IF($H147="Before-2004",Q147,0)</f>
        <v>0</v>
      </c>
      <c r="T147" s="15">
        <f t="shared" ref="T147" si="275">IF(OR($F$1="No",$H147="Before-2004"),0,ROUND(Q147*0.1,0))</f>
        <v>0</v>
      </c>
      <c r="U147" s="16">
        <f>IF($H147="Before-2004",0,ROUND(Q147-T147,0))</f>
        <v>0</v>
      </c>
      <c r="V147" s="50">
        <f t="array" ref="V147">ROUND(S147+T147+U147,0)</f>
        <v>0</v>
      </c>
      <c r="W147" s="17">
        <f t="array" ref="W147">ROUND(R147-V147,0)</f>
        <v>0</v>
      </c>
      <c r="X147" s="51"/>
      <c r="Y147" s="19"/>
      <c r="Z147" s="232"/>
    </row>
    <row r="148" spans="1:211" s="7" customFormat="1" ht="21.75" customHeight="1">
      <c r="A148" s="8" t="str">
        <f>IF(C147&gt;=1,"y","n")</f>
        <v>n</v>
      </c>
      <c r="B148" s="211"/>
      <c r="C148" s="161"/>
      <c r="D148" s="150"/>
      <c r="E148" s="151"/>
      <c r="F148" s="152"/>
      <c r="G148" s="131"/>
      <c r="H148" s="222"/>
      <c r="I148" s="21" t="str">
        <f t="shared" si="269"/>
        <v>Feb, 23</v>
      </c>
      <c r="J148" s="52">
        <f>$J147</f>
        <v>0</v>
      </c>
      <c r="K148" s="22">
        <f t="array" ref="K148">ROUND(J148*$K$8,0)</f>
        <v>0</v>
      </c>
      <c r="L148" s="35">
        <f t="array" ref="L148">ROUND(J148+K148,0)</f>
        <v>0</v>
      </c>
      <c r="M148" s="24">
        <f t="array" ref="M148">J148</f>
        <v>0</v>
      </c>
      <c r="N148" s="22">
        <f t="array" ref="N148">ROUND(M148*$N$8,0)</f>
        <v>0</v>
      </c>
      <c r="O148" s="35">
        <f t="array" ref="O148">ROUND(M148+N148,0)</f>
        <v>0</v>
      </c>
      <c r="P148" s="37">
        <f t="array" ref="P148">ROUND(J148-M148,0)</f>
        <v>0</v>
      </c>
      <c r="Q148" s="38">
        <f t="array" ref="Q148">ROUND(K148-N148,0)</f>
        <v>0</v>
      </c>
      <c r="R148" s="35">
        <f t="array" ref="R148">ROUND(P148+Q148,0)</f>
        <v>0</v>
      </c>
      <c r="S148" s="27">
        <f t="shared" ref="S148" si="276">IF($H147="Before-2004",Q148,0)</f>
        <v>0</v>
      </c>
      <c r="T148" s="27">
        <f t="shared" ref="T148" si="277">IF(OR($F$1="No",$H147="Before-2004"),0,ROUND(Q148*0.1,0))</f>
        <v>0</v>
      </c>
      <c r="U148" s="28">
        <f>IF($H147="Before-2004",0,ROUND(Q148-T148,0))</f>
        <v>0</v>
      </c>
      <c r="V148" s="41">
        <f t="array" ref="V148">ROUND(S148+T148+U148,0)</f>
        <v>0</v>
      </c>
      <c r="W148" s="53">
        <f t="array" ref="W148">ROUND(R148-V148,0)</f>
        <v>0</v>
      </c>
      <c r="X148" s="43"/>
      <c r="Y148" s="54"/>
      <c r="Z148" s="232"/>
    </row>
    <row r="149" spans="1:211" s="7" customFormat="1" ht="21.75" customHeight="1" thickBot="1">
      <c r="A149" s="8" t="str">
        <f>IF(C147&gt;=1,"y","n")</f>
        <v>n</v>
      </c>
      <c r="B149" s="211"/>
      <c r="C149" s="210"/>
      <c r="D149" s="153"/>
      <c r="E149" s="154"/>
      <c r="F149" s="155"/>
      <c r="G149" s="132"/>
      <c r="H149" s="222"/>
      <c r="I149" s="77" t="str">
        <f t="shared" si="269"/>
        <v>Mar, 23</v>
      </c>
      <c r="J149" s="33">
        <f>$J147</f>
        <v>0</v>
      </c>
      <c r="K149" s="56">
        <f t="array" ref="K149">ROUND(J149*$K$8,0)</f>
        <v>0</v>
      </c>
      <c r="L149" s="57">
        <f t="array" ref="L149">ROUND(J149+K149,0)</f>
        <v>0</v>
      </c>
      <c r="M149" s="58">
        <f t="array" ref="M149">J149</f>
        <v>0</v>
      </c>
      <c r="N149" s="56">
        <f t="array" ref="N149">ROUND(M149*$N$8,0)</f>
        <v>0</v>
      </c>
      <c r="O149" s="57">
        <f t="array" ref="O149">ROUND(M149+N149,0)</f>
        <v>0</v>
      </c>
      <c r="P149" s="59">
        <f t="array" ref="P149">ROUND(J149-M149,0)</f>
        <v>0</v>
      </c>
      <c r="Q149" s="60">
        <f t="array" ref="Q149">ROUND(K149-N149,0)</f>
        <v>0</v>
      </c>
      <c r="R149" s="57">
        <f t="array" ref="R149">ROUND(P149+Q149,0)</f>
        <v>0</v>
      </c>
      <c r="S149" s="39">
        <f t="shared" ref="S149" si="278">IF($H147="Before-2004",Q149,0)</f>
        <v>0</v>
      </c>
      <c r="T149" s="39">
        <f t="shared" ref="T149" si="279">IF(OR($F$1="No",$H147="Before-2004"),0,ROUND(Q149*0.1,0))</f>
        <v>0</v>
      </c>
      <c r="U149" s="40">
        <f>IF($H147="Before-2004",0,ROUND(Q149-T149,0))</f>
        <v>0</v>
      </c>
      <c r="V149" s="61">
        <f t="array" ref="V149">ROUND(S149+T149+U149,0)</f>
        <v>0</v>
      </c>
      <c r="W149" s="62">
        <f t="array" ref="W149">ROUND(R149-V149,0)</f>
        <v>0</v>
      </c>
      <c r="X149" s="63"/>
      <c r="Y149" s="64"/>
      <c r="Z149" s="232"/>
    </row>
    <row r="150" spans="1:211" s="7" customFormat="1" ht="21.75" customHeight="1">
      <c r="A150" s="8" t="str">
        <f>IF(C150&gt;=1,"y","n")</f>
        <v>n</v>
      </c>
      <c r="B150" s="211"/>
      <c r="C150" s="160">
        <f>IF(D150&gt;0,C147+1,0)</f>
        <v>0</v>
      </c>
      <c r="D150" s="147"/>
      <c r="E150" s="148"/>
      <c r="F150" s="149"/>
      <c r="G150" s="130"/>
      <c r="H150" s="221"/>
      <c r="I150" s="9" t="str">
        <f t="shared" si="269"/>
        <v>Jan, 23</v>
      </c>
      <c r="J150" s="227"/>
      <c r="K150" s="11">
        <f t="array" ref="K150">ROUND(J150*$K$8,0)</f>
        <v>0</v>
      </c>
      <c r="L150" s="46">
        <f t="array" ref="L150">ROUND(J150+K150,0)</f>
        <v>0</v>
      </c>
      <c r="M150" s="47">
        <f t="array" ref="M150">J150</f>
        <v>0</v>
      </c>
      <c r="N150" s="11">
        <f t="array" ref="N150">ROUND(M150*$N$8,0)</f>
        <v>0</v>
      </c>
      <c r="O150" s="46">
        <f t="array" ref="O150">ROUND(M150+N150,0)</f>
        <v>0</v>
      </c>
      <c r="P150" s="48">
        <f t="array" ref="P150">ROUND(J150-M150,0)</f>
        <v>0</v>
      </c>
      <c r="Q150" s="49">
        <f t="array" ref="Q150">ROUND(K150-N150,0)</f>
        <v>0</v>
      </c>
      <c r="R150" s="46">
        <f t="array" ref="R150">ROUND(P150+Q150,0)</f>
        <v>0</v>
      </c>
      <c r="S150" s="15">
        <f t="shared" ref="S150" si="280">IF($H150="Before-2004",Q150,0)</f>
        <v>0</v>
      </c>
      <c r="T150" s="15">
        <f t="shared" ref="T150" si="281">IF(OR($F$1="No",$H150="Before-2004"),0,ROUND(Q150*0.1,0))</f>
        <v>0</v>
      </c>
      <c r="U150" s="16">
        <f>IF($H150="Before-2004",0,ROUND(Q150-T150,0))</f>
        <v>0</v>
      </c>
      <c r="V150" s="50">
        <f t="array" ref="V150">ROUND(S150+T150+U150,0)</f>
        <v>0</v>
      </c>
      <c r="W150" s="17">
        <f t="array" ref="W150">ROUND(R150-V150,0)</f>
        <v>0</v>
      </c>
      <c r="X150" s="51"/>
      <c r="Y150" s="19"/>
      <c r="Z150" s="232"/>
    </row>
    <row r="151" spans="1:211" s="7" customFormat="1" ht="21.75" customHeight="1">
      <c r="A151" s="8" t="str">
        <f>IF(C150&gt;=1,"y","n")</f>
        <v>n</v>
      </c>
      <c r="B151" s="211"/>
      <c r="C151" s="161"/>
      <c r="D151" s="150"/>
      <c r="E151" s="151"/>
      <c r="F151" s="152"/>
      <c r="G151" s="131"/>
      <c r="H151" s="222"/>
      <c r="I151" s="21" t="str">
        <f t="shared" si="269"/>
        <v>Feb, 23</v>
      </c>
      <c r="J151" s="52">
        <f>$J150</f>
        <v>0</v>
      </c>
      <c r="K151" s="22">
        <f t="array" ref="K151">ROUND(J151*$K$8,0)</f>
        <v>0</v>
      </c>
      <c r="L151" s="35">
        <f t="array" ref="L151">ROUND(J151+K151,0)</f>
        <v>0</v>
      </c>
      <c r="M151" s="24">
        <f t="array" ref="M151">J151</f>
        <v>0</v>
      </c>
      <c r="N151" s="22">
        <f t="array" ref="N151">ROUND(M151*$N$8,0)</f>
        <v>0</v>
      </c>
      <c r="O151" s="35">
        <f t="array" ref="O151">ROUND(M151+N151,0)</f>
        <v>0</v>
      </c>
      <c r="P151" s="37">
        <f t="array" ref="P151">ROUND(J151-M151,0)</f>
        <v>0</v>
      </c>
      <c r="Q151" s="38">
        <f t="array" ref="Q151">ROUND(K151-N151,0)</f>
        <v>0</v>
      </c>
      <c r="R151" s="35">
        <f t="array" ref="R151">ROUND(P151+Q151,0)</f>
        <v>0</v>
      </c>
      <c r="S151" s="27">
        <f t="shared" ref="S151" si="282">IF($H150="Before-2004",Q151,0)</f>
        <v>0</v>
      </c>
      <c r="T151" s="27">
        <f t="shared" ref="T151" si="283">IF(OR($F$1="No",$H150="Before-2004"),0,ROUND(Q151*0.1,0))</f>
        <v>0</v>
      </c>
      <c r="U151" s="28">
        <f>IF($H150="Before-2004",0,ROUND(Q151-T151,0))</f>
        <v>0</v>
      </c>
      <c r="V151" s="41">
        <f t="array" ref="V151">ROUND(S151+T151+U151,0)</f>
        <v>0</v>
      </c>
      <c r="W151" s="53">
        <f t="array" ref="W151">ROUND(R151-V151,0)</f>
        <v>0</v>
      </c>
      <c r="X151" s="43"/>
      <c r="Y151" s="54"/>
      <c r="Z151" s="232"/>
    </row>
    <row r="152" spans="1:211" s="7" customFormat="1" ht="21.75" customHeight="1" thickBot="1">
      <c r="A152" s="8" t="str">
        <f>IF(C150&gt;=1,"y","n")</f>
        <v>n</v>
      </c>
      <c r="B152" s="211"/>
      <c r="C152" s="210"/>
      <c r="D152" s="153"/>
      <c r="E152" s="154"/>
      <c r="F152" s="155"/>
      <c r="G152" s="132"/>
      <c r="H152" s="222"/>
      <c r="I152" s="77" t="str">
        <f t="shared" si="269"/>
        <v>Mar, 23</v>
      </c>
      <c r="J152" s="33">
        <f>$J150</f>
        <v>0</v>
      </c>
      <c r="K152" s="56">
        <f t="array" ref="K152">ROUND(J152*$K$8,0)</f>
        <v>0</v>
      </c>
      <c r="L152" s="57">
        <f t="array" ref="L152">ROUND(J152+K152,0)</f>
        <v>0</v>
      </c>
      <c r="M152" s="58">
        <f t="array" ref="M152">J152</f>
        <v>0</v>
      </c>
      <c r="N152" s="56">
        <f t="array" ref="N152">ROUND(M152*$N$8,0)</f>
        <v>0</v>
      </c>
      <c r="O152" s="57">
        <f t="array" ref="O152">ROUND(M152+N152,0)</f>
        <v>0</v>
      </c>
      <c r="P152" s="59">
        <f t="array" ref="P152">ROUND(J152-M152,0)</f>
        <v>0</v>
      </c>
      <c r="Q152" s="60">
        <f t="array" ref="Q152">ROUND(K152-N152,0)</f>
        <v>0</v>
      </c>
      <c r="R152" s="57">
        <f t="array" ref="R152">ROUND(P152+Q152,0)</f>
        <v>0</v>
      </c>
      <c r="S152" s="39">
        <f t="shared" ref="S152" si="284">IF($H150="Before-2004",Q152,0)</f>
        <v>0</v>
      </c>
      <c r="T152" s="39">
        <f t="shared" ref="T152" si="285">IF(OR($F$1="No",$H150="Before-2004"),0,ROUND(Q152*0.1,0))</f>
        <v>0</v>
      </c>
      <c r="U152" s="40">
        <f>IF($H150="Before-2004",0,ROUND(Q152-T152,0))</f>
        <v>0</v>
      </c>
      <c r="V152" s="61">
        <f t="array" ref="V152">ROUND(S152+T152+U152,0)</f>
        <v>0</v>
      </c>
      <c r="W152" s="62">
        <f t="array" ref="W152">ROUND(R152-V152,0)</f>
        <v>0</v>
      </c>
      <c r="X152" s="63"/>
      <c r="Y152" s="64"/>
      <c r="Z152" s="232"/>
    </row>
    <row r="153" spans="1:211" s="7" customFormat="1" ht="21.75" customHeight="1">
      <c r="A153" s="8" t="str">
        <f>IF(C153&gt;=1,"y","n")</f>
        <v>n</v>
      </c>
      <c r="B153" s="211"/>
      <c r="C153" s="160">
        <f>IF(D153&gt;0,C150+1,0)</f>
        <v>0</v>
      </c>
      <c r="D153" s="147"/>
      <c r="E153" s="148"/>
      <c r="F153" s="149"/>
      <c r="G153" s="130"/>
      <c r="H153" s="221"/>
      <c r="I153" s="9" t="str">
        <f t="shared" si="269"/>
        <v>Jan, 23</v>
      </c>
      <c r="J153" s="227"/>
      <c r="K153" s="11">
        <f t="array" ref="K153">ROUND(J153*$K$8,0)</f>
        <v>0</v>
      </c>
      <c r="L153" s="46">
        <f t="array" ref="L153">ROUND(J153+K153,0)</f>
        <v>0</v>
      </c>
      <c r="M153" s="47">
        <f t="array" ref="M153">J153</f>
        <v>0</v>
      </c>
      <c r="N153" s="11">
        <f t="array" ref="N153">ROUND(M153*$N$8,0)</f>
        <v>0</v>
      </c>
      <c r="O153" s="46">
        <f t="array" ref="O153">ROUND(M153+N153,0)</f>
        <v>0</v>
      </c>
      <c r="P153" s="48">
        <f t="array" ref="P153">ROUND(J153-M153,0)</f>
        <v>0</v>
      </c>
      <c r="Q153" s="49">
        <f t="array" ref="Q153">ROUND(K153-N153,0)</f>
        <v>0</v>
      </c>
      <c r="R153" s="46">
        <f t="array" ref="R153">ROUND(P153+Q153,0)</f>
        <v>0</v>
      </c>
      <c r="S153" s="15">
        <f t="shared" ref="S153" si="286">IF($H153="Before-2004",Q153,0)</f>
        <v>0</v>
      </c>
      <c r="T153" s="15">
        <f t="shared" ref="T153" si="287">IF(OR($F$1="No",$H153="Before-2004"),0,ROUND(Q153*0.1,0))</f>
        <v>0</v>
      </c>
      <c r="U153" s="16">
        <f>IF($H153="Before-2004",0,ROUND(Q153-T153,0))</f>
        <v>0</v>
      </c>
      <c r="V153" s="50">
        <f t="array" ref="V153">ROUND(S153+T153+U153,0)</f>
        <v>0</v>
      </c>
      <c r="W153" s="17">
        <f t="array" ref="W153">ROUND(R153-V153,0)</f>
        <v>0</v>
      </c>
      <c r="X153" s="51"/>
      <c r="Y153" s="19"/>
      <c r="Z153" s="232"/>
    </row>
    <row r="154" spans="1:211" s="7" customFormat="1" ht="21.75" customHeight="1">
      <c r="A154" s="8" t="str">
        <f>IF(C153&gt;=1,"y","n")</f>
        <v>n</v>
      </c>
      <c r="B154" s="211"/>
      <c r="C154" s="161"/>
      <c r="D154" s="150"/>
      <c r="E154" s="151"/>
      <c r="F154" s="152"/>
      <c r="G154" s="131"/>
      <c r="H154" s="222"/>
      <c r="I154" s="21" t="str">
        <f t="shared" si="269"/>
        <v>Feb, 23</v>
      </c>
      <c r="J154" s="52">
        <f>$J153</f>
        <v>0</v>
      </c>
      <c r="K154" s="22">
        <f t="array" ref="K154">ROUND(J154*$K$8,0)</f>
        <v>0</v>
      </c>
      <c r="L154" s="35">
        <f t="array" ref="L154">ROUND(J154+K154,0)</f>
        <v>0</v>
      </c>
      <c r="M154" s="24">
        <f t="array" ref="M154">J154</f>
        <v>0</v>
      </c>
      <c r="N154" s="22">
        <f t="array" ref="N154">ROUND(M154*$N$8,0)</f>
        <v>0</v>
      </c>
      <c r="O154" s="35">
        <f t="array" ref="O154">ROUND(M154+N154,0)</f>
        <v>0</v>
      </c>
      <c r="P154" s="37">
        <f t="array" ref="P154">ROUND(J154-M154,0)</f>
        <v>0</v>
      </c>
      <c r="Q154" s="38">
        <f t="array" ref="Q154">ROUND(K154-N154,0)</f>
        <v>0</v>
      </c>
      <c r="R154" s="35">
        <f t="array" ref="R154">ROUND(P154+Q154,0)</f>
        <v>0</v>
      </c>
      <c r="S154" s="27">
        <f t="shared" ref="S154" si="288">IF($H153="Before-2004",Q154,0)</f>
        <v>0</v>
      </c>
      <c r="T154" s="27">
        <f t="shared" ref="T154" si="289">IF(OR($F$1="No",$H153="Before-2004"),0,ROUND(Q154*0.1,0))</f>
        <v>0</v>
      </c>
      <c r="U154" s="28">
        <f>IF($H153="Before-2004",0,ROUND(Q154-T154,0))</f>
        <v>0</v>
      </c>
      <c r="V154" s="41">
        <f t="array" ref="V154">ROUND(S154+T154+U154,0)</f>
        <v>0</v>
      </c>
      <c r="W154" s="53">
        <f t="array" ref="W154">ROUND(R154-V154,0)</f>
        <v>0</v>
      </c>
      <c r="X154" s="43"/>
      <c r="Y154" s="54"/>
      <c r="Z154" s="232"/>
    </row>
    <row r="155" spans="1:211" s="7" customFormat="1" ht="21.75" customHeight="1" thickBot="1">
      <c r="A155" s="8" t="str">
        <f>IF(C153&gt;=1,"y","n")</f>
        <v>n</v>
      </c>
      <c r="B155" s="211"/>
      <c r="C155" s="210"/>
      <c r="D155" s="153"/>
      <c r="E155" s="154"/>
      <c r="F155" s="155"/>
      <c r="G155" s="132"/>
      <c r="H155" s="222"/>
      <c r="I155" s="77" t="str">
        <f t="shared" si="269"/>
        <v>Mar, 23</v>
      </c>
      <c r="J155" s="33">
        <f>$J153</f>
        <v>0</v>
      </c>
      <c r="K155" s="56">
        <f t="array" ref="K155">ROUND(J155*$K$8,0)</f>
        <v>0</v>
      </c>
      <c r="L155" s="57">
        <f t="array" ref="L155">ROUND(J155+K155,0)</f>
        <v>0</v>
      </c>
      <c r="M155" s="58">
        <f t="array" ref="M155">J155</f>
        <v>0</v>
      </c>
      <c r="N155" s="56">
        <f t="array" ref="N155">ROUND(M155*$N$8,0)</f>
        <v>0</v>
      </c>
      <c r="O155" s="57">
        <f t="array" ref="O155">ROUND(M155+N155,0)</f>
        <v>0</v>
      </c>
      <c r="P155" s="59">
        <f t="array" ref="P155">ROUND(J155-M155,0)</f>
        <v>0</v>
      </c>
      <c r="Q155" s="60">
        <f t="array" ref="Q155">ROUND(K155-N155,0)</f>
        <v>0</v>
      </c>
      <c r="R155" s="57">
        <f t="array" ref="R155">ROUND(P155+Q155,0)</f>
        <v>0</v>
      </c>
      <c r="S155" s="39">
        <f t="shared" ref="S155" si="290">IF($H153="Before-2004",Q155,0)</f>
        <v>0</v>
      </c>
      <c r="T155" s="39">
        <f t="shared" ref="T155" si="291">IF(OR($F$1="No",$H153="Before-2004"),0,ROUND(Q155*0.1,0))</f>
        <v>0</v>
      </c>
      <c r="U155" s="40">
        <f>IF($H153="Before-2004",0,ROUND(Q155-T155,0))</f>
        <v>0</v>
      </c>
      <c r="V155" s="61">
        <f t="array" ref="V155">ROUND(S155+T155+U155,0)</f>
        <v>0</v>
      </c>
      <c r="W155" s="62">
        <f t="array" ref="W155">ROUND(R155-V155,0)</f>
        <v>0</v>
      </c>
      <c r="X155" s="63"/>
      <c r="Y155" s="64"/>
      <c r="Z155" s="232"/>
    </row>
    <row r="156" spans="1:211" s="7" customFormat="1" ht="21.75" customHeight="1">
      <c r="A156" s="8" t="str">
        <f>IF(C156&gt;=1,"y","n")</f>
        <v>n</v>
      </c>
      <c r="B156" s="211"/>
      <c r="C156" s="160">
        <f>IF(D156&gt;0,C153+1,0)</f>
        <v>0</v>
      </c>
      <c r="D156" s="147"/>
      <c r="E156" s="148"/>
      <c r="F156" s="149"/>
      <c r="G156" s="130"/>
      <c r="H156" s="221"/>
      <c r="I156" s="9" t="str">
        <f t="shared" si="269"/>
        <v>Jan, 23</v>
      </c>
      <c r="J156" s="227">
        <v>0</v>
      </c>
      <c r="K156" s="11">
        <f t="array" ref="K156">ROUND(J156*$K$8,0)</f>
        <v>0</v>
      </c>
      <c r="L156" s="46">
        <f t="array" ref="L156">ROUND(J156+K156,0)</f>
        <v>0</v>
      </c>
      <c r="M156" s="47">
        <f t="array" ref="M156">J156</f>
        <v>0</v>
      </c>
      <c r="N156" s="11">
        <f t="array" ref="N156">ROUND(M156*$N$8,0)</f>
        <v>0</v>
      </c>
      <c r="O156" s="46">
        <f t="array" ref="O156">ROUND(M156+N156,0)</f>
        <v>0</v>
      </c>
      <c r="P156" s="48">
        <f t="array" ref="P156">ROUND(J156-M156,0)</f>
        <v>0</v>
      </c>
      <c r="Q156" s="49">
        <f t="array" ref="Q156">ROUND(K156-N156,0)</f>
        <v>0</v>
      </c>
      <c r="R156" s="46">
        <f t="array" ref="R156">ROUND(P156+Q156,0)</f>
        <v>0</v>
      </c>
      <c r="S156" s="15">
        <f t="shared" ref="S156" si="292">IF($H156="Before-2004",Q156,0)</f>
        <v>0</v>
      </c>
      <c r="T156" s="15">
        <f t="shared" ref="T156" si="293">IF(OR($F$1="No",$H156="Before-2004"),0,ROUND(Q156*0.1,0))</f>
        <v>0</v>
      </c>
      <c r="U156" s="16">
        <f>IF($H156="Before-2004",0,ROUND(Q156-T156,0))</f>
        <v>0</v>
      </c>
      <c r="V156" s="50">
        <f t="array" ref="V156">ROUND(S156+T156+U156,0)</f>
        <v>0</v>
      </c>
      <c r="W156" s="17">
        <f t="array" ref="W156">ROUND(R156-V156,0)</f>
        <v>0</v>
      </c>
      <c r="X156" s="51"/>
      <c r="Y156" s="19"/>
      <c r="Z156" s="232"/>
    </row>
    <row r="157" spans="1:211" s="7" customFormat="1" ht="21.75" customHeight="1">
      <c r="A157" s="8" t="str">
        <f>IF(C156&gt;=1,"y","n")</f>
        <v>n</v>
      </c>
      <c r="B157" s="211"/>
      <c r="C157" s="161"/>
      <c r="D157" s="150"/>
      <c r="E157" s="151"/>
      <c r="F157" s="152"/>
      <c r="G157" s="131"/>
      <c r="H157" s="222"/>
      <c r="I157" s="21" t="str">
        <f t="shared" si="269"/>
        <v>Feb, 23</v>
      </c>
      <c r="J157" s="52">
        <f>$J156</f>
        <v>0</v>
      </c>
      <c r="K157" s="22">
        <f t="array" ref="K157">ROUND(J157*$K$8,0)</f>
        <v>0</v>
      </c>
      <c r="L157" s="35">
        <f t="array" ref="L157">ROUND(J157+K157,0)</f>
        <v>0</v>
      </c>
      <c r="M157" s="24">
        <f t="array" ref="M157">J157</f>
        <v>0</v>
      </c>
      <c r="N157" s="22">
        <f t="array" ref="N157">ROUND(M157*$N$8,0)</f>
        <v>0</v>
      </c>
      <c r="O157" s="35">
        <f t="array" ref="O157">ROUND(M157+N157,0)</f>
        <v>0</v>
      </c>
      <c r="P157" s="37">
        <f t="array" ref="P157">ROUND(J157-M157,0)</f>
        <v>0</v>
      </c>
      <c r="Q157" s="38">
        <f t="array" ref="Q157">ROUND(K157-N157,0)</f>
        <v>0</v>
      </c>
      <c r="R157" s="35">
        <f t="array" ref="R157">ROUND(P157+Q157,0)</f>
        <v>0</v>
      </c>
      <c r="S157" s="27">
        <f t="shared" ref="S157" si="294">IF($H156="Before-2004",Q157,0)</f>
        <v>0</v>
      </c>
      <c r="T157" s="27">
        <f t="shared" ref="T157" si="295">IF(OR($F$1="No",$H156="Before-2004"),0,ROUND(Q157*0.1,0))</f>
        <v>0</v>
      </c>
      <c r="U157" s="28">
        <f>IF($H156="Before-2004",0,ROUND(Q157-T157,0))</f>
        <v>0</v>
      </c>
      <c r="V157" s="41">
        <f t="array" ref="V157">ROUND(S157+T157+U157,0)</f>
        <v>0</v>
      </c>
      <c r="W157" s="53">
        <f t="array" ref="W157">ROUND(R157-V157,0)</f>
        <v>0</v>
      </c>
      <c r="X157" s="43"/>
      <c r="Y157" s="54"/>
      <c r="Z157" s="232"/>
      <c r="HC157" s="55"/>
    </row>
    <row r="158" spans="1:211" s="7" customFormat="1" ht="21.75" customHeight="1" thickBot="1">
      <c r="A158" s="8" t="str">
        <f>IF(C156&gt;=1,"y","n")</f>
        <v>n</v>
      </c>
      <c r="B158" s="211"/>
      <c r="C158" s="210"/>
      <c r="D158" s="153"/>
      <c r="E158" s="154"/>
      <c r="F158" s="155"/>
      <c r="G158" s="132"/>
      <c r="H158" s="222"/>
      <c r="I158" s="77" t="str">
        <f t="shared" si="269"/>
        <v>Mar, 23</v>
      </c>
      <c r="J158" s="33">
        <f>$J156</f>
        <v>0</v>
      </c>
      <c r="K158" s="56">
        <f t="array" ref="K158">ROUND(J158*$K$8,0)</f>
        <v>0</v>
      </c>
      <c r="L158" s="57">
        <f t="array" ref="L158">ROUND(J158+K158,0)</f>
        <v>0</v>
      </c>
      <c r="M158" s="58">
        <f t="array" ref="M158">J158</f>
        <v>0</v>
      </c>
      <c r="N158" s="56">
        <f t="array" ref="N158">ROUND(M158*$N$8,0)</f>
        <v>0</v>
      </c>
      <c r="O158" s="57">
        <f t="array" ref="O158">ROUND(M158+N158,0)</f>
        <v>0</v>
      </c>
      <c r="P158" s="59">
        <f t="array" ref="P158">ROUND(J158-M158,0)</f>
        <v>0</v>
      </c>
      <c r="Q158" s="60">
        <f t="array" ref="Q158">ROUND(K158-N158,0)</f>
        <v>0</v>
      </c>
      <c r="R158" s="57">
        <f t="array" ref="R158">ROUND(P158+Q158,0)</f>
        <v>0</v>
      </c>
      <c r="S158" s="39">
        <f t="shared" ref="S158" si="296">IF($H156="Before-2004",Q158,0)</f>
        <v>0</v>
      </c>
      <c r="T158" s="39">
        <f t="shared" ref="T158" si="297">IF(OR($F$1="No",$H156="Before-2004"),0,ROUND(Q158*0.1,0))</f>
        <v>0</v>
      </c>
      <c r="U158" s="40">
        <f>IF($H156="Before-2004",0,ROUND(Q158-T158,0))</f>
        <v>0</v>
      </c>
      <c r="V158" s="61">
        <f t="array" ref="V158">ROUND(S158+T158+U158,0)</f>
        <v>0</v>
      </c>
      <c r="W158" s="62">
        <f t="array" ref="W158">ROUND(R158-V158,0)</f>
        <v>0</v>
      </c>
      <c r="X158" s="63"/>
      <c r="Y158" s="64"/>
      <c r="Z158" s="232"/>
    </row>
    <row r="159" spans="1:211" s="7" customFormat="1" ht="21.75" customHeight="1">
      <c r="A159" s="8" t="str">
        <f>IF(C159&gt;=1,"y","n")</f>
        <v>n</v>
      </c>
      <c r="B159" s="211"/>
      <c r="C159" s="160">
        <f>IF(D159&gt;0,C156+1,0)</f>
        <v>0</v>
      </c>
      <c r="D159" s="147"/>
      <c r="E159" s="148"/>
      <c r="F159" s="149"/>
      <c r="G159" s="130"/>
      <c r="H159" s="221"/>
      <c r="I159" s="9" t="str">
        <f t="shared" si="269"/>
        <v>Jan, 23</v>
      </c>
      <c r="J159" s="227"/>
      <c r="K159" s="11">
        <f t="array" ref="K159">ROUND(J159*$K$8,0)</f>
        <v>0</v>
      </c>
      <c r="L159" s="46">
        <f t="array" ref="L159">ROUND(J159+K159,0)</f>
        <v>0</v>
      </c>
      <c r="M159" s="47">
        <f t="array" ref="M159">J159</f>
        <v>0</v>
      </c>
      <c r="N159" s="11">
        <f t="array" ref="N159">ROUND(M159*$N$8,0)</f>
        <v>0</v>
      </c>
      <c r="O159" s="46">
        <f t="array" ref="O159">ROUND(M159+N159,0)</f>
        <v>0</v>
      </c>
      <c r="P159" s="48">
        <f t="array" ref="P159">ROUND(J159-M159,0)</f>
        <v>0</v>
      </c>
      <c r="Q159" s="49">
        <f t="array" ref="Q159">ROUND(K159-N159,0)</f>
        <v>0</v>
      </c>
      <c r="R159" s="46">
        <f t="array" ref="R159">ROUND(P159+Q159,0)</f>
        <v>0</v>
      </c>
      <c r="S159" s="15">
        <f t="shared" ref="S159" si="298">IF($H159="Before-2004",Q159,0)</f>
        <v>0</v>
      </c>
      <c r="T159" s="15">
        <f t="shared" ref="T159" si="299">IF(OR($F$1="No",$H159="Before-2004"),0,ROUND(Q159*0.1,0))</f>
        <v>0</v>
      </c>
      <c r="U159" s="16">
        <f>IF($H159="Before-2004",0,ROUND(Q159-T159,0))</f>
        <v>0</v>
      </c>
      <c r="V159" s="50">
        <f t="array" ref="V159">ROUND(S159+T159+U159,0)</f>
        <v>0</v>
      </c>
      <c r="W159" s="17">
        <f t="array" ref="W159">ROUND(R159-V159,0)</f>
        <v>0</v>
      </c>
      <c r="X159" s="51"/>
      <c r="Y159" s="19"/>
      <c r="Z159" s="232"/>
    </row>
    <row r="160" spans="1:211" s="7" customFormat="1" ht="21.75" customHeight="1">
      <c r="A160" s="8" t="str">
        <f>IF(C159&gt;=1,"y","n")</f>
        <v>n</v>
      </c>
      <c r="B160" s="211"/>
      <c r="C160" s="161"/>
      <c r="D160" s="150"/>
      <c r="E160" s="151"/>
      <c r="F160" s="152"/>
      <c r="G160" s="131"/>
      <c r="H160" s="222"/>
      <c r="I160" s="21" t="str">
        <f t="shared" si="269"/>
        <v>Feb, 23</v>
      </c>
      <c r="J160" s="52">
        <f>$J159</f>
        <v>0</v>
      </c>
      <c r="K160" s="22">
        <f t="array" ref="K160">ROUND(J160*$K$8,0)</f>
        <v>0</v>
      </c>
      <c r="L160" s="35">
        <f t="array" ref="L160">ROUND(J160+K160,0)</f>
        <v>0</v>
      </c>
      <c r="M160" s="24">
        <f t="array" ref="M160">J160</f>
        <v>0</v>
      </c>
      <c r="N160" s="22">
        <f t="array" ref="N160">ROUND(M160*$N$8,0)</f>
        <v>0</v>
      </c>
      <c r="O160" s="35">
        <f t="array" ref="O160">ROUND(M160+N160,0)</f>
        <v>0</v>
      </c>
      <c r="P160" s="37">
        <f t="array" ref="P160">ROUND(J160-M160,0)</f>
        <v>0</v>
      </c>
      <c r="Q160" s="38">
        <f t="array" ref="Q160">ROUND(K160-N160,0)</f>
        <v>0</v>
      </c>
      <c r="R160" s="35">
        <f t="array" ref="R160">ROUND(P160+Q160,0)</f>
        <v>0</v>
      </c>
      <c r="S160" s="27">
        <f t="shared" ref="S160" si="300">IF($H159="Before-2004",Q160,0)</f>
        <v>0</v>
      </c>
      <c r="T160" s="27">
        <f t="shared" ref="T160" si="301">IF(OR($F$1="No",$H159="Before-2004"),0,ROUND(Q160*0.1,0))</f>
        <v>0</v>
      </c>
      <c r="U160" s="28">
        <f>IF($H159="Before-2004",0,ROUND(Q160-T160,0))</f>
        <v>0</v>
      </c>
      <c r="V160" s="41">
        <f t="array" ref="V160">ROUND(S160+T160+U160,0)</f>
        <v>0</v>
      </c>
      <c r="W160" s="53">
        <f t="array" ref="W160">ROUND(R160-V160,0)</f>
        <v>0</v>
      </c>
      <c r="X160" s="43"/>
      <c r="Y160" s="54"/>
      <c r="Z160" s="232"/>
    </row>
    <row r="161" spans="1:211" s="7" customFormat="1" ht="21.75" customHeight="1" thickBot="1">
      <c r="A161" s="8" t="str">
        <f>IF(C159&gt;=1,"y","n")</f>
        <v>n</v>
      </c>
      <c r="B161" s="211"/>
      <c r="C161" s="210"/>
      <c r="D161" s="153"/>
      <c r="E161" s="154"/>
      <c r="F161" s="155"/>
      <c r="G161" s="132"/>
      <c r="H161" s="222"/>
      <c r="I161" s="77" t="str">
        <f t="shared" si="269"/>
        <v>Mar, 23</v>
      </c>
      <c r="J161" s="33">
        <f>$J159</f>
        <v>0</v>
      </c>
      <c r="K161" s="56">
        <f t="array" ref="K161">ROUND(J161*$K$8,0)</f>
        <v>0</v>
      </c>
      <c r="L161" s="57">
        <f t="array" ref="L161">ROUND(J161+K161,0)</f>
        <v>0</v>
      </c>
      <c r="M161" s="58">
        <f t="array" ref="M161">J161</f>
        <v>0</v>
      </c>
      <c r="N161" s="56">
        <f t="array" ref="N161">ROUND(M161*$N$8,0)</f>
        <v>0</v>
      </c>
      <c r="O161" s="57">
        <f t="array" ref="O161">ROUND(M161+N161,0)</f>
        <v>0</v>
      </c>
      <c r="P161" s="59">
        <f t="array" ref="P161">ROUND(J161-M161,0)</f>
        <v>0</v>
      </c>
      <c r="Q161" s="60">
        <f t="array" ref="Q161">ROUND(K161-N161,0)</f>
        <v>0</v>
      </c>
      <c r="R161" s="57">
        <f t="array" ref="R161">ROUND(P161+Q161,0)</f>
        <v>0</v>
      </c>
      <c r="S161" s="39">
        <f t="shared" ref="S161" si="302">IF($H159="Before-2004",Q161,0)</f>
        <v>0</v>
      </c>
      <c r="T161" s="39">
        <f t="shared" ref="T161" si="303">IF(OR($F$1="No",$H159="Before-2004"),0,ROUND(Q161*0.1,0))</f>
        <v>0</v>
      </c>
      <c r="U161" s="40">
        <f>IF($H159="Before-2004",0,ROUND(Q161-T161,0))</f>
        <v>0</v>
      </c>
      <c r="V161" s="61">
        <f t="array" ref="V161">ROUND(S161+T161+U161,0)</f>
        <v>0</v>
      </c>
      <c r="W161" s="62">
        <f t="array" ref="W161">ROUND(R161-V161,0)</f>
        <v>0</v>
      </c>
      <c r="X161" s="63"/>
      <c r="Y161" s="64"/>
      <c r="Z161" s="232"/>
    </row>
    <row r="162" spans="1:211" s="7" customFormat="1" ht="21.75" customHeight="1">
      <c r="A162" s="8" t="str">
        <f>IF(C162&gt;=1,"y","n")</f>
        <v>n</v>
      </c>
      <c r="B162" s="211"/>
      <c r="C162" s="160">
        <f>IF(D162&gt;0,C159+1,0)</f>
        <v>0</v>
      </c>
      <c r="D162" s="147"/>
      <c r="E162" s="148"/>
      <c r="F162" s="149"/>
      <c r="G162" s="130"/>
      <c r="H162" s="221"/>
      <c r="I162" s="9" t="str">
        <f t="shared" si="269"/>
        <v>Jan, 23</v>
      </c>
      <c r="J162" s="227"/>
      <c r="K162" s="11">
        <f t="array" ref="K162">ROUND(J162*$K$8,0)</f>
        <v>0</v>
      </c>
      <c r="L162" s="46">
        <f t="array" ref="L162">ROUND(J162+K162,0)</f>
        <v>0</v>
      </c>
      <c r="M162" s="47">
        <f t="array" ref="M162">J162</f>
        <v>0</v>
      </c>
      <c r="N162" s="11">
        <f t="array" ref="N162">ROUND(M162*$N$8,0)</f>
        <v>0</v>
      </c>
      <c r="O162" s="46">
        <f t="array" ref="O162">ROUND(M162+N162,0)</f>
        <v>0</v>
      </c>
      <c r="P162" s="48">
        <f t="array" ref="P162">ROUND(J162-M162,0)</f>
        <v>0</v>
      </c>
      <c r="Q162" s="49">
        <f t="array" ref="Q162">ROUND(K162-N162,0)</f>
        <v>0</v>
      </c>
      <c r="R162" s="46">
        <f t="array" ref="R162">ROUND(P162+Q162,0)</f>
        <v>0</v>
      </c>
      <c r="S162" s="15">
        <f t="shared" ref="S162" si="304">IF($H162="Before-2004",Q162,0)</f>
        <v>0</v>
      </c>
      <c r="T162" s="15">
        <f t="shared" ref="T162" si="305">IF(OR($F$1="No",$H162="Before-2004"),0,ROUND(Q162*0.1,0))</f>
        <v>0</v>
      </c>
      <c r="U162" s="16">
        <f>IF($H162="Before-2004",0,ROUND(Q162-T162,0))</f>
        <v>0</v>
      </c>
      <c r="V162" s="50">
        <f t="array" ref="V162">ROUND(S162+T162+U162,0)</f>
        <v>0</v>
      </c>
      <c r="W162" s="17">
        <f t="array" ref="W162">ROUND(R162-V162,0)</f>
        <v>0</v>
      </c>
      <c r="X162" s="51"/>
      <c r="Y162" s="19"/>
      <c r="Z162" s="232"/>
    </row>
    <row r="163" spans="1:211" s="7" customFormat="1" ht="21.75" customHeight="1">
      <c r="A163" s="8" t="str">
        <f>IF(C162&gt;=1,"y","n")</f>
        <v>n</v>
      </c>
      <c r="B163" s="211"/>
      <c r="C163" s="161"/>
      <c r="D163" s="150"/>
      <c r="E163" s="151"/>
      <c r="F163" s="152"/>
      <c r="G163" s="131"/>
      <c r="H163" s="222"/>
      <c r="I163" s="21" t="str">
        <f t="shared" si="269"/>
        <v>Feb, 23</v>
      </c>
      <c r="J163" s="52">
        <f>$J162</f>
        <v>0</v>
      </c>
      <c r="K163" s="22">
        <f t="array" ref="K163">ROUND(J163*$K$8,0)</f>
        <v>0</v>
      </c>
      <c r="L163" s="35">
        <f t="array" ref="L163">ROUND(J163+K163,0)</f>
        <v>0</v>
      </c>
      <c r="M163" s="24">
        <f t="array" ref="M163">J163</f>
        <v>0</v>
      </c>
      <c r="N163" s="22">
        <f t="array" ref="N163">ROUND(M163*$N$8,0)</f>
        <v>0</v>
      </c>
      <c r="O163" s="35">
        <f t="array" ref="O163">ROUND(M163+N163,0)</f>
        <v>0</v>
      </c>
      <c r="P163" s="37">
        <f t="array" ref="P163">ROUND(J163-M163,0)</f>
        <v>0</v>
      </c>
      <c r="Q163" s="38">
        <f t="array" ref="Q163">ROUND(K163-N163,0)</f>
        <v>0</v>
      </c>
      <c r="R163" s="35">
        <f t="array" ref="R163">ROUND(P163+Q163,0)</f>
        <v>0</v>
      </c>
      <c r="S163" s="27">
        <f t="shared" ref="S163" si="306">IF($H162="Before-2004",Q163,0)</f>
        <v>0</v>
      </c>
      <c r="T163" s="27">
        <f t="shared" ref="T163" si="307">IF(OR($F$1="No",$H162="Before-2004"),0,ROUND(Q163*0.1,0))</f>
        <v>0</v>
      </c>
      <c r="U163" s="28">
        <f>IF($H162="Before-2004",0,ROUND(Q163-T163,0))</f>
        <v>0</v>
      </c>
      <c r="V163" s="41">
        <f t="array" ref="V163">ROUND(S163+T163+U163,0)</f>
        <v>0</v>
      </c>
      <c r="W163" s="53">
        <f t="array" ref="W163">ROUND(R163-V163,0)</f>
        <v>0</v>
      </c>
      <c r="X163" s="43"/>
      <c r="Y163" s="54"/>
      <c r="Z163" s="232"/>
    </row>
    <row r="164" spans="1:211" s="7" customFormat="1" ht="21.75" customHeight="1" thickBot="1">
      <c r="A164" s="8" t="str">
        <f>IF(C162&gt;=1,"y","n")</f>
        <v>n</v>
      </c>
      <c r="B164" s="211"/>
      <c r="C164" s="210"/>
      <c r="D164" s="153"/>
      <c r="E164" s="154"/>
      <c r="F164" s="155"/>
      <c r="G164" s="132"/>
      <c r="H164" s="222"/>
      <c r="I164" s="77" t="str">
        <f t="shared" si="269"/>
        <v>Mar, 23</v>
      </c>
      <c r="J164" s="33">
        <f>$J162</f>
        <v>0</v>
      </c>
      <c r="K164" s="56">
        <f t="array" ref="K164">ROUND(J164*$K$8,0)</f>
        <v>0</v>
      </c>
      <c r="L164" s="57">
        <f t="array" ref="L164">ROUND(J164+K164,0)</f>
        <v>0</v>
      </c>
      <c r="M164" s="58">
        <f t="array" ref="M164">J164</f>
        <v>0</v>
      </c>
      <c r="N164" s="56">
        <f t="array" ref="N164">ROUND(M164*$N$8,0)</f>
        <v>0</v>
      </c>
      <c r="O164" s="57">
        <f t="array" ref="O164">ROUND(M164+N164,0)</f>
        <v>0</v>
      </c>
      <c r="P164" s="59">
        <f t="array" ref="P164">ROUND(J164-M164,0)</f>
        <v>0</v>
      </c>
      <c r="Q164" s="60">
        <f t="array" ref="Q164">ROUND(K164-N164,0)</f>
        <v>0</v>
      </c>
      <c r="R164" s="57">
        <f t="array" ref="R164">ROUND(P164+Q164,0)</f>
        <v>0</v>
      </c>
      <c r="S164" s="39">
        <f t="shared" ref="S164" si="308">IF($H162="Before-2004",Q164,0)</f>
        <v>0</v>
      </c>
      <c r="T164" s="39">
        <f t="shared" ref="T164" si="309">IF(OR($F$1="No",$H162="Before-2004"),0,ROUND(Q164*0.1,0))</f>
        <v>0</v>
      </c>
      <c r="U164" s="40">
        <f>IF($H162="Before-2004",0,ROUND(Q164-T164,0))</f>
        <v>0</v>
      </c>
      <c r="V164" s="61">
        <f t="array" ref="V164">ROUND(S164+T164+U164,0)</f>
        <v>0</v>
      </c>
      <c r="W164" s="62">
        <f t="array" ref="W164">ROUND(R164-V164,0)</f>
        <v>0</v>
      </c>
      <c r="X164" s="63"/>
      <c r="Y164" s="64"/>
      <c r="Z164" s="232"/>
    </row>
    <row r="165" spans="1:211" s="7" customFormat="1" ht="21.75" customHeight="1">
      <c r="A165" s="8" t="str">
        <f>IF(C165&gt;=1,"y","n")</f>
        <v>n</v>
      </c>
      <c r="B165" s="211"/>
      <c r="C165" s="160">
        <f>IF(D165&gt;0,C162+1,0)</f>
        <v>0</v>
      </c>
      <c r="D165" s="147"/>
      <c r="E165" s="148"/>
      <c r="F165" s="149"/>
      <c r="G165" s="130"/>
      <c r="H165" s="221"/>
      <c r="I165" s="9" t="str">
        <f t="shared" si="269"/>
        <v>Jan, 23</v>
      </c>
      <c r="J165" s="227"/>
      <c r="K165" s="11">
        <f t="array" ref="K165">ROUND(J165*$K$8,0)</f>
        <v>0</v>
      </c>
      <c r="L165" s="46">
        <f t="array" ref="L165">ROUND(J165+K165,0)</f>
        <v>0</v>
      </c>
      <c r="M165" s="47">
        <f t="array" ref="M165">J165</f>
        <v>0</v>
      </c>
      <c r="N165" s="11">
        <f t="array" ref="N165">ROUND(M165*$N$8,0)</f>
        <v>0</v>
      </c>
      <c r="O165" s="46">
        <f t="array" ref="O165">ROUND(M165+N165,0)</f>
        <v>0</v>
      </c>
      <c r="P165" s="48">
        <f t="array" ref="P165">ROUND(J165-M165,0)</f>
        <v>0</v>
      </c>
      <c r="Q165" s="49">
        <f t="array" ref="Q165">ROUND(K165-N165,0)</f>
        <v>0</v>
      </c>
      <c r="R165" s="46">
        <f t="array" ref="R165">ROUND(P165+Q165,0)</f>
        <v>0</v>
      </c>
      <c r="S165" s="15">
        <f t="shared" ref="S165" si="310">IF($H165="Before-2004",Q165,0)</f>
        <v>0</v>
      </c>
      <c r="T165" s="15">
        <f t="shared" ref="T165" si="311">IF(OR($F$1="No",$H165="Before-2004"),0,ROUND(Q165*0.1,0))</f>
        <v>0</v>
      </c>
      <c r="U165" s="16">
        <f>IF($H165="Before-2004",0,ROUND(Q165-T165,0))</f>
        <v>0</v>
      </c>
      <c r="V165" s="50">
        <f t="array" ref="V165">ROUND(S165+T165+U165,0)</f>
        <v>0</v>
      </c>
      <c r="W165" s="17">
        <f t="array" ref="W165">ROUND(R165-V165,0)</f>
        <v>0</v>
      </c>
      <c r="X165" s="51"/>
      <c r="Y165" s="19"/>
      <c r="Z165" s="232"/>
    </row>
    <row r="166" spans="1:211" s="7" customFormat="1" ht="21.75" customHeight="1">
      <c r="A166" s="8" t="str">
        <f>IF(C165&gt;=1,"y","n")</f>
        <v>n</v>
      </c>
      <c r="B166" s="211"/>
      <c r="C166" s="161"/>
      <c r="D166" s="150"/>
      <c r="E166" s="151"/>
      <c r="F166" s="152"/>
      <c r="G166" s="131"/>
      <c r="H166" s="222"/>
      <c r="I166" s="21" t="str">
        <f t="shared" si="269"/>
        <v>Feb, 23</v>
      </c>
      <c r="J166" s="52">
        <f>$J165</f>
        <v>0</v>
      </c>
      <c r="K166" s="22">
        <f t="array" ref="K166">ROUND(J166*$K$8,0)</f>
        <v>0</v>
      </c>
      <c r="L166" s="35">
        <f t="array" ref="L166">ROUND(J166+K166,0)</f>
        <v>0</v>
      </c>
      <c r="M166" s="24">
        <f t="array" ref="M166">J166</f>
        <v>0</v>
      </c>
      <c r="N166" s="22">
        <f t="array" ref="N166">ROUND(M166*$N$8,0)</f>
        <v>0</v>
      </c>
      <c r="O166" s="35">
        <f t="array" ref="O166">ROUND(M166+N166,0)</f>
        <v>0</v>
      </c>
      <c r="P166" s="37">
        <f t="array" ref="P166">ROUND(J166-M166,0)</f>
        <v>0</v>
      </c>
      <c r="Q166" s="38">
        <f t="array" ref="Q166">ROUND(K166-N166,0)</f>
        <v>0</v>
      </c>
      <c r="R166" s="35">
        <f t="array" ref="R166">ROUND(P166+Q166,0)</f>
        <v>0</v>
      </c>
      <c r="S166" s="27">
        <f t="shared" ref="S166" si="312">IF($H165="Before-2004",Q166,0)</f>
        <v>0</v>
      </c>
      <c r="T166" s="27">
        <f t="shared" ref="T166" si="313">IF(OR($F$1="No",$H165="Before-2004"),0,ROUND(Q166*0.1,0))</f>
        <v>0</v>
      </c>
      <c r="U166" s="28">
        <f>IF($H165="Before-2004",0,ROUND(Q166-T166,0))</f>
        <v>0</v>
      </c>
      <c r="V166" s="41">
        <f t="array" ref="V166">ROUND(S166+T166+U166,0)</f>
        <v>0</v>
      </c>
      <c r="W166" s="53">
        <f t="array" ref="W166">ROUND(R166-V166,0)</f>
        <v>0</v>
      </c>
      <c r="X166" s="43"/>
      <c r="Y166" s="54"/>
      <c r="Z166" s="232"/>
    </row>
    <row r="167" spans="1:211" s="7" customFormat="1" ht="21.75" customHeight="1" thickBot="1">
      <c r="A167" s="8" t="str">
        <f>IF(C165&gt;=1,"y","n")</f>
        <v>n</v>
      </c>
      <c r="B167" s="211"/>
      <c r="C167" s="210"/>
      <c r="D167" s="153"/>
      <c r="E167" s="154"/>
      <c r="F167" s="155"/>
      <c r="G167" s="132"/>
      <c r="H167" s="222"/>
      <c r="I167" s="77" t="str">
        <f t="shared" si="269"/>
        <v>Mar, 23</v>
      </c>
      <c r="J167" s="33">
        <f>$J165</f>
        <v>0</v>
      </c>
      <c r="K167" s="56">
        <f t="array" ref="K167">ROUND(J167*$K$8,0)</f>
        <v>0</v>
      </c>
      <c r="L167" s="57">
        <f t="array" ref="L167">ROUND(J167+K167,0)</f>
        <v>0</v>
      </c>
      <c r="M167" s="58">
        <f t="array" ref="M167">J167</f>
        <v>0</v>
      </c>
      <c r="N167" s="56">
        <f t="array" ref="N167">ROUND(M167*$N$8,0)</f>
        <v>0</v>
      </c>
      <c r="O167" s="57">
        <f t="array" ref="O167">ROUND(M167+N167,0)</f>
        <v>0</v>
      </c>
      <c r="P167" s="59">
        <f t="array" ref="P167">ROUND(J167-M167,0)</f>
        <v>0</v>
      </c>
      <c r="Q167" s="60">
        <f t="array" ref="Q167">ROUND(K167-N167,0)</f>
        <v>0</v>
      </c>
      <c r="R167" s="57">
        <f t="array" ref="R167">ROUND(P167+Q167,0)</f>
        <v>0</v>
      </c>
      <c r="S167" s="39">
        <f t="shared" ref="S167" si="314">IF($H165="Before-2004",Q167,0)</f>
        <v>0</v>
      </c>
      <c r="T167" s="39">
        <f t="shared" ref="T167" si="315">IF(OR($F$1="No",$H165="Before-2004"),0,ROUND(Q167*0.1,0))</f>
        <v>0</v>
      </c>
      <c r="U167" s="40">
        <f>IF($H165="Before-2004",0,ROUND(Q167-T167,0))</f>
        <v>0</v>
      </c>
      <c r="V167" s="61">
        <f t="array" ref="V167">ROUND(S167+T167+U167,0)</f>
        <v>0</v>
      </c>
      <c r="W167" s="62">
        <f t="array" ref="W167">ROUND(R167-V167,0)</f>
        <v>0</v>
      </c>
      <c r="X167" s="63"/>
      <c r="Y167" s="64"/>
      <c r="Z167" s="232"/>
    </row>
    <row r="168" spans="1:211" s="7" customFormat="1" ht="21.75" customHeight="1">
      <c r="A168" s="8" t="str">
        <f>IF(C168&gt;=1,"y","n")</f>
        <v>n</v>
      </c>
      <c r="B168" s="211"/>
      <c r="C168" s="160">
        <f>IF(D168&gt;0,C165+1,0)</f>
        <v>0</v>
      </c>
      <c r="D168" s="147"/>
      <c r="E168" s="148"/>
      <c r="F168" s="149"/>
      <c r="G168" s="130"/>
      <c r="H168" s="221"/>
      <c r="I168" s="9" t="str">
        <f t="shared" si="269"/>
        <v>Jan, 23</v>
      </c>
      <c r="J168" s="227"/>
      <c r="K168" s="11">
        <f t="array" ref="K168">ROUND(J168*$K$8,0)</f>
        <v>0</v>
      </c>
      <c r="L168" s="46">
        <f t="array" ref="L168">ROUND(J168+K168,0)</f>
        <v>0</v>
      </c>
      <c r="M168" s="47">
        <f t="array" ref="M168">J168</f>
        <v>0</v>
      </c>
      <c r="N168" s="11">
        <f t="array" ref="N168">ROUND(M168*$N$8,0)</f>
        <v>0</v>
      </c>
      <c r="O168" s="46">
        <f t="array" ref="O168">ROUND(M168+N168,0)</f>
        <v>0</v>
      </c>
      <c r="P168" s="48">
        <f t="array" ref="P168">ROUND(J168-M168,0)</f>
        <v>0</v>
      </c>
      <c r="Q168" s="49">
        <f t="array" ref="Q168">ROUND(K168-N168,0)</f>
        <v>0</v>
      </c>
      <c r="R168" s="46">
        <f t="array" ref="R168">ROUND(P168+Q168,0)</f>
        <v>0</v>
      </c>
      <c r="S168" s="15">
        <f t="shared" ref="S168" si="316">IF($H168="Before-2004",Q168,0)</f>
        <v>0</v>
      </c>
      <c r="T168" s="15">
        <f t="shared" ref="T168" si="317">IF(OR($F$1="No",$H168="Before-2004"),0,ROUND(Q168*0.1,0))</f>
        <v>0</v>
      </c>
      <c r="U168" s="16">
        <f>IF($H168="Before-2004",0,ROUND(Q168-T168,0))</f>
        <v>0</v>
      </c>
      <c r="V168" s="50">
        <f t="array" ref="V168">ROUND(S168+T168+U168,0)</f>
        <v>0</v>
      </c>
      <c r="W168" s="17">
        <f t="array" ref="W168">ROUND(R168-V168,0)</f>
        <v>0</v>
      </c>
      <c r="X168" s="51"/>
      <c r="Y168" s="19"/>
      <c r="Z168" s="232"/>
    </row>
    <row r="169" spans="1:211" s="7" customFormat="1" ht="21.75" customHeight="1">
      <c r="A169" s="8" t="str">
        <f>IF(C168&gt;=1,"y","n")</f>
        <v>n</v>
      </c>
      <c r="B169" s="211"/>
      <c r="C169" s="161"/>
      <c r="D169" s="150"/>
      <c r="E169" s="151"/>
      <c r="F169" s="152"/>
      <c r="G169" s="131"/>
      <c r="H169" s="222"/>
      <c r="I169" s="21" t="str">
        <f t="shared" si="269"/>
        <v>Feb, 23</v>
      </c>
      <c r="J169" s="52">
        <f>$J168</f>
        <v>0</v>
      </c>
      <c r="K169" s="22">
        <f t="array" ref="K169">ROUND(J169*$K$8,0)</f>
        <v>0</v>
      </c>
      <c r="L169" s="35">
        <f t="array" ref="L169">ROUND(J169+K169,0)</f>
        <v>0</v>
      </c>
      <c r="M169" s="24">
        <f t="array" ref="M169">J169</f>
        <v>0</v>
      </c>
      <c r="N169" s="22">
        <f t="array" ref="N169">ROUND(M169*$N$8,0)</f>
        <v>0</v>
      </c>
      <c r="O169" s="35">
        <f t="array" ref="O169">ROUND(M169+N169,0)</f>
        <v>0</v>
      </c>
      <c r="P169" s="37">
        <f t="array" ref="P169">ROUND(J169-M169,0)</f>
        <v>0</v>
      </c>
      <c r="Q169" s="38">
        <f t="array" ref="Q169">ROUND(K169-N169,0)</f>
        <v>0</v>
      </c>
      <c r="R169" s="35">
        <f t="array" ref="R169">ROUND(P169+Q169,0)</f>
        <v>0</v>
      </c>
      <c r="S169" s="27">
        <f t="shared" ref="S169" si="318">IF($H168="Before-2004",Q169,0)</f>
        <v>0</v>
      </c>
      <c r="T169" s="27">
        <f t="shared" ref="T169" si="319">IF(OR($F$1="No",$H168="Before-2004"),0,ROUND(Q169*0.1,0))</f>
        <v>0</v>
      </c>
      <c r="U169" s="28">
        <f>IF($H168="Before-2004",0,ROUND(Q169-T169,0))</f>
        <v>0</v>
      </c>
      <c r="V169" s="41">
        <f t="array" ref="V169">ROUND(S169+T169+U169,0)</f>
        <v>0</v>
      </c>
      <c r="W169" s="53">
        <f t="array" ref="W169">ROUND(R169-V169,0)</f>
        <v>0</v>
      </c>
      <c r="X169" s="43"/>
      <c r="Y169" s="54"/>
      <c r="Z169" s="232"/>
    </row>
    <row r="170" spans="1:211" s="7" customFormat="1" ht="21.75" customHeight="1" thickBot="1">
      <c r="A170" s="8" t="str">
        <f>IF(C168&gt;=1,"y","n")</f>
        <v>n</v>
      </c>
      <c r="B170" s="211"/>
      <c r="C170" s="210"/>
      <c r="D170" s="153"/>
      <c r="E170" s="154"/>
      <c r="F170" s="155"/>
      <c r="G170" s="132"/>
      <c r="H170" s="222"/>
      <c r="I170" s="77" t="str">
        <f t="shared" si="269"/>
        <v>Mar, 23</v>
      </c>
      <c r="J170" s="33">
        <f>$J168</f>
        <v>0</v>
      </c>
      <c r="K170" s="56">
        <f t="array" ref="K170">ROUND(J170*$K$8,0)</f>
        <v>0</v>
      </c>
      <c r="L170" s="57">
        <f t="array" ref="L170">ROUND(J170+K170,0)</f>
        <v>0</v>
      </c>
      <c r="M170" s="58">
        <f t="array" ref="M170">J170</f>
        <v>0</v>
      </c>
      <c r="N170" s="56">
        <f t="array" ref="N170">ROUND(M170*$N$8,0)</f>
        <v>0</v>
      </c>
      <c r="O170" s="57">
        <f t="array" ref="O170">ROUND(M170+N170,0)</f>
        <v>0</v>
      </c>
      <c r="P170" s="59">
        <f t="array" ref="P170">ROUND(J170-M170,0)</f>
        <v>0</v>
      </c>
      <c r="Q170" s="60">
        <f t="array" ref="Q170">ROUND(K170-N170,0)</f>
        <v>0</v>
      </c>
      <c r="R170" s="57">
        <f t="array" ref="R170">ROUND(P170+Q170,0)</f>
        <v>0</v>
      </c>
      <c r="S170" s="39">
        <f t="shared" ref="S170" si="320">IF($H168="Before-2004",Q170,0)</f>
        <v>0</v>
      </c>
      <c r="T170" s="39">
        <f t="shared" ref="T170" si="321">IF(OR($F$1="No",$H168="Before-2004"),0,ROUND(Q170*0.1,0))</f>
        <v>0</v>
      </c>
      <c r="U170" s="40">
        <f>IF($H168="Before-2004",0,ROUND(Q170-T170,0))</f>
        <v>0</v>
      </c>
      <c r="V170" s="61">
        <f t="array" ref="V170">ROUND(S170+T170+U170,0)</f>
        <v>0</v>
      </c>
      <c r="W170" s="62">
        <f t="array" ref="W170">ROUND(R170-V170,0)</f>
        <v>0</v>
      </c>
      <c r="X170" s="63"/>
      <c r="Y170" s="64"/>
      <c r="Z170" s="232"/>
    </row>
    <row r="171" spans="1:211" s="7" customFormat="1" ht="21.75" customHeight="1">
      <c r="A171" s="8" t="str">
        <f>IF(C171&gt;=1,"y","n")</f>
        <v>n</v>
      </c>
      <c r="B171" s="211"/>
      <c r="C171" s="160">
        <f>IF(D171&gt;0,C168+1,0)</f>
        <v>0</v>
      </c>
      <c r="D171" s="147"/>
      <c r="E171" s="148"/>
      <c r="F171" s="149"/>
      <c r="G171" s="130"/>
      <c r="H171" s="221"/>
      <c r="I171" s="9" t="str">
        <f t="shared" si="269"/>
        <v>Jan, 23</v>
      </c>
      <c r="J171" s="227">
        <v>0</v>
      </c>
      <c r="K171" s="11">
        <f t="array" ref="K171">ROUND(J171*$K$8,0)</f>
        <v>0</v>
      </c>
      <c r="L171" s="46">
        <f t="array" ref="L171">ROUND(J171+K171,0)</f>
        <v>0</v>
      </c>
      <c r="M171" s="47">
        <f t="array" ref="M171">J171</f>
        <v>0</v>
      </c>
      <c r="N171" s="11">
        <f t="array" ref="N171">ROUND(M171*$N$8,0)</f>
        <v>0</v>
      </c>
      <c r="O171" s="46">
        <f t="array" ref="O171">ROUND(M171+N171,0)</f>
        <v>0</v>
      </c>
      <c r="P171" s="48">
        <f t="array" ref="P171">ROUND(J171-M171,0)</f>
        <v>0</v>
      </c>
      <c r="Q171" s="49">
        <f t="array" ref="Q171">ROUND(K171-N171,0)</f>
        <v>0</v>
      </c>
      <c r="R171" s="46">
        <f t="array" ref="R171">ROUND(P171+Q171,0)</f>
        <v>0</v>
      </c>
      <c r="S171" s="15">
        <f t="shared" ref="S171" si="322">IF($H171="Before-2004",Q171,0)</f>
        <v>0</v>
      </c>
      <c r="T171" s="15">
        <f t="shared" ref="T171" si="323">IF(OR($F$1="No",$H171="Before-2004"),0,ROUND(Q171*0.1,0))</f>
        <v>0</v>
      </c>
      <c r="U171" s="16">
        <f>IF($H171="Before-2004",0,ROUND(Q171-T171,0))</f>
        <v>0</v>
      </c>
      <c r="V171" s="50">
        <f t="array" ref="V171">ROUND(S171+T171+U171,0)</f>
        <v>0</v>
      </c>
      <c r="W171" s="17">
        <f t="array" ref="W171">ROUND(R171-V171,0)</f>
        <v>0</v>
      </c>
      <c r="X171" s="51"/>
      <c r="Y171" s="19"/>
      <c r="Z171" s="232"/>
    </row>
    <row r="172" spans="1:211" s="7" customFormat="1" ht="21.75" customHeight="1">
      <c r="A172" s="8" t="str">
        <f>IF(C171&gt;=1,"y","n")</f>
        <v>n</v>
      </c>
      <c r="B172" s="211"/>
      <c r="C172" s="161"/>
      <c r="D172" s="150"/>
      <c r="E172" s="151"/>
      <c r="F172" s="152"/>
      <c r="G172" s="131"/>
      <c r="H172" s="222"/>
      <c r="I172" s="21" t="str">
        <f t="shared" si="269"/>
        <v>Feb, 23</v>
      </c>
      <c r="J172" s="52">
        <f>$J171</f>
        <v>0</v>
      </c>
      <c r="K172" s="22">
        <f t="array" ref="K172">ROUND(J172*$K$8,0)</f>
        <v>0</v>
      </c>
      <c r="L172" s="35">
        <f t="array" ref="L172">ROUND(J172+K172,0)</f>
        <v>0</v>
      </c>
      <c r="M172" s="24">
        <f t="array" ref="M172">J172</f>
        <v>0</v>
      </c>
      <c r="N172" s="22">
        <f t="array" ref="N172">ROUND(M172*$N$8,0)</f>
        <v>0</v>
      </c>
      <c r="O172" s="35">
        <f t="array" ref="O172">ROUND(M172+N172,0)</f>
        <v>0</v>
      </c>
      <c r="P172" s="37">
        <f t="array" ref="P172">ROUND(J172-M172,0)</f>
        <v>0</v>
      </c>
      <c r="Q172" s="38">
        <f t="array" ref="Q172">ROUND(K172-N172,0)</f>
        <v>0</v>
      </c>
      <c r="R172" s="35">
        <f t="array" ref="R172">ROUND(P172+Q172,0)</f>
        <v>0</v>
      </c>
      <c r="S172" s="27">
        <f t="shared" ref="S172" si="324">IF($H171="Before-2004",Q172,0)</f>
        <v>0</v>
      </c>
      <c r="T172" s="27">
        <f t="shared" ref="T172" si="325">IF(OR($F$1="No",$H171="Before-2004"),0,ROUND(Q172*0.1,0))</f>
        <v>0</v>
      </c>
      <c r="U172" s="28">
        <f>IF($H171="Before-2004",0,ROUND(Q172-T172,0))</f>
        <v>0</v>
      </c>
      <c r="V172" s="41">
        <f t="array" ref="V172">ROUND(S172+T172+U172,0)</f>
        <v>0</v>
      </c>
      <c r="W172" s="53">
        <f t="array" ref="W172">ROUND(R172-V172,0)</f>
        <v>0</v>
      </c>
      <c r="X172" s="43"/>
      <c r="Y172" s="54"/>
      <c r="Z172" s="232"/>
      <c r="HC172" s="55"/>
    </row>
    <row r="173" spans="1:211" s="7" customFormat="1" ht="21.75" customHeight="1" thickBot="1">
      <c r="A173" s="8" t="str">
        <f>IF(C171&gt;=1,"y","n")</f>
        <v>n</v>
      </c>
      <c r="B173" s="211"/>
      <c r="C173" s="210"/>
      <c r="D173" s="153"/>
      <c r="E173" s="154"/>
      <c r="F173" s="155"/>
      <c r="G173" s="132"/>
      <c r="H173" s="222"/>
      <c r="I173" s="77" t="str">
        <f t="shared" si="269"/>
        <v>Mar, 23</v>
      </c>
      <c r="J173" s="33">
        <f>$J171</f>
        <v>0</v>
      </c>
      <c r="K173" s="56">
        <f t="array" ref="K173">ROUND(J173*$K$8,0)</f>
        <v>0</v>
      </c>
      <c r="L173" s="57">
        <f t="array" ref="L173">ROUND(J173+K173,0)</f>
        <v>0</v>
      </c>
      <c r="M173" s="58">
        <f t="array" ref="M173">J173</f>
        <v>0</v>
      </c>
      <c r="N173" s="56">
        <f t="array" ref="N173">ROUND(M173*$N$8,0)</f>
        <v>0</v>
      </c>
      <c r="O173" s="57">
        <f t="array" ref="O173">ROUND(M173+N173,0)</f>
        <v>0</v>
      </c>
      <c r="P173" s="59">
        <f t="array" ref="P173">ROUND(J173-M173,0)</f>
        <v>0</v>
      </c>
      <c r="Q173" s="60">
        <f t="array" ref="Q173">ROUND(K173-N173,0)</f>
        <v>0</v>
      </c>
      <c r="R173" s="57">
        <f t="array" ref="R173">ROUND(P173+Q173,0)</f>
        <v>0</v>
      </c>
      <c r="S173" s="39">
        <f t="shared" ref="S173" si="326">IF($H171="Before-2004",Q173,0)</f>
        <v>0</v>
      </c>
      <c r="T173" s="39">
        <f t="shared" ref="T173" si="327">IF(OR($F$1="No",$H171="Before-2004"),0,ROUND(Q173*0.1,0))</f>
        <v>0</v>
      </c>
      <c r="U173" s="40">
        <f>IF($H171="Before-2004",0,ROUND(Q173-T173,0))</f>
        <v>0</v>
      </c>
      <c r="V173" s="61">
        <f t="array" ref="V173">ROUND(S173+T173+U173,0)</f>
        <v>0</v>
      </c>
      <c r="W173" s="62">
        <f t="array" ref="W173">ROUND(R173-V173,0)</f>
        <v>0</v>
      </c>
      <c r="X173" s="63"/>
      <c r="Y173" s="64"/>
      <c r="Z173" s="232"/>
    </row>
    <row r="174" spans="1:211" s="7" customFormat="1" ht="21.75" customHeight="1">
      <c r="A174" s="8" t="str">
        <f>IF(C174&gt;=1,"y","n")</f>
        <v>n</v>
      </c>
      <c r="B174" s="211"/>
      <c r="C174" s="160">
        <f>IF(D174&gt;0,C171+1,0)</f>
        <v>0</v>
      </c>
      <c r="D174" s="147"/>
      <c r="E174" s="148"/>
      <c r="F174" s="149"/>
      <c r="G174" s="130"/>
      <c r="H174" s="221"/>
      <c r="I174" s="9" t="str">
        <f t="shared" si="269"/>
        <v>Jan, 23</v>
      </c>
      <c r="J174" s="227"/>
      <c r="K174" s="11">
        <f t="array" ref="K174">ROUND(J174*$K$8,0)</f>
        <v>0</v>
      </c>
      <c r="L174" s="46">
        <f t="array" ref="L174">ROUND(J174+K174,0)</f>
        <v>0</v>
      </c>
      <c r="M174" s="47">
        <f t="array" ref="M174">J174</f>
        <v>0</v>
      </c>
      <c r="N174" s="11">
        <f t="array" ref="N174">ROUND(M174*$N$8,0)</f>
        <v>0</v>
      </c>
      <c r="O174" s="46">
        <f t="array" ref="O174">ROUND(M174+N174,0)</f>
        <v>0</v>
      </c>
      <c r="P174" s="48">
        <f t="array" ref="P174">ROUND(J174-M174,0)</f>
        <v>0</v>
      </c>
      <c r="Q174" s="49">
        <f t="array" ref="Q174">ROUND(K174-N174,0)</f>
        <v>0</v>
      </c>
      <c r="R174" s="46">
        <f t="array" ref="R174">ROUND(P174+Q174,0)</f>
        <v>0</v>
      </c>
      <c r="S174" s="15">
        <f t="shared" ref="S174" si="328">IF($H174="Before-2004",Q174,0)</f>
        <v>0</v>
      </c>
      <c r="T174" s="15">
        <f t="shared" ref="T174" si="329">IF(OR($F$1="No",$H174="Before-2004"),0,ROUND(Q174*0.1,0))</f>
        <v>0</v>
      </c>
      <c r="U174" s="16">
        <f>IF($H174="Before-2004",0,ROUND(Q174-T174,0))</f>
        <v>0</v>
      </c>
      <c r="V174" s="50">
        <f t="array" ref="V174">ROUND(S174+T174+U174,0)</f>
        <v>0</v>
      </c>
      <c r="W174" s="17">
        <f t="array" ref="W174">ROUND(R174-V174,0)</f>
        <v>0</v>
      </c>
      <c r="X174" s="51"/>
      <c r="Y174" s="19"/>
      <c r="Z174" s="232"/>
    </row>
    <row r="175" spans="1:211" s="7" customFormat="1" ht="21.75" customHeight="1">
      <c r="A175" s="8" t="str">
        <f>IF(C174&gt;=1,"y","n")</f>
        <v>n</v>
      </c>
      <c r="B175" s="211"/>
      <c r="C175" s="161"/>
      <c r="D175" s="150"/>
      <c r="E175" s="151"/>
      <c r="F175" s="152"/>
      <c r="G175" s="131"/>
      <c r="H175" s="222"/>
      <c r="I175" s="21" t="str">
        <f t="shared" si="269"/>
        <v>Feb, 23</v>
      </c>
      <c r="J175" s="52">
        <f>$J174</f>
        <v>0</v>
      </c>
      <c r="K175" s="22">
        <f t="array" ref="K175">ROUND(J175*$K$8,0)</f>
        <v>0</v>
      </c>
      <c r="L175" s="35">
        <f t="array" ref="L175">ROUND(J175+K175,0)</f>
        <v>0</v>
      </c>
      <c r="M175" s="24">
        <f t="array" ref="M175">J175</f>
        <v>0</v>
      </c>
      <c r="N175" s="22">
        <f t="array" ref="N175">ROUND(M175*$N$8,0)</f>
        <v>0</v>
      </c>
      <c r="O175" s="35">
        <f t="array" ref="O175">ROUND(M175+N175,0)</f>
        <v>0</v>
      </c>
      <c r="P175" s="37">
        <f t="array" ref="P175">ROUND(J175-M175,0)</f>
        <v>0</v>
      </c>
      <c r="Q175" s="38">
        <f t="array" ref="Q175">ROUND(K175-N175,0)</f>
        <v>0</v>
      </c>
      <c r="R175" s="35">
        <f t="array" ref="R175">ROUND(P175+Q175,0)</f>
        <v>0</v>
      </c>
      <c r="S175" s="27">
        <f t="shared" ref="S175" si="330">IF($H174="Before-2004",Q175,0)</f>
        <v>0</v>
      </c>
      <c r="T175" s="27">
        <f t="shared" ref="T175" si="331">IF(OR($F$1="No",$H174="Before-2004"),0,ROUND(Q175*0.1,0))</f>
        <v>0</v>
      </c>
      <c r="U175" s="28">
        <f>IF($H174="Before-2004",0,ROUND(Q175-T175,0))</f>
        <v>0</v>
      </c>
      <c r="V175" s="41">
        <f t="array" ref="V175">ROUND(S175+T175+U175,0)</f>
        <v>0</v>
      </c>
      <c r="W175" s="53">
        <f t="array" ref="W175">ROUND(R175-V175,0)</f>
        <v>0</v>
      </c>
      <c r="X175" s="43"/>
      <c r="Y175" s="54"/>
      <c r="Z175" s="232"/>
    </row>
    <row r="176" spans="1:211" s="7" customFormat="1" ht="21.75" customHeight="1" thickBot="1">
      <c r="A176" s="8" t="str">
        <f>IF(C174&gt;=1,"y","n")</f>
        <v>n</v>
      </c>
      <c r="B176" s="211"/>
      <c r="C176" s="210"/>
      <c r="D176" s="153"/>
      <c r="E176" s="154"/>
      <c r="F176" s="155"/>
      <c r="G176" s="132"/>
      <c r="H176" s="222"/>
      <c r="I176" s="77" t="str">
        <f t="shared" si="269"/>
        <v>Mar, 23</v>
      </c>
      <c r="J176" s="33">
        <f>$J174</f>
        <v>0</v>
      </c>
      <c r="K176" s="56">
        <f t="array" ref="K176">ROUND(J176*$K$8,0)</f>
        <v>0</v>
      </c>
      <c r="L176" s="57">
        <f t="array" ref="L176">ROUND(J176+K176,0)</f>
        <v>0</v>
      </c>
      <c r="M176" s="58">
        <f t="array" ref="M176">J176</f>
        <v>0</v>
      </c>
      <c r="N176" s="56">
        <f t="array" ref="N176">ROUND(M176*$N$8,0)</f>
        <v>0</v>
      </c>
      <c r="O176" s="57">
        <f t="array" ref="O176">ROUND(M176+N176,0)</f>
        <v>0</v>
      </c>
      <c r="P176" s="59">
        <f t="array" ref="P176">ROUND(J176-M176,0)</f>
        <v>0</v>
      </c>
      <c r="Q176" s="60">
        <f t="array" ref="Q176">ROUND(K176-N176,0)</f>
        <v>0</v>
      </c>
      <c r="R176" s="57">
        <f t="array" ref="R176">ROUND(P176+Q176,0)</f>
        <v>0</v>
      </c>
      <c r="S176" s="39">
        <f t="shared" ref="S176" si="332">IF($H174="Before-2004",Q176,0)</f>
        <v>0</v>
      </c>
      <c r="T176" s="39">
        <f t="shared" ref="T176" si="333">IF(OR($F$1="No",$H174="Before-2004"),0,ROUND(Q176*0.1,0))</f>
        <v>0</v>
      </c>
      <c r="U176" s="40">
        <f>IF($H174="Before-2004",0,ROUND(Q176-T176,0))</f>
        <v>0</v>
      </c>
      <c r="V176" s="61">
        <f t="array" ref="V176">ROUND(S176+T176+U176,0)</f>
        <v>0</v>
      </c>
      <c r="W176" s="62">
        <f t="array" ref="W176">ROUND(R176-V176,0)</f>
        <v>0</v>
      </c>
      <c r="X176" s="63"/>
      <c r="Y176" s="64"/>
      <c r="Z176" s="232"/>
    </row>
    <row r="177" spans="1:211" s="7" customFormat="1" ht="21.75" customHeight="1">
      <c r="A177" s="8" t="str">
        <f>IF(C177&gt;=1,"y","n")</f>
        <v>n</v>
      </c>
      <c r="B177" s="211"/>
      <c r="C177" s="160">
        <f>IF(D177&gt;0,C174+1,0)</f>
        <v>0</v>
      </c>
      <c r="D177" s="147"/>
      <c r="E177" s="148"/>
      <c r="F177" s="149"/>
      <c r="G177" s="130"/>
      <c r="H177" s="221"/>
      <c r="I177" s="9" t="str">
        <f t="shared" si="269"/>
        <v>Jan, 23</v>
      </c>
      <c r="J177" s="227"/>
      <c r="K177" s="11">
        <f t="array" ref="K177">ROUND(J177*$K$8,0)</f>
        <v>0</v>
      </c>
      <c r="L177" s="46">
        <f t="array" ref="L177">ROUND(J177+K177,0)</f>
        <v>0</v>
      </c>
      <c r="M177" s="47">
        <f t="array" ref="M177">J177</f>
        <v>0</v>
      </c>
      <c r="N177" s="11">
        <f t="array" ref="N177">ROUND(M177*$N$8,0)</f>
        <v>0</v>
      </c>
      <c r="O177" s="46">
        <f t="array" ref="O177">ROUND(M177+N177,0)</f>
        <v>0</v>
      </c>
      <c r="P177" s="48">
        <f t="array" ref="P177">ROUND(J177-M177,0)</f>
        <v>0</v>
      </c>
      <c r="Q177" s="49">
        <f t="array" ref="Q177">ROUND(K177-N177,0)</f>
        <v>0</v>
      </c>
      <c r="R177" s="46">
        <f t="array" ref="R177">ROUND(P177+Q177,0)</f>
        <v>0</v>
      </c>
      <c r="S177" s="15">
        <f t="shared" ref="S177" si="334">IF($H177="Before-2004",Q177,0)</f>
        <v>0</v>
      </c>
      <c r="T177" s="15">
        <f t="shared" ref="T177" si="335">IF(OR($F$1="No",$H177="Before-2004"),0,ROUND(Q177*0.1,0))</f>
        <v>0</v>
      </c>
      <c r="U177" s="16">
        <f>IF($H177="Before-2004",0,ROUND(Q177-T177,0))</f>
        <v>0</v>
      </c>
      <c r="V177" s="50">
        <f t="array" ref="V177">ROUND(S177+T177+U177,0)</f>
        <v>0</v>
      </c>
      <c r="W177" s="17">
        <f t="array" ref="W177">ROUND(R177-V177,0)</f>
        <v>0</v>
      </c>
      <c r="X177" s="51"/>
      <c r="Y177" s="19"/>
      <c r="Z177" s="232"/>
    </row>
    <row r="178" spans="1:211" s="7" customFormat="1" ht="21.75" customHeight="1">
      <c r="A178" s="8" t="str">
        <f>IF(C177&gt;=1,"y","n")</f>
        <v>n</v>
      </c>
      <c r="B178" s="211"/>
      <c r="C178" s="161"/>
      <c r="D178" s="150"/>
      <c r="E178" s="151"/>
      <c r="F178" s="152"/>
      <c r="G178" s="131"/>
      <c r="H178" s="222"/>
      <c r="I178" s="21" t="str">
        <f t="shared" si="269"/>
        <v>Feb, 23</v>
      </c>
      <c r="J178" s="52">
        <f>$J177</f>
        <v>0</v>
      </c>
      <c r="K178" s="22">
        <f t="array" ref="K178">ROUND(J178*$K$8,0)</f>
        <v>0</v>
      </c>
      <c r="L178" s="35">
        <f t="array" ref="L178">ROUND(J178+K178,0)</f>
        <v>0</v>
      </c>
      <c r="M178" s="24">
        <f t="array" ref="M178">J178</f>
        <v>0</v>
      </c>
      <c r="N178" s="22">
        <f t="array" ref="N178">ROUND(M178*$N$8,0)</f>
        <v>0</v>
      </c>
      <c r="O178" s="35">
        <f t="array" ref="O178">ROUND(M178+N178,0)</f>
        <v>0</v>
      </c>
      <c r="P178" s="37">
        <f t="array" ref="P178">ROUND(J178-M178,0)</f>
        <v>0</v>
      </c>
      <c r="Q178" s="38">
        <f t="array" ref="Q178">ROUND(K178-N178,0)</f>
        <v>0</v>
      </c>
      <c r="R178" s="35">
        <f t="array" ref="R178">ROUND(P178+Q178,0)</f>
        <v>0</v>
      </c>
      <c r="S178" s="27">
        <f t="shared" ref="S178" si="336">IF($H177="Before-2004",Q178,0)</f>
        <v>0</v>
      </c>
      <c r="T178" s="27">
        <f t="shared" ref="T178" si="337">IF(OR($F$1="No",$H177="Before-2004"),0,ROUND(Q178*0.1,0))</f>
        <v>0</v>
      </c>
      <c r="U178" s="28">
        <f>IF($H177="Before-2004",0,ROUND(Q178-T178,0))</f>
        <v>0</v>
      </c>
      <c r="V178" s="41">
        <f t="array" ref="V178">ROUND(S178+T178+U178,0)</f>
        <v>0</v>
      </c>
      <c r="W178" s="53">
        <f t="array" ref="W178">ROUND(R178-V178,0)</f>
        <v>0</v>
      </c>
      <c r="X178" s="43"/>
      <c r="Y178" s="54"/>
      <c r="Z178" s="232"/>
    </row>
    <row r="179" spans="1:211" s="7" customFormat="1" ht="21.75" customHeight="1" thickBot="1">
      <c r="A179" s="8" t="str">
        <f>IF(C177&gt;=1,"y","n")</f>
        <v>n</v>
      </c>
      <c r="B179" s="211"/>
      <c r="C179" s="210"/>
      <c r="D179" s="153"/>
      <c r="E179" s="154"/>
      <c r="F179" s="155"/>
      <c r="G179" s="132"/>
      <c r="H179" s="222"/>
      <c r="I179" s="77" t="str">
        <f t="shared" si="269"/>
        <v>Mar, 23</v>
      </c>
      <c r="J179" s="33">
        <f>$J177</f>
        <v>0</v>
      </c>
      <c r="K179" s="56">
        <f t="array" ref="K179">ROUND(J179*$K$8,0)</f>
        <v>0</v>
      </c>
      <c r="L179" s="57">
        <f t="array" ref="L179">ROUND(J179+K179,0)</f>
        <v>0</v>
      </c>
      <c r="M179" s="58">
        <f t="array" ref="M179">J179</f>
        <v>0</v>
      </c>
      <c r="N179" s="56">
        <f t="array" ref="N179">ROUND(M179*$N$8,0)</f>
        <v>0</v>
      </c>
      <c r="O179" s="57">
        <f t="array" ref="O179">ROUND(M179+N179,0)</f>
        <v>0</v>
      </c>
      <c r="P179" s="59">
        <f t="array" ref="P179">ROUND(J179-M179,0)</f>
        <v>0</v>
      </c>
      <c r="Q179" s="60">
        <f t="array" ref="Q179">ROUND(K179-N179,0)</f>
        <v>0</v>
      </c>
      <c r="R179" s="57">
        <f t="array" ref="R179">ROUND(P179+Q179,0)</f>
        <v>0</v>
      </c>
      <c r="S179" s="39">
        <f t="shared" ref="S179" si="338">IF($H177="Before-2004",Q179,0)</f>
        <v>0</v>
      </c>
      <c r="T179" s="39">
        <f t="shared" ref="T179" si="339">IF(OR($F$1="No",$H177="Before-2004"),0,ROUND(Q179*0.1,0))</f>
        <v>0</v>
      </c>
      <c r="U179" s="40">
        <f>IF($H177="Before-2004",0,ROUND(Q179-T179,0))</f>
        <v>0</v>
      </c>
      <c r="V179" s="61">
        <f t="array" ref="V179">ROUND(S179+T179+U179,0)</f>
        <v>0</v>
      </c>
      <c r="W179" s="62">
        <f t="array" ref="W179">ROUND(R179-V179,0)</f>
        <v>0</v>
      </c>
      <c r="X179" s="63"/>
      <c r="Y179" s="64"/>
      <c r="Z179" s="232"/>
    </row>
    <row r="180" spans="1:211" s="7" customFormat="1" ht="21.75" customHeight="1">
      <c r="A180" s="8" t="str">
        <f>IF(C180&gt;=1,"y","n")</f>
        <v>n</v>
      </c>
      <c r="B180" s="211"/>
      <c r="C180" s="160">
        <f>IF(D180&gt;0,C177+1,0)</f>
        <v>0</v>
      </c>
      <c r="D180" s="147"/>
      <c r="E180" s="148"/>
      <c r="F180" s="149"/>
      <c r="G180" s="130"/>
      <c r="H180" s="221"/>
      <c r="I180" s="9" t="str">
        <f t="shared" si="269"/>
        <v>Jan, 23</v>
      </c>
      <c r="J180" s="227"/>
      <c r="K180" s="11">
        <f t="array" ref="K180">ROUND(J180*$K$8,0)</f>
        <v>0</v>
      </c>
      <c r="L180" s="46">
        <f t="array" ref="L180">ROUND(J180+K180,0)</f>
        <v>0</v>
      </c>
      <c r="M180" s="47">
        <f t="array" ref="M180">J180</f>
        <v>0</v>
      </c>
      <c r="N180" s="11">
        <f t="array" ref="N180">ROUND(M180*$N$8,0)</f>
        <v>0</v>
      </c>
      <c r="O180" s="46">
        <f t="array" ref="O180">ROUND(M180+N180,0)</f>
        <v>0</v>
      </c>
      <c r="P180" s="48">
        <f t="array" ref="P180">ROUND(J180-M180,0)</f>
        <v>0</v>
      </c>
      <c r="Q180" s="49">
        <f t="array" ref="Q180">ROUND(K180-N180,0)</f>
        <v>0</v>
      </c>
      <c r="R180" s="46">
        <f t="array" ref="R180">ROUND(P180+Q180,0)</f>
        <v>0</v>
      </c>
      <c r="S180" s="15">
        <f t="shared" ref="S180" si="340">IF($H180="Before-2004",Q180,0)</f>
        <v>0</v>
      </c>
      <c r="T180" s="15">
        <f t="shared" ref="T180" si="341">IF(OR($F$1="No",$H180="Before-2004"),0,ROUND(Q180*0.1,0))</f>
        <v>0</v>
      </c>
      <c r="U180" s="16">
        <f>IF($H180="Before-2004",0,ROUND(Q180-T180,0))</f>
        <v>0</v>
      </c>
      <c r="V180" s="50">
        <f t="array" ref="V180">ROUND(S180+T180+U180,0)</f>
        <v>0</v>
      </c>
      <c r="W180" s="17">
        <f t="array" ref="W180">ROUND(R180-V180,0)</f>
        <v>0</v>
      </c>
      <c r="X180" s="51"/>
      <c r="Y180" s="19"/>
      <c r="Z180" s="232"/>
    </row>
    <row r="181" spans="1:211" s="7" customFormat="1" ht="21.75" customHeight="1">
      <c r="A181" s="8" t="str">
        <f>IF(C180&gt;=1,"y","n")</f>
        <v>n</v>
      </c>
      <c r="B181" s="211"/>
      <c r="C181" s="161"/>
      <c r="D181" s="150"/>
      <c r="E181" s="151"/>
      <c r="F181" s="152"/>
      <c r="G181" s="131"/>
      <c r="H181" s="222"/>
      <c r="I181" s="21" t="str">
        <f t="shared" si="269"/>
        <v>Feb, 23</v>
      </c>
      <c r="J181" s="52">
        <f>$J180</f>
        <v>0</v>
      </c>
      <c r="K181" s="22">
        <f t="array" ref="K181">ROUND(J181*$K$8,0)</f>
        <v>0</v>
      </c>
      <c r="L181" s="35">
        <f t="array" ref="L181">ROUND(J181+K181,0)</f>
        <v>0</v>
      </c>
      <c r="M181" s="24">
        <f t="array" ref="M181">J181</f>
        <v>0</v>
      </c>
      <c r="N181" s="22">
        <f t="array" ref="N181">ROUND(M181*$N$8,0)</f>
        <v>0</v>
      </c>
      <c r="O181" s="35">
        <f t="array" ref="O181">ROUND(M181+N181,0)</f>
        <v>0</v>
      </c>
      <c r="P181" s="37">
        <f t="array" ref="P181">ROUND(J181-M181,0)</f>
        <v>0</v>
      </c>
      <c r="Q181" s="38">
        <f t="array" ref="Q181">ROUND(K181-N181,0)</f>
        <v>0</v>
      </c>
      <c r="R181" s="35">
        <f t="array" ref="R181">ROUND(P181+Q181,0)</f>
        <v>0</v>
      </c>
      <c r="S181" s="27">
        <f t="shared" ref="S181" si="342">IF($H180="Before-2004",Q181,0)</f>
        <v>0</v>
      </c>
      <c r="T181" s="27">
        <f t="shared" ref="T181" si="343">IF(OR($F$1="No",$H180="Before-2004"),0,ROUND(Q181*0.1,0))</f>
        <v>0</v>
      </c>
      <c r="U181" s="28">
        <f>IF($H180="Before-2004",0,ROUND(Q181-T181,0))</f>
        <v>0</v>
      </c>
      <c r="V181" s="41">
        <f t="array" ref="V181">ROUND(S181+T181+U181,0)</f>
        <v>0</v>
      </c>
      <c r="W181" s="53">
        <f t="array" ref="W181">ROUND(R181-V181,0)</f>
        <v>0</v>
      </c>
      <c r="X181" s="43"/>
      <c r="Y181" s="54"/>
      <c r="Z181" s="232"/>
    </row>
    <row r="182" spans="1:211" s="7" customFormat="1" ht="21.75" customHeight="1" thickBot="1">
      <c r="A182" s="8" t="str">
        <f>IF(C180&gt;=1,"y","n")</f>
        <v>n</v>
      </c>
      <c r="B182" s="211"/>
      <c r="C182" s="210"/>
      <c r="D182" s="153"/>
      <c r="E182" s="154"/>
      <c r="F182" s="155"/>
      <c r="G182" s="132"/>
      <c r="H182" s="222"/>
      <c r="I182" s="77" t="str">
        <f t="shared" si="269"/>
        <v>Mar, 23</v>
      </c>
      <c r="J182" s="33">
        <f>$J180</f>
        <v>0</v>
      </c>
      <c r="K182" s="56">
        <f t="array" ref="K182">ROUND(J182*$K$8,0)</f>
        <v>0</v>
      </c>
      <c r="L182" s="57">
        <f t="array" ref="L182">ROUND(J182+K182,0)</f>
        <v>0</v>
      </c>
      <c r="M182" s="58">
        <f t="array" ref="M182">J182</f>
        <v>0</v>
      </c>
      <c r="N182" s="56">
        <f t="array" ref="N182">ROUND(M182*$N$8,0)</f>
        <v>0</v>
      </c>
      <c r="O182" s="57">
        <f t="array" ref="O182">ROUND(M182+N182,0)</f>
        <v>0</v>
      </c>
      <c r="P182" s="59">
        <f t="array" ref="P182">ROUND(J182-M182,0)</f>
        <v>0</v>
      </c>
      <c r="Q182" s="60">
        <f t="array" ref="Q182">ROUND(K182-N182,0)</f>
        <v>0</v>
      </c>
      <c r="R182" s="57">
        <f t="array" ref="R182">ROUND(P182+Q182,0)</f>
        <v>0</v>
      </c>
      <c r="S182" s="39">
        <f t="shared" ref="S182" si="344">IF($H180="Before-2004",Q182,0)</f>
        <v>0</v>
      </c>
      <c r="T182" s="39">
        <f t="shared" ref="T182" si="345">IF(OR($F$1="No",$H180="Before-2004"),0,ROUND(Q182*0.1,0))</f>
        <v>0</v>
      </c>
      <c r="U182" s="40">
        <f>IF($H180="Before-2004",0,ROUND(Q182-T182,0))</f>
        <v>0</v>
      </c>
      <c r="V182" s="61">
        <f t="array" ref="V182">ROUND(S182+T182+U182,0)</f>
        <v>0</v>
      </c>
      <c r="W182" s="62">
        <f t="array" ref="W182">ROUND(R182-V182,0)</f>
        <v>0</v>
      </c>
      <c r="X182" s="63"/>
      <c r="Y182" s="64"/>
      <c r="Z182" s="232"/>
    </row>
    <row r="183" spans="1:211" s="7" customFormat="1" ht="21.75" customHeight="1">
      <c r="A183" s="8" t="str">
        <f>IF(C183&gt;=1,"y","n")</f>
        <v>n</v>
      </c>
      <c r="B183" s="211"/>
      <c r="C183" s="160">
        <f>IF(D183&gt;0,C180+1,0)</f>
        <v>0</v>
      </c>
      <c r="D183" s="147"/>
      <c r="E183" s="148"/>
      <c r="F183" s="149"/>
      <c r="G183" s="130"/>
      <c r="H183" s="221"/>
      <c r="I183" s="9" t="str">
        <f t="shared" si="269"/>
        <v>Jan, 23</v>
      </c>
      <c r="J183" s="227">
        <v>0</v>
      </c>
      <c r="K183" s="11">
        <f t="array" ref="K183">ROUND(J183*$K$8,0)</f>
        <v>0</v>
      </c>
      <c r="L183" s="46">
        <f t="array" ref="L183">ROUND(J183+K183,0)</f>
        <v>0</v>
      </c>
      <c r="M183" s="47">
        <f t="array" ref="M183">J183</f>
        <v>0</v>
      </c>
      <c r="N183" s="11">
        <f t="array" ref="N183">ROUND(M183*$N$8,0)</f>
        <v>0</v>
      </c>
      <c r="O183" s="46">
        <f t="array" ref="O183">ROUND(M183+N183,0)</f>
        <v>0</v>
      </c>
      <c r="P183" s="48">
        <f t="array" ref="P183">ROUND(J183-M183,0)</f>
        <v>0</v>
      </c>
      <c r="Q183" s="49">
        <f t="array" ref="Q183">ROUND(K183-N183,0)</f>
        <v>0</v>
      </c>
      <c r="R183" s="46">
        <f t="array" ref="R183">ROUND(P183+Q183,0)</f>
        <v>0</v>
      </c>
      <c r="S183" s="15">
        <f t="shared" ref="S183" si="346">IF($H183="Before-2004",Q183,0)</f>
        <v>0</v>
      </c>
      <c r="T183" s="15">
        <f t="shared" ref="T183" si="347">IF(OR($F$1="No",$H183="Before-2004"),0,ROUND(Q183*0.1,0))</f>
        <v>0</v>
      </c>
      <c r="U183" s="16">
        <f>IF($H183="Before-2004",0,ROUND(Q183-T183,0))</f>
        <v>0</v>
      </c>
      <c r="V183" s="50">
        <f t="array" ref="V183">ROUND(S183+T183+U183,0)</f>
        <v>0</v>
      </c>
      <c r="W183" s="17">
        <f t="array" ref="W183">ROUND(R183-V183,0)</f>
        <v>0</v>
      </c>
      <c r="X183" s="51"/>
      <c r="Y183" s="19"/>
      <c r="Z183" s="232"/>
    </row>
    <row r="184" spans="1:211" s="7" customFormat="1" ht="21.75" customHeight="1">
      <c r="A184" s="8" t="str">
        <f>IF(C183&gt;=1,"y","n")</f>
        <v>n</v>
      </c>
      <c r="B184" s="211"/>
      <c r="C184" s="161"/>
      <c r="D184" s="150"/>
      <c r="E184" s="151"/>
      <c r="F184" s="152"/>
      <c r="G184" s="131"/>
      <c r="H184" s="222"/>
      <c r="I184" s="21" t="str">
        <f t="shared" si="269"/>
        <v>Feb, 23</v>
      </c>
      <c r="J184" s="52">
        <f>$J183</f>
        <v>0</v>
      </c>
      <c r="K184" s="22">
        <f t="array" ref="K184">ROUND(J184*$K$8,0)</f>
        <v>0</v>
      </c>
      <c r="L184" s="35">
        <f t="array" ref="L184">ROUND(J184+K184,0)</f>
        <v>0</v>
      </c>
      <c r="M184" s="24">
        <f t="array" ref="M184">J184</f>
        <v>0</v>
      </c>
      <c r="N184" s="22">
        <f t="array" ref="N184">ROUND(M184*$N$8,0)</f>
        <v>0</v>
      </c>
      <c r="O184" s="35">
        <f t="array" ref="O184">ROUND(M184+N184,0)</f>
        <v>0</v>
      </c>
      <c r="P184" s="37">
        <f t="array" ref="P184">ROUND(J184-M184,0)</f>
        <v>0</v>
      </c>
      <c r="Q184" s="38">
        <f t="array" ref="Q184">ROUND(K184-N184,0)</f>
        <v>0</v>
      </c>
      <c r="R184" s="35">
        <f t="array" ref="R184">ROUND(P184+Q184,0)</f>
        <v>0</v>
      </c>
      <c r="S184" s="27">
        <f t="shared" ref="S184" si="348">IF($H183="Before-2004",Q184,0)</f>
        <v>0</v>
      </c>
      <c r="T184" s="27">
        <f t="shared" ref="T184" si="349">IF(OR($F$1="No",$H183="Before-2004"),0,ROUND(Q184*0.1,0))</f>
        <v>0</v>
      </c>
      <c r="U184" s="28">
        <f>IF($H183="Before-2004",0,ROUND(Q184-T184,0))</f>
        <v>0</v>
      </c>
      <c r="V184" s="41">
        <f t="array" ref="V184">ROUND(S184+T184+U184,0)</f>
        <v>0</v>
      </c>
      <c r="W184" s="53">
        <f t="array" ref="W184">ROUND(R184-V184,0)</f>
        <v>0</v>
      </c>
      <c r="X184" s="43"/>
      <c r="Y184" s="54"/>
      <c r="Z184" s="232"/>
      <c r="HC184" s="55"/>
    </row>
    <row r="185" spans="1:211" s="7" customFormat="1" ht="21.75" customHeight="1" thickBot="1">
      <c r="A185" s="8" t="str">
        <f>IF(C183&gt;=1,"y","n")</f>
        <v>n</v>
      </c>
      <c r="B185" s="211"/>
      <c r="C185" s="210"/>
      <c r="D185" s="153"/>
      <c r="E185" s="154"/>
      <c r="F185" s="155"/>
      <c r="G185" s="132"/>
      <c r="H185" s="222"/>
      <c r="I185" s="77" t="str">
        <f t="shared" si="269"/>
        <v>Mar, 23</v>
      </c>
      <c r="J185" s="33">
        <f>$J183</f>
        <v>0</v>
      </c>
      <c r="K185" s="56">
        <f t="array" ref="K185">ROUND(J185*$K$8,0)</f>
        <v>0</v>
      </c>
      <c r="L185" s="57">
        <f t="array" ref="L185">ROUND(J185+K185,0)</f>
        <v>0</v>
      </c>
      <c r="M185" s="58">
        <f t="array" ref="M185">J185</f>
        <v>0</v>
      </c>
      <c r="N185" s="56">
        <f t="array" ref="N185">ROUND(M185*$N$8,0)</f>
        <v>0</v>
      </c>
      <c r="O185" s="57">
        <f t="array" ref="O185">ROUND(M185+N185,0)</f>
        <v>0</v>
      </c>
      <c r="P185" s="59">
        <f t="array" ref="P185">ROUND(J185-M185,0)</f>
        <v>0</v>
      </c>
      <c r="Q185" s="60">
        <f t="array" ref="Q185">ROUND(K185-N185,0)</f>
        <v>0</v>
      </c>
      <c r="R185" s="57">
        <f t="array" ref="R185">ROUND(P185+Q185,0)</f>
        <v>0</v>
      </c>
      <c r="S185" s="39">
        <f t="shared" ref="S185" si="350">IF($H183="Before-2004",Q185,0)</f>
        <v>0</v>
      </c>
      <c r="T185" s="39">
        <f t="shared" ref="T185" si="351">IF(OR($F$1="No",$H183="Before-2004"),0,ROUND(Q185*0.1,0))</f>
        <v>0</v>
      </c>
      <c r="U185" s="40">
        <f>IF($H183="Before-2004",0,ROUND(Q185-T185,0))</f>
        <v>0</v>
      </c>
      <c r="V185" s="61">
        <f t="array" ref="V185">ROUND(S185+T185+U185,0)</f>
        <v>0</v>
      </c>
      <c r="W185" s="62">
        <f t="array" ref="W185">ROUND(R185-V185,0)</f>
        <v>0</v>
      </c>
      <c r="X185" s="63"/>
      <c r="Y185" s="64"/>
      <c r="Z185" s="232"/>
    </row>
    <row r="186" spans="1:211" s="7" customFormat="1" ht="21.75" customHeight="1">
      <c r="A186" s="8" t="str">
        <f>IF(C186&gt;=1,"y","n")</f>
        <v>n</v>
      </c>
      <c r="B186" s="211"/>
      <c r="C186" s="160">
        <f>IF(D186&gt;0,C183+1,0)</f>
        <v>0</v>
      </c>
      <c r="D186" s="147"/>
      <c r="E186" s="148"/>
      <c r="F186" s="149"/>
      <c r="G186" s="130"/>
      <c r="H186" s="221"/>
      <c r="I186" s="9" t="str">
        <f t="shared" si="269"/>
        <v>Jan, 23</v>
      </c>
      <c r="J186" s="227"/>
      <c r="K186" s="11">
        <f t="array" ref="K186">ROUND(J186*$K$8,0)</f>
        <v>0</v>
      </c>
      <c r="L186" s="46">
        <f t="array" ref="L186">ROUND(J186+K186,0)</f>
        <v>0</v>
      </c>
      <c r="M186" s="47">
        <f t="array" ref="M186">J186</f>
        <v>0</v>
      </c>
      <c r="N186" s="11">
        <f t="array" ref="N186">ROUND(M186*$N$8,0)</f>
        <v>0</v>
      </c>
      <c r="O186" s="46">
        <f t="array" ref="O186">ROUND(M186+N186,0)</f>
        <v>0</v>
      </c>
      <c r="P186" s="48">
        <f t="array" ref="P186">ROUND(J186-M186,0)</f>
        <v>0</v>
      </c>
      <c r="Q186" s="49">
        <f t="array" ref="Q186">ROUND(K186-N186,0)</f>
        <v>0</v>
      </c>
      <c r="R186" s="46">
        <f t="array" ref="R186">ROUND(P186+Q186,0)</f>
        <v>0</v>
      </c>
      <c r="S186" s="15">
        <f t="shared" ref="S186" si="352">IF($H186="Before-2004",Q186,0)</f>
        <v>0</v>
      </c>
      <c r="T186" s="15">
        <f t="shared" ref="T186" si="353">IF(OR($F$1="No",$H186="Before-2004"),0,ROUND(Q186*0.1,0))</f>
        <v>0</v>
      </c>
      <c r="U186" s="16">
        <f>IF($H186="Before-2004",0,ROUND(Q186-T186,0))</f>
        <v>0</v>
      </c>
      <c r="V186" s="50">
        <f t="array" ref="V186">ROUND(S186+T186+U186,0)</f>
        <v>0</v>
      </c>
      <c r="W186" s="17">
        <f t="array" ref="W186">ROUND(R186-V186,0)</f>
        <v>0</v>
      </c>
      <c r="X186" s="51"/>
      <c r="Y186" s="19"/>
      <c r="Z186" s="232"/>
    </row>
    <row r="187" spans="1:211" s="7" customFormat="1" ht="21.75" customHeight="1">
      <c r="A187" s="8" t="str">
        <f>IF(C186&gt;=1,"y","n")</f>
        <v>n</v>
      </c>
      <c r="B187" s="211"/>
      <c r="C187" s="161"/>
      <c r="D187" s="150"/>
      <c r="E187" s="151"/>
      <c r="F187" s="152"/>
      <c r="G187" s="131"/>
      <c r="H187" s="222"/>
      <c r="I187" s="21" t="str">
        <f t="shared" si="269"/>
        <v>Feb, 23</v>
      </c>
      <c r="J187" s="52">
        <f>$J186</f>
        <v>0</v>
      </c>
      <c r="K187" s="22">
        <f t="array" ref="K187">ROUND(J187*$K$8,0)</f>
        <v>0</v>
      </c>
      <c r="L187" s="35">
        <f t="array" ref="L187">ROUND(J187+K187,0)</f>
        <v>0</v>
      </c>
      <c r="M187" s="24">
        <f t="array" ref="M187">J187</f>
        <v>0</v>
      </c>
      <c r="N187" s="22">
        <f t="array" ref="N187">ROUND(M187*$N$8,0)</f>
        <v>0</v>
      </c>
      <c r="O187" s="35">
        <f t="array" ref="O187">ROUND(M187+N187,0)</f>
        <v>0</v>
      </c>
      <c r="P187" s="37">
        <f t="array" ref="P187">ROUND(J187-M187,0)</f>
        <v>0</v>
      </c>
      <c r="Q187" s="38">
        <f t="array" ref="Q187">ROUND(K187-N187,0)</f>
        <v>0</v>
      </c>
      <c r="R187" s="35">
        <f t="array" ref="R187">ROUND(P187+Q187,0)</f>
        <v>0</v>
      </c>
      <c r="S187" s="27">
        <f t="shared" ref="S187" si="354">IF($H186="Before-2004",Q187,0)</f>
        <v>0</v>
      </c>
      <c r="T187" s="27">
        <f t="shared" ref="T187" si="355">IF(OR($F$1="No",$H186="Before-2004"),0,ROUND(Q187*0.1,0))</f>
        <v>0</v>
      </c>
      <c r="U187" s="28">
        <f>IF($H186="Before-2004",0,ROUND(Q187-T187,0))</f>
        <v>0</v>
      </c>
      <c r="V187" s="41">
        <f t="array" ref="V187">ROUND(S187+T187+U187,0)</f>
        <v>0</v>
      </c>
      <c r="W187" s="53">
        <f t="array" ref="W187">ROUND(R187-V187,0)</f>
        <v>0</v>
      </c>
      <c r="X187" s="43"/>
      <c r="Y187" s="54"/>
      <c r="Z187" s="232"/>
    </row>
    <row r="188" spans="1:211" s="7" customFormat="1" ht="21.75" customHeight="1" thickBot="1">
      <c r="A188" s="8" t="str">
        <f>IF(C186&gt;=1,"y","n")</f>
        <v>n</v>
      </c>
      <c r="B188" s="211"/>
      <c r="C188" s="210"/>
      <c r="D188" s="153"/>
      <c r="E188" s="154"/>
      <c r="F188" s="155"/>
      <c r="G188" s="132"/>
      <c r="H188" s="222"/>
      <c r="I188" s="77" t="str">
        <f t="shared" si="269"/>
        <v>Mar, 23</v>
      </c>
      <c r="J188" s="33">
        <f>$J186</f>
        <v>0</v>
      </c>
      <c r="K188" s="56">
        <f t="array" ref="K188">ROUND(J188*$K$8,0)</f>
        <v>0</v>
      </c>
      <c r="L188" s="57">
        <f t="array" ref="L188">ROUND(J188+K188,0)</f>
        <v>0</v>
      </c>
      <c r="M188" s="58">
        <f t="array" ref="M188">J188</f>
        <v>0</v>
      </c>
      <c r="N188" s="56">
        <f t="array" ref="N188">ROUND(M188*$N$8,0)</f>
        <v>0</v>
      </c>
      <c r="O188" s="57">
        <f t="array" ref="O188">ROUND(M188+N188,0)</f>
        <v>0</v>
      </c>
      <c r="P188" s="59">
        <f t="array" ref="P188">ROUND(J188-M188,0)</f>
        <v>0</v>
      </c>
      <c r="Q188" s="60">
        <f t="array" ref="Q188">ROUND(K188-N188,0)</f>
        <v>0</v>
      </c>
      <c r="R188" s="57">
        <f t="array" ref="R188">ROUND(P188+Q188,0)</f>
        <v>0</v>
      </c>
      <c r="S188" s="39">
        <f t="shared" ref="S188" si="356">IF($H186="Before-2004",Q188,0)</f>
        <v>0</v>
      </c>
      <c r="T188" s="39">
        <f t="shared" ref="T188" si="357">IF(OR($F$1="No",$H186="Before-2004"),0,ROUND(Q188*0.1,0))</f>
        <v>0</v>
      </c>
      <c r="U188" s="40">
        <f>IF($H186="Before-2004",0,ROUND(Q188-T188,0))</f>
        <v>0</v>
      </c>
      <c r="V188" s="61">
        <f t="array" ref="V188">ROUND(S188+T188+U188,0)</f>
        <v>0</v>
      </c>
      <c r="W188" s="62">
        <f t="array" ref="W188">ROUND(R188-V188,0)</f>
        <v>0</v>
      </c>
      <c r="X188" s="63"/>
      <c r="Y188" s="64"/>
      <c r="Z188" s="232"/>
    </row>
    <row r="189" spans="1:211" s="7" customFormat="1" ht="21.75" customHeight="1">
      <c r="A189" s="8" t="str">
        <f>IF(C189&gt;=1,"y","n")</f>
        <v>n</v>
      </c>
      <c r="B189" s="211"/>
      <c r="C189" s="160">
        <f>IF(D189&gt;0,C186+1,0)</f>
        <v>0</v>
      </c>
      <c r="D189" s="147"/>
      <c r="E189" s="148"/>
      <c r="F189" s="149"/>
      <c r="G189" s="130"/>
      <c r="H189" s="221"/>
      <c r="I189" s="9" t="str">
        <f t="shared" si="269"/>
        <v>Jan, 23</v>
      </c>
      <c r="J189" s="227"/>
      <c r="K189" s="11">
        <f t="array" ref="K189">ROUND(J189*$K$8,0)</f>
        <v>0</v>
      </c>
      <c r="L189" s="46">
        <f t="array" ref="L189">ROUND(J189+K189,0)</f>
        <v>0</v>
      </c>
      <c r="M189" s="47">
        <f t="array" ref="M189">J189</f>
        <v>0</v>
      </c>
      <c r="N189" s="11">
        <f t="array" ref="N189">ROUND(M189*$N$8,0)</f>
        <v>0</v>
      </c>
      <c r="O189" s="46">
        <f t="array" ref="O189">ROUND(M189+N189,0)</f>
        <v>0</v>
      </c>
      <c r="P189" s="48">
        <f t="array" ref="P189">ROUND(J189-M189,0)</f>
        <v>0</v>
      </c>
      <c r="Q189" s="49">
        <f t="array" ref="Q189">ROUND(K189-N189,0)</f>
        <v>0</v>
      </c>
      <c r="R189" s="46">
        <f t="array" ref="R189">ROUND(P189+Q189,0)</f>
        <v>0</v>
      </c>
      <c r="S189" s="15">
        <f t="shared" ref="S189" si="358">IF($H189="Before-2004",Q189,0)</f>
        <v>0</v>
      </c>
      <c r="T189" s="15">
        <f t="shared" ref="T189" si="359">IF(OR($F$1="No",$H189="Before-2004"),0,ROUND(Q189*0.1,0))</f>
        <v>0</v>
      </c>
      <c r="U189" s="16">
        <f>IF($H189="Before-2004",0,ROUND(Q189-T189,0))</f>
        <v>0</v>
      </c>
      <c r="V189" s="50">
        <f t="array" ref="V189">ROUND(S189+T189+U189,0)</f>
        <v>0</v>
      </c>
      <c r="W189" s="17">
        <f t="array" ref="W189">ROUND(R189-V189,0)</f>
        <v>0</v>
      </c>
      <c r="X189" s="51"/>
      <c r="Y189" s="19"/>
      <c r="Z189" s="232"/>
    </row>
    <row r="190" spans="1:211" s="7" customFormat="1" ht="21.75" customHeight="1">
      <c r="A190" s="8" t="str">
        <f>IF(C189&gt;=1,"y","n")</f>
        <v>n</v>
      </c>
      <c r="B190" s="211"/>
      <c r="C190" s="161"/>
      <c r="D190" s="150"/>
      <c r="E190" s="151"/>
      <c r="F190" s="152"/>
      <c r="G190" s="131"/>
      <c r="H190" s="222"/>
      <c r="I190" s="21" t="str">
        <f t="shared" si="269"/>
        <v>Feb, 23</v>
      </c>
      <c r="J190" s="52">
        <f>$J189</f>
        <v>0</v>
      </c>
      <c r="K190" s="22">
        <f t="array" ref="K190">ROUND(J190*$K$8,0)</f>
        <v>0</v>
      </c>
      <c r="L190" s="35">
        <f t="array" ref="L190">ROUND(J190+K190,0)</f>
        <v>0</v>
      </c>
      <c r="M190" s="24">
        <f t="array" ref="M190">J190</f>
        <v>0</v>
      </c>
      <c r="N190" s="22">
        <f t="array" ref="N190">ROUND(M190*$N$8,0)</f>
        <v>0</v>
      </c>
      <c r="O190" s="35">
        <f t="array" ref="O190">ROUND(M190+N190,0)</f>
        <v>0</v>
      </c>
      <c r="P190" s="37">
        <f t="array" ref="P190">ROUND(J190-M190,0)</f>
        <v>0</v>
      </c>
      <c r="Q190" s="38">
        <f t="array" ref="Q190">ROUND(K190-N190,0)</f>
        <v>0</v>
      </c>
      <c r="R190" s="35">
        <f t="array" ref="R190">ROUND(P190+Q190,0)</f>
        <v>0</v>
      </c>
      <c r="S190" s="27">
        <f t="shared" ref="S190" si="360">IF($H189="Before-2004",Q190,0)</f>
        <v>0</v>
      </c>
      <c r="T190" s="27">
        <f t="shared" ref="T190" si="361">IF(OR($F$1="No",$H189="Before-2004"),0,ROUND(Q190*0.1,0))</f>
        <v>0</v>
      </c>
      <c r="U190" s="28">
        <f>IF($H189="Before-2004",0,ROUND(Q190-T190,0))</f>
        <v>0</v>
      </c>
      <c r="V190" s="41">
        <f t="array" ref="V190">ROUND(S190+T190+U190,0)</f>
        <v>0</v>
      </c>
      <c r="W190" s="53">
        <f t="array" ref="W190">ROUND(R190-V190,0)</f>
        <v>0</v>
      </c>
      <c r="X190" s="43"/>
      <c r="Y190" s="54"/>
      <c r="Z190" s="232"/>
    </row>
    <row r="191" spans="1:211" s="7" customFormat="1" ht="21.75" customHeight="1" thickBot="1">
      <c r="A191" s="8" t="str">
        <f>IF(C189&gt;=1,"y","n")</f>
        <v>n</v>
      </c>
      <c r="B191" s="211"/>
      <c r="C191" s="210"/>
      <c r="D191" s="153"/>
      <c r="E191" s="154"/>
      <c r="F191" s="155"/>
      <c r="G191" s="132"/>
      <c r="H191" s="222"/>
      <c r="I191" s="77" t="str">
        <f t="shared" si="269"/>
        <v>Mar, 23</v>
      </c>
      <c r="J191" s="33">
        <f>$J189</f>
        <v>0</v>
      </c>
      <c r="K191" s="56">
        <f t="array" ref="K191">ROUND(J191*$K$8,0)</f>
        <v>0</v>
      </c>
      <c r="L191" s="57">
        <f t="array" ref="L191">ROUND(J191+K191,0)</f>
        <v>0</v>
      </c>
      <c r="M191" s="58">
        <f t="array" ref="M191">J191</f>
        <v>0</v>
      </c>
      <c r="N191" s="56">
        <f t="array" ref="N191">ROUND(M191*$N$8,0)</f>
        <v>0</v>
      </c>
      <c r="O191" s="57">
        <f t="array" ref="O191">ROUND(M191+N191,0)</f>
        <v>0</v>
      </c>
      <c r="P191" s="59">
        <f t="array" ref="P191">ROUND(J191-M191,0)</f>
        <v>0</v>
      </c>
      <c r="Q191" s="60">
        <f t="array" ref="Q191">ROUND(K191-N191,0)</f>
        <v>0</v>
      </c>
      <c r="R191" s="57">
        <f t="array" ref="R191">ROUND(P191+Q191,0)</f>
        <v>0</v>
      </c>
      <c r="S191" s="39">
        <f t="shared" ref="S191" si="362">IF($H189="Before-2004",Q191,0)</f>
        <v>0</v>
      </c>
      <c r="T191" s="39">
        <f t="shared" ref="T191" si="363">IF(OR($F$1="No",$H189="Before-2004"),0,ROUND(Q191*0.1,0))</f>
        <v>0</v>
      </c>
      <c r="U191" s="40">
        <f>IF($H189="Before-2004",0,ROUND(Q191-T191,0))</f>
        <v>0</v>
      </c>
      <c r="V191" s="61">
        <f t="array" ref="V191">ROUND(S191+T191+U191,0)</f>
        <v>0</v>
      </c>
      <c r="W191" s="62">
        <f t="array" ref="W191">ROUND(R191-V191,0)</f>
        <v>0</v>
      </c>
      <c r="X191" s="63"/>
      <c r="Y191" s="64"/>
      <c r="Z191" s="232"/>
    </row>
    <row r="192" spans="1:211" s="7" customFormat="1" ht="21.75" customHeight="1">
      <c r="A192" s="8" t="str">
        <f>IF(C192&gt;=1,"y","n")</f>
        <v>n</v>
      </c>
      <c r="B192" s="211"/>
      <c r="C192" s="160">
        <f>IF(D192&gt;0,C189+1,0)</f>
        <v>0</v>
      </c>
      <c r="D192" s="147"/>
      <c r="E192" s="148"/>
      <c r="F192" s="149"/>
      <c r="G192" s="130"/>
      <c r="H192" s="221"/>
      <c r="I192" s="9" t="str">
        <f t="shared" si="269"/>
        <v>Jan, 23</v>
      </c>
      <c r="J192" s="227"/>
      <c r="K192" s="11">
        <f t="array" ref="K192">ROUND(J192*$K$8,0)</f>
        <v>0</v>
      </c>
      <c r="L192" s="46">
        <f t="array" ref="L192">ROUND(J192+K192,0)</f>
        <v>0</v>
      </c>
      <c r="M192" s="47">
        <f t="array" ref="M192">J192</f>
        <v>0</v>
      </c>
      <c r="N192" s="11">
        <f t="array" ref="N192">ROUND(M192*$N$8,0)</f>
        <v>0</v>
      </c>
      <c r="O192" s="46">
        <f t="array" ref="O192">ROUND(M192+N192,0)</f>
        <v>0</v>
      </c>
      <c r="P192" s="48">
        <f t="array" ref="P192">ROUND(J192-M192,0)</f>
        <v>0</v>
      </c>
      <c r="Q192" s="49">
        <f t="array" ref="Q192">ROUND(K192-N192,0)</f>
        <v>0</v>
      </c>
      <c r="R192" s="46">
        <f t="array" ref="R192">ROUND(P192+Q192,0)</f>
        <v>0</v>
      </c>
      <c r="S192" s="15">
        <f t="shared" ref="S192" si="364">IF($H192="Before-2004",Q192,0)</f>
        <v>0</v>
      </c>
      <c r="T192" s="15">
        <f t="shared" ref="T192" si="365">IF(OR($F$1="No",$H192="Before-2004"),0,ROUND(Q192*0.1,0))</f>
        <v>0</v>
      </c>
      <c r="U192" s="16">
        <f>IF($H192="Before-2004",0,ROUND(Q192-T192,0))</f>
        <v>0</v>
      </c>
      <c r="V192" s="50">
        <f t="array" ref="V192">ROUND(S192+T192+U192,0)</f>
        <v>0</v>
      </c>
      <c r="W192" s="17">
        <f t="array" ref="W192">ROUND(R192-V192,0)</f>
        <v>0</v>
      </c>
      <c r="X192" s="51"/>
      <c r="Y192" s="19"/>
      <c r="Z192" s="232"/>
    </row>
    <row r="193" spans="1:211" s="7" customFormat="1" ht="21.75" customHeight="1">
      <c r="A193" s="8" t="str">
        <f>IF(C192&gt;=1,"y","n")</f>
        <v>n</v>
      </c>
      <c r="B193" s="211"/>
      <c r="C193" s="161"/>
      <c r="D193" s="150"/>
      <c r="E193" s="151"/>
      <c r="F193" s="152"/>
      <c r="G193" s="131"/>
      <c r="H193" s="222"/>
      <c r="I193" s="21" t="str">
        <f t="shared" si="269"/>
        <v>Feb, 23</v>
      </c>
      <c r="J193" s="52">
        <f>$J192</f>
        <v>0</v>
      </c>
      <c r="K193" s="22">
        <f t="array" ref="K193">ROUND(J193*$K$8,0)</f>
        <v>0</v>
      </c>
      <c r="L193" s="35">
        <f t="array" ref="L193">ROUND(J193+K193,0)</f>
        <v>0</v>
      </c>
      <c r="M193" s="24">
        <f t="array" ref="M193">J193</f>
        <v>0</v>
      </c>
      <c r="N193" s="22">
        <f t="array" ref="N193">ROUND(M193*$N$8,0)</f>
        <v>0</v>
      </c>
      <c r="O193" s="35">
        <f t="array" ref="O193">ROUND(M193+N193,0)</f>
        <v>0</v>
      </c>
      <c r="P193" s="37">
        <f t="array" ref="P193">ROUND(J193-M193,0)</f>
        <v>0</v>
      </c>
      <c r="Q193" s="38">
        <f t="array" ref="Q193">ROUND(K193-N193,0)</f>
        <v>0</v>
      </c>
      <c r="R193" s="35">
        <f t="array" ref="R193">ROUND(P193+Q193,0)</f>
        <v>0</v>
      </c>
      <c r="S193" s="27">
        <f t="shared" ref="S193" si="366">IF($H192="Before-2004",Q193,0)</f>
        <v>0</v>
      </c>
      <c r="T193" s="27">
        <f t="shared" ref="T193" si="367">IF(OR($F$1="No",$H192="Before-2004"),0,ROUND(Q193*0.1,0))</f>
        <v>0</v>
      </c>
      <c r="U193" s="28">
        <f>IF($H192="Before-2004",0,ROUND(Q193-T193,0))</f>
        <v>0</v>
      </c>
      <c r="V193" s="41">
        <f t="array" ref="V193">ROUND(S193+T193+U193,0)</f>
        <v>0</v>
      </c>
      <c r="W193" s="53">
        <f t="array" ref="W193">ROUND(R193-V193,0)</f>
        <v>0</v>
      </c>
      <c r="X193" s="43"/>
      <c r="Y193" s="54"/>
      <c r="Z193" s="232"/>
    </row>
    <row r="194" spans="1:211" s="7" customFormat="1" ht="21.75" customHeight="1" thickBot="1">
      <c r="A194" s="8" t="str">
        <f>IF(C192&gt;=1,"y","n")</f>
        <v>n</v>
      </c>
      <c r="B194" s="211"/>
      <c r="C194" s="210"/>
      <c r="D194" s="153"/>
      <c r="E194" s="154"/>
      <c r="F194" s="155"/>
      <c r="G194" s="132"/>
      <c r="H194" s="222"/>
      <c r="I194" s="77" t="str">
        <f t="shared" si="269"/>
        <v>Mar, 23</v>
      </c>
      <c r="J194" s="33">
        <f>$J192</f>
        <v>0</v>
      </c>
      <c r="K194" s="56">
        <f t="array" ref="K194">ROUND(J194*$K$8,0)</f>
        <v>0</v>
      </c>
      <c r="L194" s="57">
        <f t="array" ref="L194">ROUND(J194+K194,0)</f>
        <v>0</v>
      </c>
      <c r="M194" s="58">
        <f t="array" ref="M194">J194</f>
        <v>0</v>
      </c>
      <c r="N194" s="56">
        <f t="array" ref="N194">ROUND(M194*$N$8,0)</f>
        <v>0</v>
      </c>
      <c r="O194" s="57">
        <f t="array" ref="O194">ROUND(M194+N194,0)</f>
        <v>0</v>
      </c>
      <c r="P194" s="59">
        <f t="array" ref="P194">ROUND(J194-M194,0)</f>
        <v>0</v>
      </c>
      <c r="Q194" s="60">
        <f t="array" ref="Q194">ROUND(K194-N194,0)</f>
        <v>0</v>
      </c>
      <c r="R194" s="57">
        <f t="array" ref="R194">ROUND(P194+Q194,0)</f>
        <v>0</v>
      </c>
      <c r="S194" s="39">
        <f t="shared" ref="S194" si="368">IF($H192="Before-2004",Q194,0)</f>
        <v>0</v>
      </c>
      <c r="T194" s="39">
        <f t="shared" ref="T194" si="369">IF(OR($F$1="No",$H192="Before-2004"),0,ROUND(Q194*0.1,0))</f>
        <v>0</v>
      </c>
      <c r="U194" s="40">
        <f>IF($H192="Before-2004",0,ROUND(Q194-T194,0))</f>
        <v>0</v>
      </c>
      <c r="V194" s="61">
        <f t="array" ref="V194">ROUND(S194+T194+U194,0)</f>
        <v>0</v>
      </c>
      <c r="W194" s="62">
        <f t="array" ref="W194">ROUND(R194-V194,0)</f>
        <v>0</v>
      </c>
      <c r="X194" s="63"/>
      <c r="Y194" s="64"/>
      <c r="Z194" s="232"/>
    </row>
    <row r="195" spans="1:211" s="7" customFormat="1" ht="21.75" customHeight="1">
      <c r="A195" s="8" t="str">
        <f>IF(C195&gt;=1,"y","n")</f>
        <v>n</v>
      </c>
      <c r="B195" s="211"/>
      <c r="C195" s="160">
        <f>IF(D195&gt;0,C192+1,0)</f>
        <v>0</v>
      </c>
      <c r="D195" s="147"/>
      <c r="E195" s="148"/>
      <c r="F195" s="149"/>
      <c r="G195" s="130"/>
      <c r="H195" s="221"/>
      <c r="I195" s="9" t="str">
        <f t="shared" si="269"/>
        <v>Jan, 23</v>
      </c>
      <c r="J195" s="227"/>
      <c r="K195" s="11">
        <f t="array" ref="K195">ROUND(J195*$K$8,0)</f>
        <v>0</v>
      </c>
      <c r="L195" s="46">
        <f t="array" ref="L195">ROUND(J195+K195,0)</f>
        <v>0</v>
      </c>
      <c r="M195" s="47">
        <f t="array" ref="M195">J195</f>
        <v>0</v>
      </c>
      <c r="N195" s="11">
        <f t="array" ref="N195">ROUND(M195*$N$8,0)</f>
        <v>0</v>
      </c>
      <c r="O195" s="46">
        <f t="array" ref="O195">ROUND(M195+N195,0)</f>
        <v>0</v>
      </c>
      <c r="P195" s="48">
        <f t="array" ref="P195">ROUND(J195-M195,0)</f>
        <v>0</v>
      </c>
      <c r="Q195" s="49">
        <f t="array" ref="Q195">ROUND(K195-N195,0)</f>
        <v>0</v>
      </c>
      <c r="R195" s="46">
        <f t="array" ref="R195">ROUND(P195+Q195,0)</f>
        <v>0</v>
      </c>
      <c r="S195" s="15">
        <f t="shared" ref="S195" si="370">IF($H195="Before-2004",Q195,0)</f>
        <v>0</v>
      </c>
      <c r="T195" s="15">
        <f t="shared" ref="T195" si="371">IF(OR($F$1="No",$H195="Before-2004"),0,ROUND(Q195*0.1,0))</f>
        <v>0</v>
      </c>
      <c r="U195" s="16">
        <f>IF($H195="Before-2004",0,ROUND(Q195-T195,0))</f>
        <v>0</v>
      </c>
      <c r="V195" s="50">
        <f t="array" ref="V195">ROUND(S195+T195+U195,0)</f>
        <v>0</v>
      </c>
      <c r="W195" s="17">
        <f t="array" ref="W195">ROUND(R195-V195,0)</f>
        <v>0</v>
      </c>
      <c r="X195" s="51"/>
      <c r="Y195" s="19"/>
      <c r="Z195" s="232"/>
    </row>
    <row r="196" spans="1:211" s="7" customFormat="1" ht="21.75" customHeight="1">
      <c r="A196" s="8" t="str">
        <f>IF(C195&gt;=1,"y","n")</f>
        <v>n</v>
      </c>
      <c r="B196" s="211"/>
      <c r="C196" s="161"/>
      <c r="D196" s="150"/>
      <c r="E196" s="151"/>
      <c r="F196" s="152"/>
      <c r="G196" s="131"/>
      <c r="H196" s="222"/>
      <c r="I196" s="21" t="str">
        <f t="shared" si="269"/>
        <v>Feb, 23</v>
      </c>
      <c r="J196" s="52">
        <f>$J195</f>
        <v>0</v>
      </c>
      <c r="K196" s="22">
        <f t="array" ref="K196">ROUND(J196*$K$8,0)</f>
        <v>0</v>
      </c>
      <c r="L196" s="35">
        <f t="array" ref="L196">ROUND(J196+K196,0)</f>
        <v>0</v>
      </c>
      <c r="M196" s="24">
        <f t="array" ref="M196">J196</f>
        <v>0</v>
      </c>
      <c r="N196" s="22">
        <f t="array" ref="N196">ROUND(M196*$N$8,0)</f>
        <v>0</v>
      </c>
      <c r="O196" s="35">
        <f t="array" ref="O196">ROUND(M196+N196,0)</f>
        <v>0</v>
      </c>
      <c r="P196" s="37">
        <f t="array" ref="P196">ROUND(J196-M196,0)</f>
        <v>0</v>
      </c>
      <c r="Q196" s="38">
        <f t="array" ref="Q196">ROUND(K196-N196,0)</f>
        <v>0</v>
      </c>
      <c r="R196" s="35">
        <f t="array" ref="R196">ROUND(P196+Q196,0)</f>
        <v>0</v>
      </c>
      <c r="S196" s="27">
        <f t="shared" ref="S196" si="372">IF($H195="Before-2004",Q196,0)</f>
        <v>0</v>
      </c>
      <c r="T196" s="27">
        <f t="shared" ref="T196" si="373">IF(OR($F$1="No",$H195="Before-2004"),0,ROUND(Q196*0.1,0))</f>
        <v>0</v>
      </c>
      <c r="U196" s="28">
        <f>IF($H195="Before-2004",0,ROUND(Q196-T196,0))</f>
        <v>0</v>
      </c>
      <c r="V196" s="41">
        <f t="array" ref="V196">ROUND(S196+T196+U196,0)</f>
        <v>0</v>
      </c>
      <c r="W196" s="53">
        <f t="array" ref="W196">ROUND(R196-V196,0)</f>
        <v>0</v>
      </c>
      <c r="X196" s="43"/>
      <c r="Y196" s="54"/>
      <c r="Z196" s="232"/>
    </row>
    <row r="197" spans="1:211" s="7" customFormat="1" ht="21.75" customHeight="1" thickBot="1">
      <c r="A197" s="8" t="str">
        <f>IF(C195&gt;=1,"y","n")</f>
        <v>n</v>
      </c>
      <c r="B197" s="211"/>
      <c r="C197" s="210"/>
      <c r="D197" s="153"/>
      <c r="E197" s="154"/>
      <c r="F197" s="155"/>
      <c r="G197" s="132"/>
      <c r="H197" s="222"/>
      <c r="I197" s="77" t="str">
        <f t="shared" si="269"/>
        <v>Mar, 23</v>
      </c>
      <c r="J197" s="33">
        <f>$J195</f>
        <v>0</v>
      </c>
      <c r="K197" s="56">
        <f t="array" ref="K197">ROUND(J197*$K$8,0)</f>
        <v>0</v>
      </c>
      <c r="L197" s="57">
        <f t="array" ref="L197">ROUND(J197+K197,0)</f>
        <v>0</v>
      </c>
      <c r="M197" s="58">
        <f t="array" ref="M197">J197</f>
        <v>0</v>
      </c>
      <c r="N197" s="56">
        <f t="array" ref="N197">ROUND(M197*$N$8,0)</f>
        <v>0</v>
      </c>
      <c r="O197" s="57">
        <f t="array" ref="O197">ROUND(M197+N197,0)</f>
        <v>0</v>
      </c>
      <c r="P197" s="59">
        <f t="array" ref="P197">ROUND(J197-M197,0)</f>
        <v>0</v>
      </c>
      <c r="Q197" s="60">
        <f t="array" ref="Q197">ROUND(K197-N197,0)</f>
        <v>0</v>
      </c>
      <c r="R197" s="57">
        <f t="array" ref="R197">ROUND(P197+Q197,0)</f>
        <v>0</v>
      </c>
      <c r="S197" s="39">
        <f t="shared" ref="S197" si="374">IF($H195="Before-2004",Q197,0)</f>
        <v>0</v>
      </c>
      <c r="T197" s="39">
        <f t="shared" ref="T197" si="375">IF(OR($F$1="No",$H195="Before-2004"),0,ROUND(Q197*0.1,0))</f>
        <v>0</v>
      </c>
      <c r="U197" s="40">
        <f>IF($H195="Before-2004",0,ROUND(Q197-T197,0))</f>
        <v>0</v>
      </c>
      <c r="V197" s="61">
        <f t="array" ref="V197">ROUND(S197+T197+U197,0)</f>
        <v>0</v>
      </c>
      <c r="W197" s="62">
        <f t="array" ref="W197">ROUND(R197-V197,0)</f>
        <v>0</v>
      </c>
      <c r="X197" s="63"/>
      <c r="Y197" s="64"/>
      <c r="Z197" s="232"/>
    </row>
    <row r="198" spans="1:211" s="7" customFormat="1" ht="21.75" customHeight="1">
      <c r="A198" s="8" t="str">
        <f>IF(C198&gt;=1,"y","n")</f>
        <v>n</v>
      </c>
      <c r="B198" s="211"/>
      <c r="C198" s="160">
        <f>IF(D198&gt;0,C195+1,0)</f>
        <v>0</v>
      </c>
      <c r="D198" s="147"/>
      <c r="E198" s="148"/>
      <c r="F198" s="149"/>
      <c r="G198" s="130"/>
      <c r="H198" s="221"/>
      <c r="I198" s="9" t="str">
        <f>I195</f>
        <v>Jan, 23</v>
      </c>
      <c r="J198" s="227">
        <v>0</v>
      </c>
      <c r="K198" s="11">
        <f t="array" ref="K198">ROUND(J198*$K$8,0)</f>
        <v>0</v>
      </c>
      <c r="L198" s="46">
        <f t="array" ref="L198">ROUND(J198+K198,0)</f>
        <v>0</v>
      </c>
      <c r="M198" s="47">
        <f t="array" ref="M198">J198</f>
        <v>0</v>
      </c>
      <c r="N198" s="11">
        <f t="array" ref="N198">ROUND(M198*$N$8,0)</f>
        <v>0</v>
      </c>
      <c r="O198" s="46">
        <f t="array" ref="O198">ROUND(M198+N198,0)</f>
        <v>0</v>
      </c>
      <c r="P198" s="48">
        <f t="array" ref="P198">ROUND(J198-M198,0)</f>
        <v>0</v>
      </c>
      <c r="Q198" s="49">
        <f t="array" ref="Q198">ROUND(K198-N198,0)</f>
        <v>0</v>
      </c>
      <c r="R198" s="46">
        <f t="array" ref="R198">ROUND(P198+Q198,0)</f>
        <v>0</v>
      </c>
      <c r="S198" s="15">
        <f t="shared" ref="S198" si="376">IF($H198="Before-2004",Q198,0)</f>
        <v>0</v>
      </c>
      <c r="T198" s="15">
        <f t="shared" ref="T198" si="377">IF(OR($F$1="No",$H198="Before-2004"),0,ROUND(Q198*0.1,0))</f>
        <v>0</v>
      </c>
      <c r="U198" s="16">
        <f>IF($H198="Before-2004",0,ROUND(Q198-T198,0))</f>
        <v>0</v>
      </c>
      <c r="V198" s="50">
        <f t="array" ref="V198">ROUND(S198+T198+U198,0)</f>
        <v>0</v>
      </c>
      <c r="W198" s="17">
        <f t="array" ref="W198">ROUND(R198-V198,0)</f>
        <v>0</v>
      </c>
      <c r="X198" s="51"/>
      <c r="Y198" s="19"/>
      <c r="Z198" s="232"/>
    </row>
    <row r="199" spans="1:211" s="7" customFormat="1" ht="21.75" customHeight="1">
      <c r="A199" s="8" t="str">
        <f>IF(C198&gt;=1,"y","n")</f>
        <v>n</v>
      </c>
      <c r="B199" s="211"/>
      <c r="C199" s="161"/>
      <c r="D199" s="150"/>
      <c r="E199" s="151"/>
      <c r="F199" s="152"/>
      <c r="G199" s="131"/>
      <c r="H199" s="222"/>
      <c r="I199" s="21" t="str">
        <f t="shared" ref="I199:I248" si="378">I196</f>
        <v>Feb, 23</v>
      </c>
      <c r="J199" s="52">
        <f>$J198</f>
        <v>0</v>
      </c>
      <c r="K199" s="22">
        <f t="array" ref="K199">ROUND(J199*$K$8,0)</f>
        <v>0</v>
      </c>
      <c r="L199" s="35">
        <f t="array" ref="L199">ROUND(J199+K199,0)</f>
        <v>0</v>
      </c>
      <c r="M199" s="24">
        <f t="array" ref="M199">J199</f>
        <v>0</v>
      </c>
      <c r="N199" s="22">
        <f t="array" ref="N199">ROUND(M199*$N$8,0)</f>
        <v>0</v>
      </c>
      <c r="O199" s="35">
        <f t="array" ref="O199">ROUND(M199+N199,0)</f>
        <v>0</v>
      </c>
      <c r="P199" s="37">
        <f t="array" ref="P199">ROUND(J199-M199,0)</f>
        <v>0</v>
      </c>
      <c r="Q199" s="38">
        <f t="array" ref="Q199">ROUND(K199-N199,0)</f>
        <v>0</v>
      </c>
      <c r="R199" s="35">
        <f t="array" ref="R199">ROUND(P199+Q199,0)</f>
        <v>0</v>
      </c>
      <c r="S199" s="27">
        <f t="shared" ref="S199" si="379">IF($H198="Before-2004",Q199,0)</f>
        <v>0</v>
      </c>
      <c r="T199" s="27">
        <f t="shared" ref="T199" si="380">IF(OR($F$1="No",$H198="Before-2004"),0,ROUND(Q199*0.1,0))</f>
        <v>0</v>
      </c>
      <c r="U199" s="28">
        <f>IF($H198="Before-2004",0,ROUND(Q199-T199,0))</f>
        <v>0</v>
      </c>
      <c r="V199" s="41">
        <f t="array" ref="V199">ROUND(S199+T199+U199,0)</f>
        <v>0</v>
      </c>
      <c r="W199" s="53">
        <f t="array" ref="W199">ROUND(R199-V199,0)</f>
        <v>0</v>
      </c>
      <c r="X199" s="43"/>
      <c r="Y199" s="54"/>
      <c r="Z199" s="232"/>
      <c r="HC199" s="55"/>
    </row>
    <row r="200" spans="1:211" s="7" customFormat="1" ht="21.75" customHeight="1" thickBot="1">
      <c r="A200" s="8" t="str">
        <f>IF(C198&gt;=1,"y","n")</f>
        <v>n</v>
      </c>
      <c r="B200" s="211"/>
      <c r="C200" s="210"/>
      <c r="D200" s="153"/>
      <c r="E200" s="154"/>
      <c r="F200" s="155"/>
      <c r="G200" s="132"/>
      <c r="H200" s="222"/>
      <c r="I200" s="77" t="str">
        <f t="shared" si="378"/>
        <v>Mar, 23</v>
      </c>
      <c r="J200" s="33">
        <f>$J198</f>
        <v>0</v>
      </c>
      <c r="K200" s="56">
        <f t="array" ref="K200">ROUND(J200*$K$8,0)</f>
        <v>0</v>
      </c>
      <c r="L200" s="57">
        <f t="array" ref="L200">ROUND(J200+K200,0)</f>
        <v>0</v>
      </c>
      <c r="M200" s="58">
        <f t="array" ref="M200">J200</f>
        <v>0</v>
      </c>
      <c r="N200" s="56">
        <f t="array" ref="N200">ROUND(M200*$N$8,0)</f>
        <v>0</v>
      </c>
      <c r="O200" s="57">
        <f t="array" ref="O200">ROUND(M200+N200,0)</f>
        <v>0</v>
      </c>
      <c r="P200" s="59">
        <f t="array" ref="P200">ROUND(J200-M200,0)</f>
        <v>0</v>
      </c>
      <c r="Q200" s="60">
        <f t="array" ref="Q200">ROUND(K200-N200,0)</f>
        <v>0</v>
      </c>
      <c r="R200" s="57">
        <f t="array" ref="R200">ROUND(P200+Q200,0)</f>
        <v>0</v>
      </c>
      <c r="S200" s="39">
        <f t="shared" ref="S200" si="381">IF($H198="Before-2004",Q200,0)</f>
        <v>0</v>
      </c>
      <c r="T200" s="39">
        <f t="shared" ref="T200" si="382">IF(OR($F$1="No",$H198="Before-2004"),0,ROUND(Q200*0.1,0))</f>
        <v>0</v>
      </c>
      <c r="U200" s="40">
        <f>IF($H198="Before-2004",0,ROUND(Q200-T200,0))</f>
        <v>0</v>
      </c>
      <c r="V200" s="61">
        <f t="array" ref="V200">ROUND(S200+T200+U200,0)</f>
        <v>0</v>
      </c>
      <c r="W200" s="62">
        <f t="array" ref="W200">ROUND(R200-V200,0)</f>
        <v>0</v>
      </c>
      <c r="X200" s="63"/>
      <c r="Y200" s="64"/>
      <c r="Z200" s="232"/>
    </row>
    <row r="201" spans="1:211" s="7" customFormat="1" ht="21.75" customHeight="1">
      <c r="A201" s="8" t="str">
        <f>IF(C201&gt;=1,"y","n")</f>
        <v>n</v>
      </c>
      <c r="B201" s="211"/>
      <c r="C201" s="160">
        <f>IF(D201&gt;0,C198+1,0)</f>
        <v>0</v>
      </c>
      <c r="D201" s="147"/>
      <c r="E201" s="148"/>
      <c r="F201" s="149"/>
      <c r="G201" s="130"/>
      <c r="H201" s="221"/>
      <c r="I201" s="9" t="str">
        <f t="shared" si="378"/>
        <v>Jan, 23</v>
      </c>
      <c r="J201" s="227"/>
      <c r="K201" s="11">
        <f t="array" ref="K201">ROUND(J201*$K$8,0)</f>
        <v>0</v>
      </c>
      <c r="L201" s="46">
        <f t="array" ref="L201">ROUND(J201+K201,0)</f>
        <v>0</v>
      </c>
      <c r="M201" s="47">
        <f t="array" ref="M201">J201</f>
        <v>0</v>
      </c>
      <c r="N201" s="11">
        <f t="array" ref="N201">ROUND(M201*$N$8,0)</f>
        <v>0</v>
      </c>
      <c r="O201" s="46">
        <f t="array" ref="O201">ROUND(M201+N201,0)</f>
        <v>0</v>
      </c>
      <c r="P201" s="48">
        <f t="array" ref="P201">ROUND(J201-M201,0)</f>
        <v>0</v>
      </c>
      <c r="Q201" s="49">
        <f t="array" ref="Q201">ROUND(K201-N201,0)</f>
        <v>0</v>
      </c>
      <c r="R201" s="46">
        <f t="array" ref="R201">ROUND(P201+Q201,0)</f>
        <v>0</v>
      </c>
      <c r="S201" s="15">
        <f t="shared" ref="S201" si="383">IF($H201="Before-2004",Q201,0)</f>
        <v>0</v>
      </c>
      <c r="T201" s="15">
        <f t="shared" ref="T201" si="384">IF(OR($F$1="No",$H201="Before-2004"),0,ROUND(Q201*0.1,0))</f>
        <v>0</v>
      </c>
      <c r="U201" s="16">
        <f>IF($H201="Before-2004",0,ROUND(Q201-T201,0))</f>
        <v>0</v>
      </c>
      <c r="V201" s="50">
        <f t="array" ref="V201">ROUND(S201+T201+U201,0)</f>
        <v>0</v>
      </c>
      <c r="W201" s="17">
        <f t="array" ref="W201">ROUND(R201-V201,0)</f>
        <v>0</v>
      </c>
      <c r="X201" s="51"/>
      <c r="Y201" s="19"/>
      <c r="Z201" s="232"/>
    </row>
    <row r="202" spans="1:211" s="7" customFormat="1" ht="21.75" customHeight="1">
      <c r="A202" s="8" t="str">
        <f>IF(C201&gt;=1,"y","n")</f>
        <v>n</v>
      </c>
      <c r="B202" s="211"/>
      <c r="C202" s="161"/>
      <c r="D202" s="150"/>
      <c r="E202" s="151"/>
      <c r="F202" s="152"/>
      <c r="G202" s="131"/>
      <c r="H202" s="222"/>
      <c r="I202" s="21" t="str">
        <f t="shared" si="378"/>
        <v>Feb, 23</v>
      </c>
      <c r="J202" s="52">
        <f>$J201</f>
        <v>0</v>
      </c>
      <c r="K202" s="22">
        <f t="array" ref="K202">ROUND(J202*$K$8,0)</f>
        <v>0</v>
      </c>
      <c r="L202" s="35">
        <f t="array" ref="L202">ROUND(J202+K202,0)</f>
        <v>0</v>
      </c>
      <c r="M202" s="24">
        <f t="array" ref="M202">J202</f>
        <v>0</v>
      </c>
      <c r="N202" s="22">
        <f t="array" ref="N202">ROUND(M202*$N$8,0)</f>
        <v>0</v>
      </c>
      <c r="O202" s="35">
        <f t="array" ref="O202">ROUND(M202+N202,0)</f>
        <v>0</v>
      </c>
      <c r="P202" s="37">
        <f t="array" ref="P202">ROUND(J202-M202,0)</f>
        <v>0</v>
      </c>
      <c r="Q202" s="38">
        <f t="array" ref="Q202">ROUND(K202-N202,0)</f>
        <v>0</v>
      </c>
      <c r="R202" s="35">
        <f t="array" ref="R202">ROUND(P202+Q202,0)</f>
        <v>0</v>
      </c>
      <c r="S202" s="27">
        <f t="shared" ref="S202" si="385">IF($H201="Before-2004",Q202,0)</f>
        <v>0</v>
      </c>
      <c r="T202" s="27">
        <f t="shared" ref="T202" si="386">IF(OR($F$1="No",$H201="Before-2004"),0,ROUND(Q202*0.1,0))</f>
        <v>0</v>
      </c>
      <c r="U202" s="28">
        <f>IF($H201="Before-2004",0,ROUND(Q202-T202,0))</f>
        <v>0</v>
      </c>
      <c r="V202" s="41">
        <f t="array" ref="V202">ROUND(S202+T202+U202,0)</f>
        <v>0</v>
      </c>
      <c r="W202" s="53">
        <f t="array" ref="W202">ROUND(R202-V202,0)</f>
        <v>0</v>
      </c>
      <c r="X202" s="43"/>
      <c r="Y202" s="54"/>
      <c r="Z202" s="232"/>
    </row>
    <row r="203" spans="1:211" s="7" customFormat="1" ht="21.75" customHeight="1" thickBot="1">
      <c r="A203" s="8" t="str">
        <f>IF(C201&gt;=1,"y","n")</f>
        <v>n</v>
      </c>
      <c r="B203" s="211"/>
      <c r="C203" s="210"/>
      <c r="D203" s="153"/>
      <c r="E203" s="154"/>
      <c r="F203" s="155"/>
      <c r="G203" s="132"/>
      <c r="H203" s="222"/>
      <c r="I203" s="77" t="str">
        <f t="shared" si="378"/>
        <v>Mar, 23</v>
      </c>
      <c r="J203" s="33">
        <f>$J201</f>
        <v>0</v>
      </c>
      <c r="K203" s="56">
        <f t="array" ref="K203">ROUND(J203*$K$8,0)</f>
        <v>0</v>
      </c>
      <c r="L203" s="57">
        <f t="array" ref="L203">ROUND(J203+K203,0)</f>
        <v>0</v>
      </c>
      <c r="M203" s="58">
        <f t="array" ref="M203">J203</f>
        <v>0</v>
      </c>
      <c r="N203" s="56">
        <f t="array" ref="N203">ROUND(M203*$N$8,0)</f>
        <v>0</v>
      </c>
      <c r="O203" s="57">
        <f t="array" ref="O203">ROUND(M203+N203,0)</f>
        <v>0</v>
      </c>
      <c r="P203" s="59">
        <f t="array" ref="P203">ROUND(J203-M203,0)</f>
        <v>0</v>
      </c>
      <c r="Q203" s="60">
        <f t="array" ref="Q203">ROUND(K203-N203,0)</f>
        <v>0</v>
      </c>
      <c r="R203" s="57">
        <f t="array" ref="R203">ROUND(P203+Q203,0)</f>
        <v>0</v>
      </c>
      <c r="S203" s="39">
        <f t="shared" ref="S203" si="387">IF($H201="Before-2004",Q203,0)</f>
        <v>0</v>
      </c>
      <c r="T203" s="39">
        <f t="shared" ref="T203" si="388">IF(OR($F$1="No",$H201="Before-2004"),0,ROUND(Q203*0.1,0))</f>
        <v>0</v>
      </c>
      <c r="U203" s="40">
        <f>IF($H201="Before-2004",0,ROUND(Q203-T203,0))</f>
        <v>0</v>
      </c>
      <c r="V203" s="61">
        <f t="array" ref="V203">ROUND(S203+T203+U203,0)</f>
        <v>0</v>
      </c>
      <c r="W203" s="62">
        <f t="array" ref="W203">ROUND(R203-V203,0)</f>
        <v>0</v>
      </c>
      <c r="X203" s="63"/>
      <c r="Y203" s="64"/>
      <c r="Z203" s="232"/>
    </row>
    <row r="204" spans="1:211" s="7" customFormat="1" ht="21.75" customHeight="1">
      <c r="A204" s="8" t="str">
        <f>IF(C204&gt;=1,"y","n")</f>
        <v>n</v>
      </c>
      <c r="B204" s="211"/>
      <c r="C204" s="160">
        <f>IF(D204&gt;0,C201+1,0)</f>
        <v>0</v>
      </c>
      <c r="D204" s="147"/>
      <c r="E204" s="148"/>
      <c r="F204" s="149"/>
      <c r="G204" s="130"/>
      <c r="H204" s="221"/>
      <c r="I204" s="9" t="str">
        <f t="shared" si="378"/>
        <v>Jan, 23</v>
      </c>
      <c r="J204" s="227"/>
      <c r="K204" s="11">
        <f t="array" ref="K204">ROUND(J204*$K$8,0)</f>
        <v>0</v>
      </c>
      <c r="L204" s="46">
        <f t="array" ref="L204">ROUND(J204+K204,0)</f>
        <v>0</v>
      </c>
      <c r="M204" s="47">
        <f t="array" ref="M204">J204</f>
        <v>0</v>
      </c>
      <c r="N204" s="11">
        <f t="array" ref="N204">ROUND(M204*$N$8,0)</f>
        <v>0</v>
      </c>
      <c r="O204" s="46">
        <f t="array" ref="O204">ROUND(M204+N204,0)</f>
        <v>0</v>
      </c>
      <c r="P204" s="48">
        <f t="array" ref="P204">ROUND(J204-M204,0)</f>
        <v>0</v>
      </c>
      <c r="Q204" s="49">
        <f t="array" ref="Q204">ROUND(K204-N204,0)</f>
        <v>0</v>
      </c>
      <c r="R204" s="46">
        <f t="array" ref="R204">ROUND(P204+Q204,0)</f>
        <v>0</v>
      </c>
      <c r="S204" s="15">
        <f t="shared" ref="S204" si="389">IF($H204="Before-2004",Q204,0)</f>
        <v>0</v>
      </c>
      <c r="T204" s="15">
        <f t="shared" ref="T204" si="390">IF(OR($F$1="No",$H204="Before-2004"),0,ROUND(Q204*0.1,0))</f>
        <v>0</v>
      </c>
      <c r="U204" s="16">
        <f>IF($H204="Before-2004",0,ROUND(Q204-T204,0))</f>
        <v>0</v>
      </c>
      <c r="V204" s="50">
        <f t="array" ref="V204">ROUND(S204+T204+U204,0)</f>
        <v>0</v>
      </c>
      <c r="W204" s="17">
        <f t="array" ref="W204">ROUND(R204-V204,0)</f>
        <v>0</v>
      </c>
      <c r="X204" s="51"/>
      <c r="Y204" s="19"/>
      <c r="Z204" s="232"/>
    </row>
    <row r="205" spans="1:211" s="7" customFormat="1" ht="21.75" customHeight="1">
      <c r="A205" s="8" t="str">
        <f>IF(C204&gt;=1,"y","n")</f>
        <v>n</v>
      </c>
      <c r="B205" s="211"/>
      <c r="C205" s="161"/>
      <c r="D205" s="150"/>
      <c r="E205" s="151"/>
      <c r="F205" s="152"/>
      <c r="G205" s="131"/>
      <c r="H205" s="222"/>
      <c r="I205" s="21" t="str">
        <f t="shared" si="378"/>
        <v>Feb, 23</v>
      </c>
      <c r="J205" s="52">
        <f>$J204</f>
        <v>0</v>
      </c>
      <c r="K205" s="22">
        <f t="array" ref="K205">ROUND(J205*$K$8,0)</f>
        <v>0</v>
      </c>
      <c r="L205" s="35">
        <f t="array" ref="L205">ROUND(J205+K205,0)</f>
        <v>0</v>
      </c>
      <c r="M205" s="24">
        <f t="array" ref="M205">J205</f>
        <v>0</v>
      </c>
      <c r="N205" s="22">
        <f t="array" ref="N205">ROUND(M205*$N$8,0)</f>
        <v>0</v>
      </c>
      <c r="O205" s="35">
        <f t="array" ref="O205">ROUND(M205+N205,0)</f>
        <v>0</v>
      </c>
      <c r="P205" s="37">
        <f t="array" ref="P205">ROUND(J205-M205,0)</f>
        <v>0</v>
      </c>
      <c r="Q205" s="38">
        <f t="array" ref="Q205">ROUND(K205-N205,0)</f>
        <v>0</v>
      </c>
      <c r="R205" s="35">
        <f t="array" ref="R205">ROUND(P205+Q205,0)</f>
        <v>0</v>
      </c>
      <c r="S205" s="27">
        <f t="shared" ref="S205" si="391">IF($H204="Before-2004",Q205,0)</f>
        <v>0</v>
      </c>
      <c r="T205" s="27">
        <f t="shared" ref="T205" si="392">IF(OR($F$1="No",$H204="Before-2004"),0,ROUND(Q205*0.1,0))</f>
        <v>0</v>
      </c>
      <c r="U205" s="28">
        <f>IF($H204="Before-2004",0,ROUND(Q205-T205,0))</f>
        <v>0</v>
      </c>
      <c r="V205" s="41">
        <f t="array" ref="V205">ROUND(S205+T205+U205,0)</f>
        <v>0</v>
      </c>
      <c r="W205" s="53">
        <f t="array" ref="W205">ROUND(R205-V205,0)</f>
        <v>0</v>
      </c>
      <c r="X205" s="43"/>
      <c r="Y205" s="54"/>
      <c r="Z205" s="232"/>
    </row>
    <row r="206" spans="1:211" s="7" customFormat="1" ht="21.75" customHeight="1" thickBot="1">
      <c r="A206" s="8" t="str">
        <f>IF(C204&gt;=1,"y","n")</f>
        <v>n</v>
      </c>
      <c r="B206" s="211"/>
      <c r="C206" s="210"/>
      <c r="D206" s="153"/>
      <c r="E206" s="154"/>
      <c r="F206" s="155"/>
      <c r="G206" s="132"/>
      <c r="H206" s="222"/>
      <c r="I206" s="77" t="str">
        <f t="shared" si="378"/>
        <v>Mar, 23</v>
      </c>
      <c r="J206" s="33">
        <f>$J204</f>
        <v>0</v>
      </c>
      <c r="K206" s="56">
        <f t="array" ref="K206">ROUND(J206*$K$8,0)</f>
        <v>0</v>
      </c>
      <c r="L206" s="57">
        <f t="array" ref="L206">ROUND(J206+K206,0)</f>
        <v>0</v>
      </c>
      <c r="M206" s="58">
        <f t="array" ref="M206">J206</f>
        <v>0</v>
      </c>
      <c r="N206" s="56">
        <f t="array" ref="N206">ROUND(M206*$N$8,0)</f>
        <v>0</v>
      </c>
      <c r="O206" s="57">
        <f t="array" ref="O206">ROUND(M206+N206,0)</f>
        <v>0</v>
      </c>
      <c r="P206" s="59">
        <f t="array" ref="P206">ROUND(J206-M206,0)</f>
        <v>0</v>
      </c>
      <c r="Q206" s="60">
        <f t="array" ref="Q206">ROUND(K206-N206,0)</f>
        <v>0</v>
      </c>
      <c r="R206" s="57">
        <f t="array" ref="R206">ROUND(P206+Q206,0)</f>
        <v>0</v>
      </c>
      <c r="S206" s="39">
        <f t="shared" ref="S206" si="393">IF($H204="Before-2004",Q206,0)</f>
        <v>0</v>
      </c>
      <c r="T206" s="39">
        <f t="shared" ref="T206" si="394">IF(OR($F$1="No",$H204="Before-2004"),0,ROUND(Q206*0.1,0))</f>
        <v>0</v>
      </c>
      <c r="U206" s="40">
        <f>IF($H204="Before-2004",0,ROUND(Q206-T206,0))</f>
        <v>0</v>
      </c>
      <c r="V206" s="61">
        <f t="array" ref="V206">ROUND(S206+T206+U206,0)</f>
        <v>0</v>
      </c>
      <c r="W206" s="62">
        <f t="array" ref="W206">ROUND(R206-V206,0)</f>
        <v>0</v>
      </c>
      <c r="X206" s="63"/>
      <c r="Y206" s="64"/>
      <c r="Z206" s="232"/>
    </row>
    <row r="207" spans="1:211" s="7" customFormat="1" ht="21.75" customHeight="1">
      <c r="A207" s="8" t="str">
        <f>IF(C207&gt;=1,"y","n")</f>
        <v>n</v>
      </c>
      <c r="B207" s="211"/>
      <c r="C207" s="160">
        <f>IF(D207&gt;0,C204+1,0)</f>
        <v>0</v>
      </c>
      <c r="D207" s="147"/>
      <c r="E207" s="148"/>
      <c r="F207" s="149"/>
      <c r="G207" s="130"/>
      <c r="H207" s="221"/>
      <c r="I207" s="9" t="str">
        <f t="shared" si="378"/>
        <v>Jan, 23</v>
      </c>
      <c r="J207" s="227"/>
      <c r="K207" s="11">
        <f t="array" ref="K207">ROUND(J207*$K$8,0)</f>
        <v>0</v>
      </c>
      <c r="L207" s="46">
        <f t="array" ref="L207">ROUND(J207+K207,0)</f>
        <v>0</v>
      </c>
      <c r="M207" s="47">
        <f t="array" ref="M207">J207</f>
        <v>0</v>
      </c>
      <c r="N207" s="11">
        <f t="array" ref="N207">ROUND(M207*$N$8,0)</f>
        <v>0</v>
      </c>
      <c r="O207" s="46">
        <f t="array" ref="O207">ROUND(M207+N207,0)</f>
        <v>0</v>
      </c>
      <c r="P207" s="48">
        <f t="array" ref="P207">ROUND(J207-M207,0)</f>
        <v>0</v>
      </c>
      <c r="Q207" s="49">
        <f t="array" ref="Q207">ROUND(K207-N207,0)</f>
        <v>0</v>
      </c>
      <c r="R207" s="46">
        <f t="array" ref="R207">ROUND(P207+Q207,0)</f>
        <v>0</v>
      </c>
      <c r="S207" s="15">
        <f t="shared" ref="S207" si="395">IF($H207="Before-2004",Q207,0)</f>
        <v>0</v>
      </c>
      <c r="T207" s="15">
        <f t="shared" ref="T207" si="396">IF(OR($F$1="No",$H207="Before-2004"),0,ROUND(Q207*0.1,0))</f>
        <v>0</v>
      </c>
      <c r="U207" s="16">
        <f>IF($H207="Before-2004",0,ROUND(Q207-T207,0))</f>
        <v>0</v>
      </c>
      <c r="V207" s="50">
        <f t="array" ref="V207">ROUND(S207+T207+U207,0)</f>
        <v>0</v>
      </c>
      <c r="W207" s="17">
        <f t="array" ref="W207">ROUND(R207-V207,0)</f>
        <v>0</v>
      </c>
      <c r="X207" s="51"/>
      <c r="Y207" s="19"/>
      <c r="Z207" s="232"/>
    </row>
    <row r="208" spans="1:211" s="7" customFormat="1" ht="21.75" customHeight="1">
      <c r="A208" s="8" t="str">
        <f>IF(C207&gt;=1,"y","n")</f>
        <v>n</v>
      </c>
      <c r="B208" s="211"/>
      <c r="C208" s="161"/>
      <c r="D208" s="150"/>
      <c r="E208" s="151"/>
      <c r="F208" s="152"/>
      <c r="G208" s="131"/>
      <c r="H208" s="222"/>
      <c r="I208" s="21" t="str">
        <f t="shared" si="378"/>
        <v>Feb, 23</v>
      </c>
      <c r="J208" s="52">
        <f>$J207</f>
        <v>0</v>
      </c>
      <c r="K208" s="22">
        <f t="array" ref="K208">ROUND(J208*$K$8,0)</f>
        <v>0</v>
      </c>
      <c r="L208" s="35">
        <f t="array" ref="L208">ROUND(J208+K208,0)</f>
        <v>0</v>
      </c>
      <c r="M208" s="24">
        <f t="array" ref="M208">J208</f>
        <v>0</v>
      </c>
      <c r="N208" s="22">
        <f t="array" ref="N208">ROUND(M208*$N$8,0)</f>
        <v>0</v>
      </c>
      <c r="O208" s="35">
        <f t="array" ref="O208">ROUND(M208+N208,0)</f>
        <v>0</v>
      </c>
      <c r="P208" s="37">
        <f t="array" ref="P208">ROUND(J208-M208,0)</f>
        <v>0</v>
      </c>
      <c r="Q208" s="38">
        <f t="array" ref="Q208">ROUND(K208-N208,0)</f>
        <v>0</v>
      </c>
      <c r="R208" s="35">
        <f t="array" ref="R208">ROUND(P208+Q208,0)</f>
        <v>0</v>
      </c>
      <c r="S208" s="27">
        <f t="shared" ref="S208" si="397">IF($H207="Before-2004",Q208,0)</f>
        <v>0</v>
      </c>
      <c r="T208" s="27">
        <f t="shared" ref="T208" si="398">IF(OR($F$1="No",$H207="Before-2004"),0,ROUND(Q208*0.1,0))</f>
        <v>0</v>
      </c>
      <c r="U208" s="28">
        <f>IF($H207="Before-2004",0,ROUND(Q208-T208,0))</f>
        <v>0</v>
      </c>
      <c r="V208" s="41">
        <f t="array" ref="V208">ROUND(S208+T208+U208,0)</f>
        <v>0</v>
      </c>
      <c r="W208" s="53">
        <f t="array" ref="W208">ROUND(R208-V208,0)</f>
        <v>0</v>
      </c>
      <c r="X208" s="43"/>
      <c r="Y208" s="54"/>
      <c r="Z208" s="232"/>
    </row>
    <row r="209" spans="1:211" s="7" customFormat="1" ht="21.75" customHeight="1" thickBot="1">
      <c r="A209" s="8" t="str">
        <f>IF(C207&gt;=1,"y","n")</f>
        <v>n</v>
      </c>
      <c r="B209" s="211"/>
      <c r="C209" s="210"/>
      <c r="D209" s="153"/>
      <c r="E209" s="154"/>
      <c r="F209" s="155"/>
      <c r="G209" s="132"/>
      <c r="H209" s="222"/>
      <c r="I209" s="77" t="str">
        <f t="shared" si="378"/>
        <v>Mar, 23</v>
      </c>
      <c r="J209" s="33">
        <f>$J207</f>
        <v>0</v>
      </c>
      <c r="K209" s="56">
        <f t="array" ref="K209">ROUND(J209*$K$8,0)</f>
        <v>0</v>
      </c>
      <c r="L209" s="57">
        <f t="array" ref="L209">ROUND(J209+K209,0)</f>
        <v>0</v>
      </c>
      <c r="M209" s="58">
        <f t="array" ref="M209">J209</f>
        <v>0</v>
      </c>
      <c r="N209" s="56">
        <f t="array" ref="N209">ROUND(M209*$N$8,0)</f>
        <v>0</v>
      </c>
      <c r="O209" s="57">
        <f t="array" ref="O209">ROUND(M209+N209,0)</f>
        <v>0</v>
      </c>
      <c r="P209" s="59">
        <f t="array" ref="P209">ROUND(J209-M209,0)</f>
        <v>0</v>
      </c>
      <c r="Q209" s="60">
        <f t="array" ref="Q209">ROUND(K209-N209,0)</f>
        <v>0</v>
      </c>
      <c r="R209" s="57">
        <f t="array" ref="R209">ROUND(P209+Q209,0)</f>
        <v>0</v>
      </c>
      <c r="S209" s="39">
        <f t="shared" ref="S209" si="399">IF($H207="Before-2004",Q209,0)</f>
        <v>0</v>
      </c>
      <c r="T209" s="39">
        <f t="shared" ref="T209" si="400">IF(OR($F$1="No",$H207="Before-2004"),0,ROUND(Q209*0.1,0))</f>
        <v>0</v>
      </c>
      <c r="U209" s="40">
        <f>IF($H207="Before-2004",0,ROUND(Q209-T209,0))</f>
        <v>0</v>
      </c>
      <c r="V209" s="61">
        <f t="array" ref="V209">ROUND(S209+T209+U209,0)</f>
        <v>0</v>
      </c>
      <c r="W209" s="62">
        <f t="array" ref="W209">ROUND(R209-V209,0)</f>
        <v>0</v>
      </c>
      <c r="X209" s="63"/>
      <c r="Y209" s="64"/>
      <c r="Z209" s="232"/>
    </row>
    <row r="210" spans="1:211" s="7" customFormat="1" ht="21.75" customHeight="1">
      <c r="A210" s="8" t="str">
        <f>IF(C210&gt;=1,"y","n")</f>
        <v>n</v>
      </c>
      <c r="B210" s="211"/>
      <c r="C210" s="160">
        <f>IF(D210&gt;0,C207+1,0)</f>
        <v>0</v>
      </c>
      <c r="D210" s="147"/>
      <c r="E210" s="148"/>
      <c r="F210" s="149"/>
      <c r="G210" s="130"/>
      <c r="H210" s="221"/>
      <c r="I210" s="9" t="str">
        <f t="shared" si="378"/>
        <v>Jan, 23</v>
      </c>
      <c r="J210" s="227">
        <v>0</v>
      </c>
      <c r="K210" s="11">
        <f t="array" ref="K210">ROUND(J210*$K$8,0)</f>
        <v>0</v>
      </c>
      <c r="L210" s="46">
        <f t="array" ref="L210">ROUND(J210+K210,0)</f>
        <v>0</v>
      </c>
      <c r="M210" s="47">
        <f t="array" ref="M210">J210</f>
        <v>0</v>
      </c>
      <c r="N210" s="11">
        <f t="array" ref="N210">ROUND(M210*$N$8,0)</f>
        <v>0</v>
      </c>
      <c r="O210" s="46">
        <f t="array" ref="O210">ROUND(M210+N210,0)</f>
        <v>0</v>
      </c>
      <c r="P210" s="48">
        <f t="array" ref="P210">ROUND(J210-M210,0)</f>
        <v>0</v>
      </c>
      <c r="Q210" s="49">
        <f t="array" ref="Q210">ROUND(K210-N210,0)</f>
        <v>0</v>
      </c>
      <c r="R210" s="46">
        <f t="array" ref="R210">ROUND(P210+Q210,0)</f>
        <v>0</v>
      </c>
      <c r="S210" s="15">
        <f t="shared" ref="S210" si="401">IF($H210="Before-2004",Q210,0)</f>
        <v>0</v>
      </c>
      <c r="T210" s="15">
        <f t="shared" ref="T210" si="402">IF(OR($F$1="No",$H210="Before-2004"),0,ROUND(Q210*0.1,0))</f>
        <v>0</v>
      </c>
      <c r="U210" s="16">
        <f>IF($H210="Before-2004",0,ROUND(Q210-T210,0))</f>
        <v>0</v>
      </c>
      <c r="V210" s="50">
        <f t="array" ref="V210">ROUND(S210+T210+U210,0)</f>
        <v>0</v>
      </c>
      <c r="W210" s="17">
        <f t="array" ref="W210">ROUND(R210-V210,0)</f>
        <v>0</v>
      </c>
      <c r="X210" s="51"/>
      <c r="Y210" s="19"/>
      <c r="Z210" s="232"/>
    </row>
    <row r="211" spans="1:211" s="7" customFormat="1" ht="21.75" customHeight="1">
      <c r="A211" s="8" t="str">
        <f>IF(C210&gt;=1,"y","n")</f>
        <v>n</v>
      </c>
      <c r="B211" s="211"/>
      <c r="C211" s="161"/>
      <c r="D211" s="150"/>
      <c r="E211" s="151"/>
      <c r="F211" s="152"/>
      <c r="G211" s="131"/>
      <c r="H211" s="222"/>
      <c r="I211" s="21" t="str">
        <f t="shared" si="378"/>
        <v>Feb, 23</v>
      </c>
      <c r="J211" s="52">
        <f>$J210</f>
        <v>0</v>
      </c>
      <c r="K211" s="22">
        <f t="array" ref="K211">ROUND(J211*$K$8,0)</f>
        <v>0</v>
      </c>
      <c r="L211" s="35">
        <f t="array" ref="L211">ROUND(J211+K211,0)</f>
        <v>0</v>
      </c>
      <c r="M211" s="24">
        <f t="array" ref="M211">J211</f>
        <v>0</v>
      </c>
      <c r="N211" s="22">
        <f t="array" ref="N211">ROUND(M211*$N$8,0)</f>
        <v>0</v>
      </c>
      <c r="O211" s="35">
        <f t="array" ref="O211">ROUND(M211+N211,0)</f>
        <v>0</v>
      </c>
      <c r="P211" s="37">
        <f t="array" ref="P211">ROUND(J211-M211,0)</f>
        <v>0</v>
      </c>
      <c r="Q211" s="38">
        <f t="array" ref="Q211">ROUND(K211-N211,0)</f>
        <v>0</v>
      </c>
      <c r="R211" s="35">
        <f t="array" ref="R211">ROUND(P211+Q211,0)</f>
        <v>0</v>
      </c>
      <c r="S211" s="27">
        <f t="shared" ref="S211" si="403">IF($H210="Before-2004",Q211,0)</f>
        <v>0</v>
      </c>
      <c r="T211" s="27">
        <f t="shared" ref="T211" si="404">IF(OR($F$1="No",$H210="Before-2004"),0,ROUND(Q211*0.1,0))</f>
        <v>0</v>
      </c>
      <c r="U211" s="28">
        <f>IF($H210="Before-2004",0,ROUND(Q211-T211,0))</f>
        <v>0</v>
      </c>
      <c r="V211" s="41">
        <f t="array" ref="V211">ROUND(S211+T211+U211,0)</f>
        <v>0</v>
      </c>
      <c r="W211" s="53">
        <f t="array" ref="W211">ROUND(R211-V211,0)</f>
        <v>0</v>
      </c>
      <c r="X211" s="43"/>
      <c r="Y211" s="54"/>
      <c r="Z211" s="232"/>
      <c r="HC211" s="55"/>
    </row>
    <row r="212" spans="1:211" s="7" customFormat="1" ht="21.75" customHeight="1" thickBot="1">
      <c r="A212" s="8" t="str">
        <f>IF(C210&gt;=1,"y","n")</f>
        <v>n</v>
      </c>
      <c r="B212" s="211"/>
      <c r="C212" s="210"/>
      <c r="D212" s="153"/>
      <c r="E212" s="154"/>
      <c r="F212" s="155"/>
      <c r="G212" s="132"/>
      <c r="H212" s="222"/>
      <c r="I212" s="77" t="str">
        <f t="shared" si="378"/>
        <v>Mar, 23</v>
      </c>
      <c r="J212" s="33">
        <f>$J210</f>
        <v>0</v>
      </c>
      <c r="K212" s="56">
        <f t="array" ref="K212">ROUND(J212*$K$8,0)</f>
        <v>0</v>
      </c>
      <c r="L212" s="57">
        <f t="array" ref="L212">ROUND(J212+K212,0)</f>
        <v>0</v>
      </c>
      <c r="M212" s="58">
        <f t="array" ref="M212">J212</f>
        <v>0</v>
      </c>
      <c r="N212" s="56">
        <f t="array" ref="N212">ROUND(M212*$N$8,0)</f>
        <v>0</v>
      </c>
      <c r="O212" s="57">
        <f t="array" ref="O212">ROUND(M212+N212,0)</f>
        <v>0</v>
      </c>
      <c r="P212" s="59">
        <f t="array" ref="P212">ROUND(J212-M212,0)</f>
        <v>0</v>
      </c>
      <c r="Q212" s="60">
        <f t="array" ref="Q212">ROUND(K212-N212,0)</f>
        <v>0</v>
      </c>
      <c r="R212" s="57">
        <f t="array" ref="R212">ROUND(P212+Q212,0)</f>
        <v>0</v>
      </c>
      <c r="S212" s="39">
        <f t="shared" ref="S212" si="405">IF($H210="Before-2004",Q212,0)</f>
        <v>0</v>
      </c>
      <c r="T212" s="39">
        <f t="shared" ref="T212" si="406">IF(OR($F$1="No",$H210="Before-2004"),0,ROUND(Q212*0.1,0))</f>
        <v>0</v>
      </c>
      <c r="U212" s="40">
        <f>IF($H210="Before-2004",0,ROUND(Q212-T212,0))</f>
        <v>0</v>
      </c>
      <c r="V212" s="61">
        <f t="array" ref="V212">ROUND(S212+T212+U212,0)</f>
        <v>0</v>
      </c>
      <c r="W212" s="62">
        <f t="array" ref="W212">ROUND(R212-V212,0)</f>
        <v>0</v>
      </c>
      <c r="X212" s="63"/>
      <c r="Y212" s="64"/>
      <c r="Z212" s="232"/>
    </row>
    <row r="213" spans="1:211" s="7" customFormat="1" ht="21.75" customHeight="1">
      <c r="A213" s="8" t="str">
        <f>IF(C213&gt;=1,"y","n")</f>
        <v>n</v>
      </c>
      <c r="B213" s="211"/>
      <c r="C213" s="160">
        <f>IF(D213&gt;0,C210+1,0)</f>
        <v>0</v>
      </c>
      <c r="D213" s="147"/>
      <c r="E213" s="148"/>
      <c r="F213" s="149"/>
      <c r="G213" s="130"/>
      <c r="H213" s="221"/>
      <c r="I213" s="9" t="str">
        <f t="shared" si="378"/>
        <v>Jan, 23</v>
      </c>
      <c r="J213" s="227"/>
      <c r="K213" s="11">
        <f t="array" ref="K213">ROUND(J213*$K$8,0)</f>
        <v>0</v>
      </c>
      <c r="L213" s="46">
        <f t="array" ref="L213">ROUND(J213+K213,0)</f>
        <v>0</v>
      </c>
      <c r="M213" s="47">
        <f t="array" ref="M213">J213</f>
        <v>0</v>
      </c>
      <c r="N213" s="11">
        <f t="array" ref="N213">ROUND(M213*$N$8,0)</f>
        <v>0</v>
      </c>
      <c r="O213" s="46">
        <f t="array" ref="O213">ROUND(M213+N213,0)</f>
        <v>0</v>
      </c>
      <c r="P213" s="48">
        <f t="array" ref="P213">ROUND(J213-M213,0)</f>
        <v>0</v>
      </c>
      <c r="Q213" s="49">
        <f t="array" ref="Q213">ROUND(K213-N213,0)</f>
        <v>0</v>
      </c>
      <c r="R213" s="46">
        <f t="array" ref="R213">ROUND(P213+Q213,0)</f>
        <v>0</v>
      </c>
      <c r="S213" s="15">
        <f t="shared" ref="S213" si="407">IF($H213="Before-2004",Q213,0)</f>
        <v>0</v>
      </c>
      <c r="T213" s="15">
        <f t="shared" ref="T213" si="408">IF(OR($F$1="No",$H213="Before-2004"),0,ROUND(Q213*0.1,0))</f>
        <v>0</v>
      </c>
      <c r="U213" s="16">
        <f>IF($H213="Before-2004",0,ROUND(Q213-T213,0))</f>
        <v>0</v>
      </c>
      <c r="V213" s="50">
        <f t="array" ref="V213">ROUND(S213+T213+U213,0)</f>
        <v>0</v>
      </c>
      <c r="W213" s="17">
        <f t="array" ref="W213">ROUND(R213-V213,0)</f>
        <v>0</v>
      </c>
      <c r="X213" s="51"/>
      <c r="Y213" s="19"/>
      <c r="Z213" s="232"/>
    </row>
    <row r="214" spans="1:211" s="7" customFormat="1" ht="21.75" customHeight="1">
      <c r="A214" s="8" t="str">
        <f>IF(C213&gt;=1,"y","n")</f>
        <v>n</v>
      </c>
      <c r="B214" s="211"/>
      <c r="C214" s="161"/>
      <c r="D214" s="150"/>
      <c r="E214" s="151"/>
      <c r="F214" s="152"/>
      <c r="G214" s="131"/>
      <c r="H214" s="222"/>
      <c r="I214" s="21" t="str">
        <f t="shared" si="378"/>
        <v>Feb, 23</v>
      </c>
      <c r="J214" s="52">
        <f>$J213</f>
        <v>0</v>
      </c>
      <c r="K214" s="22">
        <f t="array" ref="K214">ROUND(J214*$K$8,0)</f>
        <v>0</v>
      </c>
      <c r="L214" s="35">
        <f t="array" ref="L214">ROUND(J214+K214,0)</f>
        <v>0</v>
      </c>
      <c r="M214" s="24">
        <f t="array" ref="M214">J214</f>
        <v>0</v>
      </c>
      <c r="N214" s="22">
        <f t="array" ref="N214">ROUND(M214*$N$8,0)</f>
        <v>0</v>
      </c>
      <c r="O214" s="35">
        <f t="array" ref="O214">ROUND(M214+N214,0)</f>
        <v>0</v>
      </c>
      <c r="P214" s="37">
        <f t="array" ref="P214">ROUND(J214-M214,0)</f>
        <v>0</v>
      </c>
      <c r="Q214" s="38">
        <f t="array" ref="Q214">ROUND(K214-N214,0)</f>
        <v>0</v>
      </c>
      <c r="R214" s="35">
        <f t="array" ref="R214">ROUND(P214+Q214,0)</f>
        <v>0</v>
      </c>
      <c r="S214" s="27">
        <f t="shared" ref="S214" si="409">IF($H213="Before-2004",Q214,0)</f>
        <v>0</v>
      </c>
      <c r="T214" s="27">
        <f t="shared" ref="T214" si="410">IF(OR($F$1="No",$H213="Before-2004"),0,ROUND(Q214*0.1,0))</f>
        <v>0</v>
      </c>
      <c r="U214" s="28">
        <f>IF($H213="Before-2004",0,ROUND(Q214-T214,0))</f>
        <v>0</v>
      </c>
      <c r="V214" s="41">
        <f t="array" ref="V214">ROUND(S214+T214+U214,0)</f>
        <v>0</v>
      </c>
      <c r="W214" s="53">
        <f t="array" ref="W214">ROUND(R214-V214,0)</f>
        <v>0</v>
      </c>
      <c r="X214" s="43"/>
      <c r="Y214" s="54"/>
      <c r="Z214" s="232"/>
    </row>
    <row r="215" spans="1:211" s="7" customFormat="1" ht="21.75" customHeight="1" thickBot="1">
      <c r="A215" s="8" t="str">
        <f>IF(C213&gt;=1,"y","n")</f>
        <v>n</v>
      </c>
      <c r="B215" s="211"/>
      <c r="C215" s="210"/>
      <c r="D215" s="153"/>
      <c r="E215" s="154"/>
      <c r="F215" s="155"/>
      <c r="G215" s="132"/>
      <c r="H215" s="222"/>
      <c r="I215" s="77" t="str">
        <f t="shared" si="378"/>
        <v>Mar, 23</v>
      </c>
      <c r="J215" s="33">
        <f>$J213</f>
        <v>0</v>
      </c>
      <c r="K215" s="56">
        <f t="array" ref="K215">ROUND(J215*$K$8,0)</f>
        <v>0</v>
      </c>
      <c r="L215" s="57">
        <f t="array" ref="L215">ROUND(J215+K215,0)</f>
        <v>0</v>
      </c>
      <c r="M215" s="58">
        <f t="array" ref="M215">J215</f>
        <v>0</v>
      </c>
      <c r="N215" s="56">
        <f t="array" ref="N215">ROUND(M215*$N$8,0)</f>
        <v>0</v>
      </c>
      <c r="O215" s="57">
        <f t="array" ref="O215">ROUND(M215+N215,0)</f>
        <v>0</v>
      </c>
      <c r="P215" s="59">
        <f t="array" ref="P215">ROUND(J215-M215,0)</f>
        <v>0</v>
      </c>
      <c r="Q215" s="60">
        <f t="array" ref="Q215">ROUND(K215-N215,0)</f>
        <v>0</v>
      </c>
      <c r="R215" s="57">
        <f t="array" ref="R215">ROUND(P215+Q215,0)</f>
        <v>0</v>
      </c>
      <c r="S215" s="39">
        <f t="shared" ref="S215" si="411">IF($H213="Before-2004",Q215,0)</f>
        <v>0</v>
      </c>
      <c r="T215" s="39">
        <f t="shared" ref="T215" si="412">IF(OR($F$1="No",$H213="Before-2004"),0,ROUND(Q215*0.1,0))</f>
        <v>0</v>
      </c>
      <c r="U215" s="40">
        <f>IF($H213="Before-2004",0,ROUND(Q215-T215,0))</f>
        <v>0</v>
      </c>
      <c r="V215" s="61">
        <f t="array" ref="V215">ROUND(S215+T215+U215,0)</f>
        <v>0</v>
      </c>
      <c r="W215" s="62">
        <f t="array" ref="W215">ROUND(R215-V215,0)</f>
        <v>0</v>
      </c>
      <c r="X215" s="63"/>
      <c r="Y215" s="64"/>
      <c r="Z215" s="232"/>
    </row>
    <row r="216" spans="1:211" s="7" customFormat="1" ht="21.75" customHeight="1">
      <c r="A216" s="8" t="str">
        <f>IF(C216&gt;=1,"y","n")</f>
        <v>n</v>
      </c>
      <c r="B216" s="211"/>
      <c r="C216" s="160">
        <f>IF(D216&gt;0,C213+1,0)</f>
        <v>0</v>
      </c>
      <c r="D216" s="147"/>
      <c r="E216" s="148"/>
      <c r="F216" s="149"/>
      <c r="G216" s="130"/>
      <c r="H216" s="221"/>
      <c r="I216" s="9" t="str">
        <f t="shared" si="378"/>
        <v>Jan, 23</v>
      </c>
      <c r="J216" s="227"/>
      <c r="K216" s="11">
        <f t="array" ref="K216">ROUND(J216*$K$8,0)</f>
        <v>0</v>
      </c>
      <c r="L216" s="46">
        <f t="array" ref="L216">ROUND(J216+K216,0)</f>
        <v>0</v>
      </c>
      <c r="M216" s="47">
        <f t="array" ref="M216">J216</f>
        <v>0</v>
      </c>
      <c r="N216" s="11">
        <f t="array" ref="N216">ROUND(M216*$N$8,0)</f>
        <v>0</v>
      </c>
      <c r="O216" s="46">
        <f t="array" ref="O216">ROUND(M216+N216,0)</f>
        <v>0</v>
      </c>
      <c r="P216" s="48">
        <f t="array" ref="P216">ROUND(J216-M216,0)</f>
        <v>0</v>
      </c>
      <c r="Q216" s="49">
        <f t="array" ref="Q216">ROUND(K216-N216,0)</f>
        <v>0</v>
      </c>
      <c r="R216" s="46">
        <f t="array" ref="R216">ROUND(P216+Q216,0)</f>
        <v>0</v>
      </c>
      <c r="S216" s="15">
        <f t="shared" ref="S216" si="413">IF($H216="Before-2004",Q216,0)</f>
        <v>0</v>
      </c>
      <c r="T216" s="15">
        <f t="shared" ref="T216" si="414">IF(OR($F$1="No",$H216="Before-2004"),0,ROUND(Q216*0.1,0))</f>
        <v>0</v>
      </c>
      <c r="U216" s="16">
        <f>IF($H216="Before-2004",0,ROUND(Q216-T216,0))</f>
        <v>0</v>
      </c>
      <c r="V216" s="50">
        <f t="array" ref="V216">ROUND(S216+T216+U216,0)</f>
        <v>0</v>
      </c>
      <c r="W216" s="17">
        <f t="array" ref="W216">ROUND(R216-V216,0)</f>
        <v>0</v>
      </c>
      <c r="X216" s="51"/>
      <c r="Y216" s="19"/>
      <c r="Z216" s="232"/>
    </row>
    <row r="217" spans="1:211" s="7" customFormat="1" ht="21.75" customHeight="1">
      <c r="A217" s="8" t="str">
        <f>IF(C216&gt;=1,"y","n")</f>
        <v>n</v>
      </c>
      <c r="B217" s="211"/>
      <c r="C217" s="161"/>
      <c r="D217" s="150"/>
      <c r="E217" s="151"/>
      <c r="F217" s="152"/>
      <c r="G217" s="131"/>
      <c r="H217" s="222"/>
      <c r="I217" s="21" t="str">
        <f t="shared" si="378"/>
        <v>Feb, 23</v>
      </c>
      <c r="J217" s="52">
        <f>$J216</f>
        <v>0</v>
      </c>
      <c r="K217" s="22">
        <f t="array" ref="K217">ROUND(J217*$K$8,0)</f>
        <v>0</v>
      </c>
      <c r="L217" s="35">
        <f t="array" ref="L217">ROUND(J217+K217,0)</f>
        <v>0</v>
      </c>
      <c r="M217" s="24">
        <f t="array" ref="M217">J217</f>
        <v>0</v>
      </c>
      <c r="N217" s="22">
        <f t="array" ref="N217">ROUND(M217*$N$8,0)</f>
        <v>0</v>
      </c>
      <c r="O217" s="35">
        <f t="array" ref="O217">ROUND(M217+N217,0)</f>
        <v>0</v>
      </c>
      <c r="P217" s="37">
        <f t="array" ref="P217">ROUND(J217-M217,0)</f>
        <v>0</v>
      </c>
      <c r="Q217" s="38">
        <f t="array" ref="Q217">ROUND(K217-N217,0)</f>
        <v>0</v>
      </c>
      <c r="R217" s="35">
        <f t="array" ref="R217">ROUND(P217+Q217,0)</f>
        <v>0</v>
      </c>
      <c r="S217" s="27">
        <f t="shared" ref="S217" si="415">IF($H216="Before-2004",Q217,0)</f>
        <v>0</v>
      </c>
      <c r="T217" s="27">
        <f t="shared" ref="T217" si="416">IF(OR($F$1="No",$H216="Before-2004"),0,ROUND(Q217*0.1,0))</f>
        <v>0</v>
      </c>
      <c r="U217" s="28">
        <f>IF($H216="Before-2004",0,ROUND(Q217-T217,0))</f>
        <v>0</v>
      </c>
      <c r="V217" s="41">
        <f t="array" ref="V217">ROUND(S217+T217+U217,0)</f>
        <v>0</v>
      </c>
      <c r="W217" s="53">
        <f t="array" ref="W217">ROUND(R217-V217,0)</f>
        <v>0</v>
      </c>
      <c r="X217" s="43"/>
      <c r="Y217" s="54"/>
      <c r="Z217" s="232"/>
    </row>
    <row r="218" spans="1:211" s="7" customFormat="1" ht="21.75" customHeight="1" thickBot="1">
      <c r="A218" s="8" t="str">
        <f>IF(C216&gt;=1,"y","n")</f>
        <v>n</v>
      </c>
      <c r="B218" s="211"/>
      <c r="C218" s="210"/>
      <c r="D218" s="153"/>
      <c r="E218" s="154"/>
      <c r="F218" s="155"/>
      <c r="G218" s="132"/>
      <c r="H218" s="222"/>
      <c r="I218" s="77" t="str">
        <f t="shared" si="378"/>
        <v>Mar, 23</v>
      </c>
      <c r="J218" s="33">
        <f>$J216</f>
        <v>0</v>
      </c>
      <c r="K218" s="56">
        <f t="array" ref="K218">ROUND(J218*$K$8,0)</f>
        <v>0</v>
      </c>
      <c r="L218" s="57">
        <f t="array" ref="L218">ROUND(J218+K218,0)</f>
        <v>0</v>
      </c>
      <c r="M218" s="58">
        <f t="array" ref="M218">J218</f>
        <v>0</v>
      </c>
      <c r="N218" s="56">
        <f t="array" ref="N218">ROUND(M218*$N$8,0)</f>
        <v>0</v>
      </c>
      <c r="O218" s="57">
        <f t="array" ref="O218">ROUND(M218+N218,0)</f>
        <v>0</v>
      </c>
      <c r="P218" s="59">
        <f t="array" ref="P218">ROUND(J218-M218,0)</f>
        <v>0</v>
      </c>
      <c r="Q218" s="60">
        <f t="array" ref="Q218">ROUND(K218-N218,0)</f>
        <v>0</v>
      </c>
      <c r="R218" s="57">
        <f t="array" ref="R218">ROUND(P218+Q218,0)</f>
        <v>0</v>
      </c>
      <c r="S218" s="39">
        <f t="shared" ref="S218" si="417">IF($H216="Before-2004",Q218,0)</f>
        <v>0</v>
      </c>
      <c r="T218" s="39">
        <f t="shared" ref="T218" si="418">IF(OR($F$1="No",$H216="Before-2004"),0,ROUND(Q218*0.1,0))</f>
        <v>0</v>
      </c>
      <c r="U218" s="40">
        <f>IF($H216="Before-2004",0,ROUND(Q218-T218,0))</f>
        <v>0</v>
      </c>
      <c r="V218" s="61">
        <f t="array" ref="V218">ROUND(S218+T218+U218,0)</f>
        <v>0</v>
      </c>
      <c r="W218" s="62">
        <f t="array" ref="W218">ROUND(R218-V218,0)</f>
        <v>0</v>
      </c>
      <c r="X218" s="63"/>
      <c r="Y218" s="64"/>
      <c r="Z218" s="232"/>
    </row>
    <row r="219" spans="1:211" s="7" customFormat="1" ht="21.75" customHeight="1">
      <c r="A219" s="8" t="str">
        <f>IF(C219&gt;=1,"y","n")</f>
        <v>n</v>
      </c>
      <c r="B219" s="211"/>
      <c r="C219" s="160">
        <f>IF(D219&gt;0,C216+1,0)</f>
        <v>0</v>
      </c>
      <c r="D219" s="147"/>
      <c r="E219" s="148"/>
      <c r="F219" s="149"/>
      <c r="G219" s="130"/>
      <c r="H219" s="221"/>
      <c r="I219" s="9" t="str">
        <f t="shared" si="378"/>
        <v>Jan, 23</v>
      </c>
      <c r="J219" s="227"/>
      <c r="K219" s="11">
        <f t="array" ref="K219">ROUND(J219*$K$8,0)</f>
        <v>0</v>
      </c>
      <c r="L219" s="46">
        <f t="array" ref="L219">ROUND(J219+K219,0)</f>
        <v>0</v>
      </c>
      <c r="M219" s="47">
        <f t="array" ref="M219">J219</f>
        <v>0</v>
      </c>
      <c r="N219" s="11">
        <f t="array" ref="N219">ROUND(M219*$N$8,0)</f>
        <v>0</v>
      </c>
      <c r="O219" s="46">
        <f t="array" ref="O219">ROUND(M219+N219,0)</f>
        <v>0</v>
      </c>
      <c r="P219" s="48">
        <f t="array" ref="P219">ROUND(J219-M219,0)</f>
        <v>0</v>
      </c>
      <c r="Q219" s="49">
        <f t="array" ref="Q219">ROUND(K219-N219,0)</f>
        <v>0</v>
      </c>
      <c r="R219" s="46">
        <f t="array" ref="R219">ROUND(P219+Q219,0)</f>
        <v>0</v>
      </c>
      <c r="S219" s="15">
        <f t="shared" ref="S219" si="419">IF($H219="Before-2004",Q219,0)</f>
        <v>0</v>
      </c>
      <c r="T219" s="15">
        <f t="shared" ref="T219" si="420">IF(OR($F$1="No",$H219="Before-2004"),0,ROUND(Q219*0.1,0))</f>
        <v>0</v>
      </c>
      <c r="U219" s="16">
        <f>IF($H219="Before-2004",0,ROUND(Q219-T219,0))</f>
        <v>0</v>
      </c>
      <c r="V219" s="50">
        <f t="array" ref="V219">ROUND(S219+T219+U219,0)</f>
        <v>0</v>
      </c>
      <c r="W219" s="17">
        <f t="array" ref="W219">ROUND(R219-V219,0)</f>
        <v>0</v>
      </c>
      <c r="X219" s="51"/>
      <c r="Y219" s="19"/>
      <c r="Z219" s="232"/>
    </row>
    <row r="220" spans="1:211" s="7" customFormat="1" ht="21.75" customHeight="1">
      <c r="A220" s="8" t="str">
        <f>IF(C219&gt;=1,"y","n")</f>
        <v>n</v>
      </c>
      <c r="B220" s="211"/>
      <c r="C220" s="161"/>
      <c r="D220" s="150"/>
      <c r="E220" s="151"/>
      <c r="F220" s="152"/>
      <c r="G220" s="131"/>
      <c r="H220" s="222"/>
      <c r="I220" s="21" t="str">
        <f t="shared" si="378"/>
        <v>Feb, 23</v>
      </c>
      <c r="J220" s="52">
        <f>$J219</f>
        <v>0</v>
      </c>
      <c r="K220" s="22">
        <f t="array" ref="K220">ROUND(J220*$K$8,0)</f>
        <v>0</v>
      </c>
      <c r="L220" s="35">
        <f t="array" ref="L220">ROUND(J220+K220,0)</f>
        <v>0</v>
      </c>
      <c r="M220" s="24">
        <f t="array" ref="M220">J220</f>
        <v>0</v>
      </c>
      <c r="N220" s="22">
        <f t="array" ref="N220">ROUND(M220*$N$8,0)</f>
        <v>0</v>
      </c>
      <c r="O220" s="35">
        <f t="array" ref="O220">ROUND(M220+N220,0)</f>
        <v>0</v>
      </c>
      <c r="P220" s="37">
        <f t="array" ref="P220">ROUND(J220-M220,0)</f>
        <v>0</v>
      </c>
      <c r="Q220" s="38">
        <f t="array" ref="Q220">ROUND(K220-N220,0)</f>
        <v>0</v>
      </c>
      <c r="R220" s="35">
        <f t="array" ref="R220">ROUND(P220+Q220,0)</f>
        <v>0</v>
      </c>
      <c r="S220" s="27">
        <f t="shared" ref="S220" si="421">IF($H219="Before-2004",Q220,0)</f>
        <v>0</v>
      </c>
      <c r="T220" s="27">
        <f t="shared" ref="T220" si="422">IF(OR($F$1="No",$H219="Before-2004"),0,ROUND(Q220*0.1,0))</f>
        <v>0</v>
      </c>
      <c r="U220" s="28">
        <f>IF($H219="Before-2004",0,ROUND(Q220-T220,0))</f>
        <v>0</v>
      </c>
      <c r="V220" s="41">
        <f t="array" ref="V220">ROUND(S220+T220+U220,0)</f>
        <v>0</v>
      </c>
      <c r="W220" s="53">
        <f t="array" ref="W220">ROUND(R220-V220,0)</f>
        <v>0</v>
      </c>
      <c r="X220" s="43"/>
      <c r="Y220" s="54"/>
      <c r="Z220" s="232"/>
    </row>
    <row r="221" spans="1:211" s="7" customFormat="1" ht="21.75" customHeight="1" thickBot="1">
      <c r="A221" s="8" t="str">
        <f>IF(C219&gt;=1,"y","n")</f>
        <v>n</v>
      </c>
      <c r="B221" s="211"/>
      <c r="C221" s="210"/>
      <c r="D221" s="153"/>
      <c r="E221" s="154"/>
      <c r="F221" s="155"/>
      <c r="G221" s="132"/>
      <c r="H221" s="222"/>
      <c r="I221" s="77" t="str">
        <f t="shared" si="378"/>
        <v>Mar, 23</v>
      </c>
      <c r="J221" s="33">
        <f>$J219</f>
        <v>0</v>
      </c>
      <c r="K221" s="56">
        <f t="array" ref="K221">ROUND(J221*$K$8,0)</f>
        <v>0</v>
      </c>
      <c r="L221" s="57">
        <f t="array" ref="L221">ROUND(J221+K221,0)</f>
        <v>0</v>
      </c>
      <c r="M221" s="58">
        <f t="array" ref="M221">J221</f>
        <v>0</v>
      </c>
      <c r="N221" s="56">
        <f t="array" ref="N221">ROUND(M221*$N$8,0)</f>
        <v>0</v>
      </c>
      <c r="O221" s="57">
        <f t="array" ref="O221">ROUND(M221+N221,0)</f>
        <v>0</v>
      </c>
      <c r="P221" s="59">
        <f t="array" ref="P221">ROUND(J221-M221,0)</f>
        <v>0</v>
      </c>
      <c r="Q221" s="60">
        <f t="array" ref="Q221">ROUND(K221-N221,0)</f>
        <v>0</v>
      </c>
      <c r="R221" s="57">
        <f t="array" ref="R221">ROUND(P221+Q221,0)</f>
        <v>0</v>
      </c>
      <c r="S221" s="39">
        <f t="shared" ref="S221" si="423">IF($H219="Before-2004",Q221,0)</f>
        <v>0</v>
      </c>
      <c r="T221" s="39">
        <f t="shared" ref="T221" si="424">IF(OR($F$1="No",$H219="Before-2004"),0,ROUND(Q221*0.1,0))</f>
        <v>0</v>
      </c>
      <c r="U221" s="40">
        <f>IF($H219="Before-2004",0,ROUND(Q221-T221,0))</f>
        <v>0</v>
      </c>
      <c r="V221" s="61">
        <f t="array" ref="V221">ROUND(S221+T221+U221,0)</f>
        <v>0</v>
      </c>
      <c r="W221" s="62">
        <f t="array" ref="W221">ROUND(R221-V221,0)</f>
        <v>0</v>
      </c>
      <c r="X221" s="63"/>
      <c r="Y221" s="64"/>
      <c r="Z221" s="232"/>
    </row>
    <row r="222" spans="1:211" s="7" customFormat="1" ht="21.75" customHeight="1">
      <c r="A222" s="8" t="str">
        <f>IF(C222&gt;=1,"y","n")</f>
        <v>n</v>
      </c>
      <c r="B222" s="211"/>
      <c r="C222" s="160">
        <f>IF(D222&gt;0,C219+1,0)</f>
        <v>0</v>
      </c>
      <c r="D222" s="147"/>
      <c r="E222" s="148"/>
      <c r="F222" s="149"/>
      <c r="G222" s="130"/>
      <c r="H222" s="221"/>
      <c r="I222" s="9" t="str">
        <f t="shared" si="378"/>
        <v>Jan, 23</v>
      </c>
      <c r="J222" s="227"/>
      <c r="K222" s="11">
        <f t="array" ref="K222">ROUND(J222*$K$8,0)</f>
        <v>0</v>
      </c>
      <c r="L222" s="46">
        <f t="array" ref="L222">ROUND(J222+K222,0)</f>
        <v>0</v>
      </c>
      <c r="M222" s="47">
        <f t="array" ref="M222">J222</f>
        <v>0</v>
      </c>
      <c r="N222" s="11">
        <f t="array" ref="N222">ROUND(M222*$N$8,0)</f>
        <v>0</v>
      </c>
      <c r="O222" s="46">
        <f t="array" ref="O222">ROUND(M222+N222,0)</f>
        <v>0</v>
      </c>
      <c r="P222" s="48">
        <f t="array" ref="P222">ROUND(J222-M222,0)</f>
        <v>0</v>
      </c>
      <c r="Q222" s="49">
        <f t="array" ref="Q222">ROUND(K222-N222,0)</f>
        <v>0</v>
      </c>
      <c r="R222" s="46">
        <f t="array" ref="R222">ROUND(P222+Q222,0)</f>
        <v>0</v>
      </c>
      <c r="S222" s="15">
        <f t="shared" ref="S222" si="425">IF($H222="Before-2004",Q222,0)</f>
        <v>0</v>
      </c>
      <c r="T222" s="15">
        <f t="shared" ref="T222" si="426">IF(OR($F$1="No",$H222="Before-2004"),0,ROUND(Q222*0.1,0))</f>
        <v>0</v>
      </c>
      <c r="U222" s="16">
        <f>IF($H222="Before-2004",0,ROUND(Q222-T222,0))</f>
        <v>0</v>
      </c>
      <c r="V222" s="50">
        <f t="array" ref="V222">ROUND(S222+T222+U222,0)</f>
        <v>0</v>
      </c>
      <c r="W222" s="17">
        <f t="array" ref="W222">ROUND(R222-V222,0)</f>
        <v>0</v>
      </c>
      <c r="X222" s="51"/>
      <c r="Y222" s="19"/>
      <c r="Z222" s="232"/>
    </row>
    <row r="223" spans="1:211" s="7" customFormat="1" ht="21.75" customHeight="1">
      <c r="A223" s="8" t="str">
        <f>IF(C222&gt;=1,"y","n")</f>
        <v>n</v>
      </c>
      <c r="B223" s="211"/>
      <c r="C223" s="161"/>
      <c r="D223" s="150"/>
      <c r="E223" s="151"/>
      <c r="F223" s="152"/>
      <c r="G223" s="131"/>
      <c r="H223" s="222"/>
      <c r="I223" s="21" t="str">
        <f t="shared" si="378"/>
        <v>Feb, 23</v>
      </c>
      <c r="J223" s="52">
        <f>$J222</f>
        <v>0</v>
      </c>
      <c r="K223" s="22">
        <f t="array" ref="K223">ROUND(J223*$K$8,0)</f>
        <v>0</v>
      </c>
      <c r="L223" s="35">
        <f t="array" ref="L223">ROUND(J223+K223,0)</f>
        <v>0</v>
      </c>
      <c r="M223" s="24">
        <f t="array" ref="M223">J223</f>
        <v>0</v>
      </c>
      <c r="N223" s="22">
        <f t="array" ref="N223">ROUND(M223*$N$8,0)</f>
        <v>0</v>
      </c>
      <c r="O223" s="35">
        <f t="array" ref="O223">ROUND(M223+N223,0)</f>
        <v>0</v>
      </c>
      <c r="P223" s="37">
        <f t="array" ref="P223">ROUND(J223-M223,0)</f>
        <v>0</v>
      </c>
      <c r="Q223" s="38">
        <f t="array" ref="Q223">ROUND(K223-N223,0)</f>
        <v>0</v>
      </c>
      <c r="R223" s="35">
        <f t="array" ref="R223">ROUND(P223+Q223,0)</f>
        <v>0</v>
      </c>
      <c r="S223" s="27">
        <f t="shared" ref="S223" si="427">IF($H222="Before-2004",Q223,0)</f>
        <v>0</v>
      </c>
      <c r="T223" s="27">
        <f t="shared" ref="T223" si="428">IF(OR($F$1="No",$H222="Before-2004"),0,ROUND(Q223*0.1,0))</f>
        <v>0</v>
      </c>
      <c r="U223" s="28">
        <f>IF($H222="Before-2004",0,ROUND(Q223-T223,0))</f>
        <v>0</v>
      </c>
      <c r="V223" s="41">
        <f t="array" ref="V223">ROUND(S223+T223+U223,0)</f>
        <v>0</v>
      </c>
      <c r="W223" s="53">
        <f t="array" ref="W223">ROUND(R223-V223,0)</f>
        <v>0</v>
      </c>
      <c r="X223" s="43"/>
      <c r="Y223" s="54"/>
      <c r="Z223" s="232"/>
    </row>
    <row r="224" spans="1:211" s="7" customFormat="1" ht="21.75" customHeight="1" thickBot="1">
      <c r="A224" s="8" t="str">
        <f>IF(C222&gt;=1,"y","n")</f>
        <v>n</v>
      </c>
      <c r="B224" s="211"/>
      <c r="C224" s="210"/>
      <c r="D224" s="153"/>
      <c r="E224" s="154"/>
      <c r="F224" s="155"/>
      <c r="G224" s="132"/>
      <c r="H224" s="222"/>
      <c r="I224" s="77" t="str">
        <f t="shared" si="378"/>
        <v>Mar, 23</v>
      </c>
      <c r="J224" s="33">
        <f>$J222</f>
        <v>0</v>
      </c>
      <c r="K224" s="56">
        <f t="array" ref="K224">ROUND(J224*$K$8,0)</f>
        <v>0</v>
      </c>
      <c r="L224" s="57">
        <f t="array" ref="L224">ROUND(J224+K224,0)</f>
        <v>0</v>
      </c>
      <c r="M224" s="58">
        <f t="array" ref="M224">J224</f>
        <v>0</v>
      </c>
      <c r="N224" s="56">
        <f t="array" ref="N224">ROUND(M224*$N$8,0)</f>
        <v>0</v>
      </c>
      <c r="O224" s="57">
        <f t="array" ref="O224">ROUND(M224+N224,0)</f>
        <v>0</v>
      </c>
      <c r="P224" s="59">
        <f t="array" ref="P224">ROUND(J224-M224,0)</f>
        <v>0</v>
      </c>
      <c r="Q224" s="60">
        <f t="array" ref="Q224">ROUND(K224-N224,0)</f>
        <v>0</v>
      </c>
      <c r="R224" s="57">
        <f t="array" ref="R224">ROUND(P224+Q224,0)</f>
        <v>0</v>
      </c>
      <c r="S224" s="39">
        <f t="shared" ref="S224" si="429">IF($H222="Before-2004",Q224,0)</f>
        <v>0</v>
      </c>
      <c r="T224" s="39">
        <f t="shared" ref="T224" si="430">IF(OR($F$1="No",$H222="Before-2004"),0,ROUND(Q224*0.1,0))</f>
        <v>0</v>
      </c>
      <c r="U224" s="40">
        <f>IF($H222="Before-2004",0,ROUND(Q224-T224,0))</f>
        <v>0</v>
      </c>
      <c r="V224" s="61">
        <f t="array" ref="V224">ROUND(S224+T224+U224,0)</f>
        <v>0</v>
      </c>
      <c r="W224" s="62">
        <f t="array" ref="W224">ROUND(R224-V224,0)</f>
        <v>0</v>
      </c>
      <c r="X224" s="63"/>
      <c r="Y224" s="64"/>
      <c r="Z224" s="232"/>
    </row>
    <row r="225" spans="1:211" s="7" customFormat="1" ht="21.75" customHeight="1">
      <c r="A225" s="8" t="str">
        <f>IF(C225&gt;=1,"y","n")</f>
        <v>n</v>
      </c>
      <c r="B225" s="211"/>
      <c r="C225" s="160">
        <f>IF(D225&gt;0,C222+1,0)</f>
        <v>0</v>
      </c>
      <c r="D225" s="147"/>
      <c r="E225" s="148"/>
      <c r="F225" s="149"/>
      <c r="G225" s="130"/>
      <c r="H225" s="221"/>
      <c r="I225" s="9" t="str">
        <f t="shared" si="378"/>
        <v>Jan, 23</v>
      </c>
      <c r="J225" s="227"/>
      <c r="K225" s="11">
        <f t="array" ref="K225">ROUND(J225*$K$8,0)</f>
        <v>0</v>
      </c>
      <c r="L225" s="46">
        <f t="array" ref="L225">ROUND(J225+K225,0)</f>
        <v>0</v>
      </c>
      <c r="M225" s="47">
        <f t="array" ref="M225">J225</f>
        <v>0</v>
      </c>
      <c r="N225" s="11">
        <f t="array" ref="N225">ROUND(M225*$N$8,0)</f>
        <v>0</v>
      </c>
      <c r="O225" s="46">
        <f t="array" ref="O225">ROUND(M225+N225,0)</f>
        <v>0</v>
      </c>
      <c r="P225" s="48">
        <f t="array" ref="P225">ROUND(J225-M225,0)</f>
        <v>0</v>
      </c>
      <c r="Q225" s="49">
        <f t="array" ref="Q225">ROUND(K225-N225,0)</f>
        <v>0</v>
      </c>
      <c r="R225" s="46">
        <f t="array" ref="R225">ROUND(P225+Q225,0)</f>
        <v>0</v>
      </c>
      <c r="S225" s="15">
        <f t="shared" ref="S225" si="431">IF($H225="Before-2004",Q225,0)</f>
        <v>0</v>
      </c>
      <c r="T225" s="15">
        <f t="shared" ref="T225" si="432">IF(OR($F$1="No",$H225="Before-2004"),0,ROUND(Q225*0.1,0))</f>
        <v>0</v>
      </c>
      <c r="U225" s="16">
        <f>IF($H225="Before-2004",0,ROUND(Q225-T225,0))</f>
        <v>0</v>
      </c>
      <c r="V225" s="50">
        <f t="array" ref="V225">ROUND(S225+T225+U225,0)</f>
        <v>0</v>
      </c>
      <c r="W225" s="17">
        <f t="array" ref="W225">ROUND(R225-V225,0)</f>
        <v>0</v>
      </c>
      <c r="X225" s="51"/>
      <c r="Y225" s="19"/>
      <c r="Z225" s="232"/>
    </row>
    <row r="226" spans="1:211" s="7" customFormat="1" ht="21.75" customHeight="1">
      <c r="A226" s="8" t="str">
        <f>IF(C225&gt;=1,"y","n")</f>
        <v>n</v>
      </c>
      <c r="B226" s="211"/>
      <c r="C226" s="161"/>
      <c r="D226" s="150"/>
      <c r="E226" s="151"/>
      <c r="F226" s="152"/>
      <c r="G226" s="131"/>
      <c r="H226" s="222"/>
      <c r="I226" s="21" t="str">
        <f t="shared" si="378"/>
        <v>Feb, 23</v>
      </c>
      <c r="J226" s="52">
        <f>$J225</f>
        <v>0</v>
      </c>
      <c r="K226" s="22">
        <f t="array" ref="K226">ROUND(J226*$K$8,0)</f>
        <v>0</v>
      </c>
      <c r="L226" s="35">
        <f t="array" ref="L226">ROUND(J226+K226,0)</f>
        <v>0</v>
      </c>
      <c r="M226" s="24">
        <f t="array" ref="M226">J226</f>
        <v>0</v>
      </c>
      <c r="N226" s="22">
        <f t="array" ref="N226">ROUND(M226*$N$8,0)</f>
        <v>0</v>
      </c>
      <c r="O226" s="35">
        <f t="array" ref="O226">ROUND(M226+N226,0)</f>
        <v>0</v>
      </c>
      <c r="P226" s="37">
        <f t="array" ref="P226">ROUND(J226-M226,0)</f>
        <v>0</v>
      </c>
      <c r="Q226" s="38">
        <f t="array" ref="Q226">ROUND(K226-N226,0)</f>
        <v>0</v>
      </c>
      <c r="R226" s="35">
        <f t="array" ref="R226">ROUND(P226+Q226,0)</f>
        <v>0</v>
      </c>
      <c r="S226" s="27">
        <f t="shared" ref="S226" si="433">IF($H225="Before-2004",Q226,0)</f>
        <v>0</v>
      </c>
      <c r="T226" s="27">
        <f t="shared" ref="T226" si="434">IF(OR($F$1="No",$H225="Before-2004"),0,ROUND(Q226*0.1,0))</f>
        <v>0</v>
      </c>
      <c r="U226" s="28">
        <f>IF($H225="Before-2004",0,ROUND(Q226-T226,0))</f>
        <v>0</v>
      </c>
      <c r="V226" s="41">
        <f t="array" ref="V226">ROUND(S226+T226+U226,0)</f>
        <v>0</v>
      </c>
      <c r="W226" s="53">
        <f t="array" ref="W226">ROUND(R226-V226,0)</f>
        <v>0</v>
      </c>
      <c r="X226" s="43"/>
      <c r="Y226" s="54"/>
      <c r="Z226" s="232"/>
    </row>
    <row r="227" spans="1:211" s="7" customFormat="1" ht="21.75" customHeight="1" thickBot="1">
      <c r="A227" s="8" t="str">
        <f>IF(C225&gt;=1,"y","n")</f>
        <v>n</v>
      </c>
      <c r="B227" s="211"/>
      <c r="C227" s="210"/>
      <c r="D227" s="153"/>
      <c r="E227" s="154"/>
      <c r="F227" s="155"/>
      <c r="G227" s="132"/>
      <c r="H227" s="222"/>
      <c r="I227" s="77" t="str">
        <f t="shared" si="378"/>
        <v>Mar, 23</v>
      </c>
      <c r="J227" s="33">
        <f>$J225</f>
        <v>0</v>
      </c>
      <c r="K227" s="56">
        <f t="array" ref="K227">ROUND(J227*$K$8,0)</f>
        <v>0</v>
      </c>
      <c r="L227" s="57">
        <f t="array" ref="L227">ROUND(J227+K227,0)</f>
        <v>0</v>
      </c>
      <c r="M227" s="58">
        <f t="array" ref="M227">J227</f>
        <v>0</v>
      </c>
      <c r="N227" s="56">
        <f t="array" ref="N227">ROUND(M227*$N$8,0)</f>
        <v>0</v>
      </c>
      <c r="O227" s="57">
        <f t="array" ref="O227">ROUND(M227+N227,0)</f>
        <v>0</v>
      </c>
      <c r="P227" s="59">
        <f t="array" ref="P227">ROUND(J227-M227,0)</f>
        <v>0</v>
      </c>
      <c r="Q227" s="60">
        <f t="array" ref="Q227">ROUND(K227-N227,0)</f>
        <v>0</v>
      </c>
      <c r="R227" s="57">
        <f t="array" ref="R227">ROUND(P227+Q227,0)</f>
        <v>0</v>
      </c>
      <c r="S227" s="39">
        <f t="shared" ref="S227" si="435">IF($H225="Before-2004",Q227,0)</f>
        <v>0</v>
      </c>
      <c r="T227" s="39">
        <f t="shared" ref="T227" si="436">IF(OR($F$1="No",$H225="Before-2004"),0,ROUND(Q227*0.1,0))</f>
        <v>0</v>
      </c>
      <c r="U227" s="40">
        <f>IF($H225="Before-2004",0,ROUND(Q227-T227,0))</f>
        <v>0</v>
      </c>
      <c r="V227" s="61">
        <f t="array" ref="V227">ROUND(S227+T227+U227,0)</f>
        <v>0</v>
      </c>
      <c r="W227" s="62">
        <f t="array" ref="W227">ROUND(R227-V227,0)</f>
        <v>0</v>
      </c>
      <c r="X227" s="63"/>
      <c r="Y227" s="64"/>
      <c r="Z227" s="232"/>
    </row>
    <row r="228" spans="1:211" s="7" customFormat="1" ht="21.75" customHeight="1">
      <c r="A228" s="8" t="str">
        <f>IF(C228&gt;=1,"y","n")</f>
        <v>n</v>
      </c>
      <c r="B228" s="211"/>
      <c r="C228" s="160">
        <f>IF(D228&gt;0,C225+1,0)</f>
        <v>0</v>
      </c>
      <c r="D228" s="147"/>
      <c r="E228" s="148"/>
      <c r="F228" s="149"/>
      <c r="G228" s="130"/>
      <c r="H228" s="221"/>
      <c r="I228" s="9" t="str">
        <f t="shared" si="378"/>
        <v>Jan, 23</v>
      </c>
      <c r="J228" s="227"/>
      <c r="K228" s="11">
        <f t="array" ref="K228">ROUND(J228*$K$8,0)</f>
        <v>0</v>
      </c>
      <c r="L228" s="46">
        <f t="array" ref="L228">ROUND(J228+K228,0)</f>
        <v>0</v>
      </c>
      <c r="M228" s="47">
        <f t="array" ref="M228">J228</f>
        <v>0</v>
      </c>
      <c r="N228" s="11">
        <f t="array" ref="N228">ROUND(M228*$N$8,0)</f>
        <v>0</v>
      </c>
      <c r="O228" s="46">
        <f t="array" ref="O228">ROUND(M228+N228,0)</f>
        <v>0</v>
      </c>
      <c r="P228" s="48">
        <f t="array" ref="P228">ROUND(J228-M228,0)</f>
        <v>0</v>
      </c>
      <c r="Q228" s="49">
        <f t="array" ref="Q228">ROUND(K228-N228,0)</f>
        <v>0</v>
      </c>
      <c r="R228" s="46">
        <f t="array" ref="R228">ROUND(P228+Q228,0)</f>
        <v>0</v>
      </c>
      <c r="S228" s="15">
        <f t="shared" ref="S228" si="437">IF($H228="Before-2004",Q228,0)</f>
        <v>0</v>
      </c>
      <c r="T228" s="15">
        <f t="shared" ref="T228" si="438">IF(OR($F$1="No",$H228="Before-2004"),0,ROUND(Q228*0.1,0))</f>
        <v>0</v>
      </c>
      <c r="U228" s="16">
        <f>IF($H228="Before-2004",0,ROUND(Q228-T228,0))</f>
        <v>0</v>
      </c>
      <c r="V228" s="50">
        <f t="array" ref="V228">ROUND(S228+T228+U228,0)</f>
        <v>0</v>
      </c>
      <c r="W228" s="17">
        <f t="array" ref="W228">ROUND(R228-V228,0)</f>
        <v>0</v>
      </c>
      <c r="X228" s="51"/>
      <c r="Y228" s="19"/>
      <c r="Z228" s="232"/>
    </row>
    <row r="229" spans="1:211" s="7" customFormat="1" ht="21.75" customHeight="1">
      <c r="A229" s="8" t="str">
        <f>IF(C228&gt;=1,"y","n")</f>
        <v>n</v>
      </c>
      <c r="B229" s="211"/>
      <c r="C229" s="161"/>
      <c r="D229" s="150"/>
      <c r="E229" s="151"/>
      <c r="F229" s="152"/>
      <c r="G229" s="131"/>
      <c r="H229" s="222"/>
      <c r="I229" s="21" t="str">
        <f t="shared" si="378"/>
        <v>Feb, 23</v>
      </c>
      <c r="J229" s="52">
        <f>$J228</f>
        <v>0</v>
      </c>
      <c r="K229" s="22">
        <f t="array" ref="K229">ROUND(J229*$K$8,0)</f>
        <v>0</v>
      </c>
      <c r="L229" s="35">
        <f t="array" ref="L229">ROUND(J229+K229,0)</f>
        <v>0</v>
      </c>
      <c r="M229" s="24">
        <f t="array" ref="M229">J229</f>
        <v>0</v>
      </c>
      <c r="N229" s="22">
        <f t="array" ref="N229">ROUND(M229*$N$8,0)</f>
        <v>0</v>
      </c>
      <c r="O229" s="35">
        <f t="array" ref="O229">ROUND(M229+N229,0)</f>
        <v>0</v>
      </c>
      <c r="P229" s="37">
        <f t="array" ref="P229">ROUND(J229-M229,0)</f>
        <v>0</v>
      </c>
      <c r="Q229" s="38">
        <f t="array" ref="Q229">ROUND(K229-N229,0)</f>
        <v>0</v>
      </c>
      <c r="R229" s="35">
        <f t="array" ref="R229">ROUND(P229+Q229,0)</f>
        <v>0</v>
      </c>
      <c r="S229" s="27">
        <f t="shared" ref="S229" si="439">IF($H228="Before-2004",Q229,0)</f>
        <v>0</v>
      </c>
      <c r="T229" s="27">
        <f t="shared" ref="T229" si="440">IF(OR($F$1="No",$H228="Before-2004"),0,ROUND(Q229*0.1,0))</f>
        <v>0</v>
      </c>
      <c r="U229" s="28">
        <f>IF($H228="Before-2004",0,ROUND(Q229-T229,0))</f>
        <v>0</v>
      </c>
      <c r="V229" s="41">
        <f t="array" ref="V229">ROUND(S229+T229+U229,0)</f>
        <v>0</v>
      </c>
      <c r="W229" s="53">
        <f t="array" ref="W229">ROUND(R229-V229,0)</f>
        <v>0</v>
      </c>
      <c r="X229" s="43"/>
      <c r="Y229" s="54"/>
      <c r="Z229" s="232"/>
    </row>
    <row r="230" spans="1:211" s="7" customFormat="1" ht="21.75" customHeight="1" thickBot="1">
      <c r="A230" s="8" t="str">
        <f>IF(C228&gt;=1,"y","n")</f>
        <v>n</v>
      </c>
      <c r="B230" s="211"/>
      <c r="C230" s="210"/>
      <c r="D230" s="153"/>
      <c r="E230" s="154"/>
      <c r="F230" s="155"/>
      <c r="G230" s="132"/>
      <c r="H230" s="222"/>
      <c r="I230" s="77" t="str">
        <f t="shared" si="378"/>
        <v>Mar, 23</v>
      </c>
      <c r="J230" s="33">
        <f>$J228</f>
        <v>0</v>
      </c>
      <c r="K230" s="56">
        <f t="array" ref="K230">ROUND(J230*$K$8,0)</f>
        <v>0</v>
      </c>
      <c r="L230" s="57">
        <f t="array" ref="L230">ROUND(J230+K230,0)</f>
        <v>0</v>
      </c>
      <c r="M230" s="58">
        <f t="array" ref="M230">J230</f>
        <v>0</v>
      </c>
      <c r="N230" s="56">
        <f t="array" ref="N230">ROUND(M230*$N$8,0)</f>
        <v>0</v>
      </c>
      <c r="O230" s="57">
        <f t="array" ref="O230">ROUND(M230+N230,0)</f>
        <v>0</v>
      </c>
      <c r="P230" s="59">
        <f t="array" ref="P230">ROUND(J230-M230,0)</f>
        <v>0</v>
      </c>
      <c r="Q230" s="60">
        <f t="array" ref="Q230">ROUND(K230-N230,0)</f>
        <v>0</v>
      </c>
      <c r="R230" s="57">
        <f t="array" ref="R230">ROUND(P230+Q230,0)</f>
        <v>0</v>
      </c>
      <c r="S230" s="39">
        <f t="shared" ref="S230" si="441">IF($H228="Before-2004",Q230,0)</f>
        <v>0</v>
      </c>
      <c r="T230" s="39">
        <f t="shared" ref="T230" si="442">IF(OR($F$1="No",$H228="Before-2004"),0,ROUND(Q230*0.1,0))</f>
        <v>0</v>
      </c>
      <c r="U230" s="40">
        <f>IF($H228="Before-2004",0,ROUND(Q230-T230,0))</f>
        <v>0</v>
      </c>
      <c r="V230" s="61">
        <f t="array" ref="V230">ROUND(S230+T230+U230,0)</f>
        <v>0</v>
      </c>
      <c r="W230" s="62">
        <f t="array" ref="W230">ROUND(R230-V230,0)</f>
        <v>0</v>
      </c>
      <c r="X230" s="63"/>
      <c r="Y230" s="64"/>
      <c r="Z230" s="232"/>
    </row>
    <row r="231" spans="1:211" s="7" customFormat="1" ht="21.75" customHeight="1">
      <c r="A231" s="8" t="str">
        <f>IF(C231&gt;=1,"y","n")</f>
        <v>n</v>
      </c>
      <c r="B231" s="211"/>
      <c r="C231" s="160">
        <f>IF(D231&gt;0,C228+1,0)</f>
        <v>0</v>
      </c>
      <c r="D231" s="147"/>
      <c r="E231" s="148"/>
      <c r="F231" s="149"/>
      <c r="G231" s="130"/>
      <c r="H231" s="221"/>
      <c r="I231" s="9" t="str">
        <f t="shared" si="378"/>
        <v>Jan, 23</v>
      </c>
      <c r="J231" s="227"/>
      <c r="K231" s="11">
        <f t="array" ref="K231">ROUND(J231*$K$8,0)</f>
        <v>0</v>
      </c>
      <c r="L231" s="46">
        <f t="array" ref="L231">ROUND(J231+K231,0)</f>
        <v>0</v>
      </c>
      <c r="M231" s="47">
        <f t="array" ref="M231">J231</f>
        <v>0</v>
      </c>
      <c r="N231" s="11">
        <f t="array" ref="N231">ROUND(M231*$N$8,0)</f>
        <v>0</v>
      </c>
      <c r="O231" s="46">
        <f t="array" ref="O231">ROUND(M231+N231,0)</f>
        <v>0</v>
      </c>
      <c r="P231" s="48">
        <f t="array" ref="P231">ROUND(J231-M231,0)</f>
        <v>0</v>
      </c>
      <c r="Q231" s="49">
        <f t="array" ref="Q231">ROUND(K231-N231,0)</f>
        <v>0</v>
      </c>
      <c r="R231" s="46">
        <f t="array" ref="R231">ROUND(P231+Q231,0)</f>
        <v>0</v>
      </c>
      <c r="S231" s="15">
        <f t="shared" ref="S231" si="443">IF($H231="Before-2004",Q231,0)</f>
        <v>0</v>
      </c>
      <c r="T231" s="15">
        <f t="shared" ref="T231" si="444">IF(OR($F$1="No",$H231="Before-2004"),0,ROUND(Q231*0.1,0))</f>
        <v>0</v>
      </c>
      <c r="U231" s="16">
        <f>IF($H231="Before-2004",0,ROUND(Q231-T231,0))</f>
        <v>0</v>
      </c>
      <c r="V231" s="50">
        <f t="array" ref="V231">ROUND(S231+T231+U231,0)</f>
        <v>0</v>
      </c>
      <c r="W231" s="17">
        <f t="array" ref="W231">ROUND(R231-V231,0)</f>
        <v>0</v>
      </c>
      <c r="X231" s="51"/>
      <c r="Y231" s="19"/>
      <c r="Z231" s="232"/>
    </row>
    <row r="232" spans="1:211" s="7" customFormat="1" ht="21.75" customHeight="1">
      <c r="A232" s="8" t="str">
        <f>IF(C231&gt;=1,"y","n")</f>
        <v>n</v>
      </c>
      <c r="B232" s="211"/>
      <c r="C232" s="161"/>
      <c r="D232" s="150"/>
      <c r="E232" s="151"/>
      <c r="F232" s="152"/>
      <c r="G232" s="131"/>
      <c r="H232" s="222"/>
      <c r="I232" s="21" t="str">
        <f t="shared" si="378"/>
        <v>Feb, 23</v>
      </c>
      <c r="J232" s="52">
        <f>$J231</f>
        <v>0</v>
      </c>
      <c r="K232" s="22">
        <f t="array" ref="K232">ROUND(J232*$K$8,0)</f>
        <v>0</v>
      </c>
      <c r="L232" s="35">
        <f t="array" ref="L232">ROUND(J232+K232,0)</f>
        <v>0</v>
      </c>
      <c r="M232" s="24">
        <f t="array" ref="M232">J232</f>
        <v>0</v>
      </c>
      <c r="N232" s="22">
        <f t="array" ref="N232">ROUND(M232*$N$8,0)</f>
        <v>0</v>
      </c>
      <c r="O232" s="35">
        <f t="array" ref="O232">ROUND(M232+N232,0)</f>
        <v>0</v>
      </c>
      <c r="P232" s="37">
        <f t="array" ref="P232">ROUND(J232-M232,0)</f>
        <v>0</v>
      </c>
      <c r="Q232" s="38">
        <f t="array" ref="Q232">ROUND(K232-N232,0)</f>
        <v>0</v>
      </c>
      <c r="R232" s="35">
        <f t="array" ref="R232">ROUND(P232+Q232,0)</f>
        <v>0</v>
      </c>
      <c r="S232" s="27">
        <f t="shared" ref="S232" si="445">IF($H231="Before-2004",Q232,0)</f>
        <v>0</v>
      </c>
      <c r="T232" s="27">
        <f t="shared" ref="T232" si="446">IF(OR($F$1="No",$H231="Before-2004"),0,ROUND(Q232*0.1,0))</f>
        <v>0</v>
      </c>
      <c r="U232" s="28">
        <f>IF($H231="Before-2004",0,ROUND(Q232-T232,0))</f>
        <v>0</v>
      </c>
      <c r="V232" s="41">
        <f t="array" ref="V232">ROUND(S232+T232+U232,0)</f>
        <v>0</v>
      </c>
      <c r="W232" s="53">
        <f t="array" ref="W232">ROUND(R232-V232,0)</f>
        <v>0</v>
      </c>
      <c r="X232" s="43"/>
      <c r="Y232" s="54"/>
      <c r="Z232" s="232"/>
    </row>
    <row r="233" spans="1:211" s="7" customFormat="1" ht="21.75" customHeight="1" thickBot="1">
      <c r="A233" s="8" t="str">
        <f>IF(C231&gt;=1,"y","n")</f>
        <v>n</v>
      </c>
      <c r="B233" s="211"/>
      <c r="C233" s="210"/>
      <c r="D233" s="153"/>
      <c r="E233" s="154"/>
      <c r="F233" s="155"/>
      <c r="G233" s="132"/>
      <c r="H233" s="222"/>
      <c r="I233" s="77" t="str">
        <f t="shared" si="378"/>
        <v>Mar, 23</v>
      </c>
      <c r="J233" s="33">
        <f>$J231</f>
        <v>0</v>
      </c>
      <c r="K233" s="56">
        <f t="array" ref="K233">ROUND(J233*$K$8,0)</f>
        <v>0</v>
      </c>
      <c r="L233" s="57">
        <f t="array" ref="L233">ROUND(J233+K233,0)</f>
        <v>0</v>
      </c>
      <c r="M233" s="58">
        <f t="array" ref="M233">J233</f>
        <v>0</v>
      </c>
      <c r="N233" s="56">
        <f t="array" ref="N233">ROUND(M233*$N$8,0)</f>
        <v>0</v>
      </c>
      <c r="O233" s="57">
        <f t="array" ref="O233">ROUND(M233+N233,0)</f>
        <v>0</v>
      </c>
      <c r="P233" s="59">
        <f t="array" ref="P233">ROUND(J233-M233,0)</f>
        <v>0</v>
      </c>
      <c r="Q233" s="60">
        <f t="array" ref="Q233">ROUND(K233-N233,0)</f>
        <v>0</v>
      </c>
      <c r="R233" s="57">
        <f t="array" ref="R233">ROUND(P233+Q233,0)</f>
        <v>0</v>
      </c>
      <c r="S233" s="39">
        <f t="shared" ref="S233" si="447">IF($H231="Before-2004",Q233,0)</f>
        <v>0</v>
      </c>
      <c r="T233" s="39">
        <f t="shared" ref="T233" si="448">IF(OR($F$1="No",$H231="Before-2004"),0,ROUND(Q233*0.1,0))</f>
        <v>0</v>
      </c>
      <c r="U233" s="40">
        <f>IF($H231="Before-2004",0,ROUND(Q233-T233,0))</f>
        <v>0</v>
      </c>
      <c r="V233" s="61">
        <f t="array" ref="V233">ROUND(S233+T233+U233,0)</f>
        <v>0</v>
      </c>
      <c r="W233" s="62">
        <f t="array" ref="W233">ROUND(R233-V233,0)</f>
        <v>0</v>
      </c>
      <c r="X233" s="63"/>
      <c r="Y233" s="64"/>
      <c r="Z233" s="232"/>
    </row>
    <row r="234" spans="1:211" s="7" customFormat="1" ht="21.75" customHeight="1">
      <c r="A234" s="8" t="str">
        <f>IF(C234&gt;=1,"y","n")</f>
        <v>n</v>
      </c>
      <c r="B234" s="211"/>
      <c r="C234" s="160">
        <f>IF(D234&gt;0,C231+1,0)</f>
        <v>0</v>
      </c>
      <c r="D234" s="147"/>
      <c r="E234" s="148"/>
      <c r="F234" s="149"/>
      <c r="G234" s="130"/>
      <c r="H234" s="221"/>
      <c r="I234" s="9" t="str">
        <f t="shared" si="378"/>
        <v>Jan, 23</v>
      </c>
      <c r="J234" s="227">
        <v>0</v>
      </c>
      <c r="K234" s="11">
        <f t="array" ref="K234">ROUND(J234*$K$8,0)</f>
        <v>0</v>
      </c>
      <c r="L234" s="46">
        <f t="array" ref="L234">ROUND(J234+K234,0)</f>
        <v>0</v>
      </c>
      <c r="M234" s="47">
        <f t="array" ref="M234">J234</f>
        <v>0</v>
      </c>
      <c r="N234" s="11">
        <f t="array" ref="N234">ROUND(M234*$N$8,0)</f>
        <v>0</v>
      </c>
      <c r="O234" s="46">
        <f t="array" ref="O234">ROUND(M234+N234,0)</f>
        <v>0</v>
      </c>
      <c r="P234" s="48">
        <f t="array" ref="P234">ROUND(J234-M234,0)</f>
        <v>0</v>
      </c>
      <c r="Q234" s="49">
        <f t="array" ref="Q234">ROUND(K234-N234,0)</f>
        <v>0</v>
      </c>
      <c r="R234" s="46">
        <f t="array" ref="R234">ROUND(P234+Q234,0)</f>
        <v>0</v>
      </c>
      <c r="S234" s="15">
        <f t="shared" ref="S234" si="449">IF($H234="Before-2004",Q234,0)</f>
        <v>0</v>
      </c>
      <c r="T234" s="15">
        <f t="shared" ref="T234" si="450">IF(OR($F$1="No",$H234="Before-2004"),0,ROUND(Q234*0.1,0))</f>
        <v>0</v>
      </c>
      <c r="U234" s="16">
        <f>IF($H234="Before-2004",0,ROUND(Q234-T234,0))</f>
        <v>0</v>
      </c>
      <c r="V234" s="50">
        <f t="array" ref="V234">ROUND(S234+T234+U234,0)</f>
        <v>0</v>
      </c>
      <c r="W234" s="17">
        <f t="array" ref="W234">ROUND(R234-V234,0)</f>
        <v>0</v>
      </c>
      <c r="X234" s="51"/>
      <c r="Y234" s="19"/>
      <c r="Z234" s="232"/>
    </row>
    <row r="235" spans="1:211" s="7" customFormat="1" ht="21.75" customHeight="1">
      <c r="A235" s="8" t="str">
        <f>IF(C234&gt;=1,"y","n")</f>
        <v>n</v>
      </c>
      <c r="B235" s="211"/>
      <c r="C235" s="161"/>
      <c r="D235" s="150"/>
      <c r="E235" s="151"/>
      <c r="F235" s="152"/>
      <c r="G235" s="131"/>
      <c r="H235" s="222"/>
      <c r="I235" s="21" t="str">
        <f t="shared" si="378"/>
        <v>Feb, 23</v>
      </c>
      <c r="J235" s="52">
        <f>$J234</f>
        <v>0</v>
      </c>
      <c r="K235" s="22">
        <f t="array" ref="K235">ROUND(J235*$K$8,0)</f>
        <v>0</v>
      </c>
      <c r="L235" s="35">
        <f t="array" ref="L235">ROUND(J235+K235,0)</f>
        <v>0</v>
      </c>
      <c r="M235" s="24">
        <f t="array" ref="M235">J235</f>
        <v>0</v>
      </c>
      <c r="N235" s="22">
        <f t="array" ref="N235">ROUND(M235*$N$8,0)</f>
        <v>0</v>
      </c>
      <c r="O235" s="35">
        <f t="array" ref="O235">ROUND(M235+N235,0)</f>
        <v>0</v>
      </c>
      <c r="P235" s="37">
        <f t="array" ref="P235">ROUND(J235-M235,0)</f>
        <v>0</v>
      </c>
      <c r="Q235" s="38">
        <f t="array" ref="Q235">ROUND(K235-N235,0)</f>
        <v>0</v>
      </c>
      <c r="R235" s="35">
        <f t="array" ref="R235">ROUND(P235+Q235,0)</f>
        <v>0</v>
      </c>
      <c r="S235" s="27">
        <f t="shared" ref="S235" si="451">IF($H234="Before-2004",Q235,0)</f>
        <v>0</v>
      </c>
      <c r="T235" s="27">
        <f t="shared" ref="T235" si="452">IF(OR($F$1="No",$H234="Before-2004"),0,ROUND(Q235*0.1,0))</f>
        <v>0</v>
      </c>
      <c r="U235" s="28">
        <f>IF($H234="Before-2004",0,ROUND(Q235-T235,0))</f>
        <v>0</v>
      </c>
      <c r="V235" s="41">
        <f t="array" ref="V235">ROUND(S235+T235+U235,0)</f>
        <v>0</v>
      </c>
      <c r="W235" s="53">
        <f t="array" ref="W235">ROUND(R235-V235,0)</f>
        <v>0</v>
      </c>
      <c r="X235" s="43"/>
      <c r="Y235" s="54"/>
      <c r="Z235" s="232"/>
      <c r="HC235" s="55"/>
    </row>
    <row r="236" spans="1:211" s="7" customFormat="1" ht="21.75" customHeight="1" thickBot="1">
      <c r="A236" s="8" t="str">
        <f>IF(C234&gt;=1,"y","n")</f>
        <v>n</v>
      </c>
      <c r="B236" s="211"/>
      <c r="C236" s="210"/>
      <c r="D236" s="153"/>
      <c r="E236" s="154"/>
      <c r="F236" s="155"/>
      <c r="G236" s="132"/>
      <c r="H236" s="222"/>
      <c r="I236" s="77" t="str">
        <f t="shared" si="378"/>
        <v>Mar, 23</v>
      </c>
      <c r="J236" s="33">
        <f>$J234</f>
        <v>0</v>
      </c>
      <c r="K236" s="56">
        <f t="array" ref="K236">ROUND(J236*$K$8,0)</f>
        <v>0</v>
      </c>
      <c r="L236" s="57">
        <f t="array" ref="L236">ROUND(J236+K236,0)</f>
        <v>0</v>
      </c>
      <c r="M236" s="58">
        <f t="array" ref="M236">J236</f>
        <v>0</v>
      </c>
      <c r="N236" s="56">
        <f t="array" ref="N236">ROUND(M236*$N$8,0)</f>
        <v>0</v>
      </c>
      <c r="O236" s="57">
        <f t="array" ref="O236">ROUND(M236+N236,0)</f>
        <v>0</v>
      </c>
      <c r="P236" s="59">
        <f t="array" ref="P236">ROUND(J236-M236,0)</f>
        <v>0</v>
      </c>
      <c r="Q236" s="60">
        <f t="array" ref="Q236">ROUND(K236-N236,0)</f>
        <v>0</v>
      </c>
      <c r="R236" s="57">
        <f t="array" ref="R236">ROUND(P236+Q236,0)</f>
        <v>0</v>
      </c>
      <c r="S236" s="39">
        <f t="shared" ref="S236" si="453">IF($H234="Before-2004",Q236,0)</f>
        <v>0</v>
      </c>
      <c r="T236" s="39">
        <f t="shared" ref="T236" si="454">IF(OR($F$1="No",$H234="Before-2004"),0,ROUND(Q236*0.1,0))</f>
        <v>0</v>
      </c>
      <c r="U236" s="40">
        <f>IF($H234="Before-2004",0,ROUND(Q236-T236,0))</f>
        <v>0</v>
      </c>
      <c r="V236" s="61">
        <f t="array" ref="V236">ROUND(S236+T236+U236,0)</f>
        <v>0</v>
      </c>
      <c r="W236" s="62">
        <f t="array" ref="W236">ROUND(R236-V236,0)</f>
        <v>0</v>
      </c>
      <c r="X236" s="63"/>
      <c r="Y236" s="64"/>
      <c r="Z236" s="232"/>
    </row>
    <row r="237" spans="1:211" s="7" customFormat="1" ht="21.75" customHeight="1">
      <c r="A237" s="8" t="str">
        <f>IF(C237&gt;=1,"y","n")</f>
        <v>n</v>
      </c>
      <c r="B237" s="211"/>
      <c r="C237" s="160">
        <f>IF(D237&gt;0,C234+1,0)</f>
        <v>0</v>
      </c>
      <c r="D237" s="147"/>
      <c r="E237" s="148"/>
      <c r="F237" s="149"/>
      <c r="G237" s="130"/>
      <c r="H237" s="221"/>
      <c r="I237" s="9" t="str">
        <f t="shared" si="378"/>
        <v>Jan, 23</v>
      </c>
      <c r="J237" s="227"/>
      <c r="K237" s="11">
        <f t="array" ref="K237">ROUND(J237*$K$8,0)</f>
        <v>0</v>
      </c>
      <c r="L237" s="46">
        <f t="array" ref="L237">ROUND(J237+K237,0)</f>
        <v>0</v>
      </c>
      <c r="M237" s="47">
        <f t="array" ref="M237">J237</f>
        <v>0</v>
      </c>
      <c r="N237" s="11">
        <f t="array" ref="N237">ROUND(M237*$N$8,0)</f>
        <v>0</v>
      </c>
      <c r="O237" s="46">
        <f t="array" ref="O237">ROUND(M237+N237,0)</f>
        <v>0</v>
      </c>
      <c r="P237" s="48">
        <f t="array" ref="P237">ROUND(J237-M237,0)</f>
        <v>0</v>
      </c>
      <c r="Q237" s="49">
        <f t="array" ref="Q237">ROUND(K237-N237,0)</f>
        <v>0</v>
      </c>
      <c r="R237" s="46">
        <f t="array" ref="R237">ROUND(P237+Q237,0)</f>
        <v>0</v>
      </c>
      <c r="S237" s="15">
        <f t="shared" ref="S237" si="455">IF($H237="Before-2004",Q237,0)</f>
        <v>0</v>
      </c>
      <c r="T237" s="15">
        <f t="shared" ref="T237" si="456">IF(OR($F$1="No",$H237="Before-2004"),0,ROUND(Q237*0.1,0))</f>
        <v>0</v>
      </c>
      <c r="U237" s="16">
        <f>IF($H237="Before-2004",0,ROUND(Q237-T237,0))</f>
        <v>0</v>
      </c>
      <c r="V237" s="50">
        <f t="array" ref="V237">ROUND(S237+T237+U237,0)</f>
        <v>0</v>
      </c>
      <c r="W237" s="17">
        <f t="array" ref="W237">ROUND(R237-V237,0)</f>
        <v>0</v>
      </c>
      <c r="X237" s="51"/>
      <c r="Y237" s="19"/>
      <c r="Z237" s="232"/>
    </row>
    <row r="238" spans="1:211" s="7" customFormat="1" ht="21.75" customHeight="1">
      <c r="A238" s="8" t="str">
        <f>IF(C237&gt;=1,"y","n")</f>
        <v>n</v>
      </c>
      <c r="B238" s="211"/>
      <c r="C238" s="161"/>
      <c r="D238" s="150"/>
      <c r="E238" s="151"/>
      <c r="F238" s="152"/>
      <c r="G238" s="131"/>
      <c r="H238" s="222"/>
      <c r="I238" s="21" t="str">
        <f t="shared" si="378"/>
        <v>Feb, 23</v>
      </c>
      <c r="J238" s="52">
        <f>$J237</f>
        <v>0</v>
      </c>
      <c r="K238" s="22">
        <f t="array" ref="K238">ROUND(J238*$K$8,0)</f>
        <v>0</v>
      </c>
      <c r="L238" s="35">
        <f t="array" ref="L238">ROUND(J238+K238,0)</f>
        <v>0</v>
      </c>
      <c r="M238" s="24">
        <f t="array" ref="M238">J238</f>
        <v>0</v>
      </c>
      <c r="N238" s="22">
        <f t="array" ref="N238">ROUND(M238*$N$8,0)</f>
        <v>0</v>
      </c>
      <c r="O238" s="35">
        <f t="array" ref="O238">ROUND(M238+N238,0)</f>
        <v>0</v>
      </c>
      <c r="P238" s="37">
        <f t="array" ref="P238">ROUND(J238-M238,0)</f>
        <v>0</v>
      </c>
      <c r="Q238" s="38">
        <f t="array" ref="Q238">ROUND(K238-N238,0)</f>
        <v>0</v>
      </c>
      <c r="R238" s="35">
        <f t="array" ref="R238">ROUND(P238+Q238,0)</f>
        <v>0</v>
      </c>
      <c r="S238" s="27">
        <f t="shared" ref="S238" si="457">IF($H237="Before-2004",Q238,0)</f>
        <v>0</v>
      </c>
      <c r="T238" s="27">
        <f t="shared" ref="T238" si="458">IF(OR($F$1="No",$H237="Before-2004"),0,ROUND(Q238*0.1,0))</f>
        <v>0</v>
      </c>
      <c r="U238" s="28">
        <f>IF($H237="Before-2004",0,ROUND(Q238-T238,0))</f>
        <v>0</v>
      </c>
      <c r="V238" s="41">
        <f t="array" ref="V238">ROUND(S238+T238+U238,0)</f>
        <v>0</v>
      </c>
      <c r="W238" s="53">
        <f t="array" ref="W238">ROUND(R238-V238,0)</f>
        <v>0</v>
      </c>
      <c r="X238" s="43"/>
      <c r="Y238" s="54"/>
      <c r="Z238" s="232"/>
    </row>
    <row r="239" spans="1:211" s="7" customFormat="1" ht="21.75" customHeight="1" thickBot="1">
      <c r="A239" s="8" t="str">
        <f>IF(C237&gt;=1,"y","n")</f>
        <v>n</v>
      </c>
      <c r="B239" s="211"/>
      <c r="C239" s="210"/>
      <c r="D239" s="153"/>
      <c r="E239" s="154"/>
      <c r="F239" s="155"/>
      <c r="G239" s="132"/>
      <c r="H239" s="222"/>
      <c r="I239" s="77" t="str">
        <f t="shared" si="378"/>
        <v>Mar, 23</v>
      </c>
      <c r="J239" s="33">
        <f>$J237</f>
        <v>0</v>
      </c>
      <c r="K239" s="56">
        <f t="array" ref="K239">ROUND(J239*$K$8,0)</f>
        <v>0</v>
      </c>
      <c r="L239" s="57">
        <f t="array" ref="L239">ROUND(J239+K239,0)</f>
        <v>0</v>
      </c>
      <c r="M239" s="58">
        <f t="array" ref="M239">J239</f>
        <v>0</v>
      </c>
      <c r="N239" s="56">
        <f t="array" ref="N239">ROUND(M239*$N$8,0)</f>
        <v>0</v>
      </c>
      <c r="O239" s="57">
        <f t="array" ref="O239">ROUND(M239+N239,0)</f>
        <v>0</v>
      </c>
      <c r="P239" s="59">
        <f t="array" ref="P239">ROUND(J239-M239,0)</f>
        <v>0</v>
      </c>
      <c r="Q239" s="60">
        <f t="array" ref="Q239">ROUND(K239-N239,0)</f>
        <v>0</v>
      </c>
      <c r="R239" s="57">
        <f t="array" ref="R239">ROUND(P239+Q239,0)</f>
        <v>0</v>
      </c>
      <c r="S239" s="39">
        <f t="shared" ref="S239" si="459">IF($H237="Before-2004",Q239,0)</f>
        <v>0</v>
      </c>
      <c r="T239" s="39">
        <f t="shared" ref="T239" si="460">IF(OR($F$1="No",$H237="Before-2004"),0,ROUND(Q239*0.1,0))</f>
        <v>0</v>
      </c>
      <c r="U239" s="40">
        <f>IF($H237="Before-2004",0,ROUND(Q239-T239,0))</f>
        <v>0</v>
      </c>
      <c r="V239" s="61">
        <f t="array" ref="V239">ROUND(S239+T239+U239,0)</f>
        <v>0</v>
      </c>
      <c r="W239" s="62">
        <f t="array" ref="W239">ROUND(R239-V239,0)</f>
        <v>0</v>
      </c>
      <c r="X239" s="63"/>
      <c r="Y239" s="64"/>
      <c r="Z239" s="232"/>
    </row>
    <row r="240" spans="1:211" s="7" customFormat="1" ht="21.75" customHeight="1">
      <c r="A240" s="8" t="str">
        <f>IF(C240&gt;=1,"y","n")</f>
        <v>n</v>
      </c>
      <c r="B240" s="211"/>
      <c r="C240" s="160">
        <f>IF(D240&gt;0,C237+1,0)</f>
        <v>0</v>
      </c>
      <c r="D240" s="147"/>
      <c r="E240" s="148"/>
      <c r="F240" s="149"/>
      <c r="G240" s="130"/>
      <c r="H240" s="221"/>
      <c r="I240" s="9" t="str">
        <f t="shared" si="378"/>
        <v>Jan, 23</v>
      </c>
      <c r="J240" s="227"/>
      <c r="K240" s="11">
        <f t="array" ref="K240">ROUND(J240*$K$8,0)</f>
        <v>0</v>
      </c>
      <c r="L240" s="46">
        <f t="array" ref="L240">ROUND(J240+K240,0)</f>
        <v>0</v>
      </c>
      <c r="M240" s="47">
        <f t="array" ref="M240">J240</f>
        <v>0</v>
      </c>
      <c r="N240" s="11">
        <f t="array" ref="N240">ROUND(M240*$N$8,0)</f>
        <v>0</v>
      </c>
      <c r="O240" s="46">
        <f t="array" ref="O240">ROUND(M240+N240,0)</f>
        <v>0</v>
      </c>
      <c r="P240" s="48">
        <f t="array" ref="P240">ROUND(J240-M240,0)</f>
        <v>0</v>
      </c>
      <c r="Q240" s="49">
        <f t="array" ref="Q240">ROUND(K240-N240,0)</f>
        <v>0</v>
      </c>
      <c r="R240" s="46">
        <f t="array" ref="R240">ROUND(P240+Q240,0)</f>
        <v>0</v>
      </c>
      <c r="S240" s="15">
        <f t="shared" ref="S240" si="461">IF($H240="Before-2004",Q240,0)</f>
        <v>0</v>
      </c>
      <c r="T240" s="15">
        <f t="shared" ref="T240" si="462">IF(OR($F$1="No",$H240="Before-2004"),0,ROUND(Q240*0.1,0))</f>
        <v>0</v>
      </c>
      <c r="U240" s="16">
        <f>IF($H240="Before-2004",0,ROUND(Q240-T240,0))</f>
        <v>0</v>
      </c>
      <c r="V240" s="50">
        <f t="array" ref="V240">ROUND(S240+T240+U240,0)</f>
        <v>0</v>
      </c>
      <c r="W240" s="17">
        <f t="array" ref="W240">ROUND(R240-V240,0)</f>
        <v>0</v>
      </c>
      <c r="X240" s="51"/>
      <c r="Y240" s="19"/>
      <c r="Z240" s="232"/>
    </row>
    <row r="241" spans="1:211" s="7" customFormat="1" ht="21.75" customHeight="1">
      <c r="A241" s="8" t="str">
        <f>IF(C240&gt;=1,"y","n")</f>
        <v>n</v>
      </c>
      <c r="B241" s="211"/>
      <c r="C241" s="161"/>
      <c r="D241" s="150"/>
      <c r="E241" s="151"/>
      <c r="F241" s="152"/>
      <c r="G241" s="131"/>
      <c r="H241" s="222"/>
      <c r="I241" s="21" t="str">
        <f t="shared" si="378"/>
        <v>Feb, 23</v>
      </c>
      <c r="J241" s="52">
        <f>$J240</f>
        <v>0</v>
      </c>
      <c r="K241" s="22">
        <f t="array" ref="K241">ROUND(J241*$K$8,0)</f>
        <v>0</v>
      </c>
      <c r="L241" s="35">
        <f t="array" ref="L241">ROUND(J241+K241,0)</f>
        <v>0</v>
      </c>
      <c r="M241" s="24">
        <f t="array" ref="M241">J241</f>
        <v>0</v>
      </c>
      <c r="N241" s="22">
        <f t="array" ref="N241">ROUND(M241*$N$8,0)</f>
        <v>0</v>
      </c>
      <c r="O241" s="35">
        <f t="array" ref="O241">ROUND(M241+N241,0)</f>
        <v>0</v>
      </c>
      <c r="P241" s="37">
        <f t="array" ref="P241">ROUND(J241-M241,0)</f>
        <v>0</v>
      </c>
      <c r="Q241" s="38">
        <f t="array" ref="Q241">ROUND(K241-N241,0)</f>
        <v>0</v>
      </c>
      <c r="R241" s="35">
        <f t="array" ref="R241">ROUND(P241+Q241,0)</f>
        <v>0</v>
      </c>
      <c r="S241" s="27">
        <f t="shared" ref="S241" si="463">IF($H240="Before-2004",Q241,0)</f>
        <v>0</v>
      </c>
      <c r="T241" s="27">
        <f t="shared" ref="T241" si="464">IF(OR($F$1="No",$H240="Before-2004"),0,ROUND(Q241*0.1,0))</f>
        <v>0</v>
      </c>
      <c r="U241" s="28">
        <f>IF($H240="Before-2004",0,ROUND(Q241-T241,0))</f>
        <v>0</v>
      </c>
      <c r="V241" s="41">
        <f t="array" ref="V241">ROUND(S241+T241+U241,0)</f>
        <v>0</v>
      </c>
      <c r="W241" s="53">
        <f t="array" ref="W241">ROUND(R241-V241,0)</f>
        <v>0</v>
      </c>
      <c r="X241" s="43"/>
      <c r="Y241" s="54"/>
      <c r="Z241" s="232"/>
    </row>
    <row r="242" spans="1:211" s="7" customFormat="1" ht="21.75" customHeight="1" thickBot="1">
      <c r="A242" s="8" t="str">
        <f>IF(C240&gt;=1,"y","n")</f>
        <v>n</v>
      </c>
      <c r="B242" s="211"/>
      <c r="C242" s="210"/>
      <c r="D242" s="153"/>
      <c r="E242" s="154"/>
      <c r="F242" s="155"/>
      <c r="G242" s="132"/>
      <c r="H242" s="222"/>
      <c r="I242" s="77" t="str">
        <f t="shared" si="378"/>
        <v>Mar, 23</v>
      </c>
      <c r="J242" s="33">
        <f>$J240</f>
        <v>0</v>
      </c>
      <c r="K242" s="56">
        <f t="array" ref="K242">ROUND(J242*$K$8,0)</f>
        <v>0</v>
      </c>
      <c r="L242" s="57">
        <f t="array" ref="L242">ROUND(J242+K242,0)</f>
        <v>0</v>
      </c>
      <c r="M242" s="58">
        <f t="array" ref="M242">J242</f>
        <v>0</v>
      </c>
      <c r="N242" s="56">
        <f t="array" ref="N242">ROUND(M242*$N$8,0)</f>
        <v>0</v>
      </c>
      <c r="O242" s="57">
        <f t="array" ref="O242">ROUND(M242+N242,0)</f>
        <v>0</v>
      </c>
      <c r="P242" s="59">
        <f t="array" ref="P242">ROUND(J242-M242,0)</f>
        <v>0</v>
      </c>
      <c r="Q242" s="60">
        <f t="array" ref="Q242">ROUND(K242-N242,0)</f>
        <v>0</v>
      </c>
      <c r="R242" s="57">
        <f t="array" ref="R242">ROUND(P242+Q242,0)</f>
        <v>0</v>
      </c>
      <c r="S242" s="39">
        <f t="shared" ref="S242" si="465">IF($H240="Before-2004",Q242,0)</f>
        <v>0</v>
      </c>
      <c r="T242" s="39">
        <f t="shared" ref="T242" si="466">IF(OR($F$1="No",$H240="Before-2004"),0,ROUND(Q242*0.1,0))</f>
        <v>0</v>
      </c>
      <c r="U242" s="40">
        <f>IF($H240="Before-2004",0,ROUND(Q242-T242,0))</f>
        <v>0</v>
      </c>
      <c r="V242" s="61">
        <f t="array" ref="V242">ROUND(S242+T242+U242,0)</f>
        <v>0</v>
      </c>
      <c r="W242" s="62">
        <f t="array" ref="W242">ROUND(R242-V242,0)</f>
        <v>0</v>
      </c>
      <c r="X242" s="63"/>
      <c r="Y242" s="64"/>
      <c r="Z242" s="232"/>
    </row>
    <row r="243" spans="1:211" s="7" customFormat="1" ht="21.75" customHeight="1">
      <c r="A243" s="8" t="str">
        <f>IF(C243&gt;=1,"y","n")</f>
        <v>n</v>
      </c>
      <c r="B243" s="211"/>
      <c r="C243" s="160">
        <f>IF(D243&gt;0,C240+1,0)</f>
        <v>0</v>
      </c>
      <c r="D243" s="147"/>
      <c r="E243" s="148"/>
      <c r="F243" s="149"/>
      <c r="G243" s="130"/>
      <c r="H243" s="221"/>
      <c r="I243" s="9" t="str">
        <f t="shared" si="378"/>
        <v>Jan, 23</v>
      </c>
      <c r="J243" s="227"/>
      <c r="K243" s="11">
        <f t="array" ref="K243">ROUND(J243*$K$8,0)</f>
        <v>0</v>
      </c>
      <c r="L243" s="46">
        <f t="array" ref="L243">ROUND(J243+K243,0)</f>
        <v>0</v>
      </c>
      <c r="M243" s="47">
        <f t="array" ref="M243">J243</f>
        <v>0</v>
      </c>
      <c r="N243" s="11">
        <f t="array" ref="N243">ROUND(M243*$N$8,0)</f>
        <v>0</v>
      </c>
      <c r="O243" s="46">
        <f t="array" ref="O243">ROUND(M243+N243,0)</f>
        <v>0</v>
      </c>
      <c r="P243" s="48">
        <f t="array" ref="P243">ROUND(J243-M243,0)</f>
        <v>0</v>
      </c>
      <c r="Q243" s="49">
        <f t="array" ref="Q243">ROUND(K243-N243,0)</f>
        <v>0</v>
      </c>
      <c r="R243" s="46">
        <f t="array" ref="R243">ROUND(P243+Q243,0)</f>
        <v>0</v>
      </c>
      <c r="S243" s="15">
        <f t="shared" ref="S243" si="467">IF($H243="Before-2004",Q243,0)</f>
        <v>0</v>
      </c>
      <c r="T243" s="15">
        <f t="shared" ref="T243" si="468">IF(OR($F$1="No",$H243="Before-2004"),0,ROUND(Q243*0.1,0))</f>
        <v>0</v>
      </c>
      <c r="U243" s="16">
        <f>IF($H243="Before-2004",0,ROUND(Q243-T243,0))</f>
        <v>0</v>
      </c>
      <c r="V243" s="50">
        <f t="array" ref="V243">ROUND(S243+T243+U243,0)</f>
        <v>0</v>
      </c>
      <c r="W243" s="17">
        <f t="array" ref="W243">ROUND(R243-V243,0)</f>
        <v>0</v>
      </c>
      <c r="X243" s="51"/>
      <c r="Y243" s="19"/>
      <c r="Z243" s="232"/>
    </row>
    <row r="244" spans="1:211" s="7" customFormat="1" ht="21.75" customHeight="1">
      <c r="A244" s="8" t="str">
        <f>IF(C243&gt;=1,"y","n")</f>
        <v>n</v>
      </c>
      <c r="B244" s="211"/>
      <c r="C244" s="161"/>
      <c r="D244" s="150"/>
      <c r="E244" s="151"/>
      <c r="F244" s="152"/>
      <c r="G244" s="131"/>
      <c r="H244" s="222"/>
      <c r="I244" s="21" t="str">
        <f t="shared" si="378"/>
        <v>Feb, 23</v>
      </c>
      <c r="J244" s="52">
        <f>$J243</f>
        <v>0</v>
      </c>
      <c r="K244" s="22">
        <f t="array" ref="K244">ROUND(J244*$K$8,0)</f>
        <v>0</v>
      </c>
      <c r="L244" s="35">
        <f t="array" ref="L244">ROUND(J244+K244,0)</f>
        <v>0</v>
      </c>
      <c r="M244" s="24">
        <f t="array" ref="M244">J244</f>
        <v>0</v>
      </c>
      <c r="N244" s="22">
        <f t="array" ref="N244">ROUND(M244*$N$8,0)</f>
        <v>0</v>
      </c>
      <c r="O244" s="35">
        <f t="array" ref="O244">ROUND(M244+N244,0)</f>
        <v>0</v>
      </c>
      <c r="P244" s="37">
        <f t="array" ref="P244">ROUND(J244-M244,0)</f>
        <v>0</v>
      </c>
      <c r="Q244" s="38">
        <f t="array" ref="Q244">ROUND(K244-N244,0)</f>
        <v>0</v>
      </c>
      <c r="R244" s="35">
        <f t="array" ref="R244">ROUND(P244+Q244,0)</f>
        <v>0</v>
      </c>
      <c r="S244" s="27">
        <f t="shared" ref="S244" si="469">IF($H243="Before-2004",Q244,0)</f>
        <v>0</v>
      </c>
      <c r="T244" s="27">
        <f t="shared" ref="T244" si="470">IF(OR($F$1="No",$H243="Before-2004"),0,ROUND(Q244*0.1,0))</f>
        <v>0</v>
      </c>
      <c r="U244" s="28">
        <f>IF($H243="Before-2004",0,ROUND(Q244-T244,0))</f>
        <v>0</v>
      </c>
      <c r="V244" s="41">
        <f t="array" ref="V244">ROUND(S244+T244+U244,0)</f>
        <v>0</v>
      </c>
      <c r="W244" s="53">
        <f t="array" ref="W244">ROUND(R244-V244,0)</f>
        <v>0</v>
      </c>
      <c r="X244" s="43"/>
      <c r="Y244" s="54"/>
      <c r="Z244" s="232"/>
    </row>
    <row r="245" spans="1:211" s="7" customFormat="1" ht="21.75" customHeight="1" thickBot="1">
      <c r="A245" s="8" t="str">
        <f>IF(C243&gt;=1,"y","n")</f>
        <v>n</v>
      </c>
      <c r="B245" s="211"/>
      <c r="C245" s="210"/>
      <c r="D245" s="153"/>
      <c r="E245" s="154"/>
      <c r="F245" s="155"/>
      <c r="G245" s="132"/>
      <c r="H245" s="222"/>
      <c r="I245" s="77" t="str">
        <f t="shared" si="378"/>
        <v>Mar, 23</v>
      </c>
      <c r="J245" s="33">
        <f>$J243</f>
        <v>0</v>
      </c>
      <c r="K245" s="56">
        <f t="array" ref="K245">ROUND(J245*$K$8,0)</f>
        <v>0</v>
      </c>
      <c r="L245" s="57">
        <f t="array" ref="L245">ROUND(J245+K245,0)</f>
        <v>0</v>
      </c>
      <c r="M245" s="58">
        <f t="array" ref="M245">J245</f>
        <v>0</v>
      </c>
      <c r="N245" s="56">
        <f t="array" ref="N245">ROUND(M245*$N$8,0)</f>
        <v>0</v>
      </c>
      <c r="O245" s="57">
        <f t="array" ref="O245">ROUND(M245+N245,0)</f>
        <v>0</v>
      </c>
      <c r="P245" s="59">
        <f t="array" ref="P245">ROUND(J245-M245,0)</f>
        <v>0</v>
      </c>
      <c r="Q245" s="60">
        <f t="array" ref="Q245">ROUND(K245-N245,0)</f>
        <v>0</v>
      </c>
      <c r="R245" s="57">
        <f t="array" ref="R245">ROUND(P245+Q245,0)</f>
        <v>0</v>
      </c>
      <c r="S245" s="39">
        <f t="shared" ref="S245" si="471">IF($H243="Before-2004",Q245,0)</f>
        <v>0</v>
      </c>
      <c r="T245" s="39">
        <f t="shared" ref="T245" si="472">IF(OR($F$1="No",$H243="Before-2004"),0,ROUND(Q245*0.1,0))</f>
        <v>0</v>
      </c>
      <c r="U245" s="40">
        <f>IF($H243="Before-2004",0,ROUND(Q245-T245,0))</f>
        <v>0</v>
      </c>
      <c r="V245" s="61">
        <f t="array" ref="V245">ROUND(S245+T245+U245,0)</f>
        <v>0</v>
      </c>
      <c r="W245" s="62">
        <f t="array" ref="W245">ROUND(R245-V245,0)</f>
        <v>0</v>
      </c>
      <c r="X245" s="63"/>
      <c r="Y245" s="64"/>
      <c r="Z245" s="232"/>
    </row>
    <row r="246" spans="1:211" s="7" customFormat="1" ht="21.75" customHeight="1">
      <c r="A246" s="8" t="str">
        <f>IF(C246&gt;=1,"y","n")</f>
        <v>n</v>
      </c>
      <c r="B246" s="211"/>
      <c r="C246" s="160">
        <f>IF(D246&gt;0,C243+1,0)</f>
        <v>0</v>
      </c>
      <c r="D246" s="147"/>
      <c r="E246" s="148"/>
      <c r="F246" s="149"/>
      <c r="G246" s="130"/>
      <c r="H246" s="221"/>
      <c r="I246" s="9" t="str">
        <f t="shared" si="378"/>
        <v>Jan, 23</v>
      </c>
      <c r="J246" s="227"/>
      <c r="K246" s="11">
        <f t="array" ref="K246">ROUND(J246*$K$8,0)</f>
        <v>0</v>
      </c>
      <c r="L246" s="46">
        <f t="array" ref="L246">ROUND(J246+K246,0)</f>
        <v>0</v>
      </c>
      <c r="M246" s="47">
        <f t="array" ref="M246">J246</f>
        <v>0</v>
      </c>
      <c r="N246" s="11">
        <f t="array" ref="N246">ROUND(M246*$N$8,0)</f>
        <v>0</v>
      </c>
      <c r="O246" s="46">
        <f t="array" ref="O246">ROUND(M246+N246,0)</f>
        <v>0</v>
      </c>
      <c r="P246" s="48">
        <f t="array" ref="P246">ROUND(J246-M246,0)</f>
        <v>0</v>
      </c>
      <c r="Q246" s="49">
        <f t="array" ref="Q246">ROUND(K246-N246,0)</f>
        <v>0</v>
      </c>
      <c r="R246" s="46">
        <f t="array" ref="R246">ROUND(P246+Q246,0)</f>
        <v>0</v>
      </c>
      <c r="S246" s="15">
        <f t="shared" ref="S246" si="473">IF($H246="Before-2004",Q246,0)</f>
        <v>0</v>
      </c>
      <c r="T246" s="15">
        <f t="shared" ref="T246" si="474">IF(OR($F$1="No",$H246="Before-2004"),0,ROUND(Q246*0.1,0))</f>
        <v>0</v>
      </c>
      <c r="U246" s="16">
        <f>IF($H246="Before-2004",0,ROUND(Q246-T246,0))</f>
        <v>0</v>
      </c>
      <c r="V246" s="50">
        <f t="array" ref="V246">ROUND(S246+T246+U246,0)</f>
        <v>0</v>
      </c>
      <c r="W246" s="17">
        <f t="array" ref="W246">ROUND(R246-V246,0)</f>
        <v>0</v>
      </c>
      <c r="X246" s="51"/>
      <c r="Y246" s="19"/>
      <c r="Z246" s="232"/>
    </row>
    <row r="247" spans="1:211" s="7" customFormat="1" ht="21.75" customHeight="1">
      <c r="A247" s="8" t="str">
        <f>IF(C246&gt;=1,"y","n")</f>
        <v>n</v>
      </c>
      <c r="B247" s="211"/>
      <c r="C247" s="161"/>
      <c r="D247" s="150"/>
      <c r="E247" s="151"/>
      <c r="F247" s="152"/>
      <c r="G247" s="131"/>
      <c r="H247" s="222"/>
      <c r="I247" s="21" t="str">
        <f t="shared" si="378"/>
        <v>Feb, 23</v>
      </c>
      <c r="J247" s="52">
        <f>$J246</f>
        <v>0</v>
      </c>
      <c r="K247" s="22">
        <f t="array" ref="K247">ROUND(J247*$K$8,0)</f>
        <v>0</v>
      </c>
      <c r="L247" s="35">
        <f t="array" ref="L247">ROUND(J247+K247,0)</f>
        <v>0</v>
      </c>
      <c r="M247" s="24">
        <f t="array" ref="M247">J247</f>
        <v>0</v>
      </c>
      <c r="N247" s="22">
        <f t="array" ref="N247">ROUND(M247*$N$8,0)</f>
        <v>0</v>
      </c>
      <c r="O247" s="35">
        <f t="array" ref="O247">ROUND(M247+N247,0)</f>
        <v>0</v>
      </c>
      <c r="P247" s="37">
        <f t="array" ref="P247">ROUND(J247-M247,0)</f>
        <v>0</v>
      </c>
      <c r="Q247" s="38">
        <f t="array" ref="Q247">ROUND(K247-N247,0)</f>
        <v>0</v>
      </c>
      <c r="R247" s="35">
        <f t="array" ref="R247">ROUND(P247+Q247,0)</f>
        <v>0</v>
      </c>
      <c r="S247" s="27">
        <f t="shared" ref="S247" si="475">IF($H246="Before-2004",Q247,0)</f>
        <v>0</v>
      </c>
      <c r="T247" s="27">
        <f t="shared" ref="T247" si="476">IF(OR($F$1="No",$H246="Before-2004"),0,ROUND(Q247*0.1,0))</f>
        <v>0</v>
      </c>
      <c r="U247" s="28">
        <f>IF($H246="Before-2004",0,ROUND(Q247-T247,0))</f>
        <v>0</v>
      </c>
      <c r="V247" s="41">
        <f t="array" ref="V247">ROUND(S247+T247+U247,0)</f>
        <v>0</v>
      </c>
      <c r="W247" s="53">
        <f t="array" ref="W247">ROUND(R247-V247,0)</f>
        <v>0</v>
      </c>
      <c r="X247" s="43"/>
      <c r="Y247" s="54"/>
      <c r="Z247" s="232"/>
    </row>
    <row r="248" spans="1:211" s="7" customFormat="1" ht="21.75" customHeight="1" thickBot="1">
      <c r="A248" s="8" t="str">
        <f>IF(C246&gt;=1,"y","n")</f>
        <v>n</v>
      </c>
      <c r="B248" s="211"/>
      <c r="C248" s="210"/>
      <c r="D248" s="153"/>
      <c r="E248" s="154"/>
      <c r="F248" s="155"/>
      <c r="G248" s="132"/>
      <c r="H248" s="222"/>
      <c r="I248" s="77" t="str">
        <f t="shared" si="378"/>
        <v>Mar, 23</v>
      </c>
      <c r="J248" s="33">
        <f>$J246</f>
        <v>0</v>
      </c>
      <c r="K248" s="56">
        <f t="array" ref="K248">ROUND(J248*$K$8,0)</f>
        <v>0</v>
      </c>
      <c r="L248" s="57">
        <f t="array" ref="L248">ROUND(J248+K248,0)</f>
        <v>0</v>
      </c>
      <c r="M248" s="58">
        <f t="array" ref="M248">J248</f>
        <v>0</v>
      </c>
      <c r="N248" s="56">
        <f t="array" ref="N248">ROUND(M248*$N$8,0)</f>
        <v>0</v>
      </c>
      <c r="O248" s="57">
        <f t="array" ref="O248">ROUND(M248+N248,0)</f>
        <v>0</v>
      </c>
      <c r="P248" s="59">
        <f t="array" ref="P248">ROUND(J248-M248,0)</f>
        <v>0</v>
      </c>
      <c r="Q248" s="60">
        <f t="array" ref="Q248">ROUND(K248-N248,0)</f>
        <v>0</v>
      </c>
      <c r="R248" s="57">
        <f t="array" ref="R248">ROUND(P248+Q248,0)</f>
        <v>0</v>
      </c>
      <c r="S248" s="39">
        <f t="shared" ref="S248" si="477">IF($H246="Before-2004",Q248,0)</f>
        <v>0</v>
      </c>
      <c r="T248" s="39">
        <f t="shared" ref="T248" si="478">IF(OR($F$1="No",$H246="Before-2004"),0,ROUND(Q248*0.1,0))</f>
        <v>0</v>
      </c>
      <c r="U248" s="40">
        <f>IF($H246="Before-2004",0,ROUND(Q248-T248,0))</f>
        <v>0</v>
      </c>
      <c r="V248" s="61">
        <f t="array" ref="V248">ROUND(S248+T248+U248,0)</f>
        <v>0</v>
      </c>
      <c r="W248" s="62">
        <f t="array" ref="W248">ROUND(R248-V248,0)</f>
        <v>0</v>
      </c>
      <c r="X248" s="63"/>
      <c r="Y248" s="64"/>
      <c r="Z248" s="232"/>
    </row>
    <row r="249" spans="1:211" s="7" customFormat="1" ht="21.75" customHeight="1">
      <c r="A249" s="8" t="str">
        <f>IF(C249&gt;=1,"y","n")</f>
        <v>n</v>
      </c>
      <c r="B249" s="211"/>
      <c r="C249" s="160">
        <f>IF(D249&gt;0,C246+1,0)</f>
        <v>0</v>
      </c>
      <c r="D249" s="147"/>
      <c r="E249" s="148"/>
      <c r="F249" s="149"/>
      <c r="G249" s="130"/>
      <c r="H249" s="221"/>
      <c r="I249" s="9" t="str">
        <f>I246</f>
        <v>Jan, 23</v>
      </c>
      <c r="J249" s="227">
        <v>0</v>
      </c>
      <c r="K249" s="11">
        <f t="array" ref="K249">ROUND(J249*$K$8,0)</f>
        <v>0</v>
      </c>
      <c r="L249" s="46">
        <f t="array" ref="L249">ROUND(J249+K249,0)</f>
        <v>0</v>
      </c>
      <c r="M249" s="47">
        <f t="array" ref="M249">J249</f>
        <v>0</v>
      </c>
      <c r="N249" s="11">
        <f t="array" ref="N249">ROUND(M249*$N$8,0)</f>
        <v>0</v>
      </c>
      <c r="O249" s="46">
        <f t="array" ref="O249">ROUND(M249+N249,0)</f>
        <v>0</v>
      </c>
      <c r="P249" s="48">
        <f t="array" ref="P249">ROUND(J249-M249,0)</f>
        <v>0</v>
      </c>
      <c r="Q249" s="49">
        <f t="array" ref="Q249">ROUND(K249-N249,0)</f>
        <v>0</v>
      </c>
      <c r="R249" s="46">
        <f t="array" ref="R249">ROUND(P249+Q249,0)</f>
        <v>0</v>
      </c>
      <c r="S249" s="15">
        <f t="shared" ref="S249" si="479">IF($H249="Before-2004",Q249,0)</f>
        <v>0</v>
      </c>
      <c r="T249" s="15">
        <f t="shared" ref="T249" si="480">IF(OR($F$1="No",$H249="Before-2004"),0,ROUND(Q249*0.1,0))</f>
        <v>0</v>
      </c>
      <c r="U249" s="16">
        <f>IF($H249="Before-2004",0,ROUND(Q249-T249,0))</f>
        <v>0</v>
      </c>
      <c r="V249" s="50">
        <f t="array" ref="V249">ROUND(S249+T249+U249,0)</f>
        <v>0</v>
      </c>
      <c r="W249" s="17">
        <f t="array" ref="W249">ROUND(R249-V249,0)</f>
        <v>0</v>
      </c>
      <c r="X249" s="51"/>
      <c r="Y249" s="19"/>
      <c r="Z249" s="232"/>
    </row>
    <row r="250" spans="1:211" s="7" customFormat="1" ht="21.75" customHeight="1">
      <c r="A250" s="8" t="str">
        <f>IF(C249&gt;=1,"y","n")</f>
        <v>n</v>
      </c>
      <c r="B250" s="211"/>
      <c r="C250" s="161"/>
      <c r="D250" s="150"/>
      <c r="E250" s="151"/>
      <c r="F250" s="152"/>
      <c r="G250" s="131"/>
      <c r="H250" s="222"/>
      <c r="I250" s="21" t="str">
        <f t="shared" ref="I250:I302" si="481">I247</f>
        <v>Feb, 23</v>
      </c>
      <c r="J250" s="52">
        <f>$J249</f>
        <v>0</v>
      </c>
      <c r="K250" s="22">
        <f t="array" ref="K250">ROUND(J250*$K$8,0)</f>
        <v>0</v>
      </c>
      <c r="L250" s="35">
        <f t="array" ref="L250">ROUND(J250+K250,0)</f>
        <v>0</v>
      </c>
      <c r="M250" s="24">
        <f t="array" ref="M250">J250</f>
        <v>0</v>
      </c>
      <c r="N250" s="22">
        <f t="array" ref="N250">ROUND(M250*$N$8,0)</f>
        <v>0</v>
      </c>
      <c r="O250" s="35">
        <f t="array" ref="O250">ROUND(M250+N250,0)</f>
        <v>0</v>
      </c>
      <c r="P250" s="37">
        <f t="array" ref="P250">ROUND(J250-M250,0)</f>
        <v>0</v>
      </c>
      <c r="Q250" s="38">
        <f t="array" ref="Q250">ROUND(K250-N250,0)</f>
        <v>0</v>
      </c>
      <c r="R250" s="35">
        <f t="array" ref="R250">ROUND(P250+Q250,0)</f>
        <v>0</v>
      </c>
      <c r="S250" s="27">
        <f t="shared" ref="S250" si="482">IF($H249="Before-2004",Q250,0)</f>
        <v>0</v>
      </c>
      <c r="T250" s="27">
        <f t="shared" ref="T250" si="483">IF(OR($F$1="No",$H249="Before-2004"),0,ROUND(Q250*0.1,0))</f>
        <v>0</v>
      </c>
      <c r="U250" s="28">
        <f>IF($H249="Before-2004",0,ROUND(Q250-T250,0))</f>
        <v>0</v>
      </c>
      <c r="V250" s="41">
        <f t="array" ref="V250">ROUND(S250+T250+U250,0)</f>
        <v>0</v>
      </c>
      <c r="W250" s="53">
        <f t="array" ref="W250">ROUND(R250-V250,0)</f>
        <v>0</v>
      </c>
      <c r="X250" s="43"/>
      <c r="Y250" s="54"/>
      <c r="Z250" s="232"/>
      <c r="HC250" s="55"/>
    </row>
    <row r="251" spans="1:211" s="7" customFormat="1" ht="21.75" customHeight="1" thickBot="1">
      <c r="A251" s="8" t="str">
        <f>IF(C249&gt;=1,"y","n")</f>
        <v>n</v>
      </c>
      <c r="B251" s="211"/>
      <c r="C251" s="210"/>
      <c r="D251" s="153"/>
      <c r="E251" s="154"/>
      <c r="F251" s="155"/>
      <c r="G251" s="132"/>
      <c r="H251" s="222"/>
      <c r="I251" s="77" t="str">
        <f t="shared" si="481"/>
        <v>Mar, 23</v>
      </c>
      <c r="J251" s="33">
        <f>$J249</f>
        <v>0</v>
      </c>
      <c r="K251" s="56">
        <f t="array" ref="K251">ROUND(J251*$K$8,0)</f>
        <v>0</v>
      </c>
      <c r="L251" s="57">
        <f t="array" ref="L251">ROUND(J251+K251,0)</f>
        <v>0</v>
      </c>
      <c r="M251" s="58">
        <f t="array" ref="M251">J251</f>
        <v>0</v>
      </c>
      <c r="N251" s="56">
        <f t="array" ref="N251">ROUND(M251*$N$8,0)</f>
        <v>0</v>
      </c>
      <c r="O251" s="57">
        <f t="array" ref="O251">ROUND(M251+N251,0)</f>
        <v>0</v>
      </c>
      <c r="P251" s="59">
        <f t="array" ref="P251">ROUND(J251-M251,0)</f>
        <v>0</v>
      </c>
      <c r="Q251" s="60">
        <f t="array" ref="Q251">ROUND(K251-N251,0)</f>
        <v>0</v>
      </c>
      <c r="R251" s="57">
        <f t="array" ref="R251">ROUND(P251+Q251,0)</f>
        <v>0</v>
      </c>
      <c r="S251" s="39">
        <f t="shared" ref="S251" si="484">IF($H249="Before-2004",Q251,0)</f>
        <v>0</v>
      </c>
      <c r="T251" s="39">
        <f t="shared" ref="T251" si="485">IF(OR($F$1="No",$H249="Before-2004"),0,ROUND(Q251*0.1,0))</f>
        <v>0</v>
      </c>
      <c r="U251" s="40">
        <f>IF($H249="Before-2004",0,ROUND(Q251-T251,0))</f>
        <v>0</v>
      </c>
      <c r="V251" s="61">
        <f t="array" ref="V251">ROUND(S251+T251+U251,0)</f>
        <v>0</v>
      </c>
      <c r="W251" s="62">
        <f t="array" ref="W251">ROUND(R251-V251,0)</f>
        <v>0</v>
      </c>
      <c r="X251" s="63"/>
      <c r="Y251" s="64"/>
      <c r="Z251" s="232"/>
    </row>
    <row r="252" spans="1:211" s="7" customFormat="1" ht="21.75" customHeight="1">
      <c r="A252" s="8" t="str">
        <f>IF(C252&gt;=1,"y","n")</f>
        <v>n</v>
      </c>
      <c r="B252" s="211"/>
      <c r="C252" s="160">
        <f>IF(D252&gt;0,C249+1,0)</f>
        <v>0</v>
      </c>
      <c r="D252" s="147"/>
      <c r="E252" s="148"/>
      <c r="F252" s="149"/>
      <c r="G252" s="130"/>
      <c r="H252" s="221"/>
      <c r="I252" s="9" t="str">
        <f t="shared" si="481"/>
        <v>Jan, 23</v>
      </c>
      <c r="J252" s="227"/>
      <c r="K252" s="11">
        <f t="array" ref="K252">ROUND(J252*$K$8,0)</f>
        <v>0</v>
      </c>
      <c r="L252" s="46">
        <f t="array" ref="L252">ROUND(J252+K252,0)</f>
        <v>0</v>
      </c>
      <c r="M252" s="47">
        <f t="array" ref="M252">J252</f>
        <v>0</v>
      </c>
      <c r="N252" s="11">
        <f t="array" ref="N252">ROUND(M252*$N$8,0)</f>
        <v>0</v>
      </c>
      <c r="O252" s="46">
        <f t="array" ref="O252">ROUND(M252+N252,0)</f>
        <v>0</v>
      </c>
      <c r="P252" s="48">
        <f t="array" ref="P252">ROUND(J252-M252,0)</f>
        <v>0</v>
      </c>
      <c r="Q252" s="49">
        <f t="array" ref="Q252">ROUND(K252-N252,0)</f>
        <v>0</v>
      </c>
      <c r="R252" s="46">
        <f t="array" ref="R252">ROUND(P252+Q252,0)</f>
        <v>0</v>
      </c>
      <c r="S252" s="15">
        <f t="shared" ref="S252" si="486">IF($H252="Before-2004",Q252,0)</f>
        <v>0</v>
      </c>
      <c r="T252" s="15">
        <f t="shared" ref="T252" si="487">IF(OR($F$1="No",$H252="Before-2004"),0,ROUND(Q252*0.1,0))</f>
        <v>0</v>
      </c>
      <c r="U252" s="16">
        <f>IF($H252="Before-2004",0,ROUND(Q252-T252,0))</f>
        <v>0</v>
      </c>
      <c r="V252" s="50">
        <f t="array" ref="V252">ROUND(S252+T252+U252,0)</f>
        <v>0</v>
      </c>
      <c r="W252" s="17">
        <f t="array" ref="W252">ROUND(R252-V252,0)</f>
        <v>0</v>
      </c>
      <c r="X252" s="51"/>
      <c r="Y252" s="19"/>
      <c r="Z252" s="232"/>
    </row>
    <row r="253" spans="1:211" s="7" customFormat="1" ht="21.75" customHeight="1">
      <c r="A253" s="8" t="str">
        <f>IF(C252&gt;=1,"y","n")</f>
        <v>n</v>
      </c>
      <c r="B253" s="211"/>
      <c r="C253" s="161"/>
      <c r="D253" s="150"/>
      <c r="E253" s="151"/>
      <c r="F253" s="152"/>
      <c r="G253" s="131"/>
      <c r="H253" s="222"/>
      <c r="I253" s="21" t="str">
        <f t="shared" si="481"/>
        <v>Feb, 23</v>
      </c>
      <c r="J253" s="52">
        <f>$J252</f>
        <v>0</v>
      </c>
      <c r="K253" s="22">
        <f t="array" ref="K253">ROUND(J253*$K$8,0)</f>
        <v>0</v>
      </c>
      <c r="L253" s="35">
        <f t="array" ref="L253">ROUND(J253+K253,0)</f>
        <v>0</v>
      </c>
      <c r="M253" s="24">
        <f t="array" ref="M253">J253</f>
        <v>0</v>
      </c>
      <c r="N253" s="22">
        <f t="array" ref="N253">ROUND(M253*$N$8,0)</f>
        <v>0</v>
      </c>
      <c r="O253" s="35">
        <f t="array" ref="O253">ROUND(M253+N253,0)</f>
        <v>0</v>
      </c>
      <c r="P253" s="37">
        <f t="array" ref="P253">ROUND(J253-M253,0)</f>
        <v>0</v>
      </c>
      <c r="Q253" s="38">
        <f t="array" ref="Q253">ROUND(K253-N253,0)</f>
        <v>0</v>
      </c>
      <c r="R253" s="35">
        <f t="array" ref="R253">ROUND(P253+Q253,0)</f>
        <v>0</v>
      </c>
      <c r="S253" s="27">
        <f t="shared" ref="S253" si="488">IF($H252="Before-2004",Q253,0)</f>
        <v>0</v>
      </c>
      <c r="T253" s="27">
        <f t="shared" ref="T253" si="489">IF(OR($F$1="No",$H252="Before-2004"),0,ROUND(Q253*0.1,0))</f>
        <v>0</v>
      </c>
      <c r="U253" s="28">
        <f>IF($H252="Before-2004",0,ROUND(Q253-T253,0))</f>
        <v>0</v>
      </c>
      <c r="V253" s="41">
        <f t="array" ref="V253">ROUND(S253+T253+U253,0)</f>
        <v>0</v>
      </c>
      <c r="W253" s="53">
        <f t="array" ref="W253">ROUND(R253-V253,0)</f>
        <v>0</v>
      </c>
      <c r="X253" s="43"/>
      <c r="Y253" s="54"/>
      <c r="Z253" s="232"/>
    </row>
    <row r="254" spans="1:211" s="7" customFormat="1" ht="21.75" customHeight="1" thickBot="1">
      <c r="A254" s="8" t="str">
        <f>IF(C252&gt;=1,"y","n")</f>
        <v>n</v>
      </c>
      <c r="B254" s="211"/>
      <c r="C254" s="210"/>
      <c r="D254" s="153"/>
      <c r="E254" s="154"/>
      <c r="F254" s="155"/>
      <c r="G254" s="132"/>
      <c r="H254" s="222"/>
      <c r="I254" s="77" t="str">
        <f t="shared" si="481"/>
        <v>Mar, 23</v>
      </c>
      <c r="J254" s="33">
        <f>$J252</f>
        <v>0</v>
      </c>
      <c r="K254" s="56">
        <f t="array" ref="K254">ROUND(J254*$K$8,0)</f>
        <v>0</v>
      </c>
      <c r="L254" s="57">
        <f t="array" ref="L254">ROUND(J254+K254,0)</f>
        <v>0</v>
      </c>
      <c r="M254" s="58">
        <f t="array" ref="M254">J254</f>
        <v>0</v>
      </c>
      <c r="N254" s="56">
        <f t="array" ref="N254">ROUND(M254*$N$8,0)</f>
        <v>0</v>
      </c>
      <c r="O254" s="57">
        <f t="array" ref="O254">ROUND(M254+N254,0)</f>
        <v>0</v>
      </c>
      <c r="P254" s="59">
        <f t="array" ref="P254">ROUND(J254-M254,0)</f>
        <v>0</v>
      </c>
      <c r="Q254" s="60">
        <f t="array" ref="Q254">ROUND(K254-N254,0)</f>
        <v>0</v>
      </c>
      <c r="R254" s="57">
        <f t="array" ref="R254">ROUND(P254+Q254,0)</f>
        <v>0</v>
      </c>
      <c r="S254" s="39">
        <f t="shared" ref="S254" si="490">IF($H252="Before-2004",Q254,0)</f>
        <v>0</v>
      </c>
      <c r="T254" s="39">
        <f t="shared" ref="T254" si="491">IF(OR($F$1="No",$H252="Before-2004"),0,ROUND(Q254*0.1,0))</f>
        <v>0</v>
      </c>
      <c r="U254" s="40">
        <f>IF($H252="Before-2004",0,ROUND(Q254-T254,0))</f>
        <v>0</v>
      </c>
      <c r="V254" s="61">
        <f t="array" ref="V254">ROUND(S254+T254+U254,0)</f>
        <v>0</v>
      </c>
      <c r="W254" s="62">
        <f t="array" ref="W254">ROUND(R254-V254,0)</f>
        <v>0</v>
      </c>
      <c r="X254" s="63"/>
      <c r="Y254" s="64"/>
      <c r="Z254" s="232"/>
    </row>
    <row r="255" spans="1:211" s="7" customFormat="1" ht="21.75" customHeight="1">
      <c r="A255" s="8" t="str">
        <f>IF(C255&gt;=1,"y","n")</f>
        <v>n</v>
      </c>
      <c r="B255" s="211"/>
      <c r="C255" s="160">
        <f>IF(D255&gt;0,C252+1,0)</f>
        <v>0</v>
      </c>
      <c r="D255" s="147"/>
      <c r="E255" s="148"/>
      <c r="F255" s="149"/>
      <c r="G255" s="130"/>
      <c r="H255" s="221"/>
      <c r="I255" s="9" t="str">
        <f t="shared" si="481"/>
        <v>Jan, 23</v>
      </c>
      <c r="J255" s="227"/>
      <c r="K255" s="11">
        <f t="array" ref="K255">ROUND(J255*$K$8,0)</f>
        <v>0</v>
      </c>
      <c r="L255" s="46">
        <f t="array" ref="L255">ROUND(J255+K255,0)</f>
        <v>0</v>
      </c>
      <c r="M255" s="47">
        <f t="array" ref="M255">J255</f>
        <v>0</v>
      </c>
      <c r="N255" s="11">
        <f t="array" ref="N255">ROUND(M255*$N$8,0)</f>
        <v>0</v>
      </c>
      <c r="O255" s="46">
        <f t="array" ref="O255">ROUND(M255+N255,0)</f>
        <v>0</v>
      </c>
      <c r="P255" s="48">
        <f t="array" ref="P255">ROUND(J255-M255,0)</f>
        <v>0</v>
      </c>
      <c r="Q255" s="49">
        <f t="array" ref="Q255">ROUND(K255-N255,0)</f>
        <v>0</v>
      </c>
      <c r="R255" s="46">
        <f t="array" ref="R255">ROUND(P255+Q255,0)</f>
        <v>0</v>
      </c>
      <c r="S255" s="15">
        <f t="shared" ref="S255" si="492">IF($H255="Before-2004",Q255,0)</f>
        <v>0</v>
      </c>
      <c r="T255" s="15">
        <f t="shared" ref="T255" si="493">IF(OR($F$1="No",$H255="Before-2004"),0,ROUND(Q255*0.1,0))</f>
        <v>0</v>
      </c>
      <c r="U255" s="16">
        <f>IF($H255="Before-2004",0,ROUND(Q255-T255,0))</f>
        <v>0</v>
      </c>
      <c r="V255" s="50">
        <f t="array" ref="V255">ROUND(S255+T255+U255,0)</f>
        <v>0</v>
      </c>
      <c r="W255" s="17">
        <f t="array" ref="W255">ROUND(R255-V255,0)</f>
        <v>0</v>
      </c>
      <c r="X255" s="51"/>
      <c r="Y255" s="19"/>
      <c r="Z255" s="232"/>
    </row>
    <row r="256" spans="1:211" s="7" customFormat="1" ht="21.75" customHeight="1">
      <c r="A256" s="8" t="str">
        <f>IF(C255&gt;=1,"y","n")</f>
        <v>n</v>
      </c>
      <c r="B256" s="211"/>
      <c r="C256" s="161"/>
      <c r="D256" s="150"/>
      <c r="E256" s="151"/>
      <c r="F256" s="152"/>
      <c r="G256" s="131"/>
      <c r="H256" s="222"/>
      <c r="I256" s="21" t="str">
        <f t="shared" si="481"/>
        <v>Feb, 23</v>
      </c>
      <c r="J256" s="52">
        <f>$J255</f>
        <v>0</v>
      </c>
      <c r="K256" s="22">
        <f t="array" ref="K256">ROUND(J256*$K$8,0)</f>
        <v>0</v>
      </c>
      <c r="L256" s="35">
        <f t="array" ref="L256">ROUND(J256+K256,0)</f>
        <v>0</v>
      </c>
      <c r="M256" s="24">
        <f t="array" ref="M256">J256</f>
        <v>0</v>
      </c>
      <c r="N256" s="22">
        <f t="array" ref="N256">ROUND(M256*$N$8,0)</f>
        <v>0</v>
      </c>
      <c r="O256" s="35">
        <f t="array" ref="O256">ROUND(M256+N256,0)</f>
        <v>0</v>
      </c>
      <c r="P256" s="37">
        <f t="array" ref="P256">ROUND(J256-M256,0)</f>
        <v>0</v>
      </c>
      <c r="Q256" s="38">
        <f t="array" ref="Q256">ROUND(K256-N256,0)</f>
        <v>0</v>
      </c>
      <c r="R256" s="35">
        <f t="array" ref="R256">ROUND(P256+Q256,0)</f>
        <v>0</v>
      </c>
      <c r="S256" s="27">
        <f t="shared" ref="S256" si="494">IF($H255="Before-2004",Q256,0)</f>
        <v>0</v>
      </c>
      <c r="T256" s="27">
        <f t="shared" ref="T256" si="495">IF(OR($F$1="No",$H255="Before-2004"),0,ROUND(Q256*0.1,0))</f>
        <v>0</v>
      </c>
      <c r="U256" s="28">
        <f>IF($H255="Before-2004",0,ROUND(Q256-T256,0))</f>
        <v>0</v>
      </c>
      <c r="V256" s="41">
        <f t="array" ref="V256">ROUND(S256+T256+U256,0)</f>
        <v>0</v>
      </c>
      <c r="W256" s="53">
        <f t="array" ref="W256">ROUND(R256-V256,0)</f>
        <v>0</v>
      </c>
      <c r="X256" s="43"/>
      <c r="Y256" s="54"/>
      <c r="Z256" s="232"/>
    </row>
    <row r="257" spans="1:211" s="7" customFormat="1" ht="21.75" customHeight="1" thickBot="1">
      <c r="A257" s="8" t="str">
        <f>IF(C255&gt;=1,"y","n")</f>
        <v>n</v>
      </c>
      <c r="B257" s="211"/>
      <c r="C257" s="210"/>
      <c r="D257" s="153"/>
      <c r="E257" s="154"/>
      <c r="F257" s="155"/>
      <c r="G257" s="132"/>
      <c r="H257" s="222"/>
      <c r="I257" s="77" t="str">
        <f t="shared" si="481"/>
        <v>Mar, 23</v>
      </c>
      <c r="J257" s="33">
        <f>$J255</f>
        <v>0</v>
      </c>
      <c r="K257" s="56">
        <f t="array" ref="K257">ROUND(J257*$K$8,0)</f>
        <v>0</v>
      </c>
      <c r="L257" s="57">
        <f t="array" ref="L257">ROUND(J257+K257,0)</f>
        <v>0</v>
      </c>
      <c r="M257" s="58">
        <f t="array" ref="M257">J257</f>
        <v>0</v>
      </c>
      <c r="N257" s="56">
        <f t="array" ref="N257">ROUND(M257*$N$8,0)</f>
        <v>0</v>
      </c>
      <c r="O257" s="57">
        <f t="array" ref="O257">ROUND(M257+N257,0)</f>
        <v>0</v>
      </c>
      <c r="P257" s="59">
        <f t="array" ref="P257">ROUND(J257-M257,0)</f>
        <v>0</v>
      </c>
      <c r="Q257" s="60">
        <f t="array" ref="Q257">ROUND(K257-N257,0)</f>
        <v>0</v>
      </c>
      <c r="R257" s="57">
        <f t="array" ref="R257">ROUND(P257+Q257,0)</f>
        <v>0</v>
      </c>
      <c r="S257" s="39">
        <f t="shared" ref="S257" si="496">IF($H255="Before-2004",Q257,0)</f>
        <v>0</v>
      </c>
      <c r="T257" s="39">
        <f t="shared" ref="T257" si="497">IF(OR($F$1="No",$H255="Before-2004"),0,ROUND(Q257*0.1,0))</f>
        <v>0</v>
      </c>
      <c r="U257" s="40">
        <f>IF($H255="Before-2004",0,ROUND(Q257-T257,0))</f>
        <v>0</v>
      </c>
      <c r="V257" s="61">
        <f t="array" ref="V257">ROUND(S257+T257+U257,0)</f>
        <v>0</v>
      </c>
      <c r="W257" s="62">
        <f t="array" ref="W257">ROUND(R257-V257,0)</f>
        <v>0</v>
      </c>
      <c r="X257" s="63"/>
      <c r="Y257" s="64"/>
      <c r="Z257" s="232"/>
    </row>
    <row r="258" spans="1:211" s="7" customFormat="1" ht="21.75" customHeight="1">
      <c r="A258" s="8" t="str">
        <f>IF(C258&gt;=1,"y","n")</f>
        <v>n</v>
      </c>
      <c r="B258" s="211"/>
      <c r="C258" s="160">
        <f>IF(D258&gt;0,C255+1,0)</f>
        <v>0</v>
      </c>
      <c r="D258" s="147"/>
      <c r="E258" s="148"/>
      <c r="F258" s="149"/>
      <c r="G258" s="130"/>
      <c r="H258" s="221"/>
      <c r="I258" s="9" t="str">
        <f t="shared" si="481"/>
        <v>Jan, 23</v>
      </c>
      <c r="J258" s="227"/>
      <c r="K258" s="11">
        <f t="array" ref="K258">ROUND(J258*$K$8,0)</f>
        <v>0</v>
      </c>
      <c r="L258" s="46">
        <f t="array" ref="L258">ROUND(J258+K258,0)</f>
        <v>0</v>
      </c>
      <c r="M258" s="47">
        <f t="array" ref="M258">J258</f>
        <v>0</v>
      </c>
      <c r="N258" s="11">
        <f t="array" ref="N258">ROUND(M258*$N$8,0)</f>
        <v>0</v>
      </c>
      <c r="O258" s="46">
        <f t="array" ref="O258">ROUND(M258+N258,0)</f>
        <v>0</v>
      </c>
      <c r="P258" s="48">
        <f t="array" ref="P258">ROUND(J258-M258,0)</f>
        <v>0</v>
      </c>
      <c r="Q258" s="49">
        <f t="array" ref="Q258">ROUND(K258-N258,0)</f>
        <v>0</v>
      </c>
      <c r="R258" s="46">
        <f t="array" ref="R258">ROUND(P258+Q258,0)</f>
        <v>0</v>
      </c>
      <c r="S258" s="15">
        <f t="shared" ref="S258" si="498">IF($H258="Before-2004",Q258,0)</f>
        <v>0</v>
      </c>
      <c r="T258" s="15">
        <f t="shared" ref="T258" si="499">IF(OR($F$1="No",$H258="Before-2004"),0,ROUND(Q258*0.1,0))</f>
        <v>0</v>
      </c>
      <c r="U258" s="16">
        <f>IF($H258="Before-2004",0,ROUND(Q258-T258,0))</f>
        <v>0</v>
      </c>
      <c r="V258" s="50">
        <f t="array" ref="V258">ROUND(S258+T258+U258,0)</f>
        <v>0</v>
      </c>
      <c r="W258" s="17">
        <f t="array" ref="W258">ROUND(R258-V258,0)</f>
        <v>0</v>
      </c>
      <c r="X258" s="51"/>
      <c r="Y258" s="19"/>
      <c r="Z258" s="232"/>
    </row>
    <row r="259" spans="1:211" s="7" customFormat="1" ht="21.75" customHeight="1">
      <c r="A259" s="8" t="str">
        <f>IF(C258&gt;=1,"y","n")</f>
        <v>n</v>
      </c>
      <c r="B259" s="211"/>
      <c r="C259" s="161"/>
      <c r="D259" s="150"/>
      <c r="E259" s="151"/>
      <c r="F259" s="152"/>
      <c r="G259" s="131"/>
      <c r="H259" s="222"/>
      <c r="I259" s="21" t="str">
        <f t="shared" si="481"/>
        <v>Feb, 23</v>
      </c>
      <c r="J259" s="52">
        <f>$J258</f>
        <v>0</v>
      </c>
      <c r="K259" s="22">
        <f t="array" ref="K259">ROUND(J259*$K$8,0)</f>
        <v>0</v>
      </c>
      <c r="L259" s="35">
        <f t="array" ref="L259">ROUND(J259+K259,0)</f>
        <v>0</v>
      </c>
      <c r="M259" s="24">
        <f t="array" ref="M259">J259</f>
        <v>0</v>
      </c>
      <c r="N259" s="22">
        <f t="array" ref="N259">ROUND(M259*$N$8,0)</f>
        <v>0</v>
      </c>
      <c r="O259" s="35">
        <f t="array" ref="O259">ROUND(M259+N259,0)</f>
        <v>0</v>
      </c>
      <c r="P259" s="37">
        <f t="array" ref="P259">ROUND(J259-M259,0)</f>
        <v>0</v>
      </c>
      <c r="Q259" s="38">
        <f t="array" ref="Q259">ROUND(K259-N259,0)</f>
        <v>0</v>
      </c>
      <c r="R259" s="35">
        <f t="array" ref="R259">ROUND(P259+Q259,0)</f>
        <v>0</v>
      </c>
      <c r="S259" s="27">
        <f t="shared" ref="S259" si="500">IF($H258="Before-2004",Q259,0)</f>
        <v>0</v>
      </c>
      <c r="T259" s="27">
        <f t="shared" ref="T259" si="501">IF(OR($F$1="No",$H258="Before-2004"),0,ROUND(Q259*0.1,0))</f>
        <v>0</v>
      </c>
      <c r="U259" s="28">
        <f>IF($H258="Before-2004",0,ROUND(Q259-T259,0))</f>
        <v>0</v>
      </c>
      <c r="V259" s="41">
        <f t="array" ref="V259">ROUND(S259+T259+U259,0)</f>
        <v>0</v>
      </c>
      <c r="W259" s="53">
        <f t="array" ref="W259">ROUND(R259-V259,0)</f>
        <v>0</v>
      </c>
      <c r="X259" s="43"/>
      <c r="Y259" s="54"/>
      <c r="Z259" s="232"/>
    </row>
    <row r="260" spans="1:211" s="7" customFormat="1" ht="21.75" customHeight="1" thickBot="1">
      <c r="A260" s="8" t="str">
        <f>IF(C258&gt;=1,"y","n")</f>
        <v>n</v>
      </c>
      <c r="B260" s="211"/>
      <c r="C260" s="210"/>
      <c r="D260" s="153"/>
      <c r="E260" s="154"/>
      <c r="F260" s="155"/>
      <c r="G260" s="132"/>
      <c r="H260" s="222"/>
      <c r="I260" s="77" t="str">
        <f t="shared" si="481"/>
        <v>Mar, 23</v>
      </c>
      <c r="J260" s="33">
        <f>$J258</f>
        <v>0</v>
      </c>
      <c r="K260" s="56">
        <f t="array" ref="K260">ROUND(J260*$K$8,0)</f>
        <v>0</v>
      </c>
      <c r="L260" s="57">
        <f t="array" ref="L260">ROUND(J260+K260,0)</f>
        <v>0</v>
      </c>
      <c r="M260" s="58">
        <f t="array" ref="M260">J260</f>
        <v>0</v>
      </c>
      <c r="N260" s="56">
        <f t="array" ref="N260">ROUND(M260*$N$8,0)</f>
        <v>0</v>
      </c>
      <c r="O260" s="57">
        <f t="array" ref="O260">ROUND(M260+N260,0)</f>
        <v>0</v>
      </c>
      <c r="P260" s="59">
        <f t="array" ref="P260">ROUND(J260-M260,0)</f>
        <v>0</v>
      </c>
      <c r="Q260" s="60">
        <f t="array" ref="Q260">ROUND(K260-N260,0)</f>
        <v>0</v>
      </c>
      <c r="R260" s="57">
        <f t="array" ref="R260">ROUND(P260+Q260,0)</f>
        <v>0</v>
      </c>
      <c r="S260" s="39">
        <f t="shared" ref="S260" si="502">IF($H258="Before-2004",Q260,0)</f>
        <v>0</v>
      </c>
      <c r="T260" s="39">
        <f t="shared" ref="T260" si="503">IF(OR($F$1="No",$H258="Before-2004"),0,ROUND(Q260*0.1,0))</f>
        <v>0</v>
      </c>
      <c r="U260" s="40">
        <f>IF($H258="Before-2004",0,ROUND(Q260-T260,0))</f>
        <v>0</v>
      </c>
      <c r="V260" s="61">
        <f t="array" ref="V260">ROUND(S260+T260+U260,0)</f>
        <v>0</v>
      </c>
      <c r="W260" s="62">
        <f t="array" ref="W260">ROUND(R260-V260,0)</f>
        <v>0</v>
      </c>
      <c r="X260" s="63"/>
      <c r="Y260" s="64"/>
      <c r="Z260" s="232"/>
    </row>
    <row r="261" spans="1:211" s="7" customFormat="1" ht="21.75" customHeight="1">
      <c r="A261" s="8" t="str">
        <f>IF(C261&gt;=1,"y","n")</f>
        <v>n</v>
      </c>
      <c r="B261" s="211"/>
      <c r="C261" s="160">
        <f>IF(D261&gt;0,C258+1,0)</f>
        <v>0</v>
      </c>
      <c r="D261" s="147"/>
      <c r="E261" s="148"/>
      <c r="F261" s="149"/>
      <c r="G261" s="130"/>
      <c r="H261" s="221"/>
      <c r="I261" s="9" t="str">
        <f t="shared" si="481"/>
        <v>Jan, 23</v>
      </c>
      <c r="J261" s="227">
        <v>0</v>
      </c>
      <c r="K261" s="11">
        <f t="array" ref="K261">ROUND(J261*$K$8,0)</f>
        <v>0</v>
      </c>
      <c r="L261" s="46">
        <f t="array" ref="L261">ROUND(J261+K261,0)</f>
        <v>0</v>
      </c>
      <c r="M261" s="47">
        <f t="array" ref="M261">J261</f>
        <v>0</v>
      </c>
      <c r="N261" s="11">
        <f t="array" ref="N261">ROUND(M261*$N$8,0)</f>
        <v>0</v>
      </c>
      <c r="O261" s="46">
        <f t="array" ref="O261">ROUND(M261+N261,0)</f>
        <v>0</v>
      </c>
      <c r="P261" s="48">
        <f t="array" ref="P261">ROUND(J261-M261,0)</f>
        <v>0</v>
      </c>
      <c r="Q261" s="49">
        <f t="array" ref="Q261">ROUND(K261-N261,0)</f>
        <v>0</v>
      </c>
      <c r="R261" s="46">
        <f t="array" ref="R261">ROUND(P261+Q261,0)</f>
        <v>0</v>
      </c>
      <c r="S261" s="15">
        <f t="shared" ref="S261" si="504">IF($H261="Before-2004",Q261,0)</f>
        <v>0</v>
      </c>
      <c r="T261" s="15">
        <f t="shared" ref="T261" si="505">IF(OR($F$1="No",$H261="Before-2004"),0,ROUND(Q261*0.1,0))</f>
        <v>0</v>
      </c>
      <c r="U261" s="16">
        <f>IF($H261="Before-2004",0,ROUND(Q261-T261,0))</f>
        <v>0</v>
      </c>
      <c r="V261" s="50">
        <f t="array" ref="V261">ROUND(S261+T261+U261,0)</f>
        <v>0</v>
      </c>
      <c r="W261" s="17">
        <f t="array" ref="W261">ROUND(R261-V261,0)</f>
        <v>0</v>
      </c>
      <c r="X261" s="51"/>
      <c r="Y261" s="19"/>
      <c r="Z261" s="232"/>
    </row>
    <row r="262" spans="1:211" s="7" customFormat="1" ht="21.75" customHeight="1">
      <c r="A262" s="8" t="str">
        <f>IF(C261&gt;=1,"y","n")</f>
        <v>n</v>
      </c>
      <c r="B262" s="211"/>
      <c r="C262" s="161"/>
      <c r="D262" s="150"/>
      <c r="E262" s="151"/>
      <c r="F262" s="152"/>
      <c r="G262" s="131"/>
      <c r="H262" s="222"/>
      <c r="I262" s="21" t="str">
        <f t="shared" si="481"/>
        <v>Feb, 23</v>
      </c>
      <c r="J262" s="52">
        <f>$J261</f>
        <v>0</v>
      </c>
      <c r="K262" s="22">
        <f t="array" ref="K262">ROUND(J262*$K$8,0)</f>
        <v>0</v>
      </c>
      <c r="L262" s="35">
        <f t="array" ref="L262">ROUND(J262+K262,0)</f>
        <v>0</v>
      </c>
      <c r="M262" s="24">
        <f t="array" ref="M262">J262</f>
        <v>0</v>
      </c>
      <c r="N262" s="22">
        <f t="array" ref="N262">ROUND(M262*$N$8,0)</f>
        <v>0</v>
      </c>
      <c r="O262" s="35">
        <f t="array" ref="O262">ROUND(M262+N262,0)</f>
        <v>0</v>
      </c>
      <c r="P262" s="37">
        <f t="array" ref="P262">ROUND(J262-M262,0)</f>
        <v>0</v>
      </c>
      <c r="Q262" s="38">
        <f t="array" ref="Q262">ROUND(K262-N262,0)</f>
        <v>0</v>
      </c>
      <c r="R262" s="35">
        <f t="array" ref="R262">ROUND(P262+Q262,0)</f>
        <v>0</v>
      </c>
      <c r="S262" s="27">
        <f t="shared" ref="S262" si="506">IF($H261="Before-2004",Q262,0)</f>
        <v>0</v>
      </c>
      <c r="T262" s="27">
        <f t="shared" ref="T262" si="507">IF(OR($F$1="No",$H261="Before-2004"),0,ROUND(Q262*0.1,0))</f>
        <v>0</v>
      </c>
      <c r="U262" s="28">
        <f>IF($H261="Before-2004",0,ROUND(Q262-T262,0))</f>
        <v>0</v>
      </c>
      <c r="V262" s="41">
        <f t="array" ref="V262">ROUND(S262+T262+U262,0)</f>
        <v>0</v>
      </c>
      <c r="W262" s="53">
        <f t="array" ref="W262">ROUND(R262-V262,0)</f>
        <v>0</v>
      </c>
      <c r="X262" s="43"/>
      <c r="Y262" s="54"/>
      <c r="Z262" s="232"/>
      <c r="HC262" s="55"/>
    </row>
    <row r="263" spans="1:211" s="7" customFormat="1" ht="21.75" customHeight="1" thickBot="1">
      <c r="A263" s="8" t="str">
        <f>IF(C261&gt;=1,"y","n")</f>
        <v>n</v>
      </c>
      <c r="B263" s="211"/>
      <c r="C263" s="210"/>
      <c r="D263" s="153"/>
      <c r="E263" s="154"/>
      <c r="F263" s="155"/>
      <c r="G263" s="132"/>
      <c r="H263" s="222"/>
      <c r="I263" s="77" t="str">
        <f t="shared" si="481"/>
        <v>Mar, 23</v>
      </c>
      <c r="J263" s="33">
        <f>$J261</f>
        <v>0</v>
      </c>
      <c r="K263" s="56">
        <f t="array" ref="K263">ROUND(J263*$K$8,0)</f>
        <v>0</v>
      </c>
      <c r="L263" s="57">
        <f t="array" ref="L263">ROUND(J263+K263,0)</f>
        <v>0</v>
      </c>
      <c r="M263" s="58">
        <f t="array" ref="M263">J263</f>
        <v>0</v>
      </c>
      <c r="N263" s="56">
        <f t="array" ref="N263">ROUND(M263*$N$8,0)</f>
        <v>0</v>
      </c>
      <c r="O263" s="57">
        <f t="array" ref="O263">ROUND(M263+N263,0)</f>
        <v>0</v>
      </c>
      <c r="P263" s="59">
        <f t="array" ref="P263">ROUND(J263-M263,0)</f>
        <v>0</v>
      </c>
      <c r="Q263" s="60">
        <f t="array" ref="Q263">ROUND(K263-N263,0)</f>
        <v>0</v>
      </c>
      <c r="R263" s="57">
        <f t="array" ref="R263">ROUND(P263+Q263,0)</f>
        <v>0</v>
      </c>
      <c r="S263" s="39">
        <f t="shared" ref="S263" si="508">IF($H261="Before-2004",Q263,0)</f>
        <v>0</v>
      </c>
      <c r="T263" s="39">
        <f t="shared" ref="T263" si="509">IF(OR($F$1="No",$H261="Before-2004"),0,ROUND(Q263*0.1,0))</f>
        <v>0</v>
      </c>
      <c r="U263" s="40">
        <f>IF($H261="Before-2004",0,ROUND(Q263-T263,0))</f>
        <v>0</v>
      </c>
      <c r="V263" s="61">
        <f t="array" ref="V263">ROUND(S263+T263+U263,0)</f>
        <v>0</v>
      </c>
      <c r="W263" s="62">
        <f t="array" ref="W263">ROUND(R263-V263,0)</f>
        <v>0</v>
      </c>
      <c r="X263" s="63"/>
      <c r="Y263" s="64"/>
      <c r="Z263" s="232"/>
    </row>
    <row r="264" spans="1:211" s="7" customFormat="1" ht="21.75" customHeight="1">
      <c r="A264" s="8" t="str">
        <f>IF(C264&gt;=1,"y","n")</f>
        <v>n</v>
      </c>
      <c r="B264" s="211"/>
      <c r="C264" s="160">
        <f>IF(D264&gt;0,C261+1,0)</f>
        <v>0</v>
      </c>
      <c r="D264" s="147"/>
      <c r="E264" s="148"/>
      <c r="F264" s="149"/>
      <c r="G264" s="130"/>
      <c r="H264" s="221"/>
      <c r="I264" s="9" t="str">
        <f t="shared" si="481"/>
        <v>Jan, 23</v>
      </c>
      <c r="J264" s="227"/>
      <c r="K264" s="11">
        <f t="array" ref="K264">ROUND(J264*$K$8,0)</f>
        <v>0</v>
      </c>
      <c r="L264" s="46">
        <f t="array" ref="L264">ROUND(J264+K264,0)</f>
        <v>0</v>
      </c>
      <c r="M264" s="47">
        <f t="array" ref="M264">J264</f>
        <v>0</v>
      </c>
      <c r="N264" s="11">
        <f t="array" ref="N264">ROUND(M264*$N$8,0)</f>
        <v>0</v>
      </c>
      <c r="O264" s="46">
        <f t="array" ref="O264">ROUND(M264+N264,0)</f>
        <v>0</v>
      </c>
      <c r="P264" s="48">
        <f t="array" ref="P264">ROUND(J264-M264,0)</f>
        <v>0</v>
      </c>
      <c r="Q264" s="49">
        <f t="array" ref="Q264">ROUND(K264-N264,0)</f>
        <v>0</v>
      </c>
      <c r="R264" s="46">
        <f t="array" ref="R264">ROUND(P264+Q264,0)</f>
        <v>0</v>
      </c>
      <c r="S264" s="15">
        <f t="shared" ref="S264" si="510">IF($H264="Before-2004",Q264,0)</f>
        <v>0</v>
      </c>
      <c r="T264" s="15">
        <f t="shared" ref="T264" si="511">IF(OR($F$1="No",$H264="Before-2004"),0,ROUND(Q264*0.1,0))</f>
        <v>0</v>
      </c>
      <c r="U264" s="16">
        <f>IF($H264="Before-2004",0,ROUND(Q264-T264,0))</f>
        <v>0</v>
      </c>
      <c r="V264" s="50">
        <f t="array" ref="V264">ROUND(S264+T264+U264,0)</f>
        <v>0</v>
      </c>
      <c r="W264" s="17">
        <f t="array" ref="W264">ROUND(R264-V264,0)</f>
        <v>0</v>
      </c>
      <c r="X264" s="51"/>
      <c r="Y264" s="19"/>
      <c r="Z264" s="232"/>
    </row>
    <row r="265" spans="1:211" s="7" customFormat="1" ht="21.75" customHeight="1">
      <c r="A265" s="8" t="str">
        <f>IF(C264&gt;=1,"y","n")</f>
        <v>n</v>
      </c>
      <c r="B265" s="211"/>
      <c r="C265" s="161"/>
      <c r="D265" s="150"/>
      <c r="E265" s="151"/>
      <c r="F265" s="152"/>
      <c r="G265" s="131"/>
      <c r="H265" s="222"/>
      <c r="I265" s="21" t="str">
        <f t="shared" si="481"/>
        <v>Feb, 23</v>
      </c>
      <c r="J265" s="52">
        <f>$J264</f>
        <v>0</v>
      </c>
      <c r="K265" s="22">
        <f t="array" ref="K265">ROUND(J265*$K$8,0)</f>
        <v>0</v>
      </c>
      <c r="L265" s="35">
        <f t="array" ref="L265">ROUND(J265+K265,0)</f>
        <v>0</v>
      </c>
      <c r="M265" s="24">
        <f t="array" ref="M265">J265</f>
        <v>0</v>
      </c>
      <c r="N265" s="22">
        <f t="array" ref="N265">ROUND(M265*$N$8,0)</f>
        <v>0</v>
      </c>
      <c r="O265" s="35">
        <f t="array" ref="O265">ROUND(M265+N265,0)</f>
        <v>0</v>
      </c>
      <c r="P265" s="37">
        <f t="array" ref="P265">ROUND(J265-M265,0)</f>
        <v>0</v>
      </c>
      <c r="Q265" s="38">
        <f t="array" ref="Q265">ROUND(K265-N265,0)</f>
        <v>0</v>
      </c>
      <c r="R265" s="35">
        <f t="array" ref="R265">ROUND(P265+Q265,0)</f>
        <v>0</v>
      </c>
      <c r="S265" s="27">
        <f t="shared" ref="S265" si="512">IF($H264="Before-2004",Q265,0)</f>
        <v>0</v>
      </c>
      <c r="T265" s="27">
        <f t="shared" ref="T265" si="513">IF(OR($F$1="No",$H264="Before-2004"),0,ROUND(Q265*0.1,0))</f>
        <v>0</v>
      </c>
      <c r="U265" s="28">
        <f>IF($H264="Before-2004",0,ROUND(Q265-T265,0))</f>
        <v>0</v>
      </c>
      <c r="V265" s="41">
        <f t="array" ref="V265">ROUND(S265+T265+U265,0)</f>
        <v>0</v>
      </c>
      <c r="W265" s="53">
        <f t="array" ref="W265">ROUND(R265-V265,0)</f>
        <v>0</v>
      </c>
      <c r="X265" s="43"/>
      <c r="Y265" s="54"/>
      <c r="Z265" s="232"/>
    </row>
    <row r="266" spans="1:211" s="7" customFormat="1" ht="21.75" customHeight="1" thickBot="1">
      <c r="A266" s="8" t="str">
        <f>IF(C264&gt;=1,"y","n")</f>
        <v>n</v>
      </c>
      <c r="B266" s="211"/>
      <c r="C266" s="210"/>
      <c r="D266" s="153"/>
      <c r="E266" s="154"/>
      <c r="F266" s="155"/>
      <c r="G266" s="132"/>
      <c r="H266" s="222"/>
      <c r="I266" s="77" t="str">
        <f t="shared" si="481"/>
        <v>Mar, 23</v>
      </c>
      <c r="J266" s="33">
        <f>$J264</f>
        <v>0</v>
      </c>
      <c r="K266" s="56">
        <f t="array" ref="K266">ROUND(J266*$K$8,0)</f>
        <v>0</v>
      </c>
      <c r="L266" s="57">
        <f t="array" ref="L266">ROUND(J266+K266,0)</f>
        <v>0</v>
      </c>
      <c r="M266" s="58">
        <f t="array" ref="M266">J266</f>
        <v>0</v>
      </c>
      <c r="N266" s="56">
        <f t="array" ref="N266">ROUND(M266*$N$8,0)</f>
        <v>0</v>
      </c>
      <c r="O266" s="57">
        <f t="array" ref="O266">ROUND(M266+N266,0)</f>
        <v>0</v>
      </c>
      <c r="P266" s="59">
        <f t="array" ref="P266">ROUND(J266-M266,0)</f>
        <v>0</v>
      </c>
      <c r="Q266" s="60">
        <f t="array" ref="Q266">ROUND(K266-N266,0)</f>
        <v>0</v>
      </c>
      <c r="R266" s="57">
        <f t="array" ref="R266">ROUND(P266+Q266,0)</f>
        <v>0</v>
      </c>
      <c r="S266" s="39">
        <f t="shared" ref="S266" si="514">IF($H264="Before-2004",Q266,0)</f>
        <v>0</v>
      </c>
      <c r="T266" s="39">
        <f t="shared" ref="T266" si="515">IF(OR($F$1="No",$H264="Before-2004"),0,ROUND(Q266*0.1,0))</f>
        <v>0</v>
      </c>
      <c r="U266" s="40">
        <f>IF($H264="Before-2004",0,ROUND(Q266-T266,0))</f>
        <v>0</v>
      </c>
      <c r="V266" s="61">
        <f t="array" ref="V266">ROUND(S266+T266+U266,0)</f>
        <v>0</v>
      </c>
      <c r="W266" s="62">
        <f t="array" ref="W266">ROUND(R266-V266,0)</f>
        <v>0</v>
      </c>
      <c r="X266" s="63"/>
      <c r="Y266" s="64"/>
      <c r="Z266" s="232"/>
    </row>
    <row r="267" spans="1:211" s="7" customFormat="1" ht="21.75" customHeight="1">
      <c r="A267" s="8" t="str">
        <f>IF(C267&gt;=1,"y","n")</f>
        <v>n</v>
      </c>
      <c r="B267" s="211"/>
      <c r="C267" s="160">
        <f>IF(D267&gt;0,C264+1,0)</f>
        <v>0</v>
      </c>
      <c r="D267" s="147"/>
      <c r="E267" s="148"/>
      <c r="F267" s="149"/>
      <c r="G267" s="130"/>
      <c r="H267" s="221"/>
      <c r="I267" s="9" t="str">
        <f t="shared" si="481"/>
        <v>Jan, 23</v>
      </c>
      <c r="J267" s="227"/>
      <c r="K267" s="11">
        <f t="array" ref="K267">ROUND(J267*$K$8,0)</f>
        <v>0</v>
      </c>
      <c r="L267" s="46">
        <f t="array" ref="L267">ROUND(J267+K267,0)</f>
        <v>0</v>
      </c>
      <c r="M267" s="47">
        <f t="array" ref="M267">J267</f>
        <v>0</v>
      </c>
      <c r="N267" s="11">
        <f t="array" ref="N267">ROUND(M267*$N$8,0)</f>
        <v>0</v>
      </c>
      <c r="O267" s="46">
        <f t="array" ref="O267">ROUND(M267+N267,0)</f>
        <v>0</v>
      </c>
      <c r="P267" s="48">
        <f t="array" ref="P267">ROUND(J267-M267,0)</f>
        <v>0</v>
      </c>
      <c r="Q267" s="49">
        <f t="array" ref="Q267">ROUND(K267-N267,0)</f>
        <v>0</v>
      </c>
      <c r="R267" s="46">
        <f t="array" ref="R267">ROUND(P267+Q267,0)</f>
        <v>0</v>
      </c>
      <c r="S267" s="15">
        <f t="shared" ref="S267" si="516">IF($H267="Before-2004",Q267,0)</f>
        <v>0</v>
      </c>
      <c r="T267" s="15">
        <f t="shared" ref="T267" si="517">IF(OR($F$1="No",$H267="Before-2004"),0,ROUND(Q267*0.1,0))</f>
        <v>0</v>
      </c>
      <c r="U267" s="16">
        <f>IF($H267="Before-2004",0,ROUND(Q267-T267,0))</f>
        <v>0</v>
      </c>
      <c r="V267" s="50">
        <f t="array" ref="V267">ROUND(S267+T267+U267,0)</f>
        <v>0</v>
      </c>
      <c r="W267" s="17">
        <f t="array" ref="W267">ROUND(R267-V267,0)</f>
        <v>0</v>
      </c>
      <c r="X267" s="51"/>
      <c r="Y267" s="19"/>
      <c r="Z267" s="232"/>
    </row>
    <row r="268" spans="1:211" s="7" customFormat="1" ht="21.75" customHeight="1">
      <c r="A268" s="8" t="str">
        <f>IF(C267&gt;=1,"y","n")</f>
        <v>n</v>
      </c>
      <c r="B268" s="211"/>
      <c r="C268" s="161"/>
      <c r="D268" s="150"/>
      <c r="E268" s="151"/>
      <c r="F268" s="152"/>
      <c r="G268" s="131"/>
      <c r="H268" s="222"/>
      <c r="I268" s="21" t="str">
        <f t="shared" si="481"/>
        <v>Feb, 23</v>
      </c>
      <c r="J268" s="52">
        <f>$J267</f>
        <v>0</v>
      </c>
      <c r="K268" s="22">
        <f t="array" ref="K268">ROUND(J268*$K$8,0)</f>
        <v>0</v>
      </c>
      <c r="L268" s="35">
        <f t="array" ref="L268">ROUND(J268+K268,0)</f>
        <v>0</v>
      </c>
      <c r="M268" s="24">
        <f t="array" ref="M268">J268</f>
        <v>0</v>
      </c>
      <c r="N268" s="22">
        <f t="array" ref="N268">ROUND(M268*$N$8,0)</f>
        <v>0</v>
      </c>
      <c r="O268" s="35">
        <f t="array" ref="O268">ROUND(M268+N268,0)</f>
        <v>0</v>
      </c>
      <c r="P268" s="37">
        <f t="array" ref="P268">ROUND(J268-M268,0)</f>
        <v>0</v>
      </c>
      <c r="Q268" s="38">
        <f t="array" ref="Q268">ROUND(K268-N268,0)</f>
        <v>0</v>
      </c>
      <c r="R268" s="35">
        <f t="array" ref="R268">ROUND(P268+Q268,0)</f>
        <v>0</v>
      </c>
      <c r="S268" s="27">
        <f t="shared" ref="S268" si="518">IF($H267="Before-2004",Q268,0)</f>
        <v>0</v>
      </c>
      <c r="T268" s="27">
        <f t="shared" ref="T268" si="519">IF(OR($F$1="No",$H267="Before-2004"),0,ROUND(Q268*0.1,0))</f>
        <v>0</v>
      </c>
      <c r="U268" s="28">
        <f>IF($H267="Before-2004",0,ROUND(Q268-T268,0))</f>
        <v>0</v>
      </c>
      <c r="V268" s="41">
        <f t="array" ref="V268">ROUND(S268+T268+U268,0)</f>
        <v>0</v>
      </c>
      <c r="W268" s="53">
        <f t="array" ref="W268">ROUND(R268-V268,0)</f>
        <v>0</v>
      </c>
      <c r="X268" s="43"/>
      <c r="Y268" s="54"/>
      <c r="Z268" s="232"/>
    </row>
    <row r="269" spans="1:211" s="7" customFormat="1" ht="21.75" customHeight="1" thickBot="1">
      <c r="A269" s="8" t="str">
        <f>IF(C267&gt;=1,"y","n")</f>
        <v>n</v>
      </c>
      <c r="B269" s="211"/>
      <c r="C269" s="210"/>
      <c r="D269" s="153"/>
      <c r="E269" s="154"/>
      <c r="F269" s="155"/>
      <c r="G269" s="132"/>
      <c r="H269" s="222"/>
      <c r="I269" s="77" t="str">
        <f t="shared" si="481"/>
        <v>Mar, 23</v>
      </c>
      <c r="J269" s="33">
        <f>$J267</f>
        <v>0</v>
      </c>
      <c r="K269" s="56">
        <f t="array" ref="K269">ROUND(J269*$K$8,0)</f>
        <v>0</v>
      </c>
      <c r="L269" s="57">
        <f t="array" ref="L269">ROUND(J269+K269,0)</f>
        <v>0</v>
      </c>
      <c r="M269" s="58">
        <f t="array" ref="M269">J269</f>
        <v>0</v>
      </c>
      <c r="N269" s="56">
        <f t="array" ref="N269">ROUND(M269*$N$8,0)</f>
        <v>0</v>
      </c>
      <c r="O269" s="57">
        <f t="array" ref="O269">ROUND(M269+N269,0)</f>
        <v>0</v>
      </c>
      <c r="P269" s="59">
        <f t="array" ref="P269">ROUND(J269-M269,0)</f>
        <v>0</v>
      </c>
      <c r="Q269" s="60">
        <f t="array" ref="Q269">ROUND(K269-N269,0)</f>
        <v>0</v>
      </c>
      <c r="R269" s="57">
        <f t="array" ref="R269">ROUND(P269+Q269,0)</f>
        <v>0</v>
      </c>
      <c r="S269" s="39">
        <f t="shared" ref="S269" si="520">IF($H267="Before-2004",Q269,0)</f>
        <v>0</v>
      </c>
      <c r="T269" s="39">
        <f t="shared" ref="T269" si="521">IF(OR($F$1="No",$H267="Before-2004"),0,ROUND(Q269*0.1,0))</f>
        <v>0</v>
      </c>
      <c r="U269" s="40">
        <f>IF($H267="Before-2004",0,ROUND(Q269-T269,0))</f>
        <v>0</v>
      </c>
      <c r="V269" s="61">
        <f t="array" ref="V269">ROUND(S269+T269+U269,0)</f>
        <v>0</v>
      </c>
      <c r="W269" s="62">
        <f t="array" ref="W269">ROUND(R269-V269,0)</f>
        <v>0</v>
      </c>
      <c r="X269" s="63"/>
      <c r="Y269" s="64"/>
      <c r="Z269" s="232"/>
    </row>
    <row r="270" spans="1:211" s="7" customFormat="1" ht="21.75" customHeight="1">
      <c r="A270" s="8" t="str">
        <f>IF(C270&gt;=1,"y","n")</f>
        <v>n</v>
      </c>
      <c r="B270" s="211"/>
      <c r="C270" s="160">
        <f>IF(D270&gt;0,C267+1,0)</f>
        <v>0</v>
      </c>
      <c r="D270" s="147"/>
      <c r="E270" s="148"/>
      <c r="F270" s="149"/>
      <c r="G270" s="130"/>
      <c r="H270" s="221"/>
      <c r="I270" s="9" t="str">
        <f t="shared" si="481"/>
        <v>Jan, 23</v>
      </c>
      <c r="J270" s="227"/>
      <c r="K270" s="11">
        <f t="array" ref="K270">ROUND(J270*$K$8,0)</f>
        <v>0</v>
      </c>
      <c r="L270" s="46">
        <f t="array" ref="L270">ROUND(J270+K270,0)</f>
        <v>0</v>
      </c>
      <c r="M270" s="47">
        <f t="array" ref="M270">J270</f>
        <v>0</v>
      </c>
      <c r="N270" s="11">
        <f t="array" ref="N270">ROUND(M270*$N$8,0)</f>
        <v>0</v>
      </c>
      <c r="O270" s="46">
        <f t="array" ref="O270">ROUND(M270+N270,0)</f>
        <v>0</v>
      </c>
      <c r="P270" s="48">
        <f t="array" ref="P270">ROUND(J270-M270,0)</f>
        <v>0</v>
      </c>
      <c r="Q270" s="49">
        <f t="array" ref="Q270">ROUND(K270-N270,0)</f>
        <v>0</v>
      </c>
      <c r="R270" s="46">
        <f t="array" ref="R270">ROUND(P270+Q270,0)</f>
        <v>0</v>
      </c>
      <c r="S270" s="15">
        <f t="shared" ref="S270" si="522">IF($H270="Before-2004",Q270,0)</f>
        <v>0</v>
      </c>
      <c r="T270" s="15">
        <f t="shared" ref="T270" si="523">IF(OR($F$1="No",$H270="Before-2004"),0,ROUND(Q270*0.1,0))</f>
        <v>0</v>
      </c>
      <c r="U270" s="16">
        <f>IF($H270="Before-2004",0,ROUND(Q270-T270,0))</f>
        <v>0</v>
      </c>
      <c r="V270" s="50">
        <f t="array" ref="V270">ROUND(S270+T270+U270,0)</f>
        <v>0</v>
      </c>
      <c r="W270" s="17">
        <f t="array" ref="W270">ROUND(R270-V270,0)</f>
        <v>0</v>
      </c>
      <c r="X270" s="51"/>
      <c r="Y270" s="19"/>
      <c r="Z270" s="232"/>
    </row>
    <row r="271" spans="1:211" s="7" customFormat="1" ht="21.75" customHeight="1">
      <c r="A271" s="8" t="str">
        <f>IF(C270&gt;=1,"y","n")</f>
        <v>n</v>
      </c>
      <c r="B271" s="211"/>
      <c r="C271" s="161"/>
      <c r="D271" s="150"/>
      <c r="E271" s="151"/>
      <c r="F271" s="152"/>
      <c r="G271" s="131"/>
      <c r="H271" s="222"/>
      <c r="I271" s="21" t="str">
        <f t="shared" si="481"/>
        <v>Feb, 23</v>
      </c>
      <c r="J271" s="52">
        <f>$J270</f>
        <v>0</v>
      </c>
      <c r="K271" s="22">
        <f t="array" ref="K271">ROUND(J271*$K$8,0)</f>
        <v>0</v>
      </c>
      <c r="L271" s="35">
        <f t="array" ref="L271">ROUND(J271+K271,0)</f>
        <v>0</v>
      </c>
      <c r="M271" s="24">
        <f t="array" ref="M271">J271</f>
        <v>0</v>
      </c>
      <c r="N271" s="22">
        <f t="array" ref="N271">ROUND(M271*$N$8,0)</f>
        <v>0</v>
      </c>
      <c r="O271" s="35">
        <f t="array" ref="O271">ROUND(M271+N271,0)</f>
        <v>0</v>
      </c>
      <c r="P271" s="37">
        <f t="array" ref="P271">ROUND(J271-M271,0)</f>
        <v>0</v>
      </c>
      <c r="Q271" s="38">
        <f t="array" ref="Q271">ROUND(K271-N271,0)</f>
        <v>0</v>
      </c>
      <c r="R271" s="35">
        <f t="array" ref="R271">ROUND(P271+Q271,0)</f>
        <v>0</v>
      </c>
      <c r="S271" s="27">
        <f t="shared" ref="S271" si="524">IF($H270="Before-2004",Q271,0)</f>
        <v>0</v>
      </c>
      <c r="T271" s="27">
        <f t="shared" ref="T271" si="525">IF(OR($F$1="No",$H270="Before-2004"),0,ROUND(Q271*0.1,0))</f>
        <v>0</v>
      </c>
      <c r="U271" s="28">
        <f>IF($H270="Before-2004",0,ROUND(Q271-T271,0))</f>
        <v>0</v>
      </c>
      <c r="V271" s="41">
        <f t="array" ref="V271">ROUND(S271+T271+U271,0)</f>
        <v>0</v>
      </c>
      <c r="W271" s="53">
        <f t="array" ref="W271">ROUND(R271-V271,0)</f>
        <v>0</v>
      </c>
      <c r="X271" s="43"/>
      <c r="Y271" s="54"/>
      <c r="Z271" s="232"/>
    </row>
    <row r="272" spans="1:211" s="7" customFormat="1" ht="21.75" customHeight="1" thickBot="1">
      <c r="A272" s="8" t="str">
        <f>IF(C270&gt;=1,"y","n")</f>
        <v>n</v>
      </c>
      <c r="B272" s="211"/>
      <c r="C272" s="210"/>
      <c r="D272" s="153"/>
      <c r="E272" s="154"/>
      <c r="F272" s="155"/>
      <c r="G272" s="132"/>
      <c r="H272" s="222"/>
      <c r="I272" s="77" t="str">
        <f t="shared" si="481"/>
        <v>Mar, 23</v>
      </c>
      <c r="J272" s="33">
        <f>$J270</f>
        <v>0</v>
      </c>
      <c r="K272" s="56">
        <f t="array" ref="K272">ROUND(J272*$K$8,0)</f>
        <v>0</v>
      </c>
      <c r="L272" s="57">
        <f t="array" ref="L272">ROUND(J272+K272,0)</f>
        <v>0</v>
      </c>
      <c r="M272" s="58">
        <f t="array" ref="M272">J272</f>
        <v>0</v>
      </c>
      <c r="N272" s="56">
        <f t="array" ref="N272">ROUND(M272*$N$8,0)</f>
        <v>0</v>
      </c>
      <c r="O272" s="57">
        <f t="array" ref="O272">ROUND(M272+N272,0)</f>
        <v>0</v>
      </c>
      <c r="P272" s="59">
        <f t="array" ref="P272">ROUND(J272-M272,0)</f>
        <v>0</v>
      </c>
      <c r="Q272" s="60">
        <f t="array" ref="Q272">ROUND(K272-N272,0)</f>
        <v>0</v>
      </c>
      <c r="R272" s="57">
        <f t="array" ref="R272">ROUND(P272+Q272,0)</f>
        <v>0</v>
      </c>
      <c r="S272" s="39">
        <f t="shared" ref="S272" si="526">IF($H270="Before-2004",Q272,0)</f>
        <v>0</v>
      </c>
      <c r="T272" s="39">
        <f t="shared" ref="T272" si="527">IF(OR($F$1="No",$H270="Before-2004"),0,ROUND(Q272*0.1,0))</f>
        <v>0</v>
      </c>
      <c r="U272" s="40">
        <f>IF($H270="Before-2004",0,ROUND(Q272-T272,0))</f>
        <v>0</v>
      </c>
      <c r="V272" s="61">
        <f t="array" ref="V272">ROUND(S272+T272+U272,0)</f>
        <v>0</v>
      </c>
      <c r="W272" s="62">
        <f t="array" ref="W272">ROUND(R272-V272,0)</f>
        <v>0</v>
      </c>
      <c r="X272" s="63"/>
      <c r="Y272" s="64"/>
      <c r="Z272" s="232"/>
    </row>
    <row r="273" spans="1:211" s="7" customFormat="1" ht="21.75" customHeight="1">
      <c r="A273" s="8" t="str">
        <f>IF(C273&gt;=1,"y","n")</f>
        <v>n</v>
      </c>
      <c r="B273" s="211"/>
      <c r="C273" s="160">
        <f>IF(D273&gt;0,C270+1,0)</f>
        <v>0</v>
      </c>
      <c r="D273" s="147"/>
      <c r="E273" s="148"/>
      <c r="F273" s="149"/>
      <c r="G273" s="130"/>
      <c r="H273" s="221"/>
      <c r="I273" s="9" t="str">
        <f t="shared" si="481"/>
        <v>Jan, 23</v>
      </c>
      <c r="J273" s="227"/>
      <c r="K273" s="11">
        <f t="array" ref="K273">ROUND(J273*$K$8,0)</f>
        <v>0</v>
      </c>
      <c r="L273" s="46">
        <f t="array" ref="L273">ROUND(J273+K273,0)</f>
        <v>0</v>
      </c>
      <c r="M273" s="47">
        <f t="array" ref="M273">J273</f>
        <v>0</v>
      </c>
      <c r="N273" s="11">
        <f t="array" ref="N273">ROUND(M273*$N$8,0)</f>
        <v>0</v>
      </c>
      <c r="O273" s="46">
        <f t="array" ref="O273">ROUND(M273+N273,0)</f>
        <v>0</v>
      </c>
      <c r="P273" s="48">
        <f t="array" ref="P273">ROUND(J273-M273,0)</f>
        <v>0</v>
      </c>
      <c r="Q273" s="49">
        <f t="array" ref="Q273">ROUND(K273-N273,0)</f>
        <v>0</v>
      </c>
      <c r="R273" s="46">
        <f t="array" ref="R273">ROUND(P273+Q273,0)</f>
        <v>0</v>
      </c>
      <c r="S273" s="15">
        <f t="shared" ref="S273" si="528">IF($H273="Before-2004",Q273,0)</f>
        <v>0</v>
      </c>
      <c r="T273" s="15">
        <f t="shared" ref="T273" si="529">IF(OR($F$1="No",$H273="Before-2004"),0,ROUND(Q273*0.1,0))</f>
        <v>0</v>
      </c>
      <c r="U273" s="16">
        <f>IF($H273="Before-2004",0,ROUND(Q273-T273,0))</f>
        <v>0</v>
      </c>
      <c r="V273" s="50">
        <f t="array" ref="V273">ROUND(S273+T273+U273,0)</f>
        <v>0</v>
      </c>
      <c r="W273" s="17">
        <f t="array" ref="W273">ROUND(R273-V273,0)</f>
        <v>0</v>
      </c>
      <c r="X273" s="51"/>
      <c r="Y273" s="19"/>
      <c r="Z273" s="232"/>
    </row>
    <row r="274" spans="1:211" s="7" customFormat="1" ht="21.75" customHeight="1">
      <c r="A274" s="8" t="str">
        <f>IF(C273&gt;=1,"y","n")</f>
        <v>n</v>
      </c>
      <c r="B274" s="211"/>
      <c r="C274" s="161"/>
      <c r="D274" s="150"/>
      <c r="E274" s="151"/>
      <c r="F274" s="152"/>
      <c r="G274" s="131"/>
      <c r="H274" s="222"/>
      <c r="I274" s="21" t="str">
        <f t="shared" si="481"/>
        <v>Feb, 23</v>
      </c>
      <c r="J274" s="52">
        <f>$J273</f>
        <v>0</v>
      </c>
      <c r="K274" s="22">
        <f t="array" ref="K274">ROUND(J274*$K$8,0)</f>
        <v>0</v>
      </c>
      <c r="L274" s="35">
        <f t="array" ref="L274">ROUND(J274+K274,0)</f>
        <v>0</v>
      </c>
      <c r="M274" s="24">
        <f t="array" ref="M274">J274</f>
        <v>0</v>
      </c>
      <c r="N274" s="22">
        <f t="array" ref="N274">ROUND(M274*$N$8,0)</f>
        <v>0</v>
      </c>
      <c r="O274" s="35">
        <f t="array" ref="O274">ROUND(M274+N274,0)</f>
        <v>0</v>
      </c>
      <c r="P274" s="37">
        <f t="array" ref="P274">ROUND(J274-M274,0)</f>
        <v>0</v>
      </c>
      <c r="Q274" s="38">
        <f t="array" ref="Q274">ROUND(K274-N274,0)</f>
        <v>0</v>
      </c>
      <c r="R274" s="35">
        <f t="array" ref="R274">ROUND(P274+Q274,0)</f>
        <v>0</v>
      </c>
      <c r="S274" s="27">
        <f t="shared" ref="S274" si="530">IF($H273="Before-2004",Q274,0)</f>
        <v>0</v>
      </c>
      <c r="T274" s="27">
        <f t="shared" ref="T274" si="531">IF(OR($F$1="No",$H273="Before-2004"),0,ROUND(Q274*0.1,0))</f>
        <v>0</v>
      </c>
      <c r="U274" s="28">
        <f>IF($H273="Before-2004",0,ROUND(Q274-T274,0))</f>
        <v>0</v>
      </c>
      <c r="V274" s="41">
        <f t="array" ref="V274">ROUND(S274+T274+U274,0)</f>
        <v>0</v>
      </c>
      <c r="W274" s="53">
        <f t="array" ref="W274">ROUND(R274-V274,0)</f>
        <v>0</v>
      </c>
      <c r="X274" s="43"/>
      <c r="Y274" s="54"/>
      <c r="Z274" s="232"/>
    </row>
    <row r="275" spans="1:211" s="7" customFormat="1" ht="21.75" customHeight="1" thickBot="1">
      <c r="A275" s="8" t="str">
        <f>IF(C273&gt;=1,"y","n")</f>
        <v>n</v>
      </c>
      <c r="B275" s="211"/>
      <c r="C275" s="210"/>
      <c r="D275" s="153"/>
      <c r="E275" s="154"/>
      <c r="F275" s="155"/>
      <c r="G275" s="132"/>
      <c r="H275" s="222"/>
      <c r="I275" s="77" t="str">
        <f t="shared" si="481"/>
        <v>Mar, 23</v>
      </c>
      <c r="J275" s="33">
        <f>$J273</f>
        <v>0</v>
      </c>
      <c r="K275" s="56">
        <f t="array" ref="K275">ROUND(J275*$K$8,0)</f>
        <v>0</v>
      </c>
      <c r="L275" s="57">
        <f t="array" ref="L275">ROUND(J275+K275,0)</f>
        <v>0</v>
      </c>
      <c r="M275" s="58">
        <f t="array" ref="M275">J275</f>
        <v>0</v>
      </c>
      <c r="N275" s="56">
        <f t="array" ref="N275">ROUND(M275*$N$8,0)</f>
        <v>0</v>
      </c>
      <c r="O275" s="57">
        <f t="array" ref="O275">ROUND(M275+N275,0)</f>
        <v>0</v>
      </c>
      <c r="P275" s="59">
        <f t="array" ref="P275">ROUND(J275-M275,0)</f>
        <v>0</v>
      </c>
      <c r="Q275" s="60">
        <f t="array" ref="Q275">ROUND(K275-N275,0)</f>
        <v>0</v>
      </c>
      <c r="R275" s="57">
        <f t="array" ref="R275">ROUND(P275+Q275,0)</f>
        <v>0</v>
      </c>
      <c r="S275" s="39">
        <f t="shared" ref="S275" si="532">IF($H273="Before-2004",Q275,0)</f>
        <v>0</v>
      </c>
      <c r="T275" s="39">
        <f t="shared" ref="T275" si="533">IF(OR($F$1="No",$H273="Before-2004"),0,ROUND(Q275*0.1,0))</f>
        <v>0</v>
      </c>
      <c r="U275" s="40">
        <f>IF($H273="Before-2004",0,ROUND(Q275-T275,0))</f>
        <v>0</v>
      </c>
      <c r="V275" s="61">
        <f t="array" ref="V275">ROUND(S275+T275+U275,0)</f>
        <v>0</v>
      </c>
      <c r="W275" s="62">
        <f t="array" ref="W275">ROUND(R275-V275,0)</f>
        <v>0</v>
      </c>
      <c r="X275" s="63"/>
      <c r="Y275" s="64"/>
      <c r="Z275" s="232"/>
    </row>
    <row r="276" spans="1:211" s="7" customFormat="1" ht="21.75" customHeight="1">
      <c r="A276" s="8" t="str">
        <f>IF(C276&gt;=1,"y","n")</f>
        <v>n</v>
      </c>
      <c r="B276" s="211"/>
      <c r="C276" s="160">
        <f>IF(D276&gt;0,C273+1,0)</f>
        <v>0</v>
      </c>
      <c r="D276" s="147"/>
      <c r="E276" s="148"/>
      <c r="F276" s="149"/>
      <c r="G276" s="130"/>
      <c r="H276" s="221"/>
      <c r="I276" s="9" t="str">
        <f t="shared" si="481"/>
        <v>Jan, 23</v>
      </c>
      <c r="J276" s="227">
        <v>0</v>
      </c>
      <c r="K276" s="11">
        <f t="array" ref="K276">ROUND(J276*$K$8,0)</f>
        <v>0</v>
      </c>
      <c r="L276" s="46">
        <f t="array" ref="L276">ROUND(J276+K276,0)</f>
        <v>0</v>
      </c>
      <c r="M276" s="47">
        <f t="array" ref="M276">J276</f>
        <v>0</v>
      </c>
      <c r="N276" s="11">
        <f t="array" ref="N276">ROUND(M276*$N$8,0)</f>
        <v>0</v>
      </c>
      <c r="O276" s="46">
        <f t="array" ref="O276">ROUND(M276+N276,0)</f>
        <v>0</v>
      </c>
      <c r="P276" s="48">
        <f t="array" ref="P276">ROUND(J276-M276,0)</f>
        <v>0</v>
      </c>
      <c r="Q276" s="49">
        <f t="array" ref="Q276">ROUND(K276-N276,0)</f>
        <v>0</v>
      </c>
      <c r="R276" s="46">
        <f t="array" ref="R276">ROUND(P276+Q276,0)</f>
        <v>0</v>
      </c>
      <c r="S276" s="15">
        <f t="shared" ref="S276" si="534">IF($H276="Before-2004",Q276,0)</f>
        <v>0</v>
      </c>
      <c r="T276" s="15">
        <f t="shared" ref="T276" si="535">IF(OR($F$1="No",$H276="Before-2004"),0,ROUND(Q276*0.1,0))</f>
        <v>0</v>
      </c>
      <c r="U276" s="16">
        <f>IF($H276="Before-2004",0,ROUND(Q276-T276,0))</f>
        <v>0</v>
      </c>
      <c r="V276" s="50">
        <f t="array" ref="V276">ROUND(S276+T276+U276,0)</f>
        <v>0</v>
      </c>
      <c r="W276" s="17">
        <f t="array" ref="W276">ROUND(R276-V276,0)</f>
        <v>0</v>
      </c>
      <c r="X276" s="51"/>
      <c r="Y276" s="19"/>
      <c r="Z276" s="232"/>
    </row>
    <row r="277" spans="1:211" s="7" customFormat="1" ht="21.75" customHeight="1">
      <c r="A277" s="8" t="str">
        <f>IF(C276&gt;=1,"y","n")</f>
        <v>n</v>
      </c>
      <c r="B277" s="211"/>
      <c r="C277" s="161"/>
      <c r="D277" s="150"/>
      <c r="E277" s="151"/>
      <c r="F277" s="152"/>
      <c r="G277" s="131"/>
      <c r="H277" s="222"/>
      <c r="I277" s="21" t="str">
        <f t="shared" si="481"/>
        <v>Feb, 23</v>
      </c>
      <c r="J277" s="52">
        <f>$J276</f>
        <v>0</v>
      </c>
      <c r="K277" s="22">
        <f t="array" ref="K277">ROUND(J277*$K$8,0)</f>
        <v>0</v>
      </c>
      <c r="L277" s="35">
        <f t="array" ref="L277">ROUND(J277+K277,0)</f>
        <v>0</v>
      </c>
      <c r="M277" s="24">
        <f t="array" ref="M277">J277</f>
        <v>0</v>
      </c>
      <c r="N277" s="22">
        <f t="array" ref="N277">ROUND(M277*$N$8,0)</f>
        <v>0</v>
      </c>
      <c r="O277" s="35">
        <f t="array" ref="O277">ROUND(M277+N277,0)</f>
        <v>0</v>
      </c>
      <c r="P277" s="37">
        <f t="array" ref="P277">ROUND(J277-M277,0)</f>
        <v>0</v>
      </c>
      <c r="Q277" s="38">
        <f t="array" ref="Q277">ROUND(K277-N277,0)</f>
        <v>0</v>
      </c>
      <c r="R277" s="35">
        <f t="array" ref="R277">ROUND(P277+Q277,0)</f>
        <v>0</v>
      </c>
      <c r="S277" s="27">
        <f t="shared" ref="S277" si="536">IF($H276="Before-2004",Q277,0)</f>
        <v>0</v>
      </c>
      <c r="T277" s="27">
        <f t="shared" ref="T277" si="537">IF(OR($F$1="No",$H276="Before-2004"),0,ROUND(Q277*0.1,0))</f>
        <v>0</v>
      </c>
      <c r="U277" s="28">
        <f>IF($H276="Before-2004",0,ROUND(Q277-T277,0))</f>
        <v>0</v>
      </c>
      <c r="V277" s="41">
        <f t="array" ref="V277">ROUND(S277+T277+U277,0)</f>
        <v>0</v>
      </c>
      <c r="W277" s="53">
        <f t="array" ref="W277">ROUND(R277-V277,0)</f>
        <v>0</v>
      </c>
      <c r="X277" s="43"/>
      <c r="Y277" s="54"/>
      <c r="Z277" s="232"/>
      <c r="HC277" s="55"/>
    </row>
    <row r="278" spans="1:211" s="7" customFormat="1" ht="21.75" customHeight="1" thickBot="1">
      <c r="A278" s="8" t="str">
        <f>IF(C276&gt;=1,"y","n")</f>
        <v>n</v>
      </c>
      <c r="B278" s="211"/>
      <c r="C278" s="210"/>
      <c r="D278" s="153"/>
      <c r="E278" s="154"/>
      <c r="F278" s="155"/>
      <c r="G278" s="132"/>
      <c r="H278" s="222"/>
      <c r="I278" s="77" t="str">
        <f t="shared" si="481"/>
        <v>Mar, 23</v>
      </c>
      <c r="J278" s="33">
        <f>$J276</f>
        <v>0</v>
      </c>
      <c r="K278" s="56">
        <f t="array" ref="K278">ROUND(J278*$K$8,0)</f>
        <v>0</v>
      </c>
      <c r="L278" s="57">
        <f t="array" ref="L278">ROUND(J278+K278,0)</f>
        <v>0</v>
      </c>
      <c r="M278" s="58">
        <f t="array" ref="M278">J278</f>
        <v>0</v>
      </c>
      <c r="N278" s="56">
        <f t="array" ref="N278">ROUND(M278*$N$8,0)</f>
        <v>0</v>
      </c>
      <c r="O278" s="57">
        <f t="array" ref="O278">ROUND(M278+N278,0)</f>
        <v>0</v>
      </c>
      <c r="P278" s="59">
        <f t="array" ref="P278">ROUND(J278-M278,0)</f>
        <v>0</v>
      </c>
      <c r="Q278" s="60">
        <f t="array" ref="Q278">ROUND(K278-N278,0)</f>
        <v>0</v>
      </c>
      <c r="R278" s="57">
        <f t="array" ref="R278">ROUND(P278+Q278,0)</f>
        <v>0</v>
      </c>
      <c r="S278" s="39">
        <f t="shared" ref="S278" si="538">IF($H276="Before-2004",Q278,0)</f>
        <v>0</v>
      </c>
      <c r="T278" s="39">
        <f t="shared" ref="T278" si="539">IF(OR($F$1="No",$H276="Before-2004"),0,ROUND(Q278*0.1,0))</f>
        <v>0</v>
      </c>
      <c r="U278" s="40">
        <f>IF($H276="Before-2004",0,ROUND(Q278-T278,0))</f>
        <v>0</v>
      </c>
      <c r="V278" s="61">
        <f t="array" ref="V278">ROUND(S278+T278+U278,0)</f>
        <v>0</v>
      </c>
      <c r="W278" s="62">
        <f t="array" ref="W278">ROUND(R278-V278,0)</f>
        <v>0</v>
      </c>
      <c r="X278" s="63"/>
      <c r="Y278" s="64"/>
      <c r="Z278" s="232"/>
    </row>
    <row r="279" spans="1:211" s="7" customFormat="1" ht="21.75" customHeight="1">
      <c r="A279" s="8" t="str">
        <f>IF(C279&gt;=1,"y","n")</f>
        <v>n</v>
      </c>
      <c r="B279" s="211"/>
      <c r="C279" s="160">
        <f>IF(D279&gt;0,C276+1,0)</f>
        <v>0</v>
      </c>
      <c r="D279" s="147"/>
      <c r="E279" s="148"/>
      <c r="F279" s="149"/>
      <c r="G279" s="130"/>
      <c r="H279" s="221"/>
      <c r="I279" s="9" t="str">
        <f t="shared" si="481"/>
        <v>Jan, 23</v>
      </c>
      <c r="J279" s="227"/>
      <c r="K279" s="11">
        <f t="array" ref="K279">ROUND(J279*$K$8,0)</f>
        <v>0</v>
      </c>
      <c r="L279" s="46">
        <f t="array" ref="L279">ROUND(J279+K279,0)</f>
        <v>0</v>
      </c>
      <c r="M279" s="47">
        <f t="array" ref="M279">J279</f>
        <v>0</v>
      </c>
      <c r="N279" s="11">
        <f t="array" ref="N279">ROUND(M279*$N$8,0)</f>
        <v>0</v>
      </c>
      <c r="O279" s="46">
        <f t="array" ref="O279">ROUND(M279+N279,0)</f>
        <v>0</v>
      </c>
      <c r="P279" s="48">
        <f t="array" ref="P279">ROUND(J279-M279,0)</f>
        <v>0</v>
      </c>
      <c r="Q279" s="49">
        <f t="array" ref="Q279">ROUND(K279-N279,0)</f>
        <v>0</v>
      </c>
      <c r="R279" s="46">
        <f t="array" ref="R279">ROUND(P279+Q279,0)</f>
        <v>0</v>
      </c>
      <c r="S279" s="15">
        <f t="shared" ref="S279" si="540">IF($H279="Before-2004",Q279,0)</f>
        <v>0</v>
      </c>
      <c r="T279" s="15">
        <f t="shared" ref="T279" si="541">IF(OR($F$1="No",$H279="Before-2004"),0,ROUND(Q279*0.1,0))</f>
        <v>0</v>
      </c>
      <c r="U279" s="16">
        <f>IF($H279="Before-2004",0,ROUND(Q279-T279,0))</f>
        <v>0</v>
      </c>
      <c r="V279" s="50">
        <f t="array" ref="V279">ROUND(S279+T279+U279,0)</f>
        <v>0</v>
      </c>
      <c r="W279" s="17">
        <f t="array" ref="W279">ROUND(R279-V279,0)</f>
        <v>0</v>
      </c>
      <c r="X279" s="51"/>
      <c r="Y279" s="19"/>
      <c r="Z279" s="232"/>
    </row>
    <row r="280" spans="1:211" s="7" customFormat="1" ht="21.75" customHeight="1">
      <c r="A280" s="8" t="str">
        <f>IF(C279&gt;=1,"y","n")</f>
        <v>n</v>
      </c>
      <c r="B280" s="211"/>
      <c r="C280" s="161"/>
      <c r="D280" s="150"/>
      <c r="E280" s="151"/>
      <c r="F280" s="152"/>
      <c r="G280" s="131"/>
      <c r="H280" s="222"/>
      <c r="I280" s="21" t="str">
        <f t="shared" si="481"/>
        <v>Feb, 23</v>
      </c>
      <c r="J280" s="52">
        <f>$J279</f>
        <v>0</v>
      </c>
      <c r="K280" s="22">
        <f t="array" ref="K280">ROUND(J280*$K$8,0)</f>
        <v>0</v>
      </c>
      <c r="L280" s="35">
        <f t="array" ref="L280">ROUND(J280+K280,0)</f>
        <v>0</v>
      </c>
      <c r="M280" s="24">
        <f t="array" ref="M280">J280</f>
        <v>0</v>
      </c>
      <c r="N280" s="22">
        <f t="array" ref="N280">ROUND(M280*$N$8,0)</f>
        <v>0</v>
      </c>
      <c r="O280" s="35">
        <f t="array" ref="O280">ROUND(M280+N280,0)</f>
        <v>0</v>
      </c>
      <c r="P280" s="37">
        <f t="array" ref="P280">ROUND(J280-M280,0)</f>
        <v>0</v>
      </c>
      <c r="Q280" s="38">
        <f t="array" ref="Q280">ROUND(K280-N280,0)</f>
        <v>0</v>
      </c>
      <c r="R280" s="35">
        <f t="array" ref="R280">ROUND(P280+Q280,0)</f>
        <v>0</v>
      </c>
      <c r="S280" s="27">
        <f t="shared" ref="S280" si="542">IF($H279="Before-2004",Q280,0)</f>
        <v>0</v>
      </c>
      <c r="T280" s="27">
        <f t="shared" ref="T280" si="543">IF(OR($F$1="No",$H279="Before-2004"),0,ROUND(Q280*0.1,0))</f>
        <v>0</v>
      </c>
      <c r="U280" s="28">
        <f>IF($H279="Before-2004",0,ROUND(Q280-T280,0))</f>
        <v>0</v>
      </c>
      <c r="V280" s="41">
        <f t="array" ref="V280">ROUND(S280+T280+U280,0)</f>
        <v>0</v>
      </c>
      <c r="W280" s="53">
        <f t="array" ref="W280">ROUND(R280-V280,0)</f>
        <v>0</v>
      </c>
      <c r="X280" s="43"/>
      <c r="Y280" s="54"/>
      <c r="Z280" s="232"/>
    </row>
    <row r="281" spans="1:211" s="7" customFormat="1" ht="21.75" customHeight="1" thickBot="1">
      <c r="A281" s="8" t="str">
        <f>IF(C279&gt;=1,"y","n")</f>
        <v>n</v>
      </c>
      <c r="B281" s="211"/>
      <c r="C281" s="210"/>
      <c r="D281" s="153"/>
      <c r="E281" s="154"/>
      <c r="F281" s="155"/>
      <c r="G281" s="132"/>
      <c r="H281" s="222"/>
      <c r="I281" s="77" t="str">
        <f t="shared" si="481"/>
        <v>Mar, 23</v>
      </c>
      <c r="J281" s="33">
        <f>$J279</f>
        <v>0</v>
      </c>
      <c r="K281" s="56">
        <f t="array" ref="K281">ROUND(J281*$K$8,0)</f>
        <v>0</v>
      </c>
      <c r="L281" s="57">
        <f t="array" ref="L281">ROUND(J281+K281,0)</f>
        <v>0</v>
      </c>
      <c r="M281" s="58">
        <f t="array" ref="M281">J281</f>
        <v>0</v>
      </c>
      <c r="N281" s="56">
        <f t="array" ref="N281">ROUND(M281*$N$8,0)</f>
        <v>0</v>
      </c>
      <c r="O281" s="57">
        <f t="array" ref="O281">ROUND(M281+N281,0)</f>
        <v>0</v>
      </c>
      <c r="P281" s="59">
        <f t="array" ref="P281">ROUND(J281-M281,0)</f>
        <v>0</v>
      </c>
      <c r="Q281" s="60">
        <f t="array" ref="Q281">ROUND(K281-N281,0)</f>
        <v>0</v>
      </c>
      <c r="R281" s="57">
        <f t="array" ref="R281">ROUND(P281+Q281,0)</f>
        <v>0</v>
      </c>
      <c r="S281" s="39">
        <f t="shared" ref="S281" si="544">IF($H279="Before-2004",Q281,0)</f>
        <v>0</v>
      </c>
      <c r="T281" s="39">
        <f t="shared" ref="T281" si="545">IF(OR($F$1="No",$H279="Before-2004"),0,ROUND(Q281*0.1,0))</f>
        <v>0</v>
      </c>
      <c r="U281" s="40">
        <f>IF($H279="Before-2004",0,ROUND(Q281-T281,0))</f>
        <v>0</v>
      </c>
      <c r="V281" s="61">
        <f t="array" ref="V281">ROUND(S281+T281+U281,0)</f>
        <v>0</v>
      </c>
      <c r="W281" s="62">
        <f t="array" ref="W281">ROUND(R281-V281,0)</f>
        <v>0</v>
      </c>
      <c r="X281" s="63"/>
      <c r="Y281" s="64"/>
      <c r="Z281" s="232"/>
    </row>
    <row r="282" spans="1:211" s="7" customFormat="1" ht="21.75" customHeight="1">
      <c r="A282" s="8" t="str">
        <f>IF(C282&gt;=1,"y","n")</f>
        <v>n</v>
      </c>
      <c r="B282" s="211"/>
      <c r="C282" s="160">
        <f>IF(D282&gt;0,C279+1,0)</f>
        <v>0</v>
      </c>
      <c r="D282" s="147"/>
      <c r="E282" s="148"/>
      <c r="F282" s="149"/>
      <c r="G282" s="130"/>
      <c r="H282" s="221"/>
      <c r="I282" s="9" t="str">
        <f t="shared" si="481"/>
        <v>Jan, 23</v>
      </c>
      <c r="J282" s="227"/>
      <c r="K282" s="11">
        <f t="array" ref="K282">ROUND(J282*$K$8,0)</f>
        <v>0</v>
      </c>
      <c r="L282" s="46">
        <f t="array" ref="L282">ROUND(J282+K282,0)</f>
        <v>0</v>
      </c>
      <c r="M282" s="47">
        <f t="array" ref="M282">J282</f>
        <v>0</v>
      </c>
      <c r="N282" s="11">
        <f t="array" ref="N282">ROUND(M282*$N$8,0)</f>
        <v>0</v>
      </c>
      <c r="O282" s="46">
        <f t="array" ref="O282">ROUND(M282+N282,0)</f>
        <v>0</v>
      </c>
      <c r="P282" s="48">
        <f t="array" ref="P282">ROUND(J282-M282,0)</f>
        <v>0</v>
      </c>
      <c r="Q282" s="49">
        <f t="array" ref="Q282">ROUND(K282-N282,0)</f>
        <v>0</v>
      </c>
      <c r="R282" s="46">
        <f t="array" ref="R282">ROUND(P282+Q282,0)</f>
        <v>0</v>
      </c>
      <c r="S282" s="15">
        <f t="shared" ref="S282" si="546">IF($H282="Before-2004",Q282,0)</f>
        <v>0</v>
      </c>
      <c r="T282" s="15">
        <f t="shared" ref="T282" si="547">IF(OR($F$1="No",$H282="Before-2004"),0,ROUND(Q282*0.1,0))</f>
        <v>0</v>
      </c>
      <c r="U282" s="16">
        <f>IF($H282="Before-2004",0,ROUND(Q282-T282,0))</f>
        <v>0</v>
      </c>
      <c r="V282" s="50">
        <f t="array" ref="V282">ROUND(S282+T282+U282,0)</f>
        <v>0</v>
      </c>
      <c r="W282" s="17">
        <f t="array" ref="W282">ROUND(R282-V282,0)</f>
        <v>0</v>
      </c>
      <c r="X282" s="51"/>
      <c r="Y282" s="19"/>
      <c r="Z282" s="232"/>
    </row>
    <row r="283" spans="1:211" s="7" customFormat="1" ht="21.75" customHeight="1">
      <c r="A283" s="8" t="str">
        <f>IF(C282&gt;=1,"y","n")</f>
        <v>n</v>
      </c>
      <c r="B283" s="211"/>
      <c r="C283" s="161"/>
      <c r="D283" s="150"/>
      <c r="E283" s="151"/>
      <c r="F283" s="152"/>
      <c r="G283" s="131"/>
      <c r="H283" s="222"/>
      <c r="I283" s="21" t="str">
        <f t="shared" si="481"/>
        <v>Feb, 23</v>
      </c>
      <c r="J283" s="52">
        <f>$J282</f>
        <v>0</v>
      </c>
      <c r="K283" s="22">
        <f t="array" ref="K283">ROUND(J283*$K$8,0)</f>
        <v>0</v>
      </c>
      <c r="L283" s="35">
        <f t="array" ref="L283">ROUND(J283+K283,0)</f>
        <v>0</v>
      </c>
      <c r="M283" s="24">
        <f t="array" ref="M283">J283</f>
        <v>0</v>
      </c>
      <c r="N283" s="22">
        <f t="array" ref="N283">ROUND(M283*$N$8,0)</f>
        <v>0</v>
      </c>
      <c r="O283" s="35">
        <f t="array" ref="O283">ROUND(M283+N283,0)</f>
        <v>0</v>
      </c>
      <c r="P283" s="37">
        <f t="array" ref="P283">ROUND(J283-M283,0)</f>
        <v>0</v>
      </c>
      <c r="Q283" s="38">
        <f t="array" ref="Q283">ROUND(K283-N283,0)</f>
        <v>0</v>
      </c>
      <c r="R283" s="35">
        <f t="array" ref="R283">ROUND(P283+Q283,0)</f>
        <v>0</v>
      </c>
      <c r="S283" s="27">
        <f t="shared" ref="S283" si="548">IF($H282="Before-2004",Q283,0)</f>
        <v>0</v>
      </c>
      <c r="T283" s="27">
        <f t="shared" ref="T283" si="549">IF(OR($F$1="No",$H282="Before-2004"),0,ROUND(Q283*0.1,0))</f>
        <v>0</v>
      </c>
      <c r="U283" s="28">
        <f>IF($H282="Before-2004",0,ROUND(Q283-T283,0))</f>
        <v>0</v>
      </c>
      <c r="V283" s="41">
        <f t="array" ref="V283">ROUND(S283+T283+U283,0)</f>
        <v>0</v>
      </c>
      <c r="W283" s="53">
        <f t="array" ref="W283">ROUND(R283-V283,0)</f>
        <v>0</v>
      </c>
      <c r="X283" s="43"/>
      <c r="Y283" s="54"/>
      <c r="Z283" s="232"/>
    </row>
    <row r="284" spans="1:211" s="7" customFormat="1" ht="21.75" customHeight="1" thickBot="1">
      <c r="A284" s="8" t="str">
        <f>IF(C282&gt;=1,"y","n")</f>
        <v>n</v>
      </c>
      <c r="B284" s="211"/>
      <c r="C284" s="210"/>
      <c r="D284" s="153"/>
      <c r="E284" s="154"/>
      <c r="F284" s="155"/>
      <c r="G284" s="132"/>
      <c r="H284" s="222"/>
      <c r="I284" s="77" t="str">
        <f t="shared" si="481"/>
        <v>Mar, 23</v>
      </c>
      <c r="J284" s="33">
        <f>$J282</f>
        <v>0</v>
      </c>
      <c r="K284" s="56">
        <f t="array" ref="K284">ROUND(J284*$K$8,0)</f>
        <v>0</v>
      </c>
      <c r="L284" s="57">
        <f t="array" ref="L284">ROUND(J284+K284,0)</f>
        <v>0</v>
      </c>
      <c r="M284" s="58">
        <f t="array" ref="M284">J284</f>
        <v>0</v>
      </c>
      <c r="N284" s="56">
        <f t="array" ref="N284">ROUND(M284*$N$8,0)</f>
        <v>0</v>
      </c>
      <c r="O284" s="57">
        <f t="array" ref="O284">ROUND(M284+N284,0)</f>
        <v>0</v>
      </c>
      <c r="P284" s="59">
        <f t="array" ref="P284">ROUND(J284-M284,0)</f>
        <v>0</v>
      </c>
      <c r="Q284" s="60">
        <f t="array" ref="Q284">ROUND(K284-N284,0)</f>
        <v>0</v>
      </c>
      <c r="R284" s="57">
        <f t="array" ref="R284">ROUND(P284+Q284,0)</f>
        <v>0</v>
      </c>
      <c r="S284" s="39">
        <f t="shared" ref="S284" si="550">IF($H282="Before-2004",Q284,0)</f>
        <v>0</v>
      </c>
      <c r="T284" s="39">
        <f t="shared" ref="T284" si="551">IF(OR($F$1="No",$H282="Before-2004"),0,ROUND(Q284*0.1,0))</f>
        <v>0</v>
      </c>
      <c r="U284" s="40">
        <f>IF($H282="Before-2004",0,ROUND(Q284-T284,0))</f>
        <v>0</v>
      </c>
      <c r="V284" s="61">
        <f t="array" ref="V284">ROUND(S284+T284+U284,0)</f>
        <v>0</v>
      </c>
      <c r="W284" s="62">
        <f t="array" ref="W284">ROUND(R284-V284,0)</f>
        <v>0</v>
      </c>
      <c r="X284" s="63"/>
      <c r="Y284" s="64"/>
      <c r="Z284" s="232"/>
    </row>
    <row r="285" spans="1:211" s="7" customFormat="1" ht="21.75" customHeight="1">
      <c r="A285" s="8" t="str">
        <f>IF(C285&gt;=1,"y","n")</f>
        <v>n</v>
      </c>
      <c r="B285" s="211"/>
      <c r="C285" s="160">
        <f>IF(D285&gt;0,C282+1,0)</f>
        <v>0</v>
      </c>
      <c r="D285" s="147"/>
      <c r="E285" s="148"/>
      <c r="F285" s="149"/>
      <c r="G285" s="130"/>
      <c r="H285" s="221"/>
      <c r="I285" s="9" t="str">
        <f t="shared" si="481"/>
        <v>Jan, 23</v>
      </c>
      <c r="J285" s="227"/>
      <c r="K285" s="11">
        <f t="array" ref="K285">ROUND(J285*$K$8,0)</f>
        <v>0</v>
      </c>
      <c r="L285" s="46">
        <f t="array" ref="L285">ROUND(J285+K285,0)</f>
        <v>0</v>
      </c>
      <c r="M285" s="47">
        <f t="array" ref="M285">J285</f>
        <v>0</v>
      </c>
      <c r="N285" s="11">
        <f t="array" ref="N285">ROUND(M285*$N$8,0)</f>
        <v>0</v>
      </c>
      <c r="O285" s="46">
        <f t="array" ref="O285">ROUND(M285+N285,0)</f>
        <v>0</v>
      </c>
      <c r="P285" s="48">
        <f t="array" ref="P285">ROUND(J285-M285,0)</f>
        <v>0</v>
      </c>
      <c r="Q285" s="49">
        <f t="array" ref="Q285">ROUND(K285-N285,0)</f>
        <v>0</v>
      </c>
      <c r="R285" s="46">
        <f t="array" ref="R285">ROUND(P285+Q285,0)</f>
        <v>0</v>
      </c>
      <c r="S285" s="15">
        <f t="shared" ref="S285" si="552">IF($H285="Before-2004",Q285,0)</f>
        <v>0</v>
      </c>
      <c r="T285" s="15">
        <f t="shared" ref="T285" si="553">IF(OR($F$1="No",$H285="Before-2004"),0,ROUND(Q285*0.1,0))</f>
        <v>0</v>
      </c>
      <c r="U285" s="16">
        <f>IF($H285="Before-2004",0,ROUND(Q285-T285,0))</f>
        <v>0</v>
      </c>
      <c r="V285" s="50">
        <f t="array" ref="V285">ROUND(S285+T285+U285,0)</f>
        <v>0</v>
      </c>
      <c r="W285" s="17">
        <f t="array" ref="W285">ROUND(R285-V285,0)</f>
        <v>0</v>
      </c>
      <c r="X285" s="51"/>
      <c r="Y285" s="19"/>
      <c r="Z285" s="232"/>
    </row>
    <row r="286" spans="1:211" s="7" customFormat="1" ht="21.75" customHeight="1">
      <c r="A286" s="8" t="str">
        <f>IF(C285&gt;=1,"y","n")</f>
        <v>n</v>
      </c>
      <c r="B286" s="211"/>
      <c r="C286" s="161"/>
      <c r="D286" s="150"/>
      <c r="E286" s="151"/>
      <c r="F286" s="152"/>
      <c r="G286" s="131"/>
      <c r="H286" s="222"/>
      <c r="I286" s="21" t="str">
        <f t="shared" si="481"/>
        <v>Feb, 23</v>
      </c>
      <c r="J286" s="52">
        <f>$J285</f>
        <v>0</v>
      </c>
      <c r="K286" s="22">
        <f t="array" ref="K286">ROUND(J286*$K$8,0)</f>
        <v>0</v>
      </c>
      <c r="L286" s="35">
        <f t="array" ref="L286">ROUND(J286+K286,0)</f>
        <v>0</v>
      </c>
      <c r="M286" s="24">
        <f t="array" ref="M286">J286</f>
        <v>0</v>
      </c>
      <c r="N286" s="22">
        <f t="array" ref="N286">ROUND(M286*$N$8,0)</f>
        <v>0</v>
      </c>
      <c r="O286" s="35">
        <f t="array" ref="O286">ROUND(M286+N286,0)</f>
        <v>0</v>
      </c>
      <c r="P286" s="37">
        <f t="array" ref="P286">ROUND(J286-M286,0)</f>
        <v>0</v>
      </c>
      <c r="Q286" s="38">
        <f t="array" ref="Q286">ROUND(K286-N286,0)</f>
        <v>0</v>
      </c>
      <c r="R286" s="35">
        <f t="array" ref="R286">ROUND(P286+Q286,0)</f>
        <v>0</v>
      </c>
      <c r="S286" s="27">
        <f t="shared" ref="S286" si="554">IF($H285="Before-2004",Q286,0)</f>
        <v>0</v>
      </c>
      <c r="T286" s="27">
        <f t="shared" ref="T286" si="555">IF(OR($F$1="No",$H285="Before-2004"),0,ROUND(Q286*0.1,0))</f>
        <v>0</v>
      </c>
      <c r="U286" s="28">
        <f>IF($H285="Before-2004",0,ROUND(Q286-T286,0))</f>
        <v>0</v>
      </c>
      <c r="V286" s="41">
        <f t="array" ref="V286">ROUND(S286+T286+U286,0)</f>
        <v>0</v>
      </c>
      <c r="W286" s="53">
        <f t="array" ref="W286">ROUND(R286-V286,0)</f>
        <v>0</v>
      </c>
      <c r="X286" s="43"/>
      <c r="Y286" s="54"/>
      <c r="Z286" s="232"/>
    </row>
    <row r="287" spans="1:211" s="7" customFormat="1" ht="21.75" customHeight="1" thickBot="1">
      <c r="A287" s="8" t="str">
        <f>IF(C285&gt;=1,"y","n")</f>
        <v>n</v>
      </c>
      <c r="B287" s="211"/>
      <c r="C287" s="210"/>
      <c r="D287" s="153"/>
      <c r="E287" s="154"/>
      <c r="F287" s="155"/>
      <c r="G287" s="132"/>
      <c r="H287" s="222"/>
      <c r="I287" s="77" t="str">
        <f t="shared" si="481"/>
        <v>Mar, 23</v>
      </c>
      <c r="J287" s="33">
        <f>$J285</f>
        <v>0</v>
      </c>
      <c r="K287" s="56">
        <f t="array" ref="K287">ROUND(J287*$K$8,0)</f>
        <v>0</v>
      </c>
      <c r="L287" s="57">
        <f t="array" ref="L287">ROUND(J287+K287,0)</f>
        <v>0</v>
      </c>
      <c r="M287" s="58">
        <f t="array" ref="M287">J287</f>
        <v>0</v>
      </c>
      <c r="N287" s="56">
        <f t="array" ref="N287">ROUND(M287*$N$8,0)</f>
        <v>0</v>
      </c>
      <c r="O287" s="57">
        <f t="array" ref="O287">ROUND(M287+N287,0)</f>
        <v>0</v>
      </c>
      <c r="P287" s="59">
        <f t="array" ref="P287">ROUND(J287-M287,0)</f>
        <v>0</v>
      </c>
      <c r="Q287" s="60">
        <f t="array" ref="Q287">ROUND(K287-N287,0)</f>
        <v>0</v>
      </c>
      <c r="R287" s="57">
        <f t="array" ref="R287">ROUND(P287+Q287,0)</f>
        <v>0</v>
      </c>
      <c r="S287" s="39">
        <f t="shared" ref="S287" si="556">IF($H285="Before-2004",Q287,0)</f>
        <v>0</v>
      </c>
      <c r="T287" s="39">
        <f t="shared" ref="T287" si="557">IF(OR($F$1="No",$H285="Before-2004"),0,ROUND(Q287*0.1,0))</f>
        <v>0</v>
      </c>
      <c r="U287" s="40">
        <f>IF($H285="Before-2004",0,ROUND(Q287-T287,0))</f>
        <v>0</v>
      </c>
      <c r="V287" s="61">
        <f t="array" ref="V287">ROUND(S287+T287+U287,0)</f>
        <v>0</v>
      </c>
      <c r="W287" s="62">
        <f t="array" ref="W287">ROUND(R287-V287,0)</f>
        <v>0</v>
      </c>
      <c r="X287" s="63"/>
      <c r="Y287" s="64"/>
      <c r="Z287" s="232"/>
    </row>
    <row r="288" spans="1:211" s="7" customFormat="1" ht="21.75" customHeight="1">
      <c r="A288" s="8" t="str">
        <f>IF(C288&gt;=1,"y","n")</f>
        <v>n</v>
      </c>
      <c r="B288" s="211"/>
      <c r="C288" s="160">
        <f>IF(D288&gt;0,C285+1,0)</f>
        <v>0</v>
      </c>
      <c r="D288" s="147"/>
      <c r="E288" s="148"/>
      <c r="F288" s="149"/>
      <c r="G288" s="130"/>
      <c r="H288" s="221"/>
      <c r="I288" s="9" t="str">
        <f t="shared" si="481"/>
        <v>Jan, 23</v>
      </c>
      <c r="J288" s="227">
        <v>0</v>
      </c>
      <c r="K288" s="11">
        <f t="array" ref="K288">ROUND(J288*$K$8,0)</f>
        <v>0</v>
      </c>
      <c r="L288" s="46">
        <f t="array" ref="L288">ROUND(J288+K288,0)</f>
        <v>0</v>
      </c>
      <c r="M288" s="47">
        <f t="array" ref="M288">J288</f>
        <v>0</v>
      </c>
      <c r="N288" s="11">
        <f t="array" ref="N288">ROUND(M288*$N$8,0)</f>
        <v>0</v>
      </c>
      <c r="O288" s="46">
        <f t="array" ref="O288">ROUND(M288+N288,0)</f>
        <v>0</v>
      </c>
      <c r="P288" s="48">
        <f t="array" ref="P288">ROUND(J288-M288,0)</f>
        <v>0</v>
      </c>
      <c r="Q288" s="49">
        <f t="array" ref="Q288">ROUND(K288-N288,0)</f>
        <v>0</v>
      </c>
      <c r="R288" s="46">
        <f t="array" ref="R288">ROUND(P288+Q288,0)</f>
        <v>0</v>
      </c>
      <c r="S288" s="15">
        <f t="shared" ref="S288" si="558">IF($H288="Before-2004",Q288,0)</f>
        <v>0</v>
      </c>
      <c r="T288" s="15">
        <f t="shared" ref="T288" si="559">IF(OR($F$1="No",$H288="Before-2004"),0,ROUND(Q288*0.1,0))</f>
        <v>0</v>
      </c>
      <c r="U288" s="16">
        <f>IF($H288="Before-2004",0,ROUND(Q288-T288,0))</f>
        <v>0</v>
      </c>
      <c r="V288" s="50">
        <f t="array" ref="V288">ROUND(S288+T288+U288,0)</f>
        <v>0</v>
      </c>
      <c r="W288" s="17">
        <f t="array" ref="W288">ROUND(R288-V288,0)</f>
        <v>0</v>
      </c>
      <c r="X288" s="51"/>
      <c r="Y288" s="19"/>
      <c r="Z288" s="232"/>
    </row>
    <row r="289" spans="1:211" s="7" customFormat="1" ht="21.75" customHeight="1">
      <c r="A289" s="8" t="str">
        <f>IF(C288&gt;=1,"y","n")</f>
        <v>n</v>
      </c>
      <c r="B289" s="211"/>
      <c r="C289" s="161"/>
      <c r="D289" s="150"/>
      <c r="E289" s="151"/>
      <c r="F289" s="152"/>
      <c r="G289" s="131"/>
      <c r="H289" s="222"/>
      <c r="I289" s="21" t="str">
        <f t="shared" si="481"/>
        <v>Feb, 23</v>
      </c>
      <c r="J289" s="52">
        <f>$J288</f>
        <v>0</v>
      </c>
      <c r="K289" s="22">
        <f t="array" ref="K289">ROUND(J289*$K$8,0)</f>
        <v>0</v>
      </c>
      <c r="L289" s="35">
        <f t="array" ref="L289">ROUND(J289+K289,0)</f>
        <v>0</v>
      </c>
      <c r="M289" s="24">
        <f t="array" ref="M289">J289</f>
        <v>0</v>
      </c>
      <c r="N289" s="22">
        <f t="array" ref="N289">ROUND(M289*$N$8,0)</f>
        <v>0</v>
      </c>
      <c r="O289" s="35">
        <f t="array" ref="O289">ROUND(M289+N289,0)</f>
        <v>0</v>
      </c>
      <c r="P289" s="37">
        <f t="array" ref="P289">ROUND(J289-M289,0)</f>
        <v>0</v>
      </c>
      <c r="Q289" s="38">
        <f t="array" ref="Q289">ROUND(K289-N289,0)</f>
        <v>0</v>
      </c>
      <c r="R289" s="35">
        <f t="array" ref="R289">ROUND(P289+Q289,0)</f>
        <v>0</v>
      </c>
      <c r="S289" s="27">
        <f t="shared" ref="S289" si="560">IF($H288="Before-2004",Q289,0)</f>
        <v>0</v>
      </c>
      <c r="T289" s="27">
        <f t="shared" ref="T289" si="561">IF(OR($F$1="No",$H288="Before-2004"),0,ROUND(Q289*0.1,0))</f>
        <v>0</v>
      </c>
      <c r="U289" s="28">
        <f>IF($H288="Before-2004",0,ROUND(Q289-T289,0))</f>
        <v>0</v>
      </c>
      <c r="V289" s="41">
        <f t="array" ref="V289">ROUND(S289+T289+U289,0)</f>
        <v>0</v>
      </c>
      <c r="W289" s="53">
        <f t="array" ref="W289">ROUND(R289-V289,0)</f>
        <v>0</v>
      </c>
      <c r="X289" s="43"/>
      <c r="Y289" s="54"/>
      <c r="Z289" s="232"/>
      <c r="HC289" s="55"/>
    </row>
    <row r="290" spans="1:211" s="7" customFormat="1" ht="21.75" customHeight="1" thickBot="1">
      <c r="A290" s="8" t="str">
        <f>IF(C288&gt;=1,"y","n")</f>
        <v>n</v>
      </c>
      <c r="B290" s="211"/>
      <c r="C290" s="210"/>
      <c r="D290" s="153"/>
      <c r="E290" s="154"/>
      <c r="F290" s="155"/>
      <c r="G290" s="132"/>
      <c r="H290" s="222"/>
      <c r="I290" s="77" t="str">
        <f t="shared" si="481"/>
        <v>Mar, 23</v>
      </c>
      <c r="J290" s="33">
        <f>$J288</f>
        <v>0</v>
      </c>
      <c r="K290" s="56">
        <f t="array" ref="K290">ROUND(J290*$K$8,0)</f>
        <v>0</v>
      </c>
      <c r="L290" s="57">
        <f t="array" ref="L290">ROUND(J290+K290,0)</f>
        <v>0</v>
      </c>
      <c r="M290" s="58">
        <f t="array" ref="M290">J290</f>
        <v>0</v>
      </c>
      <c r="N290" s="56">
        <f t="array" ref="N290">ROUND(M290*$N$8,0)</f>
        <v>0</v>
      </c>
      <c r="O290" s="57">
        <f t="array" ref="O290">ROUND(M290+N290,0)</f>
        <v>0</v>
      </c>
      <c r="P290" s="59">
        <f t="array" ref="P290">ROUND(J290-M290,0)</f>
        <v>0</v>
      </c>
      <c r="Q290" s="60">
        <f t="array" ref="Q290">ROUND(K290-N290,0)</f>
        <v>0</v>
      </c>
      <c r="R290" s="57">
        <f t="array" ref="R290">ROUND(P290+Q290,0)</f>
        <v>0</v>
      </c>
      <c r="S290" s="39">
        <f t="shared" ref="S290" si="562">IF($H288="Before-2004",Q290,0)</f>
        <v>0</v>
      </c>
      <c r="T290" s="39">
        <f t="shared" ref="T290" si="563">IF(OR($F$1="No",$H288="Before-2004"),0,ROUND(Q290*0.1,0))</f>
        <v>0</v>
      </c>
      <c r="U290" s="40">
        <f>IF($H288="Before-2004",0,ROUND(Q290-T290,0))</f>
        <v>0</v>
      </c>
      <c r="V290" s="61">
        <f t="array" ref="V290">ROUND(S290+T290+U290,0)</f>
        <v>0</v>
      </c>
      <c r="W290" s="62">
        <f t="array" ref="W290">ROUND(R290-V290,0)</f>
        <v>0</v>
      </c>
      <c r="X290" s="63"/>
      <c r="Y290" s="64"/>
      <c r="Z290" s="232"/>
    </row>
    <row r="291" spans="1:211" s="7" customFormat="1" ht="21.75" customHeight="1">
      <c r="A291" s="8" t="str">
        <f>IF(C291&gt;=1,"y","n")</f>
        <v>n</v>
      </c>
      <c r="B291" s="211"/>
      <c r="C291" s="160">
        <f>IF(D291&gt;0,C288+1,0)</f>
        <v>0</v>
      </c>
      <c r="D291" s="147"/>
      <c r="E291" s="148"/>
      <c r="F291" s="149"/>
      <c r="G291" s="130"/>
      <c r="H291" s="221"/>
      <c r="I291" s="9" t="str">
        <f t="shared" si="481"/>
        <v>Jan, 23</v>
      </c>
      <c r="J291" s="227"/>
      <c r="K291" s="11">
        <f t="array" ref="K291">ROUND(J291*$K$8,0)</f>
        <v>0</v>
      </c>
      <c r="L291" s="46">
        <f t="array" ref="L291">ROUND(J291+K291,0)</f>
        <v>0</v>
      </c>
      <c r="M291" s="47">
        <f t="array" ref="M291">J291</f>
        <v>0</v>
      </c>
      <c r="N291" s="11">
        <f t="array" ref="N291">ROUND(M291*$N$8,0)</f>
        <v>0</v>
      </c>
      <c r="O291" s="46">
        <f t="array" ref="O291">ROUND(M291+N291,0)</f>
        <v>0</v>
      </c>
      <c r="P291" s="48">
        <f t="array" ref="P291">ROUND(J291-M291,0)</f>
        <v>0</v>
      </c>
      <c r="Q291" s="49">
        <f t="array" ref="Q291">ROUND(K291-N291,0)</f>
        <v>0</v>
      </c>
      <c r="R291" s="46">
        <f t="array" ref="R291">ROUND(P291+Q291,0)</f>
        <v>0</v>
      </c>
      <c r="S291" s="15">
        <f t="shared" ref="S291" si="564">IF($H291="Before-2004",Q291,0)</f>
        <v>0</v>
      </c>
      <c r="T291" s="15">
        <f t="shared" ref="T291" si="565">IF(OR($F$1="No",$H291="Before-2004"),0,ROUND(Q291*0.1,0))</f>
        <v>0</v>
      </c>
      <c r="U291" s="16">
        <f>IF($H291="Before-2004",0,ROUND(Q291-T291,0))</f>
        <v>0</v>
      </c>
      <c r="V291" s="50">
        <f t="array" ref="V291">ROUND(S291+T291+U291,0)</f>
        <v>0</v>
      </c>
      <c r="W291" s="17">
        <f t="array" ref="W291">ROUND(R291-V291,0)</f>
        <v>0</v>
      </c>
      <c r="X291" s="51"/>
      <c r="Y291" s="19"/>
      <c r="Z291" s="232"/>
    </row>
    <row r="292" spans="1:211" s="7" customFormat="1" ht="21.75" customHeight="1">
      <c r="A292" s="8" t="str">
        <f>IF(C291&gt;=1,"y","n")</f>
        <v>n</v>
      </c>
      <c r="B292" s="211"/>
      <c r="C292" s="161"/>
      <c r="D292" s="150"/>
      <c r="E292" s="151"/>
      <c r="F292" s="152"/>
      <c r="G292" s="131"/>
      <c r="H292" s="222"/>
      <c r="I292" s="21" t="str">
        <f t="shared" si="481"/>
        <v>Feb, 23</v>
      </c>
      <c r="J292" s="52">
        <f>$J291</f>
        <v>0</v>
      </c>
      <c r="K292" s="22">
        <f t="array" ref="K292">ROUND(J292*$K$8,0)</f>
        <v>0</v>
      </c>
      <c r="L292" s="35">
        <f t="array" ref="L292">ROUND(J292+K292,0)</f>
        <v>0</v>
      </c>
      <c r="M292" s="24">
        <f t="array" ref="M292">J292</f>
        <v>0</v>
      </c>
      <c r="N292" s="22">
        <f t="array" ref="N292">ROUND(M292*$N$8,0)</f>
        <v>0</v>
      </c>
      <c r="O292" s="35">
        <f t="array" ref="O292">ROUND(M292+N292,0)</f>
        <v>0</v>
      </c>
      <c r="P292" s="37">
        <f t="array" ref="P292">ROUND(J292-M292,0)</f>
        <v>0</v>
      </c>
      <c r="Q292" s="38">
        <f t="array" ref="Q292">ROUND(K292-N292,0)</f>
        <v>0</v>
      </c>
      <c r="R292" s="35">
        <f t="array" ref="R292">ROUND(P292+Q292,0)</f>
        <v>0</v>
      </c>
      <c r="S292" s="27">
        <f t="shared" ref="S292" si="566">IF($H291="Before-2004",Q292,0)</f>
        <v>0</v>
      </c>
      <c r="T292" s="27">
        <f t="shared" ref="T292" si="567">IF(OR($F$1="No",$H291="Before-2004"),0,ROUND(Q292*0.1,0))</f>
        <v>0</v>
      </c>
      <c r="U292" s="28">
        <f>IF($H291="Before-2004",0,ROUND(Q292-T292,0))</f>
        <v>0</v>
      </c>
      <c r="V292" s="41">
        <f t="array" ref="V292">ROUND(S292+T292+U292,0)</f>
        <v>0</v>
      </c>
      <c r="W292" s="53">
        <f t="array" ref="W292">ROUND(R292-V292,0)</f>
        <v>0</v>
      </c>
      <c r="X292" s="43"/>
      <c r="Y292" s="54"/>
      <c r="Z292" s="232"/>
    </row>
    <row r="293" spans="1:211" s="7" customFormat="1" ht="21.75" customHeight="1" thickBot="1">
      <c r="A293" s="8" t="str">
        <f>IF(C291&gt;=1,"y","n")</f>
        <v>n</v>
      </c>
      <c r="B293" s="211"/>
      <c r="C293" s="210"/>
      <c r="D293" s="153"/>
      <c r="E293" s="154"/>
      <c r="F293" s="155"/>
      <c r="G293" s="132"/>
      <c r="H293" s="222"/>
      <c r="I293" s="77" t="str">
        <f t="shared" si="481"/>
        <v>Mar, 23</v>
      </c>
      <c r="J293" s="33">
        <f>$J291</f>
        <v>0</v>
      </c>
      <c r="K293" s="56">
        <f t="array" ref="K293">ROUND(J293*$K$8,0)</f>
        <v>0</v>
      </c>
      <c r="L293" s="57">
        <f t="array" ref="L293">ROUND(J293+K293,0)</f>
        <v>0</v>
      </c>
      <c r="M293" s="58">
        <f t="array" ref="M293">J293</f>
        <v>0</v>
      </c>
      <c r="N293" s="56">
        <f t="array" ref="N293">ROUND(M293*$N$8,0)</f>
        <v>0</v>
      </c>
      <c r="O293" s="57">
        <f t="array" ref="O293">ROUND(M293+N293,0)</f>
        <v>0</v>
      </c>
      <c r="P293" s="59">
        <f t="array" ref="P293">ROUND(J293-M293,0)</f>
        <v>0</v>
      </c>
      <c r="Q293" s="60">
        <f t="array" ref="Q293">ROUND(K293-N293,0)</f>
        <v>0</v>
      </c>
      <c r="R293" s="57">
        <f t="array" ref="R293">ROUND(P293+Q293,0)</f>
        <v>0</v>
      </c>
      <c r="S293" s="39">
        <f t="shared" ref="S293" si="568">IF($H291="Before-2004",Q293,0)</f>
        <v>0</v>
      </c>
      <c r="T293" s="39">
        <f t="shared" ref="T293" si="569">IF(OR($F$1="No",$H291="Before-2004"),0,ROUND(Q293*0.1,0))</f>
        <v>0</v>
      </c>
      <c r="U293" s="40">
        <f>IF($H291="Before-2004",0,ROUND(Q293-T293,0))</f>
        <v>0</v>
      </c>
      <c r="V293" s="61">
        <f t="array" ref="V293">ROUND(S293+T293+U293,0)</f>
        <v>0</v>
      </c>
      <c r="W293" s="62">
        <f t="array" ref="W293">ROUND(R293-V293,0)</f>
        <v>0</v>
      </c>
      <c r="X293" s="63"/>
      <c r="Y293" s="64"/>
      <c r="Z293" s="232"/>
    </row>
    <row r="294" spans="1:211" s="7" customFormat="1" ht="21.75" customHeight="1">
      <c r="A294" s="8" t="str">
        <f>IF(C294&gt;=1,"y","n")</f>
        <v>n</v>
      </c>
      <c r="B294" s="211"/>
      <c r="C294" s="160">
        <f>IF(D294&gt;0,C291+1,0)</f>
        <v>0</v>
      </c>
      <c r="D294" s="147"/>
      <c r="E294" s="148"/>
      <c r="F294" s="149"/>
      <c r="G294" s="130"/>
      <c r="H294" s="221"/>
      <c r="I294" s="9" t="str">
        <f t="shared" si="481"/>
        <v>Jan, 23</v>
      </c>
      <c r="J294" s="227"/>
      <c r="K294" s="11">
        <f t="array" ref="K294">ROUND(J294*$K$8,0)</f>
        <v>0</v>
      </c>
      <c r="L294" s="46">
        <f t="array" ref="L294">ROUND(J294+K294,0)</f>
        <v>0</v>
      </c>
      <c r="M294" s="47">
        <f t="array" ref="M294">J294</f>
        <v>0</v>
      </c>
      <c r="N294" s="11">
        <f t="array" ref="N294">ROUND(M294*$N$8,0)</f>
        <v>0</v>
      </c>
      <c r="O294" s="46">
        <f t="array" ref="O294">ROUND(M294+N294,0)</f>
        <v>0</v>
      </c>
      <c r="P294" s="48">
        <f t="array" ref="P294">ROUND(J294-M294,0)</f>
        <v>0</v>
      </c>
      <c r="Q294" s="49">
        <f t="array" ref="Q294">ROUND(K294-N294,0)</f>
        <v>0</v>
      </c>
      <c r="R294" s="46">
        <f t="array" ref="R294">ROUND(P294+Q294,0)</f>
        <v>0</v>
      </c>
      <c r="S294" s="15">
        <f t="shared" ref="S294" si="570">IF($H294="Before-2004",Q294,0)</f>
        <v>0</v>
      </c>
      <c r="T294" s="15">
        <f t="shared" ref="T294" si="571">IF(OR($F$1="No",$H294="Before-2004"),0,ROUND(Q294*0.1,0))</f>
        <v>0</v>
      </c>
      <c r="U294" s="16">
        <f>IF($H294="Before-2004",0,ROUND(Q294-T294,0))</f>
        <v>0</v>
      </c>
      <c r="V294" s="50">
        <f t="array" ref="V294">ROUND(S294+T294+U294,0)</f>
        <v>0</v>
      </c>
      <c r="W294" s="17">
        <f t="array" ref="W294">ROUND(R294-V294,0)</f>
        <v>0</v>
      </c>
      <c r="X294" s="51"/>
      <c r="Y294" s="19"/>
      <c r="Z294" s="232"/>
    </row>
    <row r="295" spans="1:211" s="7" customFormat="1" ht="21.75" customHeight="1">
      <c r="A295" s="8" t="str">
        <f>IF(C294&gt;=1,"y","n")</f>
        <v>n</v>
      </c>
      <c r="B295" s="211"/>
      <c r="C295" s="161"/>
      <c r="D295" s="150"/>
      <c r="E295" s="151"/>
      <c r="F295" s="152"/>
      <c r="G295" s="131"/>
      <c r="H295" s="222"/>
      <c r="I295" s="21" t="str">
        <f t="shared" si="481"/>
        <v>Feb, 23</v>
      </c>
      <c r="J295" s="52">
        <f>$J294</f>
        <v>0</v>
      </c>
      <c r="K295" s="22">
        <f t="array" ref="K295">ROUND(J295*$K$8,0)</f>
        <v>0</v>
      </c>
      <c r="L295" s="35">
        <f t="array" ref="L295">ROUND(J295+K295,0)</f>
        <v>0</v>
      </c>
      <c r="M295" s="24">
        <f t="array" ref="M295">J295</f>
        <v>0</v>
      </c>
      <c r="N295" s="22">
        <f t="array" ref="N295">ROUND(M295*$N$8,0)</f>
        <v>0</v>
      </c>
      <c r="O295" s="35">
        <f t="array" ref="O295">ROUND(M295+N295,0)</f>
        <v>0</v>
      </c>
      <c r="P295" s="37">
        <f t="array" ref="P295">ROUND(J295-M295,0)</f>
        <v>0</v>
      </c>
      <c r="Q295" s="38">
        <f t="array" ref="Q295">ROUND(K295-N295,0)</f>
        <v>0</v>
      </c>
      <c r="R295" s="35">
        <f t="array" ref="R295">ROUND(P295+Q295,0)</f>
        <v>0</v>
      </c>
      <c r="S295" s="27">
        <f t="shared" ref="S295" si="572">IF($H294="Before-2004",Q295,0)</f>
        <v>0</v>
      </c>
      <c r="T295" s="27">
        <f t="shared" ref="T295" si="573">IF(OR($F$1="No",$H294="Before-2004"),0,ROUND(Q295*0.1,0))</f>
        <v>0</v>
      </c>
      <c r="U295" s="28">
        <f>IF($H294="Before-2004",0,ROUND(Q295-T295,0))</f>
        <v>0</v>
      </c>
      <c r="V295" s="41">
        <f t="array" ref="V295">ROUND(S295+T295+U295,0)</f>
        <v>0</v>
      </c>
      <c r="W295" s="53">
        <f t="array" ref="W295">ROUND(R295-V295,0)</f>
        <v>0</v>
      </c>
      <c r="X295" s="43"/>
      <c r="Y295" s="54"/>
      <c r="Z295" s="232"/>
    </row>
    <row r="296" spans="1:211" s="7" customFormat="1" ht="21.75" customHeight="1" thickBot="1">
      <c r="A296" s="8" t="str">
        <f>IF(C294&gt;=1,"y","n")</f>
        <v>n</v>
      </c>
      <c r="B296" s="211"/>
      <c r="C296" s="210"/>
      <c r="D296" s="153"/>
      <c r="E296" s="154"/>
      <c r="F296" s="155"/>
      <c r="G296" s="132"/>
      <c r="H296" s="222"/>
      <c r="I296" s="77" t="str">
        <f t="shared" si="481"/>
        <v>Mar, 23</v>
      </c>
      <c r="J296" s="33">
        <f>$J294</f>
        <v>0</v>
      </c>
      <c r="K296" s="56">
        <f t="array" ref="K296">ROUND(J296*$K$8,0)</f>
        <v>0</v>
      </c>
      <c r="L296" s="57">
        <f t="array" ref="L296">ROUND(J296+K296,0)</f>
        <v>0</v>
      </c>
      <c r="M296" s="58">
        <f t="array" ref="M296">J296</f>
        <v>0</v>
      </c>
      <c r="N296" s="56">
        <f t="array" ref="N296">ROUND(M296*$N$8,0)</f>
        <v>0</v>
      </c>
      <c r="O296" s="57">
        <f t="array" ref="O296">ROUND(M296+N296,0)</f>
        <v>0</v>
      </c>
      <c r="P296" s="59">
        <f t="array" ref="P296">ROUND(J296-M296,0)</f>
        <v>0</v>
      </c>
      <c r="Q296" s="60">
        <f t="array" ref="Q296">ROUND(K296-N296,0)</f>
        <v>0</v>
      </c>
      <c r="R296" s="57">
        <f t="array" ref="R296">ROUND(P296+Q296,0)</f>
        <v>0</v>
      </c>
      <c r="S296" s="39">
        <f t="shared" ref="S296" si="574">IF($H294="Before-2004",Q296,0)</f>
        <v>0</v>
      </c>
      <c r="T296" s="39">
        <f t="shared" ref="T296" si="575">IF(OR($F$1="No",$H294="Before-2004"),0,ROUND(Q296*0.1,0))</f>
        <v>0</v>
      </c>
      <c r="U296" s="40">
        <f>IF($H294="Before-2004",0,ROUND(Q296-T296,0))</f>
        <v>0</v>
      </c>
      <c r="V296" s="61">
        <f t="array" ref="V296">ROUND(S296+T296+U296,0)</f>
        <v>0</v>
      </c>
      <c r="W296" s="62">
        <f t="array" ref="W296">ROUND(R296-V296,0)</f>
        <v>0</v>
      </c>
      <c r="X296" s="63"/>
      <c r="Y296" s="64"/>
      <c r="Z296" s="232"/>
    </row>
    <row r="297" spans="1:211" s="7" customFormat="1" ht="21.75" customHeight="1">
      <c r="A297" s="8" t="str">
        <f>IF(C297&gt;=1,"y","n")</f>
        <v>n</v>
      </c>
      <c r="B297" s="211"/>
      <c r="C297" s="160">
        <f>IF(D297&gt;0,C294+1,0)</f>
        <v>0</v>
      </c>
      <c r="D297" s="147"/>
      <c r="E297" s="148"/>
      <c r="F297" s="149"/>
      <c r="G297" s="130"/>
      <c r="H297" s="221"/>
      <c r="I297" s="9" t="str">
        <f t="shared" si="481"/>
        <v>Jan, 23</v>
      </c>
      <c r="J297" s="227"/>
      <c r="K297" s="11">
        <f t="array" ref="K297">ROUND(J297*$K$8,0)</f>
        <v>0</v>
      </c>
      <c r="L297" s="46">
        <f t="array" ref="L297">ROUND(J297+K297,0)</f>
        <v>0</v>
      </c>
      <c r="M297" s="47">
        <f t="array" ref="M297">J297</f>
        <v>0</v>
      </c>
      <c r="N297" s="11">
        <f t="array" ref="N297">ROUND(M297*$N$8,0)</f>
        <v>0</v>
      </c>
      <c r="O297" s="46">
        <f t="array" ref="O297">ROUND(M297+N297,0)</f>
        <v>0</v>
      </c>
      <c r="P297" s="48">
        <f t="array" ref="P297">ROUND(J297-M297,0)</f>
        <v>0</v>
      </c>
      <c r="Q297" s="49">
        <f t="array" ref="Q297">ROUND(K297-N297,0)</f>
        <v>0</v>
      </c>
      <c r="R297" s="46">
        <f t="array" ref="R297">ROUND(P297+Q297,0)</f>
        <v>0</v>
      </c>
      <c r="S297" s="15">
        <f t="shared" ref="S297" si="576">IF($H297="Before-2004",Q297,0)</f>
        <v>0</v>
      </c>
      <c r="T297" s="15">
        <f t="shared" ref="T297" si="577">IF(OR($F$1="No",$H297="Before-2004"),0,ROUND(Q297*0.1,0))</f>
        <v>0</v>
      </c>
      <c r="U297" s="16">
        <f>IF($H297="Before-2004",0,ROUND(Q297-T297,0))</f>
        <v>0</v>
      </c>
      <c r="V297" s="50">
        <f t="array" ref="V297">ROUND(S297+T297+U297,0)</f>
        <v>0</v>
      </c>
      <c r="W297" s="17">
        <f t="array" ref="W297">ROUND(R297-V297,0)</f>
        <v>0</v>
      </c>
      <c r="X297" s="51"/>
      <c r="Y297" s="19"/>
      <c r="Z297" s="232"/>
    </row>
    <row r="298" spans="1:211" s="7" customFormat="1" ht="21.75" customHeight="1">
      <c r="A298" s="8" t="str">
        <f>IF(C297&gt;=1,"y","n")</f>
        <v>n</v>
      </c>
      <c r="B298" s="211"/>
      <c r="C298" s="161"/>
      <c r="D298" s="150"/>
      <c r="E298" s="151"/>
      <c r="F298" s="152"/>
      <c r="G298" s="131"/>
      <c r="H298" s="222"/>
      <c r="I298" s="21" t="str">
        <f t="shared" si="481"/>
        <v>Feb, 23</v>
      </c>
      <c r="J298" s="52">
        <f>$J297</f>
        <v>0</v>
      </c>
      <c r="K298" s="22">
        <f t="array" ref="K298">ROUND(J298*$K$8,0)</f>
        <v>0</v>
      </c>
      <c r="L298" s="35">
        <f t="array" ref="L298">ROUND(J298+K298,0)</f>
        <v>0</v>
      </c>
      <c r="M298" s="24">
        <f t="array" ref="M298">J298</f>
        <v>0</v>
      </c>
      <c r="N298" s="22">
        <f t="array" ref="N298">ROUND(M298*$N$8,0)</f>
        <v>0</v>
      </c>
      <c r="O298" s="35">
        <f t="array" ref="O298">ROUND(M298+N298,0)</f>
        <v>0</v>
      </c>
      <c r="P298" s="37">
        <f t="array" ref="P298">ROUND(J298-M298,0)</f>
        <v>0</v>
      </c>
      <c r="Q298" s="38">
        <f t="array" ref="Q298">ROUND(K298-N298,0)</f>
        <v>0</v>
      </c>
      <c r="R298" s="35">
        <f t="array" ref="R298">ROUND(P298+Q298,0)</f>
        <v>0</v>
      </c>
      <c r="S298" s="27">
        <f t="shared" ref="S298" si="578">IF($H297="Before-2004",Q298,0)</f>
        <v>0</v>
      </c>
      <c r="T298" s="27">
        <f t="shared" ref="T298" si="579">IF(OR($F$1="No",$H297="Before-2004"),0,ROUND(Q298*0.1,0))</f>
        <v>0</v>
      </c>
      <c r="U298" s="28">
        <f>IF($H297="Before-2004",0,ROUND(Q298-T298,0))</f>
        <v>0</v>
      </c>
      <c r="V298" s="41">
        <f t="array" ref="V298">ROUND(S298+T298+U298,0)</f>
        <v>0</v>
      </c>
      <c r="W298" s="53">
        <f t="array" ref="W298">ROUND(R298-V298,0)</f>
        <v>0</v>
      </c>
      <c r="X298" s="43"/>
      <c r="Y298" s="54"/>
      <c r="Z298" s="232"/>
    </row>
    <row r="299" spans="1:211" s="7" customFormat="1" ht="21.75" customHeight="1" thickBot="1">
      <c r="A299" s="8" t="str">
        <f>IF(C297&gt;=1,"y","n")</f>
        <v>n</v>
      </c>
      <c r="B299" s="211"/>
      <c r="C299" s="210"/>
      <c r="D299" s="153"/>
      <c r="E299" s="154"/>
      <c r="F299" s="155"/>
      <c r="G299" s="132"/>
      <c r="H299" s="222"/>
      <c r="I299" s="77" t="str">
        <f t="shared" si="481"/>
        <v>Mar, 23</v>
      </c>
      <c r="J299" s="33">
        <f>$J297</f>
        <v>0</v>
      </c>
      <c r="K299" s="56">
        <f t="array" ref="K299">ROUND(J299*$K$8,0)</f>
        <v>0</v>
      </c>
      <c r="L299" s="57">
        <f t="array" ref="L299">ROUND(J299+K299,0)</f>
        <v>0</v>
      </c>
      <c r="M299" s="58">
        <f t="array" ref="M299">J299</f>
        <v>0</v>
      </c>
      <c r="N299" s="56">
        <f t="array" ref="N299">ROUND(M299*$N$8,0)</f>
        <v>0</v>
      </c>
      <c r="O299" s="57">
        <f t="array" ref="O299">ROUND(M299+N299,0)</f>
        <v>0</v>
      </c>
      <c r="P299" s="59">
        <f t="array" ref="P299">ROUND(J299-M299,0)</f>
        <v>0</v>
      </c>
      <c r="Q299" s="60">
        <f t="array" ref="Q299">ROUND(K299-N299,0)</f>
        <v>0</v>
      </c>
      <c r="R299" s="57">
        <f t="array" ref="R299">ROUND(P299+Q299,0)</f>
        <v>0</v>
      </c>
      <c r="S299" s="39">
        <f t="shared" ref="S299" si="580">IF($H297="Before-2004",Q299,0)</f>
        <v>0</v>
      </c>
      <c r="T299" s="39">
        <f t="shared" ref="T299" si="581">IF(OR($F$1="No",$H297="Before-2004"),0,ROUND(Q299*0.1,0))</f>
        <v>0</v>
      </c>
      <c r="U299" s="40">
        <f>IF($H297="Before-2004",0,ROUND(Q299-T299,0))</f>
        <v>0</v>
      </c>
      <c r="V299" s="61">
        <f t="array" ref="V299">ROUND(S299+T299+U299,0)</f>
        <v>0</v>
      </c>
      <c r="W299" s="62">
        <f t="array" ref="W299">ROUND(R299-V299,0)</f>
        <v>0</v>
      </c>
      <c r="X299" s="63"/>
      <c r="Y299" s="64"/>
      <c r="Z299" s="232"/>
    </row>
    <row r="300" spans="1:211" s="7" customFormat="1" ht="21.75" customHeight="1">
      <c r="A300" s="8" t="str">
        <f>IF(C300&gt;=1,"y","n")</f>
        <v>n</v>
      </c>
      <c r="B300" s="211"/>
      <c r="C300" s="160">
        <f>IF(D300&gt;0,C297+1,0)</f>
        <v>0</v>
      </c>
      <c r="D300" s="147"/>
      <c r="E300" s="148"/>
      <c r="F300" s="149"/>
      <c r="G300" s="130"/>
      <c r="H300" s="221"/>
      <c r="I300" s="9" t="str">
        <f t="shared" si="481"/>
        <v>Jan, 23</v>
      </c>
      <c r="J300" s="227"/>
      <c r="K300" s="11">
        <f t="array" ref="K300">ROUND(J300*$K$8,0)</f>
        <v>0</v>
      </c>
      <c r="L300" s="46">
        <f t="array" ref="L300">ROUND(J300+K300,0)</f>
        <v>0</v>
      </c>
      <c r="M300" s="47">
        <f t="array" ref="M300">J300</f>
        <v>0</v>
      </c>
      <c r="N300" s="11">
        <f t="array" ref="N300">ROUND(M300*$N$8,0)</f>
        <v>0</v>
      </c>
      <c r="O300" s="46">
        <f t="array" ref="O300">ROUND(M300+N300,0)</f>
        <v>0</v>
      </c>
      <c r="P300" s="48">
        <f t="array" ref="P300">ROUND(J300-M300,0)</f>
        <v>0</v>
      </c>
      <c r="Q300" s="49">
        <f t="array" ref="Q300">ROUND(K300-N300,0)</f>
        <v>0</v>
      </c>
      <c r="R300" s="46">
        <f t="array" ref="R300">ROUND(P300+Q300,0)</f>
        <v>0</v>
      </c>
      <c r="S300" s="15">
        <f t="shared" ref="S300" si="582">IF($H300="Before-2004",Q300,0)</f>
        <v>0</v>
      </c>
      <c r="T300" s="15">
        <f t="shared" ref="T300" si="583">IF(OR($F$1="No",$H300="Before-2004"),0,ROUND(Q300*0.1,0))</f>
        <v>0</v>
      </c>
      <c r="U300" s="16">
        <f>IF($H300="Before-2004",0,ROUND(Q300-T300,0))</f>
        <v>0</v>
      </c>
      <c r="V300" s="50">
        <f t="array" ref="V300">ROUND(S300+T300+U300,0)</f>
        <v>0</v>
      </c>
      <c r="W300" s="17">
        <f t="array" ref="W300">ROUND(R300-V300,0)</f>
        <v>0</v>
      </c>
      <c r="X300" s="51"/>
      <c r="Y300" s="19"/>
      <c r="Z300" s="232"/>
    </row>
    <row r="301" spans="1:211" s="7" customFormat="1" ht="21.75" customHeight="1">
      <c r="A301" s="8" t="str">
        <f>IF(C300&gt;=1,"y","n")</f>
        <v>n</v>
      </c>
      <c r="B301" s="211"/>
      <c r="C301" s="161"/>
      <c r="D301" s="150"/>
      <c r="E301" s="151"/>
      <c r="F301" s="152"/>
      <c r="G301" s="131"/>
      <c r="H301" s="222"/>
      <c r="I301" s="21" t="str">
        <f t="shared" si="481"/>
        <v>Feb, 23</v>
      </c>
      <c r="J301" s="52">
        <f>$J300</f>
        <v>0</v>
      </c>
      <c r="K301" s="22">
        <f t="array" ref="K301">ROUND(J301*$K$8,0)</f>
        <v>0</v>
      </c>
      <c r="L301" s="35">
        <f t="array" ref="L301">ROUND(J301+K301,0)</f>
        <v>0</v>
      </c>
      <c r="M301" s="24">
        <f t="array" ref="M301">J301</f>
        <v>0</v>
      </c>
      <c r="N301" s="22">
        <f t="array" ref="N301">ROUND(M301*$N$8,0)</f>
        <v>0</v>
      </c>
      <c r="O301" s="35">
        <f t="array" ref="O301">ROUND(M301+N301,0)</f>
        <v>0</v>
      </c>
      <c r="P301" s="37">
        <f t="array" ref="P301">ROUND(J301-M301,0)</f>
        <v>0</v>
      </c>
      <c r="Q301" s="38">
        <f t="array" ref="Q301">ROUND(K301-N301,0)</f>
        <v>0</v>
      </c>
      <c r="R301" s="35">
        <f t="array" ref="R301">ROUND(P301+Q301,0)</f>
        <v>0</v>
      </c>
      <c r="S301" s="27">
        <f t="shared" ref="S301" si="584">IF($H300="Before-2004",Q301,0)</f>
        <v>0</v>
      </c>
      <c r="T301" s="27">
        <f t="shared" ref="T301" si="585">IF(OR($F$1="No",$H300="Before-2004"),0,ROUND(Q301*0.1,0))</f>
        <v>0</v>
      </c>
      <c r="U301" s="28">
        <f>IF($H300="Before-2004",0,ROUND(Q301-T301,0))</f>
        <v>0</v>
      </c>
      <c r="V301" s="41">
        <f t="array" ref="V301">ROUND(S301+T301+U301,0)</f>
        <v>0</v>
      </c>
      <c r="W301" s="53">
        <f t="array" ref="W301">ROUND(R301-V301,0)</f>
        <v>0</v>
      </c>
      <c r="X301" s="43"/>
      <c r="Y301" s="54"/>
      <c r="Z301" s="232"/>
    </row>
    <row r="302" spans="1:211" s="7" customFormat="1" ht="21.75" customHeight="1" thickBot="1">
      <c r="A302" s="8" t="str">
        <f>IF(C300&gt;=1,"y","n")</f>
        <v>n</v>
      </c>
      <c r="B302" s="211"/>
      <c r="C302" s="210"/>
      <c r="D302" s="153"/>
      <c r="E302" s="154"/>
      <c r="F302" s="155"/>
      <c r="G302" s="132"/>
      <c r="H302" s="222"/>
      <c r="I302" s="77" t="str">
        <f t="shared" si="481"/>
        <v>Mar, 23</v>
      </c>
      <c r="J302" s="33">
        <f>$J300</f>
        <v>0</v>
      </c>
      <c r="K302" s="56">
        <f t="array" ref="K302">ROUND(J302*$K$8,0)</f>
        <v>0</v>
      </c>
      <c r="L302" s="57">
        <f t="array" ref="L302">ROUND(J302+K302,0)</f>
        <v>0</v>
      </c>
      <c r="M302" s="58">
        <f t="array" ref="M302">J302</f>
        <v>0</v>
      </c>
      <c r="N302" s="56">
        <f t="array" ref="N302">ROUND(M302*$N$8,0)</f>
        <v>0</v>
      </c>
      <c r="O302" s="57">
        <f t="array" ref="O302">ROUND(M302+N302,0)</f>
        <v>0</v>
      </c>
      <c r="P302" s="59">
        <f t="array" ref="P302">ROUND(J302-M302,0)</f>
        <v>0</v>
      </c>
      <c r="Q302" s="60">
        <f t="array" ref="Q302">ROUND(K302-N302,0)</f>
        <v>0</v>
      </c>
      <c r="R302" s="57">
        <f t="array" ref="R302">ROUND(P302+Q302,0)</f>
        <v>0</v>
      </c>
      <c r="S302" s="39">
        <f t="shared" ref="S302" si="586">IF($H300="Before-2004",Q302,0)</f>
        <v>0</v>
      </c>
      <c r="T302" s="39">
        <f t="shared" ref="T302" si="587">IF(OR($F$1="No",$H300="Before-2004"),0,ROUND(Q302*0.1,0))</f>
        <v>0</v>
      </c>
      <c r="U302" s="40">
        <f>IF($H300="Before-2004",0,ROUND(Q302-T302,0))</f>
        <v>0</v>
      </c>
      <c r="V302" s="61">
        <f t="array" ref="V302">ROUND(S302+T302+U302,0)</f>
        <v>0</v>
      </c>
      <c r="W302" s="62">
        <f t="array" ref="W302">ROUND(R302-V302,0)</f>
        <v>0</v>
      </c>
      <c r="X302" s="63"/>
      <c r="Y302" s="64"/>
      <c r="Z302" s="232"/>
    </row>
    <row r="303" spans="1:211" s="7" customFormat="1" ht="21.75" customHeight="1">
      <c r="A303" s="8" t="str">
        <f>IF(C303&gt;=1,"y","n")</f>
        <v>n</v>
      </c>
      <c r="B303" s="211"/>
      <c r="C303" s="160">
        <f>IF(D303&gt;0,C300+1,0)</f>
        <v>0</v>
      </c>
      <c r="D303" s="147"/>
      <c r="E303" s="148"/>
      <c r="F303" s="149"/>
      <c r="G303" s="130"/>
      <c r="H303" s="221"/>
      <c r="I303" s="9" t="str">
        <f>I300</f>
        <v>Jan, 23</v>
      </c>
      <c r="J303" s="227">
        <v>0</v>
      </c>
      <c r="K303" s="11">
        <f t="array" ref="K303">ROUND(J303*$K$8,0)</f>
        <v>0</v>
      </c>
      <c r="L303" s="46">
        <f t="array" ref="L303">ROUND(J303+K303,0)</f>
        <v>0</v>
      </c>
      <c r="M303" s="47">
        <f t="array" ref="M303">J303</f>
        <v>0</v>
      </c>
      <c r="N303" s="11">
        <f t="array" ref="N303">ROUND(M303*$N$8,0)</f>
        <v>0</v>
      </c>
      <c r="O303" s="46">
        <f t="array" ref="O303">ROUND(M303+N303,0)</f>
        <v>0</v>
      </c>
      <c r="P303" s="48">
        <f t="array" ref="P303">ROUND(J303-M303,0)</f>
        <v>0</v>
      </c>
      <c r="Q303" s="49">
        <f t="array" ref="Q303">ROUND(K303-N303,0)</f>
        <v>0</v>
      </c>
      <c r="R303" s="46">
        <f t="array" ref="R303">ROUND(P303+Q303,0)</f>
        <v>0</v>
      </c>
      <c r="S303" s="15">
        <f t="shared" ref="S303" si="588">IF($H303="Before-2004",Q303,0)</f>
        <v>0</v>
      </c>
      <c r="T303" s="15">
        <f t="shared" ref="T303" si="589">IF(OR($F$1="No",$H303="Before-2004"),0,ROUND(Q303*0.1,0))</f>
        <v>0</v>
      </c>
      <c r="U303" s="16">
        <f>IF($H303="Before-2004",0,ROUND(Q303-T303,0))</f>
        <v>0</v>
      </c>
      <c r="V303" s="50">
        <f t="array" ref="V303">ROUND(S303+T303+U303,0)</f>
        <v>0</v>
      </c>
      <c r="W303" s="17">
        <f t="array" ref="W303">ROUND(R303-V303,0)</f>
        <v>0</v>
      </c>
      <c r="X303" s="51"/>
      <c r="Y303" s="19"/>
      <c r="Z303" s="232"/>
    </row>
    <row r="304" spans="1:211" s="7" customFormat="1" ht="21.75" customHeight="1">
      <c r="A304" s="8" t="str">
        <f>IF(C303&gt;=1,"y","n")</f>
        <v>n</v>
      </c>
      <c r="B304" s="211"/>
      <c r="C304" s="161"/>
      <c r="D304" s="150"/>
      <c r="E304" s="151"/>
      <c r="F304" s="152"/>
      <c r="G304" s="131"/>
      <c r="H304" s="222"/>
      <c r="I304" s="21" t="str">
        <f t="shared" ref="I304:I308" si="590">I301</f>
        <v>Feb, 23</v>
      </c>
      <c r="J304" s="52">
        <f>$J303</f>
        <v>0</v>
      </c>
      <c r="K304" s="22">
        <f t="array" ref="K304">ROUND(J304*$K$8,0)</f>
        <v>0</v>
      </c>
      <c r="L304" s="35">
        <f t="array" ref="L304">ROUND(J304+K304,0)</f>
        <v>0</v>
      </c>
      <c r="M304" s="24">
        <f t="array" ref="M304">J304</f>
        <v>0</v>
      </c>
      <c r="N304" s="22">
        <f t="array" ref="N304">ROUND(M304*$N$8,0)</f>
        <v>0</v>
      </c>
      <c r="O304" s="35">
        <f t="array" ref="O304">ROUND(M304+N304,0)</f>
        <v>0</v>
      </c>
      <c r="P304" s="37">
        <f t="array" ref="P304">ROUND(J304-M304,0)</f>
        <v>0</v>
      </c>
      <c r="Q304" s="38">
        <f t="array" ref="Q304">ROUND(K304-N304,0)</f>
        <v>0</v>
      </c>
      <c r="R304" s="35">
        <f t="array" ref="R304">ROUND(P304+Q304,0)</f>
        <v>0</v>
      </c>
      <c r="S304" s="27">
        <f t="shared" ref="S304" si="591">IF($H303="Before-2004",Q304,0)</f>
        <v>0</v>
      </c>
      <c r="T304" s="27">
        <f t="shared" ref="T304" si="592">IF(OR($F$1="No",$H303="Before-2004"),0,ROUND(Q304*0.1,0))</f>
        <v>0</v>
      </c>
      <c r="U304" s="28">
        <f>IF($H303="Before-2004",0,ROUND(Q304-T304,0))</f>
        <v>0</v>
      </c>
      <c r="V304" s="41">
        <f t="array" ref="V304">ROUND(S304+T304+U304,0)</f>
        <v>0</v>
      </c>
      <c r="W304" s="53">
        <f t="array" ref="W304">ROUND(R304-V304,0)</f>
        <v>0</v>
      </c>
      <c r="X304" s="43"/>
      <c r="Y304" s="54"/>
      <c r="Z304" s="232"/>
      <c r="HC304" s="55"/>
    </row>
    <row r="305" spans="1:26" s="7" customFormat="1" ht="21.75" customHeight="1" thickBot="1">
      <c r="A305" s="8" t="str">
        <f>IF(C303&gt;=1,"y","n")</f>
        <v>n</v>
      </c>
      <c r="B305" s="211"/>
      <c r="C305" s="210"/>
      <c r="D305" s="153"/>
      <c r="E305" s="154"/>
      <c r="F305" s="155"/>
      <c r="G305" s="132"/>
      <c r="H305" s="222"/>
      <c r="I305" s="77" t="str">
        <f t="shared" si="590"/>
        <v>Mar, 23</v>
      </c>
      <c r="J305" s="33">
        <f>$J303</f>
        <v>0</v>
      </c>
      <c r="K305" s="56">
        <f t="array" ref="K305">ROUND(J305*$K$8,0)</f>
        <v>0</v>
      </c>
      <c r="L305" s="57">
        <f t="array" ref="L305">ROUND(J305+K305,0)</f>
        <v>0</v>
      </c>
      <c r="M305" s="58">
        <f t="array" ref="M305">J305</f>
        <v>0</v>
      </c>
      <c r="N305" s="56">
        <f t="array" ref="N305">ROUND(M305*$N$8,0)</f>
        <v>0</v>
      </c>
      <c r="O305" s="57">
        <f t="array" ref="O305">ROUND(M305+N305,0)</f>
        <v>0</v>
      </c>
      <c r="P305" s="59">
        <f t="array" ref="P305">ROUND(J305-M305,0)</f>
        <v>0</v>
      </c>
      <c r="Q305" s="60">
        <f t="array" ref="Q305">ROUND(K305-N305,0)</f>
        <v>0</v>
      </c>
      <c r="R305" s="57">
        <f t="array" ref="R305">ROUND(P305+Q305,0)</f>
        <v>0</v>
      </c>
      <c r="S305" s="39">
        <f t="shared" ref="S305" si="593">IF($H303="Before-2004",Q305,0)</f>
        <v>0</v>
      </c>
      <c r="T305" s="39">
        <f t="shared" ref="T305" si="594">IF(OR($F$1="No",$H303="Before-2004"),0,ROUND(Q305*0.1,0))</f>
        <v>0</v>
      </c>
      <c r="U305" s="40">
        <f>IF($H303="Before-2004",0,ROUND(Q305-T305,0))</f>
        <v>0</v>
      </c>
      <c r="V305" s="61">
        <f t="array" ref="V305">ROUND(S305+T305+U305,0)</f>
        <v>0</v>
      </c>
      <c r="W305" s="62">
        <f t="array" ref="W305">ROUND(R305-V305,0)</f>
        <v>0</v>
      </c>
      <c r="X305" s="63"/>
      <c r="Y305" s="64"/>
      <c r="Z305" s="232"/>
    </row>
    <row r="306" spans="1:26" s="7" customFormat="1" ht="21.75" customHeight="1">
      <c r="A306" s="8" t="str">
        <f>IF(C306&gt;=1,"y","n")</f>
        <v>n</v>
      </c>
      <c r="B306" s="211"/>
      <c r="C306" s="160">
        <f>IF(D306&gt;0,C303+1,0)</f>
        <v>0</v>
      </c>
      <c r="D306" s="147"/>
      <c r="E306" s="148"/>
      <c r="F306" s="149"/>
      <c r="G306" s="130"/>
      <c r="H306" s="221"/>
      <c r="I306" s="9" t="str">
        <f t="shared" si="590"/>
        <v>Jan, 23</v>
      </c>
      <c r="J306" s="227"/>
      <c r="K306" s="11">
        <f t="array" ref="K306">ROUND(J306*$K$8,0)</f>
        <v>0</v>
      </c>
      <c r="L306" s="46">
        <f t="array" ref="L306">ROUND(J306+K306,0)</f>
        <v>0</v>
      </c>
      <c r="M306" s="47">
        <f t="array" ref="M306">J306</f>
        <v>0</v>
      </c>
      <c r="N306" s="11">
        <f t="array" ref="N306">ROUND(M306*$N$8,0)</f>
        <v>0</v>
      </c>
      <c r="O306" s="46">
        <f t="array" ref="O306">ROUND(M306+N306,0)</f>
        <v>0</v>
      </c>
      <c r="P306" s="48">
        <f t="array" ref="P306">ROUND(J306-M306,0)</f>
        <v>0</v>
      </c>
      <c r="Q306" s="49">
        <f t="array" ref="Q306">ROUND(K306-N306,0)</f>
        <v>0</v>
      </c>
      <c r="R306" s="46">
        <f t="array" ref="R306">ROUND(P306+Q306,0)</f>
        <v>0</v>
      </c>
      <c r="S306" s="15">
        <f t="shared" ref="S306" si="595">IF($H306="Before-2004",Q306,0)</f>
        <v>0</v>
      </c>
      <c r="T306" s="15">
        <f t="shared" ref="T306" si="596">IF(OR($F$1="No",$H306="Before-2004"),0,ROUND(Q306*0.1,0))</f>
        <v>0</v>
      </c>
      <c r="U306" s="16">
        <f>IF($H306="Before-2004",0,ROUND(Q306-T306,0))</f>
        <v>0</v>
      </c>
      <c r="V306" s="50">
        <f t="array" ref="V306">ROUND(S306+T306+U306,0)</f>
        <v>0</v>
      </c>
      <c r="W306" s="17">
        <f t="array" ref="W306">ROUND(R306-V306,0)</f>
        <v>0</v>
      </c>
      <c r="X306" s="51"/>
      <c r="Y306" s="19"/>
      <c r="Z306" s="232"/>
    </row>
    <row r="307" spans="1:26" s="7" customFormat="1" ht="21.75" customHeight="1">
      <c r="A307" s="8" t="str">
        <f>IF(C306&gt;=1,"y","n")</f>
        <v>n</v>
      </c>
      <c r="B307" s="211"/>
      <c r="C307" s="161"/>
      <c r="D307" s="150"/>
      <c r="E307" s="151"/>
      <c r="F307" s="152"/>
      <c r="G307" s="131"/>
      <c r="H307" s="222"/>
      <c r="I307" s="21" t="str">
        <f t="shared" si="590"/>
        <v>Feb, 23</v>
      </c>
      <c r="J307" s="52">
        <f>$J306</f>
        <v>0</v>
      </c>
      <c r="K307" s="22">
        <f t="array" ref="K307">ROUND(J307*$K$8,0)</f>
        <v>0</v>
      </c>
      <c r="L307" s="35">
        <f t="array" ref="L307">ROUND(J307+K307,0)</f>
        <v>0</v>
      </c>
      <c r="M307" s="24">
        <f t="array" ref="M307">J307</f>
        <v>0</v>
      </c>
      <c r="N307" s="22">
        <f t="array" ref="N307">ROUND(M307*$N$8,0)</f>
        <v>0</v>
      </c>
      <c r="O307" s="35">
        <f t="array" ref="O307">ROUND(M307+N307,0)</f>
        <v>0</v>
      </c>
      <c r="P307" s="37">
        <f t="array" ref="P307">ROUND(J307-M307,0)</f>
        <v>0</v>
      </c>
      <c r="Q307" s="38">
        <f t="array" ref="Q307">ROUND(K307-N307,0)</f>
        <v>0</v>
      </c>
      <c r="R307" s="35">
        <f t="array" ref="R307">ROUND(P307+Q307,0)</f>
        <v>0</v>
      </c>
      <c r="S307" s="27">
        <f t="shared" ref="S307" si="597">IF($H306="Before-2004",Q307,0)</f>
        <v>0</v>
      </c>
      <c r="T307" s="27">
        <f t="shared" ref="T307" si="598">IF(OR($F$1="No",$H306="Before-2004"),0,ROUND(Q307*0.1,0))</f>
        <v>0</v>
      </c>
      <c r="U307" s="28">
        <f>IF($H306="Before-2004",0,ROUND(Q307-T307,0))</f>
        <v>0</v>
      </c>
      <c r="V307" s="41">
        <f t="array" ref="V307">ROUND(S307+T307+U307,0)</f>
        <v>0</v>
      </c>
      <c r="W307" s="53">
        <f t="array" ref="W307">ROUND(R307-V307,0)</f>
        <v>0</v>
      </c>
      <c r="X307" s="43"/>
      <c r="Y307" s="54"/>
      <c r="Z307" s="232"/>
    </row>
    <row r="308" spans="1:26" s="7" customFormat="1" ht="21.75" customHeight="1" thickBot="1">
      <c r="A308" s="8" t="str">
        <f>IF(C306&gt;=1,"y","n")</f>
        <v>n</v>
      </c>
      <c r="B308" s="211"/>
      <c r="C308" s="210"/>
      <c r="D308" s="153"/>
      <c r="E308" s="154"/>
      <c r="F308" s="155"/>
      <c r="G308" s="132"/>
      <c r="H308" s="222"/>
      <c r="I308" s="77" t="str">
        <f t="shared" si="590"/>
        <v>Mar, 23</v>
      </c>
      <c r="J308" s="33">
        <f>$J306</f>
        <v>0</v>
      </c>
      <c r="K308" s="56">
        <f t="array" ref="K308">ROUND(J308*$K$8,0)</f>
        <v>0</v>
      </c>
      <c r="L308" s="57">
        <f t="array" ref="L308">ROUND(J308+K308,0)</f>
        <v>0</v>
      </c>
      <c r="M308" s="58">
        <f t="array" ref="M308">J308</f>
        <v>0</v>
      </c>
      <c r="N308" s="56">
        <f t="array" ref="N308">ROUND(M308*$N$8,0)</f>
        <v>0</v>
      </c>
      <c r="O308" s="57">
        <f t="array" ref="O308">ROUND(M308+N308,0)</f>
        <v>0</v>
      </c>
      <c r="P308" s="59">
        <f t="array" ref="P308">ROUND(J308-M308,0)</f>
        <v>0</v>
      </c>
      <c r="Q308" s="60">
        <f t="array" ref="Q308">ROUND(K308-N308,0)</f>
        <v>0</v>
      </c>
      <c r="R308" s="57">
        <f t="array" ref="R308">ROUND(P308+Q308,0)</f>
        <v>0</v>
      </c>
      <c r="S308" s="39">
        <f t="shared" ref="S308" si="599">IF($H306="Before-2004",Q308,0)</f>
        <v>0</v>
      </c>
      <c r="T308" s="39">
        <f t="shared" ref="T308" si="600">IF(OR($F$1="No",$H306="Before-2004"),0,ROUND(Q308*0.1,0))</f>
        <v>0</v>
      </c>
      <c r="U308" s="40">
        <f>IF($H306="Before-2004",0,ROUND(Q308-T308,0))</f>
        <v>0</v>
      </c>
      <c r="V308" s="61">
        <f t="array" ref="V308">ROUND(S308+T308+U308,0)</f>
        <v>0</v>
      </c>
      <c r="W308" s="62">
        <f t="array" ref="W308">ROUND(R308-V308,0)</f>
        <v>0</v>
      </c>
      <c r="X308" s="63"/>
      <c r="Y308" s="64"/>
      <c r="Z308" s="232"/>
    </row>
    <row r="309" spans="1:26" ht="69" customHeight="1" thickBot="1">
      <c r="B309" s="211"/>
      <c r="C309" s="177" t="s">
        <v>3</v>
      </c>
      <c r="D309" s="178"/>
      <c r="E309" s="178"/>
      <c r="F309" s="178"/>
      <c r="G309" s="178"/>
      <c r="H309" s="81"/>
      <c r="I309" s="81"/>
      <c r="J309" s="65">
        <f t="array" ref="J309">SUM(ROUND(J9:J308,0))</f>
        <v>279000</v>
      </c>
      <c r="K309" s="66">
        <f t="array" ref="K309">SUM(ROUND(K9:K308,0))</f>
        <v>117180</v>
      </c>
      <c r="L309" s="67">
        <f t="array" ref="L309">SUM(ROUND(L9:L308,0))</f>
        <v>396180</v>
      </c>
      <c r="M309" s="65">
        <f t="array" ref="M309">SUM(ROUND(M9:M308,0))</f>
        <v>279000</v>
      </c>
      <c r="N309" s="66">
        <f t="array" ref="N309">SUM(ROUND(N9:N308,0))</f>
        <v>106020</v>
      </c>
      <c r="O309" s="67">
        <f t="array" ref="O309">SUM(ROUND(O9:O308,0))</f>
        <v>385020</v>
      </c>
      <c r="P309" s="65">
        <f t="array" ref="P309">SUM(ROUND(P9:P308,0))</f>
        <v>0</v>
      </c>
      <c r="Q309" s="66">
        <f t="array" ref="Q309">SUM(ROUND(Q9:Q308,0))</f>
        <v>11160</v>
      </c>
      <c r="R309" s="68">
        <f t="array" ref="R309">SUM(ROUND(R9:R308,0))</f>
        <v>11160</v>
      </c>
      <c r="S309" s="69">
        <f t="array" ref="S309">SUM(ROUND(S9:S308,0))</f>
        <v>5412</v>
      </c>
      <c r="T309" s="65">
        <f t="array" ref="T309">SUM(ROUND(T9:T308,0))</f>
        <v>0</v>
      </c>
      <c r="U309" s="65">
        <f t="array" ref="U309">SUM(ROUND(U9:U308,0))</f>
        <v>5748</v>
      </c>
      <c r="V309" s="70">
        <f t="array" ref="V309">SUM(ROUND(V9:V308,0))</f>
        <v>11160</v>
      </c>
      <c r="W309" s="70">
        <f t="array" ref="W309">SUM(ROUND(W9:W308,0))</f>
        <v>0</v>
      </c>
      <c r="X309" s="70"/>
      <c r="Y309" s="71"/>
      <c r="Z309" s="232"/>
    </row>
    <row r="310" spans="1:26" ht="18" customHeight="1">
      <c r="B310" s="211"/>
      <c r="C310" s="203" t="s">
        <v>9</v>
      </c>
      <c r="D310" s="204"/>
      <c r="E310" s="204"/>
      <c r="F310" s="204"/>
      <c r="G310" s="204"/>
      <c r="H310" s="204"/>
      <c r="I310" s="205"/>
      <c r="J310" s="205"/>
      <c r="K310" s="205"/>
      <c r="L310" s="205"/>
      <c r="M310" s="205"/>
      <c r="N310" s="205"/>
      <c r="O310" s="205"/>
      <c r="P310" s="205"/>
      <c r="Q310" s="205"/>
      <c r="R310" s="206" t="s">
        <v>18</v>
      </c>
      <c r="S310" s="207"/>
      <c r="T310" s="207"/>
      <c r="U310" s="207"/>
      <c r="V310" s="207"/>
      <c r="W310" s="207"/>
      <c r="X310" s="207"/>
      <c r="Y310" s="208"/>
      <c r="Z310" s="232"/>
    </row>
    <row r="311" spans="1:26" ht="18" customHeight="1">
      <c r="B311" s="211"/>
      <c r="C311" s="73" t="s">
        <v>4</v>
      </c>
      <c r="D311" s="118" t="s">
        <v>12</v>
      </c>
      <c r="E311" s="119"/>
      <c r="F311" s="119"/>
      <c r="G311" s="119"/>
      <c r="H311" s="120"/>
      <c r="I311" s="87"/>
      <c r="J311" s="117" t="s">
        <v>7</v>
      </c>
      <c r="K311" s="117"/>
      <c r="L311" s="117"/>
      <c r="M311" s="117"/>
      <c r="N311" s="94">
        <f>P309</f>
        <v>0</v>
      </c>
      <c r="O311" s="95"/>
      <c r="P311" s="95"/>
      <c r="Q311" s="95"/>
      <c r="R311" s="96" t="s">
        <v>21</v>
      </c>
      <c r="S311" s="97"/>
      <c r="T311" s="97"/>
      <c r="U311" s="97"/>
      <c r="V311" s="97"/>
      <c r="W311" s="97"/>
      <c r="X311" s="97"/>
      <c r="Y311" s="98"/>
      <c r="Z311" s="232"/>
    </row>
    <row r="312" spans="1:26" ht="18" customHeight="1">
      <c r="B312" s="211"/>
      <c r="C312" s="74" t="s">
        <v>5</v>
      </c>
      <c r="D312" s="121"/>
      <c r="E312" s="122"/>
      <c r="F312" s="122"/>
      <c r="G312" s="122"/>
      <c r="H312" s="123"/>
      <c r="I312" s="88"/>
      <c r="J312" s="117" t="s">
        <v>8</v>
      </c>
      <c r="K312" s="117"/>
      <c r="L312" s="117"/>
      <c r="M312" s="117"/>
      <c r="N312" s="94">
        <f>Q309</f>
        <v>11160</v>
      </c>
      <c r="O312" s="95"/>
      <c r="P312" s="95"/>
      <c r="Q312" s="95"/>
      <c r="R312" s="96"/>
      <c r="S312" s="97"/>
      <c r="T312" s="97"/>
      <c r="U312" s="97"/>
      <c r="V312" s="97"/>
      <c r="W312" s="97"/>
      <c r="X312" s="97"/>
      <c r="Y312" s="98"/>
      <c r="Z312" s="232"/>
    </row>
    <row r="313" spans="1:26" ht="18" customHeight="1">
      <c r="B313" s="211"/>
      <c r="C313" s="75"/>
      <c r="D313" s="124"/>
      <c r="E313" s="125"/>
      <c r="F313" s="125"/>
      <c r="G313" s="125"/>
      <c r="H313" s="126"/>
      <c r="I313" s="89"/>
      <c r="J313" s="176" t="s">
        <v>16</v>
      </c>
      <c r="K313" s="176"/>
      <c r="L313" s="176"/>
      <c r="M313" s="176"/>
      <c r="N313" s="156">
        <f>R309</f>
        <v>11160</v>
      </c>
      <c r="O313" s="156"/>
      <c r="P313" s="156"/>
      <c r="Q313" s="156"/>
      <c r="R313" s="197" t="s">
        <v>19</v>
      </c>
      <c r="S313" s="198"/>
      <c r="T313" s="198"/>
      <c r="U313" s="198"/>
      <c r="V313" s="198"/>
      <c r="W313" s="198"/>
      <c r="X313" s="198"/>
      <c r="Y313" s="199"/>
      <c r="Z313" s="232"/>
    </row>
    <row r="314" spans="1:26" ht="18" customHeight="1">
      <c r="B314" s="211"/>
      <c r="C314" s="73" t="s">
        <v>4</v>
      </c>
      <c r="D314" s="179" t="s">
        <v>10</v>
      </c>
      <c r="E314" s="180"/>
      <c r="F314" s="180"/>
      <c r="G314" s="180"/>
      <c r="H314" s="181"/>
      <c r="I314" s="82"/>
      <c r="J314" s="136" t="s">
        <v>30</v>
      </c>
      <c r="K314" s="137"/>
      <c r="L314" s="137"/>
      <c r="M314" s="138"/>
      <c r="N314" s="94">
        <f>S309</f>
        <v>5412</v>
      </c>
      <c r="O314" s="95"/>
      <c r="P314" s="95"/>
      <c r="Q314" s="95"/>
      <c r="R314" s="197"/>
      <c r="S314" s="198"/>
      <c r="T314" s="198"/>
      <c r="U314" s="198"/>
      <c r="V314" s="198"/>
      <c r="W314" s="198"/>
      <c r="X314" s="198"/>
      <c r="Y314" s="199"/>
      <c r="Z314" s="232"/>
    </row>
    <row r="315" spans="1:26" ht="18" customHeight="1">
      <c r="B315" s="211"/>
      <c r="C315" s="73" t="s">
        <v>5</v>
      </c>
      <c r="D315" s="182"/>
      <c r="E315" s="183"/>
      <c r="F315" s="183"/>
      <c r="G315" s="183"/>
      <c r="H315" s="184"/>
      <c r="I315" s="83"/>
      <c r="J315" s="117" t="s">
        <v>20</v>
      </c>
      <c r="K315" s="117"/>
      <c r="L315" s="117"/>
      <c r="M315" s="117"/>
      <c r="N315" s="127">
        <f>T309</f>
        <v>0</v>
      </c>
      <c r="O315" s="128"/>
      <c r="P315" s="128"/>
      <c r="Q315" s="129"/>
      <c r="R315" s="197"/>
      <c r="S315" s="198"/>
      <c r="T315" s="198"/>
      <c r="U315" s="198"/>
      <c r="V315" s="198"/>
      <c r="W315" s="198"/>
      <c r="X315" s="198"/>
      <c r="Y315" s="199"/>
      <c r="Z315" s="232"/>
    </row>
    <row r="316" spans="1:26" ht="18" customHeight="1">
      <c r="B316" s="211"/>
      <c r="C316" s="73" t="s">
        <v>6</v>
      </c>
      <c r="D316" s="182"/>
      <c r="E316" s="183"/>
      <c r="F316" s="183"/>
      <c r="G316" s="183"/>
      <c r="H316" s="184"/>
      <c r="I316" s="83"/>
      <c r="J316" s="117" t="s">
        <v>26</v>
      </c>
      <c r="K316" s="117"/>
      <c r="L316" s="117"/>
      <c r="M316" s="117"/>
      <c r="N316" s="127">
        <f>U309</f>
        <v>5748</v>
      </c>
      <c r="O316" s="128"/>
      <c r="P316" s="128"/>
      <c r="Q316" s="129"/>
      <c r="R316" s="197"/>
      <c r="S316" s="198"/>
      <c r="T316" s="198"/>
      <c r="U316" s="198"/>
      <c r="V316" s="198"/>
      <c r="W316" s="198"/>
      <c r="X316" s="198"/>
      <c r="Y316" s="199"/>
      <c r="Z316" s="232"/>
    </row>
    <row r="317" spans="1:26" ht="18" customHeight="1" thickBot="1">
      <c r="B317" s="211"/>
      <c r="C317" s="76"/>
      <c r="D317" s="185"/>
      <c r="E317" s="186"/>
      <c r="F317" s="186"/>
      <c r="G317" s="186"/>
      <c r="H317" s="187"/>
      <c r="I317" s="84"/>
      <c r="J317" s="176" t="s">
        <v>17</v>
      </c>
      <c r="K317" s="176"/>
      <c r="L317" s="176"/>
      <c r="M317" s="176"/>
      <c r="N317" s="156">
        <f>V309</f>
        <v>11160</v>
      </c>
      <c r="O317" s="157"/>
      <c r="P317" s="157"/>
      <c r="Q317" s="157"/>
      <c r="R317" s="197"/>
      <c r="S317" s="198"/>
      <c r="T317" s="198"/>
      <c r="U317" s="198"/>
      <c r="V317" s="198"/>
      <c r="W317" s="198"/>
      <c r="X317" s="198"/>
      <c r="Y317" s="199"/>
      <c r="Z317" s="232"/>
    </row>
    <row r="318" spans="1:26" ht="21" customHeight="1" thickBot="1">
      <c r="B318" s="211"/>
      <c r="C318" s="188" t="s">
        <v>11</v>
      </c>
      <c r="D318" s="189"/>
      <c r="E318" s="189"/>
      <c r="F318" s="175"/>
      <c r="G318" s="175"/>
      <c r="H318" s="175"/>
      <c r="I318" s="175"/>
      <c r="J318" s="175"/>
      <c r="K318" s="175"/>
      <c r="L318" s="175"/>
      <c r="M318" s="175"/>
      <c r="N318" s="174">
        <f>ROUND(N313-N317,0)</f>
        <v>0</v>
      </c>
      <c r="O318" s="175"/>
      <c r="P318" s="175"/>
      <c r="Q318" s="175"/>
      <c r="R318" s="200"/>
      <c r="S318" s="201"/>
      <c r="T318" s="201"/>
      <c r="U318" s="201"/>
      <c r="V318" s="201"/>
      <c r="W318" s="201"/>
      <c r="X318" s="201"/>
      <c r="Y318" s="202"/>
      <c r="Z318" s="232"/>
    </row>
    <row r="319" spans="1:26" ht="12.75">
      <c r="B319" s="190"/>
      <c r="C319" s="190"/>
      <c r="D319" s="190"/>
      <c r="E319" s="190"/>
      <c r="F319" s="190"/>
      <c r="G319" s="190"/>
      <c r="H319" s="190"/>
      <c r="I319" s="190"/>
      <c r="J319" s="190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90"/>
    </row>
    <row r="320" spans="1:26" ht="12.75" hidden="1"/>
    <row r="321" ht="12.75" hidden="1"/>
    <row r="322" ht="12.75" hidden="1"/>
    <row r="323" ht="12.75" hidden="1"/>
    <row r="324" ht="12.75" hidden="1"/>
    <row r="325" ht="12.75" hidden="1"/>
    <row r="326" ht="12.75" hidden="1"/>
    <row r="327" ht="12.75" hidden="1"/>
    <row r="328" ht="12.75" hidden="1"/>
    <row r="329" ht="12.75" hidden="1"/>
    <row r="330" ht="12.75" hidden="1"/>
    <row r="331" ht="12.75" hidden="1"/>
    <row r="332" ht="12.75" hidden="1"/>
    <row r="333" ht="12.75" hidden="1"/>
    <row r="334" ht="12.75" hidden="1"/>
    <row r="335" ht="12.75" hidden="1"/>
    <row r="336" ht="12.75" hidden="1"/>
    <row r="337" ht="12.75" hidden="1"/>
    <row r="338" ht="12.75" hidden="1"/>
    <row r="339" ht="12.75" hidden="1"/>
    <row r="340" ht="12.75" hidden="1"/>
    <row r="341" ht="12.75" hidden="1"/>
    <row r="342" ht="12.75" hidden="1"/>
    <row r="343" ht="12.75" hidden="1"/>
    <row r="344" ht="12.75" hidden="1"/>
    <row r="345" ht="12.75" hidden="1"/>
    <row r="346" ht="12.75" hidden="1"/>
    <row r="347" ht="12.75" hidden="1"/>
    <row r="348" ht="12.75" hidden="1"/>
    <row r="349" ht="12.75" hidden="1"/>
    <row r="350" ht="12.75" hidden="1"/>
    <row r="351" ht="12.75" hidden="1"/>
    <row r="352" ht="12.75" hidden="1"/>
    <row r="353" ht="12.75" hidden="1"/>
    <row r="354" ht="12.75" hidden="1"/>
    <row r="355" ht="12.75" hidden="1"/>
    <row r="356" ht="12.75" hidden="1"/>
    <row r="357" ht="12.75" hidden="1"/>
    <row r="358" ht="12.75" hidden="1"/>
    <row r="359" ht="12.75" hidden="1"/>
    <row r="360" ht="12.75" hidden="1"/>
    <row r="361" ht="12.75" hidden="1"/>
    <row r="362" ht="12.75" hidden="1"/>
    <row r="363" ht="12.75" hidden="1"/>
    <row r="364" ht="12.75" hidden="1"/>
    <row r="365" ht="12.75" hidden="1"/>
    <row r="366" ht="12.75" hidden="1"/>
    <row r="367" ht="12.75" hidden="1"/>
    <row r="368" ht="12.75" hidden="1"/>
    <row r="369" ht="12.75" hidden="1"/>
    <row r="370" ht="12.75" hidden="1"/>
    <row r="371" ht="12.75" hidden="1"/>
    <row r="372" ht="12.75" hidden="1"/>
    <row r="373" ht="12.75" hidden="1"/>
    <row r="374" ht="12.75" hidden="1"/>
    <row r="375" ht="12.75" hidden="1"/>
    <row r="376" ht="12.75" hidden="1"/>
    <row r="377" ht="12.75" hidden="1"/>
    <row r="378" ht="12.75" hidden="1"/>
    <row r="379" ht="12.75" hidden="1"/>
    <row r="380" ht="12.75" hidden="1"/>
    <row r="381" ht="12.75" hidden="1"/>
    <row r="382" ht="12.75" hidden="1"/>
    <row r="383" ht="12.75" hidden="1"/>
    <row r="384" ht="12.75" hidden="1"/>
    <row r="385" ht="12.75" hidden="1"/>
    <row r="386" ht="12.75" hidden="1"/>
    <row r="387" ht="12.75" hidden="1"/>
    <row r="388" ht="12.75" hidden="1"/>
    <row r="389" ht="12.75" hidden="1"/>
    <row r="390" ht="12.75" hidden="1"/>
    <row r="391" ht="12.75" hidden="1"/>
    <row r="392" ht="12.75" hidden="1"/>
    <row r="393" ht="12.75" hidden="1"/>
    <row r="394" ht="12.75" hidden="1"/>
    <row r="395" ht="12.75" hidden="1"/>
    <row r="396" ht="12.75" hidden="1"/>
    <row r="397" ht="12.75" hidden="1"/>
    <row r="398" ht="12.75" hidden="1"/>
    <row r="399" ht="12.75" hidden="1"/>
    <row r="400" ht="12.75" hidden="1"/>
    <row r="401" ht="12.75" hidden="1"/>
    <row r="402" ht="12.75" hidden="1"/>
    <row r="403" ht="12.75" hidden="1"/>
    <row r="404" ht="12.75" hidden="1"/>
    <row r="405" ht="12.75" hidden="1"/>
    <row r="406" ht="12.75" hidden="1"/>
    <row r="407" ht="12.75" hidden="1"/>
    <row r="408" ht="12.75" hidden="1"/>
    <row r="409" ht="12.75" hidden="1"/>
    <row r="410" ht="12.75" hidden="1"/>
    <row r="411" ht="12.75" hidden="1"/>
    <row r="412" ht="12.75" hidden="1"/>
    <row r="413" ht="12.75" hidden="1"/>
    <row r="414" ht="12.75" hidden="1"/>
    <row r="415" ht="12.75" hidden="1"/>
    <row r="416" ht="12.75" hidden="1"/>
    <row r="417" ht="12.75" hidden="1"/>
    <row r="418" ht="12.75" hidden="1"/>
    <row r="419" ht="12.75" hidden="1"/>
    <row r="420" ht="12.75" hidden="1"/>
    <row r="421" ht="12.75" hidden="1"/>
    <row r="422" ht="12.75" hidden="1"/>
    <row r="423" ht="12.75" hidden="1"/>
    <row r="424" ht="12.75" hidden="1"/>
    <row r="425" ht="12.75" hidden="1"/>
    <row r="426" ht="12.75" hidden="1"/>
    <row r="427" ht="12.75" hidden="1"/>
    <row r="428" ht="12.75" hidden="1"/>
    <row r="429" ht="12.75" hidden="1"/>
    <row r="430" ht="12.75" hidden="1"/>
    <row r="431" ht="12.75" hidden="1"/>
    <row r="432" ht="12.75" hidden="1"/>
    <row r="433" ht="12.75" hidden="1"/>
    <row r="434" ht="12.75" hidden="1"/>
    <row r="435" ht="12.75" hidden="1"/>
    <row r="436" ht="12.75" hidden="1"/>
    <row r="437" ht="12.75" hidden="1"/>
    <row r="438" ht="12.75" hidden="1"/>
    <row r="439" ht="12.75" hidden="1"/>
    <row r="440" ht="12.75" hidden="1"/>
    <row r="441" ht="12.75" hidden="1"/>
    <row r="442" ht="12.75" hidden="1"/>
    <row r="443" ht="12.75" hidden="1"/>
    <row r="444" ht="12.75" hidden="1"/>
    <row r="445" ht="12.75" hidden="1"/>
    <row r="446" ht="12.75" hidden="1"/>
    <row r="447" ht="12.75" hidden="1"/>
    <row r="448" ht="12.75" hidden="1"/>
    <row r="449" ht="12.75" hidden="1"/>
    <row r="450" ht="12.75" hidden="1"/>
    <row r="451" ht="12.75" hidden="1"/>
    <row r="452" ht="12.75" hidden="1"/>
    <row r="453" ht="12.75" hidden="1"/>
    <row r="454" ht="12.75" hidden="1"/>
    <row r="455" ht="12.75" hidden="1"/>
    <row r="456" ht="12.75" hidden="1"/>
    <row r="457" ht="12.75" hidden="1"/>
    <row r="458" ht="12.75" hidden="1"/>
    <row r="459" ht="12.75" hidden="1"/>
    <row r="460" ht="12.75" hidden="1"/>
    <row r="461" ht="12.75" hidden="1"/>
    <row r="462" ht="12.75" hidden="1"/>
    <row r="463" ht="12.75" hidden="1"/>
    <row r="464" ht="12.75" hidden="1"/>
    <row r="465" ht="12.75" hidden="1"/>
    <row r="466" ht="12.75" hidden="1"/>
    <row r="467" ht="12.75" hidden="1"/>
    <row r="468" ht="12.75" hidden="1"/>
    <row r="469" ht="12.75" hidden="1"/>
    <row r="470" ht="12.75" hidden="1"/>
    <row r="471" ht="12.75" hidden="1"/>
    <row r="472" ht="12.75" hidden="1"/>
    <row r="473" ht="12.75" hidden="1"/>
    <row r="474" ht="12.75" hidden="1"/>
    <row r="475" ht="12.75" hidden="1"/>
    <row r="476" ht="12.75" hidden="1"/>
    <row r="477" ht="12.75" hidden="1"/>
    <row r="478" ht="12.75" hidden="1"/>
    <row r="479" ht="12.75" hidden="1"/>
    <row r="480" ht="0" hidden="1" customHeight="1"/>
    <row r="481" ht="0" hidden="1" customHeight="1"/>
    <row r="482" ht="0" hidden="1" customHeight="1"/>
    <row r="483" ht="0" hidden="1" customHeight="1"/>
    <row r="484" ht="0" hidden="1" customHeight="1"/>
    <row r="485" ht="0" hidden="1" customHeight="1"/>
    <row r="486" ht="0" hidden="1" customHeight="1"/>
  </sheetData>
  <sheetProtection password="E8FA" sheet="1" objects="1" scenarios="1" formatCells="0" formatColumns="0" formatRows="0"/>
  <mergeCells count="458">
    <mergeCell ref="C306:C308"/>
    <mergeCell ref="D306:F308"/>
    <mergeCell ref="G306:G308"/>
    <mergeCell ref="H306:H308"/>
    <mergeCell ref="C300:C302"/>
    <mergeCell ref="D300:F302"/>
    <mergeCell ref="G300:G302"/>
    <mergeCell ref="H300:H302"/>
    <mergeCell ref="C303:C305"/>
    <mergeCell ref="D303:F305"/>
    <mergeCell ref="G303:G305"/>
    <mergeCell ref="H303:H305"/>
    <mergeCell ref="C294:C296"/>
    <mergeCell ref="D294:F296"/>
    <mergeCell ref="G294:G296"/>
    <mergeCell ref="H294:H296"/>
    <mergeCell ref="C297:C299"/>
    <mergeCell ref="D297:F299"/>
    <mergeCell ref="G297:G299"/>
    <mergeCell ref="H297:H299"/>
    <mergeCell ref="C288:C290"/>
    <mergeCell ref="D288:F290"/>
    <mergeCell ref="G288:G290"/>
    <mergeCell ref="H288:H290"/>
    <mergeCell ref="C291:C293"/>
    <mergeCell ref="D291:F293"/>
    <mergeCell ref="G291:G293"/>
    <mergeCell ref="H291:H293"/>
    <mergeCell ref="C282:C284"/>
    <mergeCell ref="D282:F284"/>
    <mergeCell ref="G282:G284"/>
    <mergeCell ref="H282:H284"/>
    <mergeCell ref="C285:C287"/>
    <mergeCell ref="D285:F287"/>
    <mergeCell ref="G285:G287"/>
    <mergeCell ref="H285:H287"/>
    <mergeCell ref="C276:C278"/>
    <mergeCell ref="D276:F278"/>
    <mergeCell ref="G276:G278"/>
    <mergeCell ref="H276:H278"/>
    <mergeCell ref="C279:C281"/>
    <mergeCell ref="D279:F281"/>
    <mergeCell ref="G279:G281"/>
    <mergeCell ref="H279:H281"/>
    <mergeCell ref="C270:C272"/>
    <mergeCell ref="D270:F272"/>
    <mergeCell ref="G270:G272"/>
    <mergeCell ref="H270:H272"/>
    <mergeCell ref="C273:C275"/>
    <mergeCell ref="D273:F275"/>
    <mergeCell ref="G273:G275"/>
    <mergeCell ref="H273:H275"/>
    <mergeCell ref="C264:C266"/>
    <mergeCell ref="D264:F266"/>
    <mergeCell ref="G264:G266"/>
    <mergeCell ref="H264:H266"/>
    <mergeCell ref="C267:C269"/>
    <mergeCell ref="D267:F269"/>
    <mergeCell ref="G267:G269"/>
    <mergeCell ref="H267:H269"/>
    <mergeCell ref="C258:C260"/>
    <mergeCell ref="D258:F260"/>
    <mergeCell ref="G258:G260"/>
    <mergeCell ref="H258:H260"/>
    <mergeCell ref="C261:C263"/>
    <mergeCell ref="D261:F263"/>
    <mergeCell ref="G261:G263"/>
    <mergeCell ref="H261:H263"/>
    <mergeCell ref="C252:C254"/>
    <mergeCell ref="D252:F254"/>
    <mergeCell ref="G252:G254"/>
    <mergeCell ref="H252:H254"/>
    <mergeCell ref="C255:C257"/>
    <mergeCell ref="D255:F257"/>
    <mergeCell ref="G255:G257"/>
    <mergeCell ref="H255:H257"/>
    <mergeCell ref="C246:C248"/>
    <mergeCell ref="D246:F248"/>
    <mergeCell ref="G246:G248"/>
    <mergeCell ref="H246:H248"/>
    <mergeCell ref="C249:C251"/>
    <mergeCell ref="D249:F251"/>
    <mergeCell ref="G249:G251"/>
    <mergeCell ref="H249:H251"/>
    <mergeCell ref="C240:C242"/>
    <mergeCell ref="D240:F242"/>
    <mergeCell ref="G240:G242"/>
    <mergeCell ref="H240:H242"/>
    <mergeCell ref="C243:C245"/>
    <mergeCell ref="D243:F245"/>
    <mergeCell ref="G243:G245"/>
    <mergeCell ref="H243:H245"/>
    <mergeCell ref="C234:C236"/>
    <mergeCell ref="D234:F236"/>
    <mergeCell ref="G234:G236"/>
    <mergeCell ref="H234:H236"/>
    <mergeCell ref="C237:C239"/>
    <mergeCell ref="D237:F239"/>
    <mergeCell ref="G237:G239"/>
    <mergeCell ref="H237:H239"/>
    <mergeCell ref="C228:C230"/>
    <mergeCell ref="D228:F230"/>
    <mergeCell ref="G228:G230"/>
    <mergeCell ref="H228:H230"/>
    <mergeCell ref="C231:C233"/>
    <mergeCell ref="D231:F233"/>
    <mergeCell ref="G231:G233"/>
    <mergeCell ref="H231:H233"/>
    <mergeCell ref="C222:C224"/>
    <mergeCell ref="D222:F224"/>
    <mergeCell ref="G222:G224"/>
    <mergeCell ref="H222:H224"/>
    <mergeCell ref="C225:C227"/>
    <mergeCell ref="D225:F227"/>
    <mergeCell ref="G225:G227"/>
    <mergeCell ref="H225:H227"/>
    <mergeCell ref="C216:C218"/>
    <mergeCell ref="D216:F218"/>
    <mergeCell ref="G216:G218"/>
    <mergeCell ref="H216:H218"/>
    <mergeCell ref="C219:C221"/>
    <mergeCell ref="D219:F221"/>
    <mergeCell ref="G219:G221"/>
    <mergeCell ref="H219:H221"/>
    <mergeCell ref="C210:C212"/>
    <mergeCell ref="D210:F212"/>
    <mergeCell ref="G210:G212"/>
    <mergeCell ref="H210:H212"/>
    <mergeCell ref="C213:C215"/>
    <mergeCell ref="D213:F215"/>
    <mergeCell ref="G213:G215"/>
    <mergeCell ref="H213:H215"/>
    <mergeCell ref="C204:C206"/>
    <mergeCell ref="D204:F206"/>
    <mergeCell ref="G204:G206"/>
    <mergeCell ref="H204:H206"/>
    <mergeCell ref="C207:C209"/>
    <mergeCell ref="D207:F209"/>
    <mergeCell ref="G207:G209"/>
    <mergeCell ref="H207:H209"/>
    <mergeCell ref="C198:C200"/>
    <mergeCell ref="D198:F200"/>
    <mergeCell ref="G198:G200"/>
    <mergeCell ref="H198:H200"/>
    <mergeCell ref="C201:C203"/>
    <mergeCell ref="D201:F203"/>
    <mergeCell ref="G201:G203"/>
    <mergeCell ref="H201:H203"/>
    <mergeCell ref="C192:C194"/>
    <mergeCell ref="D192:F194"/>
    <mergeCell ref="G192:G194"/>
    <mergeCell ref="H192:H194"/>
    <mergeCell ref="C195:C197"/>
    <mergeCell ref="D195:F197"/>
    <mergeCell ref="G195:G197"/>
    <mergeCell ref="H195:H197"/>
    <mergeCell ref="C186:C188"/>
    <mergeCell ref="D186:F188"/>
    <mergeCell ref="G186:G188"/>
    <mergeCell ref="H186:H188"/>
    <mergeCell ref="C189:C191"/>
    <mergeCell ref="D189:F191"/>
    <mergeCell ref="G189:G191"/>
    <mergeCell ref="H189:H191"/>
    <mergeCell ref="C180:C182"/>
    <mergeCell ref="D180:F182"/>
    <mergeCell ref="G180:G182"/>
    <mergeCell ref="H180:H182"/>
    <mergeCell ref="C183:C185"/>
    <mergeCell ref="D183:F185"/>
    <mergeCell ref="G183:G185"/>
    <mergeCell ref="H183:H185"/>
    <mergeCell ref="C174:C176"/>
    <mergeCell ref="D174:F176"/>
    <mergeCell ref="G174:G176"/>
    <mergeCell ref="H174:H176"/>
    <mergeCell ref="C177:C179"/>
    <mergeCell ref="D177:F179"/>
    <mergeCell ref="G177:G179"/>
    <mergeCell ref="H177:H179"/>
    <mergeCell ref="C168:C170"/>
    <mergeCell ref="D168:F170"/>
    <mergeCell ref="G168:G170"/>
    <mergeCell ref="H168:H170"/>
    <mergeCell ref="C171:C173"/>
    <mergeCell ref="D171:F173"/>
    <mergeCell ref="G171:G173"/>
    <mergeCell ref="H171:H173"/>
    <mergeCell ref="C162:C164"/>
    <mergeCell ref="D162:F164"/>
    <mergeCell ref="G162:G164"/>
    <mergeCell ref="H162:H164"/>
    <mergeCell ref="C165:C167"/>
    <mergeCell ref="D165:F167"/>
    <mergeCell ref="G165:G167"/>
    <mergeCell ref="H165:H167"/>
    <mergeCell ref="C156:C158"/>
    <mergeCell ref="D156:F158"/>
    <mergeCell ref="G156:G158"/>
    <mergeCell ref="H156:H158"/>
    <mergeCell ref="C159:C161"/>
    <mergeCell ref="D159:F161"/>
    <mergeCell ref="G159:G161"/>
    <mergeCell ref="H159:H161"/>
    <mergeCell ref="C150:C152"/>
    <mergeCell ref="D150:F152"/>
    <mergeCell ref="G150:G152"/>
    <mergeCell ref="H150:H152"/>
    <mergeCell ref="C153:C155"/>
    <mergeCell ref="D153:F155"/>
    <mergeCell ref="G153:G155"/>
    <mergeCell ref="H153:H155"/>
    <mergeCell ref="C144:C146"/>
    <mergeCell ref="D144:F146"/>
    <mergeCell ref="G144:G146"/>
    <mergeCell ref="H144:H146"/>
    <mergeCell ref="C147:C149"/>
    <mergeCell ref="D147:F149"/>
    <mergeCell ref="G147:G149"/>
    <mergeCell ref="H147:H149"/>
    <mergeCell ref="C138:C140"/>
    <mergeCell ref="D138:F140"/>
    <mergeCell ref="G138:G140"/>
    <mergeCell ref="H138:H140"/>
    <mergeCell ref="C141:C143"/>
    <mergeCell ref="D141:F143"/>
    <mergeCell ref="G141:G143"/>
    <mergeCell ref="H141:H143"/>
    <mergeCell ref="C132:C134"/>
    <mergeCell ref="D132:F134"/>
    <mergeCell ref="G132:G134"/>
    <mergeCell ref="H132:H134"/>
    <mergeCell ref="C135:C137"/>
    <mergeCell ref="D135:F137"/>
    <mergeCell ref="G135:G137"/>
    <mergeCell ref="H135:H137"/>
    <mergeCell ref="C126:C128"/>
    <mergeCell ref="D126:F128"/>
    <mergeCell ref="G126:G128"/>
    <mergeCell ref="H126:H128"/>
    <mergeCell ref="C129:C131"/>
    <mergeCell ref="D129:F131"/>
    <mergeCell ref="G129:G131"/>
    <mergeCell ref="H129:H131"/>
    <mergeCell ref="C120:C122"/>
    <mergeCell ref="D120:F122"/>
    <mergeCell ref="G120:G122"/>
    <mergeCell ref="H120:H122"/>
    <mergeCell ref="C123:C125"/>
    <mergeCell ref="D123:F125"/>
    <mergeCell ref="G123:G125"/>
    <mergeCell ref="H123:H125"/>
    <mergeCell ref="C114:C116"/>
    <mergeCell ref="D114:F116"/>
    <mergeCell ref="G114:G116"/>
    <mergeCell ref="H114:H116"/>
    <mergeCell ref="C117:C119"/>
    <mergeCell ref="D117:F119"/>
    <mergeCell ref="G117:G119"/>
    <mergeCell ref="H117:H119"/>
    <mergeCell ref="C108:C110"/>
    <mergeCell ref="D108:F110"/>
    <mergeCell ref="G108:G110"/>
    <mergeCell ref="H108:H110"/>
    <mergeCell ref="C111:C113"/>
    <mergeCell ref="D111:F113"/>
    <mergeCell ref="G111:G113"/>
    <mergeCell ref="H111:H113"/>
    <mergeCell ref="C102:C104"/>
    <mergeCell ref="D102:F104"/>
    <mergeCell ref="G102:G104"/>
    <mergeCell ref="H102:H104"/>
    <mergeCell ref="C105:C107"/>
    <mergeCell ref="D105:F107"/>
    <mergeCell ref="G105:G107"/>
    <mergeCell ref="H105:H107"/>
    <mergeCell ref="C96:C98"/>
    <mergeCell ref="D96:F98"/>
    <mergeCell ref="G96:G98"/>
    <mergeCell ref="H96:H98"/>
    <mergeCell ref="C99:C101"/>
    <mergeCell ref="D99:F101"/>
    <mergeCell ref="G99:G101"/>
    <mergeCell ref="H99:H101"/>
    <mergeCell ref="C90:C92"/>
    <mergeCell ref="D90:F92"/>
    <mergeCell ref="G90:G92"/>
    <mergeCell ref="H90:H92"/>
    <mergeCell ref="C93:C95"/>
    <mergeCell ref="D93:F95"/>
    <mergeCell ref="G93:G95"/>
    <mergeCell ref="H93:H95"/>
    <mergeCell ref="C84:C86"/>
    <mergeCell ref="D84:F86"/>
    <mergeCell ref="G84:G86"/>
    <mergeCell ref="H84:H86"/>
    <mergeCell ref="C87:C89"/>
    <mergeCell ref="D87:F89"/>
    <mergeCell ref="G87:G89"/>
    <mergeCell ref="H87:H89"/>
    <mergeCell ref="C78:C80"/>
    <mergeCell ref="D78:F80"/>
    <mergeCell ref="G78:G80"/>
    <mergeCell ref="H78:H80"/>
    <mergeCell ref="C81:C83"/>
    <mergeCell ref="D81:F83"/>
    <mergeCell ref="G81:G83"/>
    <mergeCell ref="H81:H83"/>
    <mergeCell ref="G72:G74"/>
    <mergeCell ref="H72:H74"/>
    <mergeCell ref="C75:C77"/>
    <mergeCell ref="D75:F77"/>
    <mergeCell ref="G75:G77"/>
    <mergeCell ref="H75:H77"/>
    <mergeCell ref="N317:Q317"/>
    <mergeCell ref="C318:M318"/>
    <mergeCell ref="N318:Q318"/>
    <mergeCell ref="B319:Z319"/>
    <mergeCell ref="C69:C71"/>
    <mergeCell ref="D69:F71"/>
    <mergeCell ref="G69:G71"/>
    <mergeCell ref="H69:H71"/>
    <mergeCell ref="C72:C74"/>
    <mergeCell ref="D72:F74"/>
    <mergeCell ref="N313:Q313"/>
    <mergeCell ref="R313:Y318"/>
    <mergeCell ref="D314:H317"/>
    <mergeCell ref="J314:M314"/>
    <mergeCell ref="N314:Q314"/>
    <mergeCell ref="J315:M315"/>
    <mergeCell ref="N315:Q315"/>
    <mergeCell ref="J316:M316"/>
    <mergeCell ref="N316:Q316"/>
    <mergeCell ref="J317:M317"/>
    <mergeCell ref="C309:G309"/>
    <mergeCell ref="C310:Q310"/>
    <mergeCell ref="R310:Y310"/>
    <mergeCell ref="D311:H313"/>
    <mergeCell ref="J311:M311"/>
    <mergeCell ref="N311:Q311"/>
    <mergeCell ref="R311:Y312"/>
    <mergeCell ref="J312:M312"/>
    <mergeCell ref="N312:Q312"/>
    <mergeCell ref="J313:M313"/>
    <mergeCell ref="C63:C65"/>
    <mergeCell ref="D63:F65"/>
    <mergeCell ref="G63:G65"/>
    <mergeCell ref="H63:H65"/>
    <mergeCell ref="C66:C68"/>
    <mergeCell ref="D66:F68"/>
    <mergeCell ref="G66:G68"/>
    <mergeCell ref="H66:H68"/>
    <mergeCell ref="C57:C59"/>
    <mergeCell ref="D57:F59"/>
    <mergeCell ref="G57:G59"/>
    <mergeCell ref="H57:H59"/>
    <mergeCell ref="C60:C62"/>
    <mergeCell ref="D60:F62"/>
    <mergeCell ref="G60:G62"/>
    <mergeCell ref="H60:H62"/>
    <mergeCell ref="C51:C53"/>
    <mergeCell ref="D51:F53"/>
    <mergeCell ref="G51:G53"/>
    <mergeCell ref="H51:H53"/>
    <mergeCell ref="C54:C56"/>
    <mergeCell ref="D54:F56"/>
    <mergeCell ref="G54:G56"/>
    <mergeCell ref="H54:H56"/>
    <mergeCell ref="C45:C47"/>
    <mergeCell ref="D45:F47"/>
    <mergeCell ref="G45:G47"/>
    <mergeCell ref="H45:H47"/>
    <mergeCell ref="C48:C50"/>
    <mergeCell ref="D48:F50"/>
    <mergeCell ref="G48:G50"/>
    <mergeCell ref="H48:H50"/>
    <mergeCell ref="C39:C41"/>
    <mergeCell ref="D39:F41"/>
    <mergeCell ref="G39:G41"/>
    <mergeCell ref="H39:H41"/>
    <mergeCell ref="C42:C44"/>
    <mergeCell ref="D42:F44"/>
    <mergeCell ref="G42:G44"/>
    <mergeCell ref="H42:H44"/>
    <mergeCell ref="C33:C35"/>
    <mergeCell ref="D33:F35"/>
    <mergeCell ref="G33:G35"/>
    <mergeCell ref="H33:H35"/>
    <mergeCell ref="C36:C38"/>
    <mergeCell ref="D36:F38"/>
    <mergeCell ref="G36:G38"/>
    <mergeCell ref="H36:H38"/>
    <mergeCell ref="C27:C29"/>
    <mergeCell ref="D27:F29"/>
    <mergeCell ref="G27:G29"/>
    <mergeCell ref="H27:H29"/>
    <mergeCell ref="C30:C32"/>
    <mergeCell ref="D30:F32"/>
    <mergeCell ref="G30:G32"/>
    <mergeCell ref="H30:H32"/>
    <mergeCell ref="C21:C23"/>
    <mergeCell ref="D21:F23"/>
    <mergeCell ref="G21:G23"/>
    <mergeCell ref="H21:H23"/>
    <mergeCell ref="C24:C26"/>
    <mergeCell ref="D24:F26"/>
    <mergeCell ref="G24:G26"/>
    <mergeCell ref="H24:H26"/>
    <mergeCell ref="C15:C17"/>
    <mergeCell ref="D15:F17"/>
    <mergeCell ref="G15:G17"/>
    <mergeCell ref="H15:H17"/>
    <mergeCell ref="C18:C20"/>
    <mergeCell ref="D18:F20"/>
    <mergeCell ref="G18:G20"/>
    <mergeCell ref="H18:H20"/>
    <mergeCell ref="C9:C11"/>
    <mergeCell ref="D9:F11"/>
    <mergeCell ref="G9:G11"/>
    <mergeCell ref="H9:H11"/>
    <mergeCell ref="C12:C14"/>
    <mergeCell ref="D12:F14"/>
    <mergeCell ref="G12:G14"/>
    <mergeCell ref="H12:H14"/>
    <mergeCell ref="Y6:Y8"/>
    <mergeCell ref="J7:J8"/>
    <mergeCell ref="L7:L8"/>
    <mergeCell ref="M7:M8"/>
    <mergeCell ref="O7:O8"/>
    <mergeCell ref="P7:P8"/>
    <mergeCell ref="Q7:Q8"/>
    <mergeCell ref="R7:R8"/>
    <mergeCell ref="S6:S8"/>
    <mergeCell ref="T6:T8"/>
    <mergeCell ref="U6:U8"/>
    <mergeCell ref="V6:V8"/>
    <mergeCell ref="W6:W8"/>
    <mergeCell ref="X6:X8"/>
    <mergeCell ref="P5:Q5"/>
    <mergeCell ref="R5:Y5"/>
    <mergeCell ref="C6:C8"/>
    <mergeCell ref="D6:F8"/>
    <mergeCell ref="G6:G8"/>
    <mergeCell ref="H6:H8"/>
    <mergeCell ref="I6:I8"/>
    <mergeCell ref="J6:L6"/>
    <mergeCell ref="M6:O6"/>
    <mergeCell ref="P6:R6"/>
    <mergeCell ref="B1:B318"/>
    <mergeCell ref="C1:E1"/>
    <mergeCell ref="G1:Y1"/>
    <mergeCell ref="Z1:Z318"/>
    <mergeCell ref="C2:Y2"/>
    <mergeCell ref="C3:Y3"/>
    <mergeCell ref="C4:Y4"/>
    <mergeCell ref="C5:F5"/>
    <mergeCell ref="G5:K5"/>
    <mergeCell ref="L5:N5"/>
  </mergeCells>
  <conditionalFormatting sqref="A9:Y308">
    <cfRule type="expression" dxfId="0" priority="1">
      <formula>$A9="N"</formula>
    </cfRule>
  </conditionalFormatting>
  <dataValidations count="3">
    <dataValidation type="list" allowBlank="1" showInputMessage="1" showErrorMessage="1" sqref="C3:Y3">
      <formula1>"DA AREAR,SURENDER AREAR"</formula1>
    </dataValidation>
    <dataValidation type="list" allowBlank="1" showInputMessage="1" showErrorMessage="1" sqref="H9:H308">
      <formula1>"After-2004,Before-2004"</formula1>
    </dataValidation>
    <dataValidation type="list" allowBlank="1" showInputMessage="1" showErrorMessage="1" sqref="F1">
      <formula1>"YES,NO"</formula1>
    </dataValidation>
  </dataValidations>
  <pageMargins left="0.35433070866141736" right="0.15748031496062992" top="0.19685039370078741" bottom="0.19685039370078741" header="0.15748031496062992" footer="0.15748031496062992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XEN246"/>
  <sheetViews>
    <sheetView topLeftCell="B1" zoomScale="70" zoomScaleNormal="70" workbookViewId="0">
      <selection activeCell="C6" sqref="C6:C8"/>
    </sheetView>
  </sheetViews>
  <sheetFormatPr defaultColWidth="0" defaultRowHeight="0" customHeight="1" zeroHeight="1"/>
  <cols>
    <col min="1" max="1" width="6.140625" style="1" hidden="1" customWidth="1"/>
    <col min="2" max="2" width="7.42578125" style="1" customWidth="1"/>
    <col min="3" max="3" width="5.42578125" style="1" customWidth="1"/>
    <col min="4" max="4" width="2.5703125" style="1" customWidth="1"/>
    <col min="5" max="7" width="17.85546875" style="1" customWidth="1"/>
    <col min="8" max="8" width="16.140625" style="1" customWidth="1"/>
    <col min="9" max="9" width="15.42578125" style="1" customWidth="1"/>
    <col min="10" max="19" width="9.5703125" style="1" customWidth="1"/>
    <col min="20" max="20" width="9.5703125" style="1" hidden="1" customWidth="1"/>
    <col min="21" max="22" width="9.5703125" style="1" customWidth="1"/>
    <col min="23" max="23" width="10.7109375" style="1" customWidth="1"/>
    <col min="24" max="25" width="13.140625" style="1" customWidth="1"/>
    <col min="26" max="26" width="7.85546875" style="1" customWidth="1"/>
    <col min="27" max="16368" width="7.85546875" style="1" hidden="1"/>
    <col min="16369" max="16384" width="4" style="1" hidden="1"/>
  </cols>
  <sheetData>
    <row r="1" spans="1:211" ht="35.25" customHeight="1" thickBot="1">
      <c r="B1" s="211"/>
      <c r="C1" s="101" t="s">
        <v>43</v>
      </c>
      <c r="D1" s="102"/>
      <c r="E1" s="102"/>
      <c r="F1" s="2" t="s">
        <v>44</v>
      </c>
      <c r="G1" s="223" t="s">
        <v>55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5"/>
      <c r="Z1" s="232"/>
    </row>
    <row r="2" spans="1:211" ht="39" customHeight="1">
      <c r="B2" s="211"/>
      <c r="C2" s="228" t="s">
        <v>56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30"/>
      <c r="Z2" s="232"/>
    </row>
    <row r="3" spans="1:211" ht="20.25" customHeight="1">
      <c r="B3" s="211"/>
      <c r="C3" s="139" t="s">
        <v>45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231"/>
      <c r="Z3" s="232"/>
    </row>
    <row r="4" spans="1:211" ht="39" customHeight="1" thickBot="1">
      <c r="B4" s="211"/>
      <c r="C4" s="141" t="s">
        <v>51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3"/>
      <c r="Z4" s="232"/>
    </row>
    <row r="5" spans="1:211" s="4" customFormat="1" ht="20.25" hidden="1" customHeight="1">
      <c r="B5" s="211"/>
      <c r="C5" s="172" t="s">
        <v>24</v>
      </c>
      <c r="D5" s="173"/>
      <c r="E5" s="173"/>
      <c r="F5" s="173"/>
      <c r="G5" s="115" t="s">
        <v>34</v>
      </c>
      <c r="H5" s="115"/>
      <c r="I5" s="115"/>
      <c r="J5" s="115"/>
      <c r="K5" s="116"/>
      <c r="L5" s="99" t="s">
        <v>37</v>
      </c>
      <c r="M5" s="100"/>
      <c r="N5" s="100"/>
      <c r="O5" s="86">
        <v>27</v>
      </c>
      <c r="P5" s="144" t="s">
        <v>25</v>
      </c>
      <c r="Q5" s="145"/>
      <c r="R5" s="146">
        <v>44515</v>
      </c>
      <c r="S5" s="146"/>
      <c r="T5" s="146"/>
      <c r="U5" s="146"/>
      <c r="V5" s="146"/>
      <c r="W5" s="146"/>
      <c r="X5" s="146"/>
      <c r="Y5" s="146"/>
      <c r="Z5" s="232"/>
    </row>
    <row r="6" spans="1:211" ht="32.25" customHeight="1">
      <c r="B6" s="211"/>
      <c r="C6" s="91" t="s">
        <v>13</v>
      </c>
      <c r="D6" s="133" t="s">
        <v>22</v>
      </c>
      <c r="E6" s="163"/>
      <c r="F6" s="164"/>
      <c r="G6" s="133" t="s">
        <v>23</v>
      </c>
      <c r="H6" s="103" t="s">
        <v>40</v>
      </c>
      <c r="I6" s="103" t="s">
        <v>32</v>
      </c>
      <c r="J6" s="106" t="s">
        <v>27</v>
      </c>
      <c r="K6" s="107"/>
      <c r="L6" s="108"/>
      <c r="M6" s="109" t="s">
        <v>28</v>
      </c>
      <c r="N6" s="107"/>
      <c r="O6" s="108"/>
      <c r="P6" s="106" t="s">
        <v>29</v>
      </c>
      <c r="Q6" s="107"/>
      <c r="R6" s="108"/>
      <c r="S6" s="193" t="s">
        <v>30</v>
      </c>
      <c r="T6" s="169" t="s">
        <v>20</v>
      </c>
      <c r="U6" s="103" t="s">
        <v>31</v>
      </c>
      <c r="V6" s="91" t="s">
        <v>14</v>
      </c>
      <c r="W6" s="110" t="s">
        <v>15</v>
      </c>
      <c r="X6" s="91" t="s">
        <v>38</v>
      </c>
      <c r="Y6" s="110" t="s">
        <v>39</v>
      </c>
      <c r="Z6" s="232"/>
    </row>
    <row r="7" spans="1:211" ht="32.25" customHeight="1">
      <c r="B7" s="211"/>
      <c r="C7" s="92"/>
      <c r="D7" s="134"/>
      <c r="E7" s="165"/>
      <c r="F7" s="166"/>
      <c r="G7" s="134"/>
      <c r="H7" s="104"/>
      <c r="I7" s="162"/>
      <c r="J7" s="113" t="s">
        <v>0</v>
      </c>
      <c r="K7" s="85" t="s">
        <v>1</v>
      </c>
      <c r="L7" s="191" t="s">
        <v>2</v>
      </c>
      <c r="M7" s="113" t="s">
        <v>0</v>
      </c>
      <c r="N7" s="85" t="s">
        <v>1</v>
      </c>
      <c r="O7" s="191" t="s">
        <v>2</v>
      </c>
      <c r="P7" s="113" t="s">
        <v>0</v>
      </c>
      <c r="Q7" s="158" t="s">
        <v>1</v>
      </c>
      <c r="R7" s="191" t="s">
        <v>2</v>
      </c>
      <c r="S7" s="194"/>
      <c r="T7" s="170"/>
      <c r="U7" s="162"/>
      <c r="V7" s="92"/>
      <c r="W7" s="111"/>
      <c r="X7" s="92"/>
      <c r="Y7" s="111"/>
      <c r="Z7" s="232"/>
    </row>
    <row r="8" spans="1:211" ht="32.25" customHeight="1" thickBot="1">
      <c r="B8" s="211"/>
      <c r="C8" s="93"/>
      <c r="D8" s="135"/>
      <c r="E8" s="167"/>
      <c r="F8" s="168"/>
      <c r="G8" s="135"/>
      <c r="H8" s="105"/>
      <c r="I8" s="162"/>
      <c r="J8" s="114"/>
      <c r="K8" s="6">
        <v>0.42</v>
      </c>
      <c r="L8" s="192"/>
      <c r="M8" s="114"/>
      <c r="N8" s="6">
        <v>0.38</v>
      </c>
      <c r="O8" s="192"/>
      <c r="P8" s="114"/>
      <c r="Q8" s="159"/>
      <c r="R8" s="192"/>
      <c r="S8" s="195"/>
      <c r="T8" s="171"/>
      <c r="U8" s="196"/>
      <c r="V8" s="93"/>
      <c r="W8" s="112"/>
      <c r="X8" s="93"/>
      <c r="Y8" s="112"/>
      <c r="Z8" s="232"/>
    </row>
    <row r="9" spans="1:211" s="7" customFormat="1" ht="20.25" customHeight="1">
      <c r="A9" s="8" t="str">
        <f>IF(C9&gt;=1,"y","n")</f>
        <v>y</v>
      </c>
      <c r="B9" s="211"/>
      <c r="C9" s="160">
        <v>1</v>
      </c>
      <c r="D9" s="147" t="s">
        <v>35</v>
      </c>
      <c r="E9" s="148"/>
      <c r="F9" s="149"/>
      <c r="G9" s="130" t="s">
        <v>33</v>
      </c>
      <c r="H9" s="221" t="s">
        <v>41</v>
      </c>
      <c r="I9" s="9" t="s">
        <v>52</v>
      </c>
      <c r="J9" s="226">
        <v>47900</v>
      </c>
      <c r="K9" s="11">
        <f t="array" ref="K9">ROUND(J9*$K$8,0)</f>
        <v>20118</v>
      </c>
      <c r="L9" s="12">
        <f t="array" ref="L9">ROUND(J9+K9,0)</f>
        <v>68018</v>
      </c>
      <c r="M9" s="47">
        <f t="array" ref="M9">J9</f>
        <v>47900</v>
      </c>
      <c r="N9" s="11">
        <f t="array" ref="N9">ROUND(M9*$N$8,0)</f>
        <v>18202</v>
      </c>
      <c r="O9" s="12">
        <f t="array" ref="O9">ROUND(M9+N9,0)</f>
        <v>66102</v>
      </c>
      <c r="P9" s="13">
        <f t="array" ref="P9">ROUND(J9-M9,0)</f>
        <v>0</v>
      </c>
      <c r="Q9" s="14">
        <f t="array" ref="Q9">ROUND(K9-N9,0)</f>
        <v>1916</v>
      </c>
      <c r="R9" s="12">
        <f t="array" ref="R9">ROUND(P9+Q9,0)</f>
        <v>1916</v>
      </c>
      <c r="S9" s="15">
        <f>IF($H9="Before-2004",Q9,0)</f>
        <v>0</v>
      </c>
      <c r="T9" s="15">
        <f>IF(OR($F$1="No",$H9="Before-2004"),0,ROUND(Q9*0.1,0))</f>
        <v>0</v>
      </c>
      <c r="U9" s="16">
        <f>IF($H9="Before-2004",0,ROUND(Q9-T9,0))</f>
        <v>1916</v>
      </c>
      <c r="V9" s="17">
        <f t="array" ref="V9">ROUND(S9+T9+U9,0)</f>
        <v>1916</v>
      </c>
      <c r="W9" s="17">
        <f t="array" ref="W9">ROUND(R9-V9,0)</f>
        <v>0</v>
      </c>
      <c r="X9" s="18"/>
      <c r="Y9" s="19"/>
      <c r="Z9" s="232"/>
    </row>
    <row r="10" spans="1:211" s="7" customFormat="1" ht="20.25" customHeight="1">
      <c r="A10" s="8" t="str">
        <f>IF(C9&gt;=1,"y","n")</f>
        <v>y</v>
      </c>
      <c r="B10" s="211"/>
      <c r="C10" s="161"/>
      <c r="D10" s="150"/>
      <c r="E10" s="151"/>
      <c r="F10" s="152"/>
      <c r="G10" s="131"/>
      <c r="H10" s="222"/>
      <c r="I10" s="21" t="s">
        <v>53</v>
      </c>
      <c r="J10" s="24">
        <f>$J9</f>
        <v>47900</v>
      </c>
      <c r="K10" s="22">
        <f t="array" ref="K10">ROUND(J10*$K$8,0)</f>
        <v>20118</v>
      </c>
      <c r="L10" s="23">
        <f t="array" ref="L10">ROUND(J10+K10,0)</f>
        <v>68018</v>
      </c>
      <c r="M10" s="24">
        <f t="array" ref="M10">J10</f>
        <v>47900</v>
      </c>
      <c r="N10" s="22">
        <f t="array" ref="N10">ROUND(M10*$N$8,0)</f>
        <v>18202</v>
      </c>
      <c r="O10" s="23">
        <f t="array" ref="O10">ROUND(M10+N10,0)</f>
        <v>66102</v>
      </c>
      <c r="P10" s="25">
        <f t="array" ref="P10">ROUND(J10-M10,0)</f>
        <v>0</v>
      </c>
      <c r="Q10" s="26">
        <f t="array" ref="Q10">ROUND(K10-N10,0)</f>
        <v>1916</v>
      </c>
      <c r="R10" s="23">
        <f t="array" ref="R10">ROUND(P10+Q10,0)</f>
        <v>1916</v>
      </c>
      <c r="S10" s="27">
        <f>IF($H9="Before-2004",Q10,0)</f>
        <v>0</v>
      </c>
      <c r="T10" s="27">
        <f>IF(OR($F$1="No",$H9="Before-2004"),0,ROUND(Q10*0.1,0))</f>
        <v>0</v>
      </c>
      <c r="U10" s="28">
        <f>IF($H9="Before-2004",0,ROUND(Q10-T10,0))</f>
        <v>1916</v>
      </c>
      <c r="V10" s="29">
        <f t="array" ref="V10">ROUND(S10+T10+U10,0)</f>
        <v>1916</v>
      </c>
      <c r="W10" s="30">
        <f t="array" ref="W10">ROUND(R10-V10,0)</f>
        <v>0</v>
      </c>
      <c r="X10" s="31"/>
      <c r="Y10" s="32"/>
      <c r="Z10" s="232"/>
    </row>
    <row r="11" spans="1:211" s="7" customFormat="1" ht="20.25" customHeight="1" thickBot="1">
      <c r="A11" s="8" t="str">
        <f>IF(C9&gt;=1,"y","n")</f>
        <v>y</v>
      </c>
      <c r="B11" s="211"/>
      <c r="C11" s="161"/>
      <c r="D11" s="150"/>
      <c r="E11" s="151"/>
      <c r="F11" s="152"/>
      <c r="G11" s="131"/>
      <c r="H11" s="222"/>
      <c r="I11" s="220" t="s">
        <v>54</v>
      </c>
      <c r="J11" s="33">
        <f>$J9</f>
        <v>47900</v>
      </c>
      <c r="K11" s="34">
        <f t="array" ref="K11">ROUND(J11*$K$8,0)</f>
        <v>20118</v>
      </c>
      <c r="L11" s="35">
        <f t="array" ref="L11">ROUND(J11+K11,0)</f>
        <v>68018</v>
      </c>
      <c r="M11" s="36">
        <f t="array" ref="M11">J11</f>
        <v>47900</v>
      </c>
      <c r="N11" s="34">
        <f t="array" ref="N11">ROUND(M11*$N$8,0)</f>
        <v>18202</v>
      </c>
      <c r="O11" s="35">
        <f t="array" ref="O11">ROUND(M11+N11,0)</f>
        <v>66102</v>
      </c>
      <c r="P11" s="37">
        <f t="array" ref="P11">ROUND(J11-M11,0)</f>
        <v>0</v>
      </c>
      <c r="Q11" s="38">
        <f t="array" ref="Q11">ROUND(K11-N11,0)</f>
        <v>1916</v>
      </c>
      <c r="R11" s="35">
        <f t="array" ref="R11">ROUND(P11+Q11,0)</f>
        <v>1916</v>
      </c>
      <c r="S11" s="39">
        <f>IF($H9="Before-2004",Q11,0)</f>
        <v>0</v>
      </c>
      <c r="T11" s="39">
        <f>IF(OR($F$1="No",$H9="Before-2004"),0,ROUND(Q11*0.1,0))</f>
        <v>0</v>
      </c>
      <c r="U11" s="40">
        <f>IF($H9="Before-2004",0,ROUND(Q11-T11,0))</f>
        <v>1916</v>
      </c>
      <c r="V11" s="41">
        <f t="array" ref="V11">ROUND(S11+T11+U11,0)</f>
        <v>1916</v>
      </c>
      <c r="W11" s="42">
        <f t="array" ref="W11">ROUND(R11-V11,0)</f>
        <v>0</v>
      </c>
      <c r="X11" s="43"/>
      <c r="Y11" s="44"/>
      <c r="Z11" s="232"/>
    </row>
    <row r="12" spans="1:211" s="7" customFormat="1" ht="21.75" customHeight="1">
      <c r="A12" s="8" t="str">
        <f>IF(C12&gt;=1,"y","n")</f>
        <v>y</v>
      </c>
      <c r="B12" s="211"/>
      <c r="C12" s="160">
        <f>IF(D12&gt;0,C9+1,0)</f>
        <v>2</v>
      </c>
      <c r="D12" s="147" t="s">
        <v>36</v>
      </c>
      <c r="E12" s="148"/>
      <c r="F12" s="149"/>
      <c r="G12" s="130" t="s">
        <v>33</v>
      </c>
      <c r="H12" s="221" t="s">
        <v>42</v>
      </c>
      <c r="I12" s="9" t="str">
        <f t="shared" ref="I12:I68" si="0">I9</f>
        <v>Jan, 23</v>
      </c>
      <c r="J12" s="227">
        <v>45100</v>
      </c>
      <c r="K12" s="11">
        <f t="array" ref="K12">ROUND(J12*$K$8,0)</f>
        <v>18942</v>
      </c>
      <c r="L12" s="46">
        <f t="array" ref="L12">ROUND(J12+K12,0)</f>
        <v>64042</v>
      </c>
      <c r="M12" s="47">
        <f t="array" ref="M12">J12</f>
        <v>45100</v>
      </c>
      <c r="N12" s="11">
        <f t="array" ref="N12">ROUND(M12*$N$8,0)</f>
        <v>17138</v>
      </c>
      <c r="O12" s="46">
        <f t="array" ref="O12">ROUND(M12+N12,0)</f>
        <v>62238</v>
      </c>
      <c r="P12" s="48">
        <f t="array" ref="P12">ROUND(J12-M12,0)</f>
        <v>0</v>
      </c>
      <c r="Q12" s="49">
        <f t="array" ref="Q12">ROUND(K12-N12,0)</f>
        <v>1804</v>
      </c>
      <c r="R12" s="46">
        <f t="array" ref="R12">ROUND(P12+Q12,0)</f>
        <v>1804</v>
      </c>
      <c r="S12" s="15">
        <f t="shared" ref="S12" si="1">IF($H12="Before-2004",Q12,0)</f>
        <v>1804</v>
      </c>
      <c r="T12" s="15">
        <f t="shared" ref="T12" si="2">IF(OR($F$1="No",$H12="Before-2004"),0,ROUND(Q12*0.1,0))</f>
        <v>0</v>
      </c>
      <c r="U12" s="16">
        <f>IF($H12="Before-2004",0,ROUND(Q12-T12,0))</f>
        <v>0</v>
      </c>
      <c r="V12" s="50">
        <f t="array" ref="V12">ROUND(S12+T12+U12,0)</f>
        <v>1804</v>
      </c>
      <c r="W12" s="17">
        <f t="array" ref="W12">ROUND(R12-V12,0)</f>
        <v>0</v>
      </c>
      <c r="X12" s="51"/>
      <c r="Y12" s="19"/>
      <c r="Z12" s="232"/>
    </row>
    <row r="13" spans="1:211" s="7" customFormat="1" ht="21.75" customHeight="1">
      <c r="A13" s="8" t="str">
        <f>IF(C12&gt;=1,"y","n")</f>
        <v>y</v>
      </c>
      <c r="B13" s="211"/>
      <c r="C13" s="161"/>
      <c r="D13" s="150"/>
      <c r="E13" s="151"/>
      <c r="F13" s="152"/>
      <c r="G13" s="131"/>
      <c r="H13" s="222"/>
      <c r="I13" s="21" t="str">
        <f t="shared" si="0"/>
        <v>Feb, 23</v>
      </c>
      <c r="J13" s="52">
        <f>$J12</f>
        <v>45100</v>
      </c>
      <c r="K13" s="22">
        <f t="array" ref="K13">ROUND(J13*$K$8,0)</f>
        <v>18942</v>
      </c>
      <c r="L13" s="35">
        <f t="array" ref="L13">ROUND(J13+K13,0)</f>
        <v>64042</v>
      </c>
      <c r="M13" s="24">
        <f t="array" ref="M13">J13</f>
        <v>45100</v>
      </c>
      <c r="N13" s="22">
        <f t="array" ref="N13">ROUND(M13*$N$8,0)</f>
        <v>17138</v>
      </c>
      <c r="O13" s="35">
        <f t="array" ref="O13">ROUND(M13+N13,0)</f>
        <v>62238</v>
      </c>
      <c r="P13" s="37">
        <f t="array" ref="P13">ROUND(J13-M13,0)</f>
        <v>0</v>
      </c>
      <c r="Q13" s="38">
        <f t="array" ref="Q13">ROUND(K13-N13,0)</f>
        <v>1804</v>
      </c>
      <c r="R13" s="35">
        <f t="array" ref="R13">ROUND(P13+Q13,0)</f>
        <v>1804</v>
      </c>
      <c r="S13" s="27">
        <f t="shared" ref="S13" si="3">IF($H12="Before-2004",Q13,0)</f>
        <v>1804</v>
      </c>
      <c r="T13" s="27">
        <f t="shared" ref="T13" si="4">IF(OR($F$1="No",$H12="Before-2004"),0,ROUND(Q13*0.1,0))</f>
        <v>0</v>
      </c>
      <c r="U13" s="28">
        <f>IF($H12="Before-2004",0,ROUND(Q13-T13,0))</f>
        <v>0</v>
      </c>
      <c r="V13" s="41">
        <f t="array" ref="V13">ROUND(S13+T13+U13,0)</f>
        <v>1804</v>
      </c>
      <c r="W13" s="53">
        <f t="array" ref="W13">ROUND(R13-V13,0)</f>
        <v>0</v>
      </c>
      <c r="X13" s="43"/>
      <c r="Y13" s="54"/>
      <c r="Z13" s="232"/>
      <c r="HC13" s="55"/>
    </row>
    <row r="14" spans="1:211" s="7" customFormat="1" ht="21.75" customHeight="1" thickBot="1">
      <c r="A14" s="8" t="str">
        <f>IF(C12&gt;=1,"y","n")</f>
        <v>y</v>
      </c>
      <c r="B14" s="211"/>
      <c r="C14" s="210"/>
      <c r="D14" s="153"/>
      <c r="E14" s="154"/>
      <c r="F14" s="155"/>
      <c r="G14" s="132"/>
      <c r="H14" s="222"/>
      <c r="I14" s="77" t="str">
        <f t="shared" si="0"/>
        <v>Mar, 23</v>
      </c>
      <c r="J14" s="33">
        <f>$J12</f>
        <v>45100</v>
      </c>
      <c r="K14" s="56">
        <f t="array" ref="K14">ROUND(J14*$K$8,0)</f>
        <v>18942</v>
      </c>
      <c r="L14" s="57">
        <f t="array" ref="L14">ROUND(J14+K14,0)</f>
        <v>64042</v>
      </c>
      <c r="M14" s="58">
        <f t="array" ref="M14">J14</f>
        <v>45100</v>
      </c>
      <c r="N14" s="56">
        <f t="array" ref="N14">ROUND(M14*$N$8,0)</f>
        <v>17138</v>
      </c>
      <c r="O14" s="57">
        <f t="array" ref="O14">ROUND(M14+N14,0)</f>
        <v>62238</v>
      </c>
      <c r="P14" s="59">
        <f t="array" ref="P14">ROUND(J14-M14,0)</f>
        <v>0</v>
      </c>
      <c r="Q14" s="60">
        <f t="array" ref="Q14">ROUND(K14-N14,0)</f>
        <v>1804</v>
      </c>
      <c r="R14" s="57">
        <f t="array" ref="R14">ROUND(P14+Q14,0)</f>
        <v>1804</v>
      </c>
      <c r="S14" s="39">
        <f t="shared" ref="S14" si="5">IF($H12="Before-2004",Q14,0)</f>
        <v>1804</v>
      </c>
      <c r="T14" s="39">
        <f t="shared" ref="T14" si="6">IF(OR($F$1="No",$H12="Before-2004"),0,ROUND(Q14*0.1,0))</f>
        <v>0</v>
      </c>
      <c r="U14" s="40">
        <f>IF($H12="Before-2004",0,ROUND(Q14-T14,0))</f>
        <v>0</v>
      </c>
      <c r="V14" s="61">
        <f t="array" ref="V14">ROUND(S14+T14+U14,0)</f>
        <v>1804</v>
      </c>
      <c r="W14" s="62">
        <f t="array" ref="W14">ROUND(R14-V14,0)</f>
        <v>0</v>
      </c>
      <c r="X14" s="63"/>
      <c r="Y14" s="64"/>
      <c r="Z14" s="232"/>
    </row>
    <row r="15" spans="1:211" s="7" customFormat="1" ht="21.75" customHeight="1">
      <c r="A15" s="8" t="str">
        <f>IF(C15&gt;=1,"y","n")</f>
        <v>n</v>
      </c>
      <c r="B15" s="211"/>
      <c r="C15" s="160">
        <f>IF(D15&gt;0,C12+1,0)</f>
        <v>0</v>
      </c>
      <c r="D15" s="209"/>
      <c r="E15" s="148"/>
      <c r="F15" s="149"/>
      <c r="G15" s="130"/>
      <c r="H15" s="221"/>
      <c r="I15" s="9" t="str">
        <f t="shared" si="0"/>
        <v>Jan, 23</v>
      </c>
      <c r="J15" s="227"/>
      <c r="K15" s="11">
        <f t="array" ref="K15">ROUND(J15*$K$8,0)</f>
        <v>0</v>
      </c>
      <c r="L15" s="46">
        <f t="array" ref="L15">ROUND(J15+K15,0)</f>
        <v>0</v>
      </c>
      <c r="M15" s="47">
        <f t="array" ref="M15">J15</f>
        <v>0</v>
      </c>
      <c r="N15" s="11">
        <f t="array" ref="N15">ROUND(M15*$N$8,0)</f>
        <v>0</v>
      </c>
      <c r="O15" s="46">
        <f t="array" ref="O15">ROUND(M15+N15,0)</f>
        <v>0</v>
      </c>
      <c r="P15" s="48">
        <f t="array" ref="P15">ROUND(J15-M15,0)</f>
        <v>0</v>
      </c>
      <c r="Q15" s="49">
        <f t="array" ref="Q15">ROUND(K15-N15,0)</f>
        <v>0</v>
      </c>
      <c r="R15" s="46">
        <f t="array" ref="R15">ROUND(P15+Q15,0)</f>
        <v>0</v>
      </c>
      <c r="S15" s="15">
        <f t="shared" ref="S15" si="7">IF($H15="Before-2004",Q15,0)</f>
        <v>0</v>
      </c>
      <c r="T15" s="15">
        <f t="shared" ref="T15" si="8">IF(OR($F$1="No",$H15="Before-2004"),0,ROUND(Q15*0.1,0))</f>
        <v>0</v>
      </c>
      <c r="U15" s="16">
        <f>IF($H15="Before-2004",0,ROUND(Q15-T15,0))</f>
        <v>0</v>
      </c>
      <c r="V15" s="50">
        <f t="array" ref="V15">ROUND(S15+T15+U15,0)</f>
        <v>0</v>
      </c>
      <c r="W15" s="17">
        <f t="array" ref="W15">ROUND(R15-V15,0)</f>
        <v>0</v>
      </c>
      <c r="X15" s="51"/>
      <c r="Y15" s="19"/>
      <c r="Z15" s="232"/>
    </row>
    <row r="16" spans="1:211" s="7" customFormat="1" ht="21.75" customHeight="1">
      <c r="A16" s="8" t="str">
        <f>IF(C15&gt;=1,"y","n")</f>
        <v>n</v>
      </c>
      <c r="B16" s="211"/>
      <c r="C16" s="161"/>
      <c r="D16" s="150"/>
      <c r="E16" s="151"/>
      <c r="F16" s="152"/>
      <c r="G16" s="131"/>
      <c r="H16" s="222"/>
      <c r="I16" s="21" t="str">
        <f t="shared" si="0"/>
        <v>Feb, 23</v>
      </c>
      <c r="J16" s="52">
        <f>$J15</f>
        <v>0</v>
      </c>
      <c r="K16" s="22">
        <f t="array" ref="K16">ROUND(J16*$K$8,0)</f>
        <v>0</v>
      </c>
      <c r="L16" s="35">
        <f t="array" ref="L16">ROUND(J16+K16,0)</f>
        <v>0</v>
      </c>
      <c r="M16" s="24">
        <f t="array" ref="M16">J16</f>
        <v>0</v>
      </c>
      <c r="N16" s="22">
        <f t="array" ref="N16">ROUND(M16*$N$8,0)</f>
        <v>0</v>
      </c>
      <c r="O16" s="35">
        <f t="array" ref="O16">ROUND(M16+N16,0)</f>
        <v>0</v>
      </c>
      <c r="P16" s="37">
        <f t="array" ref="P16">ROUND(J16-M16,0)</f>
        <v>0</v>
      </c>
      <c r="Q16" s="38">
        <f t="array" ref="Q16">ROUND(K16-N16,0)</f>
        <v>0</v>
      </c>
      <c r="R16" s="35">
        <f t="array" ref="R16">ROUND(P16+Q16,0)</f>
        <v>0</v>
      </c>
      <c r="S16" s="27">
        <f t="shared" ref="S16" si="9">IF($H15="Before-2004",Q16,0)</f>
        <v>0</v>
      </c>
      <c r="T16" s="27">
        <f t="shared" ref="T16" si="10">IF(OR($F$1="No",$H15="Before-2004"),0,ROUND(Q16*0.1,0))</f>
        <v>0</v>
      </c>
      <c r="U16" s="28">
        <f>IF($H15="Before-2004",0,ROUND(Q16-T16,0))</f>
        <v>0</v>
      </c>
      <c r="V16" s="41">
        <f t="array" ref="V16">ROUND(S16+T16+U16,0)</f>
        <v>0</v>
      </c>
      <c r="W16" s="53">
        <f t="array" ref="W16">ROUND(R16-V16,0)</f>
        <v>0</v>
      </c>
      <c r="X16" s="43"/>
      <c r="Y16" s="54"/>
      <c r="Z16" s="232"/>
    </row>
    <row r="17" spans="1:211" s="7" customFormat="1" ht="21.75" customHeight="1" thickBot="1">
      <c r="A17" s="8" t="str">
        <f>IF(C15&gt;=1,"y","n")</f>
        <v>n</v>
      </c>
      <c r="B17" s="211"/>
      <c r="C17" s="210"/>
      <c r="D17" s="153"/>
      <c r="E17" s="154"/>
      <c r="F17" s="155"/>
      <c r="G17" s="132"/>
      <c r="H17" s="222"/>
      <c r="I17" s="77" t="str">
        <f t="shared" si="0"/>
        <v>Mar, 23</v>
      </c>
      <c r="J17" s="33">
        <f>$J15</f>
        <v>0</v>
      </c>
      <c r="K17" s="56">
        <f t="array" ref="K17">ROUND(J17*$K$8,0)</f>
        <v>0</v>
      </c>
      <c r="L17" s="57">
        <f t="array" ref="L17">ROUND(J17+K17,0)</f>
        <v>0</v>
      </c>
      <c r="M17" s="58">
        <f t="array" ref="M17">J17</f>
        <v>0</v>
      </c>
      <c r="N17" s="56">
        <f t="array" ref="N17">ROUND(M17*$N$8,0)</f>
        <v>0</v>
      </c>
      <c r="O17" s="57">
        <f t="array" ref="O17">ROUND(M17+N17,0)</f>
        <v>0</v>
      </c>
      <c r="P17" s="59">
        <f t="array" ref="P17">ROUND(J17-M17,0)</f>
        <v>0</v>
      </c>
      <c r="Q17" s="60">
        <f t="array" ref="Q17">ROUND(K17-N17,0)</f>
        <v>0</v>
      </c>
      <c r="R17" s="57">
        <f t="array" ref="R17">ROUND(P17+Q17,0)</f>
        <v>0</v>
      </c>
      <c r="S17" s="39">
        <f t="shared" ref="S17" si="11">IF($H15="Before-2004",Q17,0)</f>
        <v>0</v>
      </c>
      <c r="T17" s="39">
        <f t="shared" ref="T17" si="12">IF(OR($F$1="No",$H15="Before-2004"),0,ROUND(Q17*0.1,0))</f>
        <v>0</v>
      </c>
      <c r="U17" s="40">
        <f>IF($H15="Before-2004",0,ROUND(Q17-T17,0))</f>
        <v>0</v>
      </c>
      <c r="V17" s="61">
        <f t="array" ref="V17">ROUND(S17+T17+U17,0)</f>
        <v>0</v>
      </c>
      <c r="W17" s="62">
        <f t="array" ref="W17">ROUND(R17-V17,0)</f>
        <v>0</v>
      </c>
      <c r="X17" s="63"/>
      <c r="Y17" s="64"/>
      <c r="Z17" s="232"/>
    </row>
    <row r="18" spans="1:211" s="7" customFormat="1" ht="21.75" customHeight="1">
      <c r="A18" s="8" t="str">
        <f>IF(C18&gt;=1,"y","n")</f>
        <v>n</v>
      </c>
      <c r="B18" s="211"/>
      <c r="C18" s="160">
        <f>IF(D18&gt;0,C15+1,0)</f>
        <v>0</v>
      </c>
      <c r="D18" s="147"/>
      <c r="E18" s="148"/>
      <c r="F18" s="149"/>
      <c r="G18" s="130"/>
      <c r="H18" s="221"/>
      <c r="I18" s="9" t="str">
        <f t="shared" si="0"/>
        <v>Jan, 23</v>
      </c>
      <c r="J18" s="227"/>
      <c r="K18" s="11">
        <f t="array" ref="K18">ROUND(J18*$K$8,0)</f>
        <v>0</v>
      </c>
      <c r="L18" s="46">
        <f t="array" ref="L18">ROUND(J18+K18,0)</f>
        <v>0</v>
      </c>
      <c r="M18" s="47">
        <f t="array" ref="M18">J18</f>
        <v>0</v>
      </c>
      <c r="N18" s="11">
        <f t="array" ref="N18">ROUND(M18*$N$8,0)</f>
        <v>0</v>
      </c>
      <c r="O18" s="46">
        <f t="array" ref="O18">ROUND(M18+N18,0)</f>
        <v>0</v>
      </c>
      <c r="P18" s="48">
        <f t="array" ref="P18">ROUND(J18-M18,0)</f>
        <v>0</v>
      </c>
      <c r="Q18" s="49">
        <f t="array" ref="Q18">ROUND(K18-N18,0)</f>
        <v>0</v>
      </c>
      <c r="R18" s="46">
        <f t="array" ref="R18">ROUND(P18+Q18,0)</f>
        <v>0</v>
      </c>
      <c r="S18" s="15">
        <f t="shared" ref="S18" si="13">IF($H18="Before-2004",Q18,0)</f>
        <v>0</v>
      </c>
      <c r="T18" s="15">
        <f t="shared" ref="T18" si="14">IF(OR($F$1="No",$H18="Before-2004"),0,ROUND(Q18*0.1,0))</f>
        <v>0</v>
      </c>
      <c r="U18" s="16">
        <f>IF($H18="Before-2004",0,ROUND(Q18-T18,0))</f>
        <v>0</v>
      </c>
      <c r="V18" s="50">
        <f t="array" ref="V18">ROUND(S18+T18+U18,0)</f>
        <v>0</v>
      </c>
      <c r="W18" s="17">
        <f t="array" ref="W18">ROUND(R18-V18,0)</f>
        <v>0</v>
      </c>
      <c r="X18" s="51"/>
      <c r="Y18" s="19"/>
      <c r="Z18" s="232"/>
    </row>
    <row r="19" spans="1:211" s="7" customFormat="1" ht="21.75" customHeight="1">
      <c r="A19" s="8" t="str">
        <f>IF(C18&gt;=1,"y","n")</f>
        <v>n</v>
      </c>
      <c r="B19" s="211"/>
      <c r="C19" s="161"/>
      <c r="D19" s="150"/>
      <c r="E19" s="151"/>
      <c r="F19" s="152"/>
      <c r="G19" s="131"/>
      <c r="H19" s="222"/>
      <c r="I19" s="21" t="str">
        <f t="shared" si="0"/>
        <v>Feb, 23</v>
      </c>
      <c r="J19" s="52">
        <f>$J18</f>
        <v>0</v>
      </c>
      <c r="K19" s="22">
        <f t="array" ref="K19">ROUND(J19*$K$8,0)</f>
        <v>0</v>
      </c>
      <c r="L19" s="35">
        <f t="array" ref="L19">ROUND(J19+K19,0)</f>
        <v>0</v>
      </c>
      <c r="M19" s="24">
        <f t="array" ref="M19">J19</f>
        <v>0</v>
      </c>
      <c r="N19" s="22">
        <f t="array" ref="N19">ROUND(M19*$N$8,0)</f>
        <v>0</v>
      </c>
      <c r="O19" s="35">
        <f t="array" ref="O19">ROUND(M19+N19,0)</f>
        <v>0</v>
      </c>
      <c r="P19" s="37">
        <f t="array" ref="P19">ROUND(J19-M19,0)</f>
        <v>0</v>
      </c>
      <c r="Q19" s="38">
        <f t="array" ref="Q19">ROUND(K19-N19,0)</f>
        <v>0</v>
      </c>
      <c r="R19" s="35">
        <f t="array" ref="R19">ROUND(P19+Q19,0)</f>
        <v>0</v>
      </c>
      <c r="S19" s="27">
        <f t="shared" ref="S19" si="15">IF($H18="Before-2004",Q19,0)</f>
        <v>0</v>
      </c>
      <c r="T19" s="27">
        <f t="shared" ref="T19" si="16">IF(OR($F$1="No",$H18="Before-2004"),0,ROUND(Q19*0.1,0))</f>
        <v>0</v>
      </c>
      <c r="U19" s="28">
        <f>IF($H18="Before-2004",0,ROUND(Q19-T19,0))</f>
        <v>0</v>
      </c>
      <c r="V19" s="41">
        <f t="array" ref="V19">ROUND(S19+T19+U19,0)</f>
        <v>0</v>
      </c>
      <c r="W19" s="53">
        <f t="array" ref="W19">ROUND(R19-V19,0)</f>
        <v>0</v>
      </c>
      <c r="X19" s="43"/>
      <c r="Y19" s="54"/>
      <c r="Z19" s="232"/>
    </row>
    <row r="20" spans="1:211" s="7" customFormat="1" ht="21.75" customHeight="1" thickBot="1">
      <c r="A20" s="8" t="str">
        <f>IF(C18&gt;=1,"y","n")</f>
        <v>n</v>
      </c>
      <c r="B20" s="211"/>
      <c r="C20" s="210"/>
      <c r="D20" s="153"/>
      <c r="E20" s="154"/>
      <c r="F20" s="155"/>
      <c r="G20" s="132"/>
      <c r="H20" s="222"/>
      <c r="I20" s="77" t="str">
        <f t="shared" si="0"/>
        <v>Mar, 23</v>
      </c>
      <c r="J20" s="33">
        <f>$J18</f>
        <v>0</v>
      </c>
      <c r="K20" s="56">
        <f t="array" ref="K20">ROUND(J20*$K$8,0)</f>
        <v>0</v>
      </c>
      <c r="L20" s="57">
        <f t="array" ref="L20">ROUND(J20+K20,0)</f>
        <v>0</v>
      </c>
      <c r="M20" s="58">
        <f t="array" ref="M20">J20</f>
        <v>0</v>
      </c>
      <c r="N20" s="56">
        <f t="array" ref="N20">ROUND(M20*$N$8,0)</f>
        <v>0</v>
      </c>
      <c r="O20" s="57">
        <f t="array" ref="O20">ROUND(M20+N20,0)</f>
        <v>0</v>
      </c>
      <c r="P20" s="59">
        <f t="array" ref="P20">ROUND(J20-M20,0)</f>
        <v>0</v>
      </c>
      <c r="Q20" s="60">
        <f t="array" ref="Q20">ROUND(K20-N20,0)</f>
        <v>0</v>
      </c>
      <c r="R20" s="57">
        <f t="array" ref="R20">ROUND(P20+Q20,0)</f>
        <v>0</v>
      </c>
      <c r="S20" s="39">
        <f t="shared" ref="S20" si="17">IF($H18="Before-2004",Q20,0)</f>
        <v>0</v>
      </c>
      <c r="T20" s="39">
        <f t="shared" ref="T20" si="18">IF(OR($F$1="No",$H18="Before-2004"),0,ROUND(Q20*0.1,0))</f>
        <v>0</v>
      </c>
      <c r="U20" s="40">
        <f>IF($H18="Before-2004",0,ROUND(Q20-T20,0))</f>
        <v>0</v>
      </c>
      <c r="V20" s="61">
        <f t="array" ref="V20">ROUND(S20+T20+U20,0)</f>
        <v>0</v>
      </c>
      <c r="W20" s="62">
        <f t="array" ref="W20">ROUND(R20-V20,0)</f>
        <v>0</v>
      </c>
      <c r="X20" s="63"/>
      <c r="Y20" s="64"/>
      <c r="Z20" s="232"/>
    </row>
    <row r="21" spans="1:211" s="7" customFormat="1" ht="21.75" customHeight="1">
      <c r="A21" s="8" t="str">
        <f>IF(C21&gt;=1,"y","n")</f>
        <v>n</v>
      </c>
      <c r="B21" s="211"/>
      <c r="C21" s="160">
        <f>IF(D21&gt;0,C18+1,0)</f>
        <v>0</v>
      </c>
      <c r="D21" s="147"/>
      <c r="E21" s="148"/>
      <c r="F21" s="149"/>
      <c r="G21" s="130"/>
      <c r="H21" s="221"/>
      <c r="I21" s="9" t="str">
        <f t="shared" si="0"/>
        <v>Jan, 23</v>
      </c>
      <c r="J21" s="227"/>
      <c r="K21" s="11">
        <f t="array" ref="K21">ROUND(J21*$K$8,0)</f>
        <v>0</v>
      </c>
      <c r="L21" s="46">
        <f t="array" ref="L21">ROUND(J21+K21,0)</f>
        <v>0</v>
      </c>
      <c r="M21" s="47">
        <f t="array" ref="M21">J21</f>
        <v>0</v>
      </c>
      <c r="N21" s="11">
        <f t="array" ref="N21">ROUND(M21*$N$8,0)</f>
        <v>0</v>
      </c>
      <c r="O21" s="46">
        <f t="array" ref="O21">ROUND(M21+N21,0)</f>
        <v>0</v>
      </c>
      <c r="P21" s="48">
        <f t="array" ref="P21">ROUND(J21-M21,0)</f>
        <v>0</v>
      </c>
      <c r="Q21" s="49">
        <f t="array" ref="Q21">ROUND(K21-N21,0)</f>
        <v>0</v>
      </c>
      <c r="R21" s="46">
        <f t="array" ref="R21">ROUND(P21+Q21,0)</f>
        <v>0</v>
      </c>
      <c r="S21" s="15">
        <f t="shared" ref="S21" si="19">IF($H21="Before-2004",Q21,0)</f>
        <v>0</v>
      </c>
      <c r="T21" s="15">
        <f t="shared" ref="T21" si="20">IF(OR($F$1="No",$H21="Before-2004"),0,ROUND(Q21*0.1,0))</f>
        <v>0</v>
      </c>
      <c r="U21" s="16">
        <f>IF($H21="Before-2004",0,ROUND(Q21-T21,0))</f>
        <v>0</v>
      </c>
      <c r="V21" s="50">
        <f t="array" ref="V21">ROUND(S21+T21+U21,0)</f>
        <v>0</v>
      </c>
      <c r="W21" s="17">
        <f t="array" ref="W21">ROUND(R21-V21,0)</f>
        <v>0</v>
      </c>
      <c r="X21" s="51"/>
      <c r="Y21" s="19"/>
      <c r="Z21" s="232"/>
    </row>
    <row r="22" spans="1:211" s="7" customFormat="1" ht="21.75" customHeight="1">
      <c r="A22" s="8" t="str">
        <f>IF(C21&gt;=1,"y","n")</f>
        <v>n</v>
      </c>
      <c r="B22" s="211"/>
      <c r="C22" s="161"/>
      <c r="D22" s="150"/>
      <c r="E22" s="151"/>
      <c r="F22" s="152"/>
      <c r="G22" s="131"/>
      <c r="H22" s="222"/>
      <c r="I22" s="21" t="str">
        <f t="shared" si="0"/>
        <v>Feb, 23</v>
      </c>
      <c r="J22" s="52">
        <f>$J21</f>
        <v>0</v>
      </c>
      <c r="K22" s="22">
        <f t="array" ref="K22">ROUND(J22*$K$8,0)</f>
        <v>0</v>
      </c>
      <c r="L22" s="35">
        <f t="array" ref="L22">ROUND(J22+K22,0)</f>
        <v>0</v>
      </c>
      <c r="M22" s="24">
        <f t="array" ref="M22">J22</f>
        <v>0</v>
      </c>
      <c r="N22" s="22">
        <f t="array" ref="N22">ROUND(M22*$N$8,0)</f>
        <v>0</v>
      </c>
      <c r="O22" s="35">
        <f t="array" ref="O22">ROUND(M22+N22,0)</f>
        <v>0</v>
      </c>
      <c r="P22" s="37">
        <f t="array" ref="P22">ROUND(J22-M22,0)</f>
        <v>0</v>
      </c>
      <c r="Q22" s="38">
        <f t="array" ref="Q22">ROUND(K22-N22,0)</f>
        <v>0</v>
      </c>
      <c r="R22" s="35">
        <f t="array" ref="R22">ROUND(P22+Q22,0)</f>
        <v>0</v>
      </c>
      <c r="S22" s="27">
        <f t="shared" ref="S22" si="21">IF($H21="Before-2004",Q22,0)</f>
        <v>0</v>
      </c>
      <c r="T22" s="27">
        <f t="shared" ref="T22" si="22">IF(OR($F$1="No",$H21="Before-2004"),0,ROUND(Q22*0.1,0))</f>
        <v>0</v>
      </c>
      <c r="U22" s="28">
        <f>IF($H21="Before-2004",0,ROUND(Q22-T22,0))</f>
        <v>0</v>
      </c>
      <c r="V22" s="41">
        <f t="array" ref="V22">ROUND(S22+T22+U22,0)</f>
        <v>0</v>
      </c>
      <c r="W22" s="53">
        <f t="array" ref="W22">ROUND(R22-V22,0)</f>
        <v>0</v>
      </c>
      <c r="X22" s="43"/>
      <c r="Y22" s="54"/>
      <c r="Z22" s="232"/>
    </row>
    <row r="23" spans="1:211" s="7" customFormat="1" ht="21.75" customHeight="1" thickBot="1">
      <c r="A23" s="8" t="str">
        <f>IF(C21&gt;=1,"y","n")</f>
        <v>n</v>
      </c>
      <c r="B23" s="211"/>
      <c r="C23" s="210"/>
      <c r="D23" s="153"/>
      <c r="E23" s="154"/>
      <c r="F23" s="155"/>
      <c r="G23" s="132"/>
      <c r="H23" s="222"/>
      <c r="I23" s="77" t="str">
        <f t="shared" si="0"/>
        <v>Mar, 23</v>
      </c>
      <c r="J23" s="33">
        <f>$J21</f>
        <v>0</v>
      </c>
      <c r="K23" s="56">
        <f t="array" ref="K23">ROUND(J23*$K$8,0)</f>
        <v>0</v>
      </c>
      <c r="L23" s="57">
        <f t="array" ref="L23">ROUND(J23+K23,0)</f>
        <v>0</v>
      </c>
      <c r="M23" s="58">
        <f t="array" ref="M23">J23</f>
        <v>0</v>
      </c>
      <c r="N23" s="56">
        <f t="array" ref="N23">ROUND(M23*$N$8,0)</f>
        <v>0</v>
      </c>
      <c r="O23" s="57">
        <f t="array" ref="O23">ROUND(M23+N23,0)</f>
        <v>0</v>
      </c>
      <c r="P23" s="59">
        <f t="array" ref="P23">ROUND(J23-M23,0)</f>
        <v>0</v>
      </c>
      <c r="Q23" s="60">
        <f t="array" ref="Q23">ROUND(K23-N23,0)</f>
        <v>0</v>
      </c>
      <c r="R23" s="57">
        <f t="array" ref="R23">ROUND(P23+Q23,0)</f>
        <v>0</v>
      </c>
      <c r="S23" s="39">
        <f t="shared" ref="S23" si="23">IF($H21="Before-2004",Q23,0)</f>
        <v>0</v>
      </c>
      <c r="T23" s="39">
        <f t="shared" ref="T23" si="24">IF(OR($F$1="No",$H21="Before-2004"),0,ROUND(Q23*0.1,0))</f>
        <v>0</v>
      </c>
      <c r="U23" s="40">
        <f>IF($H21="Before-2004",0,ROUND(Q23-T23,0))</f>
        <v>0</v>
      </c>
      <c r="V23" s="61">
        <f t="array" ref="V23">ROUND(S23+T23+U23,0)</f>
        <v>0</v>
      </c>
      <c r="W23" s="62">
        <f t="array" ref="W23">ROUND(R23-V23,0)</f>
        <v>0</v>
      </c>
      <c r="X23" s="63"/>
      <c r="Y23" s="64"/>
      <c r="Z23" s="232"/>
    </row>
    <row r="24" spans="1:211" s="7" customFormat="1" ht="21.75" customHeight="1">
      <c r="A24" s="8" t="str">
        <f>IF(C24&gt;=1,"y","n")</f>
        <v>n</v>
      </c>
      <c r="B24" s="211"/>
      <c r="C24" s="160">
        <f>IF(D24&gt;0,C21+1,0)</f>
        <v>0</v>
      </c>
      <c r="D24" s="147"/>
      <c r="E24" s="148"/>
      <c r="F24" s="149"/>
      <c r="G24" s="130"/>
      <c r="H24" s="221"/>
      <c r="I24" s="9" t="str">
        <f t="shared" si="0"/>
        <v>Jan, 23</v>
      </c>
      <c r="J24" s="227">
        <v>0</v>
      </c>
      <c r="K24" s="11">
        <f t="array" ref="K24">ROUND(J24*$K$8,0)</f>
        <v>0</v>
      </c>
      <c r="L24" s="46">
        <f t="array" ref="L24">ROUND(J24+K24,0)</f>
        <v>0</v>
      </c>
      <c r="M24" s="47">
        <f t="array" ref="M24">J24</f>
        <v>0</v>
      </c>
      <c r="N24" s="11">
        <f t="array" ref="N24">ROUND(M24*$N$8,0)</f>
        <v>0</v>
      </c>
      <c r="O24" s="46">
        <f t="array" ref="O24">ROUND(M24+N24,0)</f>
        <v>0</v>
      </c>
      <c r="P24" s="48">
        <f t="array" ref="P24">ROUND(J24-M24,0)</f>
        <v>0</v>
      </c>
      <c r="Q24" s="49">
        <f t="array" ref="Q24">ROUND(K24-N24,0)</f>
        <v>0</v>
      </c>
      <c r="R24" s="46">
        <f t="array" ref="R24">ROUND(P24+Q24,0)</f>
        <v>0</v>
      </c>
      <c r="S24" s="15">
        <f t="shared" ref="S24" si="25">IF($H24="Before-2004",Q24,0)</f>
        <v>0</v>
      </c>
      <c r="T24" s="15">
        <f t="shared" ref="T24" si="26">IF(OR($F$1="No",$H24="Before-2004"),0,ROUND(Q24*0.1,0))</f>
        <v>0</v>
      </c>
      <c r="U24" s="16">
        <f>IF($H24="Before-2004",0,ROUND(Q24-T24,0))</f>
        <v>0</v>
      </c>
      <c r="V24" s="50">
        <f t="array" ref="V24">ROUND(S24+T24+U24,0)</f>
        <v>0</v>
      </c>
      <c r="W24" s="17">
        <f t="array" ref="W24">ROUND(R24-V24,0)</f>
        <v>0</v>
      </c>
      <c r="X24" s="51"/>
      <c r="Y24" s="19"/>
      <c r="Z24" s="232"/>
    </row>
    <row r="25" spans="1:211" s="7" customFormat="1" ht="21.75" customHeight="1">
      <c r="A25" s="8" t="str">
        <f>IF(C24&gt;=1,"y","n")</f>
        <v>n</v>
      </c>
      <c r="B25" s="211"/>
      <c r="C25" s="161"/>
      <c r="D25" s="150"/>
      <c r="E25" s="151"/>
      <c r="F25" s="152"/>
      <c r="G25" s="131"/>
      <c r="H25" s="222"/>
      <c r="I25" s="21" t="str">
        <f t="shared" si="0"/>
        <v>Feb, 23</v>
      </c>
      <c r="J25" s="52">
        <f>$J24</f>
        <v>0</v>
      </c>
      <c r="K25" s="22">
        <f t="array" ref="K25">ROUND(J25*$K$8,0)</f>
        <v>0</v>
      </c>
      <c r="L25" s="35">
        <f t="array" ref="L25">ROUND(J25+K25,0)</f>
        <v>0</v>
      </c>
      <c r="M25" s="24">
        <f t="array" ref="M25">J25</f>
        <v>0</v>
      </c>
      <c r="N25" s="22">
        <f t="array" ref="N25">ROUND(M25*$N$8,0)</f>
        <v>0</v>
      </c>
      <c r="O25" s="35">
        <f t="array" ref="O25">ROUND(M25+N25,0)</f>
        <v>0</v>
      </c>
      <c r="P25" s="37">
        <f t="array" ref="P25">ROUND(J25-M25,0)</f>
        <v>0</v>
      </c>
      <c r="Q25" s="38">
        <f t="array" ref="Q25">ROUND(K25-N25,0)</f>
        <v>0</v>
      </c>
      <c r="R25" s="35">
        <f t="array" ref="R25">ROUND(P25+Q25,0)</f>
        <v>0</v>
      </c>
      <c r="S25" s="27">
        <f t="shared" ref="S25" si="27">IF($H24="Before-2004",Q25,0)</f>
        <v>0</v>
      </c>
      <c r="T25" s="27">
        <f t="shared" ref="T25" si="28">IF(OR($F$1="No",$H24="Before-2004"),0,ROUND(Q25*0.1,0))</f>
        <v>0</v>
      </c>
      <c r="U25" s="28">
        <f>IF($H24="Before-2004",0,ROUND(Q25-T25,0))</f>
        <v>0</v>
      </c>
      <c r="V25" s="41">
        <f t="array" ref="V25">ROUND(S25+T25+U25,0)</f>
        <v>0</v>
      </c>
      <c r="W25" s="53">
        <f t="array" ref="W25">ROUND(R25-V25,0)</f>
        <v>0</v>
      </c>
      <c r="X25" s="43"/>
      <c r="Y25" s="54"/>
      <c r="Z25" s="232"/>
      <c r="HC25" s="55"/>
    </row>
    <row r="26" spans="1:211" s="7" customFormat="1" ht="21.75" customHeight="1" thickBot="1">
      <c r="A26" s="8" t="str">
        <f>IF(C24&gt;=1,"y","n")</f>
        <v>n</v>
      </c>
      <c r="B26" s="211"/>
      <c r="C26" s="210"/>
      <c r="D26" s="153"/>
      <c r="E26" s="154"/>
      <c r="F26" s="155"/>
      <c r="G26" s="132"/>
      <c r="H26" s="222"/>
      <c r="I26" s="77" t="str">
        <f t="shared" si="0"/>
        <v>Mar, 23</v>
      </c>
      <c r="J26" s="33">
        <f>$J24</f>
        <v>0</v>
      </c>
      <c r="K26" s="56">
        <f t="array" ref="K26">ROUND(J26*$K$8,0)</f>
        <v>0</v>
      </c>
      <c r="L26" s="57">
        <f t="array" ref="L26">ROUND(J26+K26,0)</f>
        <v>0</v>
      </c>
      <c r="M26" s="58">
        <f t="array" ref="M26">J26</f>
        <v>0</v>
      </c>
      <c r="N26" s="56">
        <f t="array" ref="N26">ROUND(M26*$N$8,0)</f>
        <v>0</v>
      </c>
      <c r="O26" s="57">
        <f t="array" ref="O26">ROUND(M26+N26,0)</f>
        <v>0</v>
      </c>
      <c r="P26" s="59">
        <f t="array" ref="P26">ROUND(J26-M26,0)</f>
        <v>0</v>
      </c>
      <c r="Q26" s="60">
        <f t="array" ref="Q26">ROUND(K26-N26,0)</f>
        <v>0</v>
      </c>
      <c r="R26" s="57">
        <f t="array" ref="R26">ROUND(P26+Q26,0)</f>
        <v>0</v>
      </c>
      <c r="S26" s="39">
        <f t="shared" ref="S26" si="29">IF($H24="Before-2004",Q26,0)</f>
        <v>0</v>
      </c>
      <c r="T26" s="39">
        <f t="shared" ref="T26" si="30">IF(OR($F$1="No",$H24="Before-2004"),0,ROUND(Q26*0.1,0))</f>
        <v>0</v>
      </c>
      <c r="U26" s="40">
        <f>IF($H24="Before-2004",0,ROUND(Q26-T26,0))</f>
        <v>0</v>
      </c>
      <c r="V26" s="61">
        <f t="array" ref="V26">ROUND(S26+T26+U26,0)</f>
        <v>0</v>
      </c>
      <c r="W26" s="62">
        <f t="array" ref="W26">ROUND(R26-V26,0)</f>
        <v>0</v>
      </c>
      <c r="X26" s="63"/>
      <c r="Y26" s="64"/>
      <c r="Z26" s="232"/>
    </row>
    <row r="27" spans="1:211" s="7" customFormat="1" ht="21.75" customHeight="1">
      <c r="A27" s="8" t="str">
        <f>IF(C27&gt;=1,"y","n")</f>
        <v>n</v>
      </c>
      <c r="B27" s="211"/>
      <c r="C27" s="160">
        <f>IF(D27&gt;0,C24+1,0)</f>
        <v>0</v>
      </c>
      <c r="D27" s="147"/>
      <c r="E27" s="148"/>
      <c r="F27" s="149"/>
      <c r="G27" s="130"/>
      <c r="H27" s="221"/>
      <c r="I27" s="9" t="str">
        <f t="shared" si="0"/>
        <v>Jan, 23</v>
      </c>
      <c r="J27" s="227"/>
      <c r="K27" s="11">
        <f t="array" ref="K27">ROUND(J27*$K$8,0)</f>
        <v>0</v>
      </c>
      <c r="L27" s="46">
        <f t="array" ref="L27">ROUND(J27+K27,0)</f>
        <v>0</v>
      </c>
      <c r="M27" s="47">
        <f t="array" ref="M27">J27</f>
        <v>0</v>
      </c>
      <c r="N27" s="11">
        <f t="array" ref="N27">ROUND(M27*$N$8,0)</f>
        <v>0</v>
      </c>
      <c r="O27" s="46">
        <f t="array" ref="O27">ROUND(M27+N27,0)</f>
        <v>0</v>
      </c>
      <c r="P27" s="48">
        <f t="array" ref="P27">ROUND(J27-M27,0)</f>
        <v>0</v>
      </c>
      <c r="Q27" s="49">
        <f t="array" ref="Q27">ROUND(K27-N27,0)</f>
        <v>0</v>
      </c>
      <c r="R27" s="46">
        <f t="array" ref="R27">ROUND(P27+Q27,0)</f>
        <v>0</v>
      </c>
      <c r="S27" s="15">
        <f t="shared" ref="S27" si="31">IF($H27="Before-2004",Q27,0)</f>
        <v>0</v>
      </c>
      <c r="T27" s="15">
        <f t="shared" ref="T27" si="32">IF(OR($F$1="No",$H27="Before-2004"),0,ROUND(Q27*0.1,0))</f>
        <v>0</v>
      </c>
      <c r="U27" s="16">
        <f>IF($H27="Before-2004",0,ROUND(Q27-T27,0))</f>
        <v>0</v>
      </c>
      <c r="V27" s="50">
        <f t="array" ref="V27">ROUND(S27+T27+U27,0)</f>
        <v>0</v>
      </c>
      <c r="W27" s="17">
        <f t="array" ref="W27">ROUND(R27-V27,0)</f>
        <v>0</v>
      </c>
      <c r="X27" s="51"/>
      <c r="Y27" s="19"/>
      <c r="Z27" s="232"/>
    </row>
    <row r="28" spans="1:211" s="7" customFormat="1" ht="21.75" customHeight="1">
      <c r="A28" s="8" t="str">
        <f>IF(C27&gt;=1,"y","n")</f>
        <v>n</v>
      </c>
      <c r="B28" s="211"/>
      <c r="C28" s="161"/>
      <c r="D28" s="150"/>
      <c r="E28" s="151"/>
      <c r="F28" s="152"/>
      <c r="G28" s="131"/>
      <c r="H28" s="222"/>
      <c r="I28" s="21" t="str">
        <f t="shared" si="0"/>
        <v>Feb, 23</v>
      </c>
      <c r="J28" s="52">
        <f>$J27</f>
        <v>0</v>
      </c>
      <c r="K28" s="22">
        <f t="array" ref="K28">ROUND(J28*$K$8,0)</f>
        <v>0</v>
      </c>
      <c r="L28" s="35">
        <f t="array" ref="L28">ROUND(J28+K28,0)</f>
        <v>0</v>
      </c>
      <c r="M28" s="24">
        <f t="array" ref="M28">J28</f>
        <v>0</v>
      </c>
      <c r="N28" s="22">
        <f t="array" ref="N28">ROUND(M28*$N$8,0)</f>
        <v>0</v>
      </c>
      <c r="O28" s="35">
        <f t="array" ref="O28">ROUND(M28+N28,0)</f>
        <v>0</v>
      </c>
      <c r="P28" s="37">
        <f t="array" ref="P28">ROUND(J28-M28,0)</f>
        <v>0</v>
      </c>
      <c r="Q28" s="38">
        <f t="array" ref="Q28">ROUND(K28-N28,0)</f>
        <v>0</v>
      </c>
      <c r="R28" s="35">
        <f t="array" ref="R28">ROUND(P28+Q28,0)</f>
        <v>0</v>
      </c>
      <c r="S28" s="27">
        <f t="shared" ref="S28" si="33">IF($H27="Before-2004",Q28,0)</f>
        <v>0</v>
      </c>
      <c r="T28" s="27">
        <f t="shared" ref="T28" si="34">IF(OR($F$1="No",$H27="Before-2004"),0,ROUND(Q28*0.1,0))</f>
        <v>0</v>
      </c>
      <c r="U28" s="28">
        <f>IF($H27="Before-2004",0,ROUND(Q28-T28,0))</f>
        <v>0</v>
      </c>
      <c r="V28" s="41">
        <f t="array" ref="V28">ROUND(S28+T28+U28,0)</f>
        <v>0</v>
      </c>
      <c r="W28" s="53">
        <f t="array" ref="W28">ROUND(R28-V28,0)</f>
        <v>0</v>
      </c>
      <c r="X28" s="43"/>
      <c r="Y28" s="54"/>
      <c r="Z28" s="232"/>
    </row>
    <row r="29" spans="1:211" s="7" customFormat="1" ht="21.75" customHeight="1" thickBot="1">
      <c r="A29" s="8" t="str">
        <f>IF(C27&gt;=1,"y","n")</f>
        <v>n</v>
      </c>
      <c r="B29" s="211"/>
      <c r="C29" s="210"/>
      <c r="D29" s="153"/>
      <c r="E29" s="154"/>
      <c r="F29" s="155"/>
      <c r="G29" s="132"/>
      <c r="H29" s="222"/>
      <c r="I29" s="77" t="str">
        <f t="shared" si="0"/>
        <v>Mar, 23</v>
      </c>
      <c r="J29" s="33">
        <f>$J27</f>
        <v>0</v>
      </c>
      <c r="K29" s="56">
        <f t="array" ref="K29">ROUND(J29*$K$8,0)</f>
        <v>0</v>
      </c>
      <c r="L29" s="57">
        <f t="array" ref="L29">ROUND(J29+K29,0)</f>
        <v>0</v>
      </c>
      <c r="M29" s="58">
        <f t="array" ref="M29">J29</f>
        <v>0</v>
      </c>
      <c r="N29" s="56">
        <f t="array" ref="N29">ROUND(M29*$N$8,0)</f>
        <v>0</v>
      </c>
      <c r="O29" s="57">
        <f t="array" ref="O29">ROUND(M29+N29,0)</f>
        <v>0</v>
      </c>
      <c r="P29" s="59">
        <f t="array" ref="P29">ROUND(J29-M29,0)</f>
        <v>0</v>
      </c>
      <c r="Q29" s="60">
        <f t="array" ref="Q29">ROUND(K29-N29,0)</f>
        <v>0</v>
      </c>
      <c r="R29" s="57">
        <f t="array" ref="R29">ROUND(P29+Q29,0)</f>
        <v>0</v>
      </c>
      <c r="S29" s="39">
        <f t="shared" ref="S29" si="35">IF($H27="Before-2004",Q29,0)</f>
        <v>0</v>
      </c>
      <c r="T29" s="39">
        <f t="shared" ref="T29" si="36">IF(OR($F$1="No",$H27="Before-2004"),0,ROUND(Q29*0.1,0))</f>
        <v>0</v>
      </c>
      <c r="U29" s="40">
        <f>IF($H27="Before-2004",0,ROUND(Q29-T29,0))</f>
        <v>0</v>
      </c>
      <c r="V29" s="61">
        <f t="array" ref="V29">ROUND(S29+T29+U29,0)</f>
        <v>0</v>
      </c>
      <c r="W29" s="62">
        <f t="array" ref="W29">ROUND(R29-V29,0)</f>
        <v>0</v>
      </c>
      <c r="X29" s="63"/>
      <c r="Y29" s="64"/>
      <c r="Z29" s="232"/>
    </row>
    <row r="30" spans="1:211" s="7" customFormat="1" ht="21.75" customHeight="1">
      <c r="A30" s="8" t="str">
        <f>IF(C30&gt;=1,"y","n")</f>
        <v>n</v>
      </c>
      <c r="B30" s="211"/>
      <c r="C30" s="160">
        <f>IF(D30&gt;0,C27+1,0)</f>
        <v>0</v>
      </c>
      <c r="D30" s="147"/>
      <c r="E30" s="148"/>
      <c r="F30" s="149"/>
      <c r="G30" s="130"/>
      <c r="H30" s="221"/>
      <c r="I30" s="9" t="str">
        <f t="shared" si="0"/>
        <v>Jan, 23</v>
      </c>
      <c r="J30" s="227"/>
      <c r="K30" s="11">
        <f t="array" ref="K30">ROUND(J30*$K$8,0)</f>
        <v>0</v>
      </c>
      <c r="L30" s="46">
        <f t="array" ref="L30">ROUND(J30+K30,0)</f>
        <v>0</v>
      </c>
      <c r="M30" s="47">
        <f t="array" ref="M30">J30</f>
        <v>0</v>
      </c>
      <c r="N30" s="11">
        <f t="array" ref="N30">ROUND(M30*$N$8,0)</f>
        <v>0</v>
      </c>
      <c r="O30" s="46">
        <f t="array" ref="O30">ROUND(M30+N30,0)</f>
        <v>0</v>
      </c>
      <c r="P30" s="48">
        <f t="array" ref="P30">ROUND(J30-M30,0)</f>
        <v>0</v>
      </c>
      <c r="Q30" s="49">
        <f t="array" ref="Q30">ROUND(K30-N30,0)</f>
        <v>0</v>
      </c>
      <c r="R30" s="46">
        <f t="array" ref="R30">ROUND(P30+Q30,0)</f>
        <v>0</v>
      </c>
      <c r="S30" s="15">
        <f t="shared" ref="S30" si="37">IF($H30="Before-2004",Q30,0)</f>
        <v>0</v>
      </c>
      <c r="T30" s="15">
        <f t="shared" ref="T30" si="38">IF(OR($F$1="No",$H30="Before-2004"),0,ROUND(Q30*0.1,0))</f>
        <v>0</v>
      </c>
      <c r="U30" s="16">
        <f>IF($H30="Before-2004",0,ROUND(Q30-T30,0))</f>
        <v>0</v>
      </c>
      <c r="V30" s="50">
        <f t="array" ref="V30">ROUND(S30+T30+U30,0)</f>
        <v>0</v>
      </c>
      <c r="W30" s="17">
        <f t="array" ref="W30">ROUND(R30-V30,0)</f>
        <v>0</v>
      </c>
      <c r="X30" s="51"/>
      <c r="Y30" s="19"/>
      <c r="Z30" s="232"/>
    </row>
    <row r="31" spans="1:211" s="7" customFormat="1" ht="21.75" customHeight="1">
      <c r="A31" s="8" t="str">
        <f>IF(C30&gt;=1,"y","n")</f>
        <v>n</v>
      </c>
      <c r="B31" s="211"/>
      <c r="C31" s="161"/>
      <c r="D31" s="150"/>
      <c r="E31" s="151"/>
      <c r="F31" s="152"/>
      <c r="G31" s="131"/>
      <c r="H31" s="222"/>
      <c r="I31" s="21" t="str">
        <f t="shared" si="0"/>
        <v>Feb, 23</v>
      </c>
      <c r="J31" s="52">
        <f>$J30</f>
        <v>0</v>
      </c>
      <c r="K31" s="22">
        <f t="array" ref="K31">ROUND(J31*$K$8,0)</f>
        <v>0</v>
      </c>
      <c r="L31" s="35">
        <f t="array" ref="L31">ROUND(J31+K31,0)</f>
        <v>0</v>
      </c>
      <c r="M31" s="24">
        <f t="array" ref="M31">J31</f>
        <v>0</v>
      </c>
      <c r="N31" s="22">
        <f t="array" ref="N31">ROUND(M31*$N$8,0)</f>
        <v>0</v>
      </c>
      <c r="O31" s="35">
        <f t="array" ref="O31">ROUND(M31+N31,0)</f>
        <v>0</v>
      </c>
      <c r="P31" s="37">
        <f t="array" ref="P31">ROUND(J31-M31,0)</f>
        <v>0</v>
      </c>
      <c r="Q31" s="38">
        <f t="array" ref="Q31">ROUND(K31-N31,0)</f>
        <v>0</v>
      </c>
      <c r="R31" s="35">
        <f t="array" ref="R31">ROUND(P31+Q31,0)</f>
        <v>0</v>
      </c>
      <c r="S31" s="27">
        <f t="shared" ref="S31" si="39">IF($H30="Before-2004",Q31,0)</f>
        <v>0</v>
      </c>
      <c r="T31" s="27">
        <f t="shared" ref="T31" si="40">IF(OR($F$1="No",$H30="Before-2004"),0,ROUND(Q31*0.1,0))</f>
        <v>0</v>
      </c>
      <c r="U31" s="28">
        <f>IF($H30="Before-2004",0,ROUND(Q31-T31,0))</f>
        <v>0</v>
      </c>
      <c r="V31" s="41">
        <f t="array" ref="V31">ROUND(S31+T31+U31,0)</f>
        <v>0</v>
      </c>
      <c r="W31" s="53">
        <f t="array" ref="W31">ROUND(R31-V31,0)</f>
        <v>0</v>
      </c>
      <c r="X31" s="43"/>
      <c r="Y31" s="54"/>
      <c r="Z31" s="232"/>
    </row>
    <row r="32" spans="1:211" s="7" customFormat="1" ht="21.75" customHeight="1" thickBot="1">
      <c r="A32" s="8" t="str">
        <f>IF(C30&gt;=1,"y","n")</f>
        <v>n</v>
      </c>
      <c r="B32" s="211"/>
      <c r="C32" s="210"/>
      <c r="D32" s="153"/>
      <c r="E32" s="154"/>
      <c r="F32" s="155"/>
      <c r="G32" s="132"/>
      <c r="H32" s="222"/>
      <c r="I32" s="77" t="str">
        <f t="shared" si="0"/>
        <v>Mar, 23</v>
      </c>
      <c r="J32" s="33">
        <f>$J30</f>
        <v>0</v>
      </c>
      <c r="K32" s="56">
        <f t="array" ref="K32">ROUND(J32*$K$8,0)</f>
        <v>0</v>
      </c>
      <c r="L32" s="57">
        <f t="array" ref="L32">ROUND(J32+K32,0)</f>
        <v>0</v>
      </c>
      <c r="M32" s="58">
        <f t="array" ref="M32">J32</f>
        <v>0</v>
      </c>
      <c r="N32" s="56">
        <f t="array" ref="N32">ROUND(M32*$N$8,0)</f>
        <v>0</v>
      </c>
      <c r="O32" s="57">
        <f t="array" ref="O32">ROUND(M32+N32,0)</f>
        <v>0</v>
      </c>
      <c r="P32" s="59">
        <f t="array" ref="P32">ROUND(J32-M32,0)</f>
        <v>0</v>
      </c>
      <c r="Q32" s="60">
        <f t="array" ref="Q32">ROUND(K32-N32,0)</f>
        <v>0</v>
      </c>
      <c r="R32" s="57">
        <f t="array" ref="R32">ROUND(P32+Q32,0)</f>
        <v>0</v>
      </c>
      <c r="S32" s="39">
        <f t="shared" ref="S32" si="41">IF($H30="Before-2004",Q32,0)</f>
        <v>0</v>
      </c>
      <c r="T32" s="39">
        <f t="shared" ref="T32" si="42">IF(OR($F$1="No",$H30="Before-2004"),0,ROUND(Q32*0.1,0))</f>
        <v>0</v>
      </c>
      <c r="U32" s="40">
        <f>IF($H30="Before-2004",0,ROUND(Q32-T32,0))</f>
        <v>0</v>
      </c>
      <c r="V32" s="61">
        <f t="array" ref="V32">ROUND(S32+T32+U32,0)</f>
        <v>0</v>
      </c>
      <c r="W32" s="62">
        <f t="array" ref="W32">ROUND(R32-V32,0)</f>
        <v>0</v>
      </c>
      <c r="X32" s="63"/>
      <c r="Y32" s="64"/>
      <c r="Z32" s="232"/>
    </row>
    <row r="33" spans="1:211" s="7" customFormat="1" ht="21.75" customHeight="1">
      <c r="A33" s="8" t="str">
        <f>IF(C33&gt;=1,"y","n")</f>
        <v>n</v>
      </c>
      <c r="B33" s="211"/>
      <c r="C33" s="160">
        <f>IF(D33&gt;0,C30+1,0)</f>
        <v>0</v>
      </c>
      <c r="D33" s="147"/>
      <c r="E33" s="148"/>
      <c r="F33" s="149"/>
      <c r="G33" s="130"/>
      <c r="H33" s="221"/>
      <c r="I33" s="9" t="str">
        <f t="shared" si="0"/>
        <v>Jan, 23</v>
      </c>
      <c r="J33" s="227"/>
      <c r="K33" s="11">
        <f t="array" ref="K33">ROUND(J33*$K$8,0)</f>
        <v>0</v>
      </c>
      <c r="L33" s="46">
        <f t="array" ref="L33">ROUND(J33+K33,0)</f>
        <v>0</v>
      </c>
      <c r="M33" s="47">
        <f t="array" ref="M33">J33</f>
        <v>0</v>
      </c>
      <c r="N33" s="11">
        <f t="array" ref="N33">ROUND(M33*$N$8,0)</f>
        <v>0</v>
      </c>
      <c r="O33" s="46">
        <f t="array" ref="O33">ROUND(M33+N33,0)</f>
        <v>0</v>
      </c>
      <c r="P33" s="48">
        <f t="array" ref="P33">ROUND(J33-M33,0)</f>
        <v>0</v>
      </c>
      <c r="Q33" s="49">
        <f t="array" ref="Q33">ROUND(K33-N33,0)</f>
        <v>0</v>
      </c>
      <c r="R33" s="46">
        <f t="array" ref="R33">ROUND(P33+Q33,0)</f>
        <v>0</v>
      </c>
      <c r="S33" s="15">
        <f t="shared" ref="S33" si="43">IF($H33="Before-2004",Q33,0)</f>
        <v>0</v>
      </c>
      <c r="T33" s="15">
        <f t="shared" ref="T33" si="44">IF(OR($F$1="No",$H33="Before-2004"),0,ROUND(Q33*0.1,0))</f>
        <v>0</v>
      </c>
      <c r="U33" s="16">
        <f>IF($H33="Before-2004",0,ROUND(Q33-T33,0))</f>
        <v>0</v>
      </c>
      <c r="V33" s="50">
        <f t="array" ref="V33">ROUND(S33+T33+U33,0)</f>
        <v>0</v>
      </c>
      <c r="W33" s="17">
        <f t="array" ref="W33">ROUND(R33-V33,0)</f>
        <v>0</v>
      </c>
      <c r="X33" s="51"/>
      <c r="Y33" s="19"/>
      <c r="Z33" s="232"/>
    </row>
    <row r="34" spans="1:211" s="7" customFormat="1" ht="21.75" customHeight="1">
      <c r="A34" s="8" t="str">
        <f>IF(C33&gt;=1,"y","n")</f>
        <v>n</v>
      </c>
      <c r="B34" s="211"/>
      <c r="C34" s="161"/>
      <c r="D34" s="150"/>
      <c r="E34" s="151"/>
      <c r="F34" s="152"/>
      <c r="G34" s="131"/>
      <c r="H34" s="222"/>
      <c r="I34" s="21" t="str">
        <f t="shared" si="0"/>
        <v>Feb, 23</v>
      </c>
      <c r="J34" s="52">
        <f>$J33</f>
        <v>0</v>
      </c>
      <c r="K34" s="22">
        <f t="array" ref="K34">ROUND(J34*$K$8,0)</f>
        <v>0</v>
      </c>
      <c r="L34" s="35">
        <f t="array" ref="L34">ROUND(J34+K34,0)</f>
        <v>0</v>
      </c>
      <c r="M34" s="24">
        <f t="array" ref="M34">J34</f>
        <v>0</v>
      </c>
      <c r="N34" s="22">
        <f t="array" ref="N34">ROUND(M34*$N$8,0)</f>
        <v>0</v>
      </c>
      <c r="O34" s="35">
        <f t="array" ref="O34">ROUND(M34+N34,0)</f>
        <v>0</v>
      </c>
      <c r="P34" s="37">
        <f t="array" ref="P34">ROUND(J34-M34,0)</f>
        <v>0</v>
      </c>
      <c r="Q34" s="38">
        <f t="array" ref="Q34">ROUND(K34-N34,0)</f>
        <v>0</v>
      </c>
      <c r="R34" s="35">
        <f t="array" ref="R34">ROUND(P34+Q34,0)</f>
        <v>0</v>
      </c>
      <c r="S34" s="27">
        <f t="shared" ref="S34" si="45">IF($H33="Before-2004",Q34,0)</f>
        <v>0</v>
      </c>
      <c r="T34" s="27">
        <f t="shared" ref="T34" si="46">IF(OR($F$1="No",$H33="Before-2004"),0,ROUND(Q34*0.1,0))</f>
        <v>0</v>
      </c>
      <c r="U34" s="28">
        <f>IF($H33="Before-2004",0,ROUND(Q34-T34,0))</f>
        <v>0</v>
      </c>
      <c r="V34" s="41">
        <f t="array" ref="V34">ROUND(S34+T34+U34,0)</f>
        <v>0</v>
      </c>
      <c r="W34" s="53">
        <f t="array" ref="W34">ROUND(R34-V34,0)</f>
        <v>0</v>
      </c>
      <c r="X34" s="43"/>
      <c r="Y34" s="54"/>
      <c r="Z34" s="232"/>
    </row>
    <row r="35" spans="1:211" s="7" customFormat="1" ht="21.75" customHeight="1" thickBot="1">
      <c r="A35" s="8" t="str">
        <f>IF(C33&gt;=1,"y","n")</f>
        <v>n</v>
      </c>
      <c r="B35" s="211"/>
      <c r="C35" s="210"/>
      <c r="D35" s="153"/>
      <c r="E35" s="154"/>
      <c r="F35" s="155"/>
      <c r="G35" s="132"/>
      <c r="H35" s="222"/>
      <c r="I35" s="77" t="str">
        <f t="shared" si="0"/>
        <v>Mar, 23</v>
      </c>
      <c r="J35" s="33">
        <f>$J33</f>
        <v>0</v>
      </c>
      <c r="K35" s="56">
        <f t="array" ref="K35">ROUND(J35*$K$8,0)</f>
        <v>0</v>
      </c>
      <c r="L35" s="57">
        <f t="array" ref="L35">ROUND(J35+K35,0)</f>
        <v>0</v>
      </c>
      <c r="M35" s="58">
        <f t="array" ref="M35">J35</f>
        <v>0</v>
      </c>
      <c r="N35" s="56">
        <f t="array" ref="N35">ROUND(M35*$N$8,0)</f>
        <v>0</v>
      </c>
      <c r="O35" s="57">
        <f t="array" ref="O35">ROUND(M35+N35,0)</f>
        <v>0</v>
      </c>
      <c r="P35" s="59">
        <f t="array" ref="P35">ROUND(J35-M35,0)</f>
        <v>0</v>
      </c>
      <c r="Q35" s="60">
        <f t="array" ref="Q35">ROUND(K35-N35,0)</f>
        <v>0</v>
      </c>
      <c r="R35" s="57">
        <f t="array" ref="R35">ROUND(P35+Q35,0)</f>
        <v>0</v>
      </c>
      <c r="S35" s="39">
        <f t="shared" ref="S35" si="47">IF($H33="Before-2004",Q35,0)</f>
        <v>0</v>
      </c>
      <c r="T35" s="39">
        <f t="shared" ref="T35" si="48">IF(OR($F$1="No",$H33="Before-2004"),0,ROUND(Q35*0.1,0))</f>
        <v>0</v>
      </c>
      <c r="U35" s="40">
        <f>IF($H33="Before-2004",0,ROUND(Q35-T35,0))</f>
        <v>0</v>
      </c>
      <c r="V35" s="61">
        <f t="array" ref="V35">ROUND(S35+T35+U35,0)</f>
        <v>0</v>
      </c>
      <c r="W35" s="62">
        <f t="array" ref="W35">ROUND(R35-V35,0)</f>
        <v>0</v>
      </c>
      <c r="X35" s="63"/>
      <c r="Y35" s="64"/>
      <c r="Z35" s="232"/>
    </row>
    <row r="36" spans="1:211" s="7" customFormat="1" ht="21.75" customHeight="1">
      <c r="A36" s="8" t="str">
        <f>IF(C36&gt;=1,"y","n")</f>
        <v>n</v>
      </c>
      <c r="B36" s="211"/>
      <c r="C36" s="160">
        <f>IF(D36&gt;0,C33+1,0)</f>
        <v>0</v>
      </c>
      <c r="D36" s="147"/>
      <c r="E36" s="148"/>
      <c r="F36" s="149"/>
      <c r="G36" s="130"/>
      <c r="H36" s="221"/>
      <c r="I36" s="9" t="str">
        <f t="shared" si="0"/>
        <v>Jan, 23</v>
      </c>
      <c r="J36" s="227"/>
      <c r="K36" s="11">
        <f t="array" ref="K36">ROUND(J36*$K$8,0)</f>
        <v>0</v>
      </c>
      <c r="L36" s="46">
        <f t="array" ref="L36">ROUND(J36+K36,0)</f>
        <v>0</v>
      </c>
      <c r="M36" s="47">
        <f t="array" ref="M36">J36</f>
        <v>0</v>
      </c>
      <c r="N36" s="11">
        <f t="array" ref="N36">ROUND(M36*$N$8,0)</f>
        <v>0</v>
      </c>
      <c r="O36" s="46">
        <f t="array" ref="O36">ROUND(M36+N36,0)</f>
        <v>0</v>
      </c>
      <c r="P36" s="48">
        <f t="array" ref="P36">ROUND(J36-M36,0)</f>
        <v>0</v>
      </c>
      <c r="Q36" s="49">
        <f t="array" ref="Q36">ROUND(K36-N36,0)</f>
        <v>0</v>
      </c>
      <c r="R36" s="46">
        <f t="array" ref="R36">ROUND(P36+Q36,0)</f>
        <v>0</v>
      </c>
      <c r="S36" s="15">
        <f t="shared" ref="S36" si="49">IF($H36="Before-2004",Q36,0)</f>
        <v>0</v>
      </c>
      <c r="T36" s="15">
        <f t="shared" ref="T36" si="50">IF(OR($F$1="No",$H36="Before-2004"),0,ROUND(Q36*0.1,0))</f>
        <v>0</v>
      </c>
      <c r="U36" s="16">
        <f>IF($H36="Before-2004",0,ROUND(Q36-T36,0))</f>
        <v>0</v>
      </c>
      <c r="V36" s="50">
        <f t="array" ref="V36">ROUND(S36+T36+U36,0)</f>
        <v>0</v>
      </c>
      <c r="W36" s="17">
        <f t="array" ref="W36">ROUND(R36-V36,0)</f>
        <v>0</v>
      </c>
      <c r="X36" s="51"/>
      <c r="Y36" s="19"/>
      <c r="Z36" s="232"/>
    </row>
    <row r="37" spans="1:211" s="7" customFormat="1" ht="21.75" customHeight="1">
      <c r="A37" s="8" t="str">
        <f>IF(C36&gt;=1,"y","n")</f>
        <v>n</v>
      </c>
      <c r="B37" s="211"/>
      <c r="C37" s="161"/>
      <c r="D37" s="150"/>
      <c r="E37" s="151"/>
      <c r="F37" s="152"/>
      <c r="G37" s="131"/>
      <c r="H37" s="222"/>
      <c r="I37" s="21" t="str">
        <f t="shared" si="0"/>
        <v>Feb, 23</v>
      </c>
      <c r="J37" s="52">
        <f>$J36</f>
        <v>0</v>
      </c>
      <c r="K37" s="22">
        <f t="array" ref="K37">ROUND(J37*$K$8,0)</f>
        <v>0</v>
      </c>
      <c r="L37" s="35">
        <f t="array" ref="L37">ROUND(J37+K37,0)</f>
        <v>0</v>
      </c>
      <c r="M37" s="24">
        <f t="array" ref="M37">J37</f>
        <v>0</v>
      </c>
      <c r="N37" s="22">
        <f t="array" ref="N37">ROUND(M37*$N$8,0)</f>
        <v>0</v>
      </c>
      <c r="O37" s="35">
        <f t="array" ref="O37">ROUND(M37+N37,0)</f>
        <v>0</v>
      </c>
      <c r="P37" s="37">
        <f t="array" ref="P37">ROUND(J37-M37,0)</f>
        <v>0</v>
      </c>
      <c r="Q37" s="38">
        <f t="array" ref="Q37">ROUND(K37-N37,0)</f>
        <v>0</v>
      </c>
      <c r="R37" s="35">
        <f t="array" ref="R37">ROUND(P37+Q37,0)</f>
        <v>0</v>
      </c>
      <c r="S37" s="27">
        <f t="shared" ref="S37" si="51">IF($H36="Before-2004",Q37,0)</f>
        <v>0</v>
      </c>
      <c r="T37" s="27">
        <f t="shared" ref="T37" si="52">IF(OR($F$1="No",$H36="Before-2004"),0,ROUND(Q37*0.1,0))</f>
        <v>0</v>
      </c>
      <c r="U37" s="28">
        <f>IF($H36="Before-2004",0,ROUND(Q37-T37,0))</f>
        <v>0</v>
      </c>
      <c r="V37" s="41">
        <f t="array" ref="V37">ROUND(S37+T37+U37,0)</f>
        <v>0</v>
      </c>
      <c r="W37" s="53">
        <f t="array" ref="W37">ROUND(R37-V37,0)</f>
        <v>0</v>
      </c>
      <c r="X37" s="43"/>
      <c r="Y37" s="54"/>
      <c r="Z37" s="232"/>
    </row>
    <row r="38" spans="1:211" s="7" customFormat="1" ht="21.75" customHeight="1" thickBot="1">
      <c r="A38" s="8" t="str">
        <f>IF(C36&gt;=1,"y","n")</f>
        <v>n</v>
      </c>
      <c r="B38" s="211"/>
      <c r="C38" s="210"/>
      <c r="D38" s="153"/>
      <c r="E38" s="154"/>
      <c r="F38" s="155"/>
      <c r="G38" s="132"/>
      <c r="H38" s="222"/>
      <c r="I38" s="77" t="str">
        <f t="shared" si="0"/>
        <v>Mar, 23</v>
      </c>
      <c r="J38" s="33">
        <f>$J36</f>
        <v>0</v>
      </c>
      <c r="K38" s="56">
        <f t="array" ref="K38">ROUND(J38*$K$8,0)</f>
        <v>0</v>
      </c>
      <c r="L38" s="57">
        <f t="array" ref="L38">ROUND(J38+K38,0)</f>
        <v>0</v>
      </c>
      <c r="M38" s="58">
        <f t="array" ref="M38">J38</f>
        <v>0</v>
      </c>
      <c r="N38" s="56">
        <f t="array" ref="N38">ROUND(M38*$N$8,0)</f>
        <v>0</v>
      </c>
      <c r="O38" s="57">
        <f t="array" ref="O38">ROUND(M38+N38,0)</f>
        <v>0</v>
      </c>
      <c r="P38" s="59">
        <f t="array" ref="P38">ROUND(J38-M38,0)</f>
        <v>0</v>
      </c>
      <c r="Q38" s="60">
        <f t="array" ref="Q38">ROUND(K38-N38,0)</f>
        <v>0</v>
      </c>
      <c r="R38" s="57">
        <f t="array" ref="R38">ROUND(P38+Q38,0)</f>
        <v>0</v>
      </c>
      <c r="S38" s="39">
        <f t="shared" ref="S38" si="53">IF($H36="Before-2004",Q38,0)</f>
        <v>0</v>
      </c>
      <c r="T38" s="39">
        <f t="shared" ref="T38" si="54">IF(OR($F$1="No",$H36="Before-2004"),0,ROUND(Q38*0.1,0))</f>
        <v>0</v>
      </c>
      <c r="U38" s="40">
        <f>IF($H36="Before-2004",0,ROUND(Q38-T38,0))</f>
        <v>0</v>
      </c>
      <c r="V38" s="61">
        <f t="array" ref="V38">ROUND(S38+T38+U38,0)</f>
        <v>0</v>
      </c>
      <c r="W38" s="62">
        <f t="array" ref="W38">ROUND(R38-V38,0)</f>
        <v>0</v>
      </c>
      <c r="X38" s="63"/>
      <c r="Y38" s="64"/>
      <c r="Z38" s="232"/>
    </row>
    <row r="39" spans="1:211" s="7" customFormat="1" ht="21.75" customHeight="1">
      <c r="A39" s="8" t="str">
        <f>IF(C39&gt;=1,"y","n")</f>
        <v>n</v>
      </c>
      <c r="B39" s="211"/>
      <c r="C39" s="160">
        <f>IF(D39&gt;0,C36+1,0)</f>
        <v>0</v>
      </c>
      <c r="D39" s="147"/>
      <c r="E39" s="148"/>
      <c r="F39" s="149"/>
      <c r="G39" s="130"/>
      <c r="H39" s="221"/>
      <c r="I39" s="9" t="str">
        <f>I36</f>
        <v>Jan, 23</v>
      </c>
      <c r="J39" s="227">
        <v>0</v>
      </c>
      <c r="K39" s="11">
        <f t="array" ref="K39">ROUND(J39*$K$8,0)</f>
        <v>0</v>
      </c>
      <c r="L39" s="46">
        <f t="array" ref="L39">ROUND(J39+K39,0)</f>
        <v>0</v>
      </c>
      <c r="M39" s="47">
        <f t="array" ref="M39">J39</f>
        <v>0</v>
      </c>
      <c r="N39" s="11">
        <f t="array" ref="N39">ROUND(M39*$N$8,0)</f>
        <v>0</v>
      </c>
      <c r="O39" s="46">
        <f t="array" ref="O39">ROUND(M39+N39,0)</f>
        <v>0</v>
      </c>
      <c r="P39" s="48">
        <f t="array" ref="P39">ROUND(J39-M39,0)</f>
        <v>0</v>
      </c>
      <c r="Q39" s="49">
        <f t="array" ref="Q39">ROUND(K39-N39,0)</f>
        <v>0</v>
      </c>
      <c r="R39" s="46">
        <f t="array" ref="R39">ROUND(P39+Q39,0)</f>
        <v>0</v>
      </c>
      <c r="S39" s="15">
        <f t="shared" ref="S39" si="55">IF($H39="Before-2004",Q39,0)</f>
        <v>0</v>
      </c>
      <c r="T39" s="15">
        <f t="shared" ref="T39" si="56">IF(OR($F$1="No",$H39="Before-2004"),0,ROUND(Q39*0.1,0))</f>
        <v>0</v>
      </c>
      <c r="U39" s="16">
        <f>IF($H39="Before-2004",0,ROUND(Q39-T39,0))</f>
        <v>0</v>
      </c>
      <c r="V39" s="50">
        <f t="array" ref="V39">ROUND(S39+T39+U39,0)</f>
        <v>0</v>
      </c>
      <c r="W39" s="17">
        <f t="array" ref="W39">ROUND(R39-V39,0)</f>
        <v>0</v>
      </c>
      <c r="X39" s="51"/>
      <c r="Y39" s="19"/>
      <c r="Z39" s="232"/>
    </row>
    <row r="40" spans="1:211" s="7" customFormat="1" ht="21.75" customHeight="1">
      <c r="A40" s="8" t="str">
        <f>IF(C39&gt;=1,"y","n")</f>
        <v>n</v>
      </c>
      <c r="B40" s="211"/>
      <c r="C40" s="161"/>
      <c r="D40" s="150"/>
      <c r="E40" s="151"/>
      <c r="F40" s="152"/>
      <c r="G40" s="131"/>
      <c r="H40" s="222"/>
      <c r="I40" s="21" t="str">
        <f t="shared" si="0"/>
        <v>Feb, 23</v>
      </c>
      <c r="J40" s="52">
        <f>$J39</f>
        <v>0</v>
      </c>
      <c r="K40" s="22">
        <f t="array" ref="K40">ROUND(J40*$K$8,0)</f>
        <v>0</v>
      </c>
      <c r="L40" s="35">
        <f t="array" ref="L40">ROUND(J40+K40,0)</f>
        <v>0</v>
      </c>
      <c r="M40" s="24">
        <f t="array" ref="M40">J40</f>
        <v>0</v>
      </c>
      <c r="N40" s="22">
        <f t="array" ref="N40">ROUND(M40*$N$8,0)</f>
        <v>0</v>
      </c>
      <c r="O40" s="35">
        <f t="array" ref="O40">ROUND(M40+N40,0)</f>
        <v>0</v>
      </c>
      <c r="P40" s="37">
        <f t="array" ref="P40">ROUND(J40-M40,0)</f>
        <v>0</v>
      </c>
      <c r="Q40" s="38">
        <f t="array" ref="Q40">ROUND(K40-N40,0)</f>
        <v>0</v>
      </c>
      <c r="R40" s="35">
        <f t="array" ref="R40">ROUND(P40+Q40,0)</f>
        <v>0</v>
      </c>
      <c r="S40" s="27">
        <f t="shared" ref="S40" si="57">IF($H39="Before-2004",Q40,0)</f>
        <v>0</v>
      </c>
      <c r="T40" s="27">
        <f t="shared" ref="T40" si="58">IF(OR($F$1="No",$H39="Before-2004"),0,ROUND(Q40*0.1,0))</f>
        <v>0</v>
      </c>
      <c r="U40" s="28">
        <f>IF($H39="Before-2004",0,ROUND(Q40-T40,0))</f>
        <v>0</v>
      </c>
      <c r="V40" s="41">
        <f t="array" ref="V40">ROUND(S40+T40+U40,0)</f>
        <v>0</v>
      </c>
      <c r="W40" s="53">
        <f t="array" ref="W40">ROUND(R40-V40,0)</f>
        <v>0</v>
      </c>
      <c r="X40" s="43"/>
      <c r="Y40" s="54"/>
      <c r="Z40" s="232"/>
      <c r="HC40" s="55"/>
    </row>
    <row r="41" spans="1:211" s="7" customFormat="1" ht="21.75" customHeight="1" thickBot="1">
      <c r="A41" s="8" t="str">
        <f>IF(C39&gt;=1,"y","n")</f>
        <v>n</v>
      </c>
      <c r="B41" s="211"/>
      <c r="C41" s="210"/>
      <c r="D41" s="153"/>
      <c r="E41" s="154"/>
      <c r="F41" s="155"/>
      <c r="G41" s="132"/>
      <c r="H41" s="222"/>
      <c r="I41" s="77" t="str">
        <f t="shared" si="0"/>
        <v>Mar, 23</v>
      </c>
      <c r="J41" s="33">
        <f>$J39</f>
        <v>0</v>
      </c>
      <c r="K41" s="56">
        <f t="array" ref="K41">ROUND(J41*$K$8,0)</f>
        <v>0</v>
      </c>
      <c r="L41" s="57">
        <f t="array" ref="L41">ROUND(J41+K41,0)</f>
        <v>0</v>
      </c>
      <c r="M41" s="58">
        <f t="array" ref="M41">J41</f>
        <v>0</v>
      </c>
      <c r="N41" s="56">
        <f t="array" ref="N41">ROUND(M41*$N$8,0)</f>
        <v>0</v>
      </c>
      <c r="O41" s="57">
        <f t="array" ref="O41">ROUND(M41+N41,0)</f>
        <v>0</v>
      </c>
      <c r="P41" s="59">
        <f t="array" ref="P41">ROUND(J41-M41,0)</f>
        <v>0</v>
      </c>
      <c r="Q41" s="60">
        <f t="array" ref="Q41">ROUND(K41-N41,0)</f>
        <v>0</v>
      </c>
      <c r="R41" s="57">
        <f t="array" ref="R41">ROUND(P41+Q41,0)</f>
        <v>0</v>
      </c>
      <c r="S41" s="39">
        <f t="shared" ref="S41" si="59">IF($H39="Before-2004",Q41,0)</f>
        <v>0</v>
      </c>
      <c r="T41" s="39">
        <f t="shared" ref="T41" si="60">IF(OR($F$1="No",$H39="Before-2004"),0,ROUND(Q41*0.1,0))</f>
        <v>0</v>
      </c>
      <c r="U41" s="40">
        <f>IF($H39="Before-2004",0,ROUND(Q41-T41,0))</f>
        <v>0</v>
      </c>
      <c r="V41" s="61">
        <f t="array" ref="V41">ROUND(S41+T41+U41,0)</f>
        <v>0</v>
      </c>
      <c r="W41" s="62">
        <f t="array" ref="W41">ROUND(R41-V41,0)</f>
        <v>0</v>
      </c>
      <c r="X41" s="63"/>
      <c r="Y41" s="64"/>
      <c r="Z41" s="232"/>
    </row>
    <row r="42" spans="1:211" s="7" customFormat="1" ht="21.75" customHeight="1">
      <c r="A42" s="8" t="str">
        <f>IF(C42&gt;=1,"y","n")</f>
        <v>n</v>
      </c>
      <c r="B42" s="211"/>
      <c r="C42" s="160">
        <f>IF(D42&gt;0,C39+1,0)</f>
        <v>0</v>
      </c>
      <c r="D42" s="209"/>
      <c r="E42" s="148"/>
      <c r="F42" s="149"/>
      <c r="G42" s="130"/>
      <c r="H42" s="221"/>
      <c r="I42" s="9" t="str">
        <f t="shared" si="0"/>
        <v>Jan, 23</v>
      </c>
      <c r="J42" s="227"/>
      <c r="K42" s="11">
        <f t="array" ref="K42">ROUND(J42*$K$8,0)</f>
        <v>0</v>
      </c>
      <c r="L42" s="46">
        <f t="array" ref="L42">ROUND(J42+K42,0)</f>
        <v>0</v>
      </c>
      <c r="M42" s="47">
        <f t="array" ref="M42">J42</f>
        <v>0</v>
      </c>
      <c r="N42" s="11">
        <f t="array" ref="N42">ROUND(M42*$N$8,0)</f>
        <v>0</v>
      </c>
      <c r="O42" s="46">
        <f t="array" ref="O42">ROUND(M42+N42,0)</f>
        <v>0</v>
      </c>
      <c r="P42" s="48">
        <f t="array" ref="P42">ROUND(J42-M42,0)</f>
        <v>0</v>
      </c>
      <c r="Q42" s="49">
        <f t="array" ref="Q42">ROUND(K42-N42,0)</f>
        <v>0</v>
      </c>
      <c r="R42" s="46">
        <f t="array" ref="R42">ROUND(P42+Q42,0)</f>
        <v>0</v>
      </c>
      <c r="S42" s="15">
        <f t="shared" ref="S42" si="61">IF($H42="Before-2004",Q42,0)</f>
        <v>0</v>
      </c>
      <c r="T42" s="15">
        <f t="shared" ref="T42" si="62">IF(OR($F$1="No",$H42="Before-2004"),0,ROUND(Q42*0.1,0))</f>
        <v>0</v>
      </c>
      <c r="U42" s="16">
        <f>IF($H42="Before-2004",0,ROUND(Q42-T42,0))</f>
        <v>0</v>
      </c>
      <c r="V42" s="50">
        <f t="array" ref="V42">ROUND(S42+T42+U42,0)</f>
        <v>0</v>
      </c>
      <c r="W42" s="17">
        <f t="array" ref="W42">ROUND(R42-V42,0)</f>
        <v>0</v>
      </c>
      <c r="X42" s="51"/>
      <c r="Y42" s="19"/>
      <c r="Z42" s="232"/>
    </row>
    <row r="43" spans="1:211" s="7" customFormat="1" ht="21.75" customHeight="1">
      <c r="A43" s="8" t="str">
        <f>IF(C42&gt;=1,"y","n")</f>
        <v>n</v>
      </c>
      <c r="B43" s="211"/>
      <c r="C43" s="161"/>
      <c r="D43" s="150"/>
      <c r="E43" s="151"/>
      <c r="F43" s="152"/>
      <c r="G43" s="131"/>
      <c r="H43" s="222"/>
      <c r="I43" s="21" t="str">
        <f t="shared" si="0"/>
        <v>Feb, 23</v>
      </c>
      <c r="J43" s="52">
        <f>$J42</f>
        <v>0</v>
      </c>
      <c r="K43" s="22">
        <f t="array" ref="K43">ROUND(J43*$K$8,0)</f>
        <v>0</v>
      </c>
      <c r="L43" s="35">
        <f t="array" ref="L43">ROUND(J43+K43,0)</f>
        <v>0</v>
      </c>
      <c r="M43" s="24">
        <f t="array" ref="M43">J43</f>
        <v>0</v>
      </c>
      <c r="N43" s="22">
        <f t="array" ref="N43">ROUND(M43*$N$8,0)</f>
        <v>0</v>
      </c>
      <c r="O43" s="35">
        <f t="array" ref="O43">ROUND(M43+N43,0)</f>
        <v>0</v>
      </c>
      <c r="P43" s="37">
        <f t="array" ref="P43">ROUND(J43-M43,0)</f>
        <v>0</v>
      </c>
      <c r="Q43" s="38">
        <f t="array" ref="Q43">ROUND(K43-N43,0)</f>
        <v>0</v>
      </c>
      <c r="R43" s="35">
        <f t="array" ref="R43">ROUND(P43+Q43,0)</f>
        <v>0</v>
      </c>
      <c r="S43" s="27">
        <f t="shared" ref="S43" si="63">IF($H42="Before-2004",Q43,0)</f>
        <v>0</v>
      </c>
      <c r="T43" s="27">
        <f t="shared" ref="T43" si="64">IF(OR($F$1="No",$H42="Before-2004"),0,ROUND(Q43*0.1,0))</f>
        <v>0</v>
      </c>
      <c r="U43" s="28">
        <f>IF($H42="Before-2004",0,ROUND(Q43-T43,0))</f>
        <v>0</v>
      </c>
      <c r="V43" s="41">
        <f t="array" ref="V43">ROUND(S43+T43+U43,0)</f>
        <v>0</v>
      </c>
      <c r="W43" s="53">
        <f t="array" ref="W43">ROUND(R43-V43,0)</f>
        <v>0</v>
      </c>
      <c r="X43" s="43"/>
      <c r="Y43" s="54"/>
      <c r="Z43" s="232"/>
    </row>
    <row r="44" spans="1:211" s="7" customFormat="1" ht="21.75" customHeight="1" thickBot="1">
      <c r="A44" s="8" t="str">
        <f>IF(C42&gt;=1,"y","n")</f>
        <v>n</v>
      </c>
      <c r="B44" s="211"/>
      <c r="C44" s="210"/>
      <c r="D44" s="153"/>
      <c r="E44" s="154"/>
      <c r="F44" s="155"/>
      <c r="G44" s="132"/>
      <c r="H44" s="222"/>
      <c r="I44" s="77" t="str">
        <f t="shared" si="0"/>
        <v>Mar, 23</v>
      </c>
      <c r="J44" s="33">
        <f>$J42</f>
        <v>0</v>
      </c>
      <c r="K44" s="56">
        <f t="array" ref="K44">ROUND(J44*$K$8,0)</f>
        <v>0</v>
      </c>
      <c r="L44" s="57">
        <f t="array" ref="L44">ROUND(J44+K44,0)</f>
        <v>0</v>
      </c>
      <c r="M44" s="58">
        <f t="array" ref="M44">J44</f>
        <v>0</v>
      </c>
      <c r="N44" s="56">
        <f t="array" ref="N44">ROUND(M44*$N$8,0)</f>
        <v>0</v>
      </c>
      <c r="O44" s="57">
        <f t="array" ref="O44">ROUND(M44+N44,0)</f>
        <v>0</v>
      </c>
      <c r="P44" s="59">
        <f t="array" ref="P44">ROUND(J44-M44,0)</f>
        <v>0</v>
      </c>
      <c r="Q44" s="60">
        <f t="array" ref="Q44">ROUND(K44-N44,0)</f>
        <v>0</v>
      </c>
      <c r="R44" s="57">
        <f t="array" ref="R44">ROUND(P44+Q44,0)</f>
        <v>0</v>
      </c>
      <c r="S44" s="39">
        <f t="shared" ref="S44" si="65">IF($H42="Before-2004",Q44,0)</f>
        <v>0</v>
      </c>
      <c r="T44" s="39">
        <f t="shared" ref="T44" si="66">IF(OR($F$1="No",$H42="Before-2004"),0,ROUND(Q44*0.1,0))</f>
        <v>0</v>
      </c>
      <c r="U44" s="40">
        <f>IF($H42="Before-2004",0,ROUND(Q44-T44,0))</f>
        <v>0</v>
      </c>
      <c r="V44" s="61">
        <f t="array" ref="V44">ROUND(S44+T44+U44,0)</f>
        <v>0</v>
      </c>
      <c r="W44" s="62">
        <f t="array" ref="W44">ROUND(R44-V44,0)</f>
        <v>0</v>
      </c>
      <c r="X44" s="63"/>
      <c r="Y44" s="64"/>
      <c r="Z44" s="232"/>
    </row>
    <row r="45" spans="1:211" s="7" customFormat="1" ht="21.75" customHeight="1">
      <c r="A45" s="8" t="str">
        <f>IF(C45&gt;=1,"y","n")</f>
        <v>n</v>
      </c>
      <c r="B45" s="211"/>
      <c r="C45" s="160">
        <f>IF(D45&gt;0,C42+1,0)</f>
        <v>0</v>
      </c>
      <c r="D45" s="147"/>
      <c r="E45" s="148"/>
      <c r="F45" s="149"/>
      <c r="G45" s="130"/>
      <c r="H45" s="221"/>
      <c r="I45" s="9" t="str">
        <f t="shared" si="0"/>
        <v>Jan, 23</v>
      </c>
      <c r="J45" s="227"/>
      <c r="K45" s="11">
        <f t="array" ref="K45">ROUND(J45*$K$8,0)</f>
        <v>0</v>
      </c>
      <c r="L45" s="46">
        <f t="array" ref="L45">ROUND(J45+K45,0)</f>
        <v>0</v>
      </c>
      <c r="M45" s="47">
        <f t="array" ref="M45">J45</f>
        <v>0</v>
      </c>
      <c r="N45" s="11">
        <f t="array" ref="N45">ROUND(M45*$N$8,0)</f>
        <v>0</v>
      </c>
      <c r="O45" s="46">
        <f t="array" ref="O45">ROUND(M45+N45,0)</f>
        <v>0</v>
      </c>
      <c r="P45" s="48">
        <f t="array" ref="P45">ROUND(J45-M45,0)</f>
        <v>0</v>
      </c>
      <c r="Q45" s="49">
        <f t="array" ref="Q45">ROUND(K45-N45,0)</f>
        <v>0</v>
      </c>
      <c r="R45" s="46">
        <f t="array" ref="R45">ROUND(P45+Q45,0)</f>
        <v>0</v>
      </c>
      <c r="S45" s="15">
        <f t="shared" ref="S45" si="67">IF($H45="Before-2004",Q45,0)</f>
        <v>0</v>
      </c>
      <c r="T45" s="15">
        <f t="shared" ref="T45" si="68">IF(OR($F$1="No",$H45="Before-2004"),0,ROUND(Q45*0.1,0))</f>
        <v>0</v>
      </c>
      <c r="U45" s="16">
        <f>IF($H45="Before-2004",0,ROUND(Q45-T45,0))</f>
        <v>0</v>
      </c>
      <c r="V45" s="50">
        <f t="array" ref="V45">ROUND(S45+T45+U45,0)</f>
        <v>0</v>
      </c>
      <c r="W45" s="17">
        <f t="array" ref="W45">ROUND(R45-V45,0)</f>
        <v>0</v>
      </c>
      <c r="X45" s="51"/>
      <c r="Y45" s="19"/>
      <c r="Z45" s="232"/>
    </row>
    <row r="46" spans="1:211" s="7" customFormat="1" ht="21.75" customHeight="1">
      <c r="A46" s="8" t="str">
        <f>IF(C45&gt;=1,"y","n")</f>
        <v>n</v>
      </c>
      <c r="B46" s="211"/>
      <c r="C46" s="161"/>
      <c r="D46" s="150"/>
      <c r="E46" s="151"/>
      <c r="F46" s="152"/>
      <c r="G46" s="131"/>
      <c r="H46" s="222"/>
      <c r="I46" s="21" t="str">
        <f t="shared" si="0"/>
        <v>Feb, 23</v>
      </c>
      <c r="J46" s="52">
        <f>$J45</f>
        <v>0</v>
      </c>
      <c r="K46" s="22">
        <f t="array" ref="K46">ROUND(J46*$K$8,0)</f>
        <v>0</v>
      </c>
      <c r="L46" s="35">
        <f t="array" ref="L46">ROUND(J46+K46,0)</f>
        <v>0</v>
      </c>
      <c r="M46" s="24">
        <f t="array" ref="M46">J46</f>
        <v>0</v>
      </c>
      <c r="N46" s="22">
        <f t="array" ref="N46">ROUND(M46*$N$8,0)</f>
        <v>0</v>
      </c>
      <c r="O46" s="35">
        <f t="array" ref="O46">ROUND(M46+N46,0)</f>
        <v>0</v>
      </c>
      <c r="P46" s="37">
        <f t="array" ref="P46">ROUND(J46-M46,0)</f>
        <v>0</v>
      </c>
      <c r="Q46" s="38">
        <f t="array" ref="Q46">ROUND(K46-N46,0)</f>
        <v>0</v>
      </c>
      <c r="R46" s="35">
        <f t="array" ref="R46">ROUND(P46+Q46,0)</f>
        <v>0</v>
      </c>
      <c r="S46" s="27">
        <f t="shared" ref="S46" si="69">IF($H45="Before-2004",Q46,0)</f>
        <v>0</v>
      </c>
      <c r="T46" s="27">
        <f t="shared" ref="T46" si="70">IF(OR($F$1="No",$H45="Before-2004"),0,ROUND(Q46*0.1,0))</f>
        <v>0</v>
      </c>
      <c r="U46" s="28">
        <f>IF($H45="Before-2004",0,ROUND(Q46-T46,0))</f>
        <v>0</v>
      </c>
      <c r="V46" s="41">
        <f t="array" ref="V46">ROUND(S46+T46+U46,0)</f>
        <v>0</v>
      </c>
      <c r="W46" s="53">
        <f t="array" ref="W46">ROUND(R46-V46,0)</f>
        <v>0</v>
      </c>
      <c r="X46" s="43"/>
      <c r="Y46" s="54"/>
      <c r="Z46" s="232"/>
    </row>
    <row r="47" spans="1:211" s="7" customFormat="1" ht="21.75" customHeight="1" thickBot="1">
      <c r="A47" s="8" t="str">
        <f>IF(C45&gt;=1,"y","n")</f>
        <v>n</v>
      </c>
      <c r="B47" s="211"/>
      <c r="C47" s="210"/>
      <c r="D47" s="153"/>
      <c r="E47" s="154"/>
      <c r="F47" s="155"/>
      <c r="G47" s="132"/>
      <c r="H47" s="222"/>
      <c r="I47" s="77" t="str">
        <f t="shared" si="0"/>
        <v>Mar, 23</v>
      </c>
      <c r="J47" s="33">
        <f>$J45</f>
        <v>0</v>
      </c>
      <c r="K47" s="56">
        <f t="array" ref="K47">ROUND(J47*$K$8,0)</f>
        <v>0</v>
      </c>
      <c r="L47" s="57">
        <f t="array" ref="L47">ROUND(J47+K47,0)</f>
        <v>0</v>
      </c>
      <c r="M47" s="58">
        <f t="array" ref="M47">J47</f>
        <v>0</v>
      </c>
      <c r="N47" s="56">
        <f t="array" ref="N47">ROUND(M47*$N$8,0)</f>
        <v>0</v>
      </c>
      <c r="O47" s="57">
        <f t="array" ref="O47">ROUND(M47+N47,0)</f>
        <v>0</v>
      </c>
      <c r="P47" s="59">
        <f t="array" ref="P47">ROUND(J47-M47,0)</f>
        <v>0</v>
      </c>
      <c r="Q47" s="60">
        <f t="array" ref="Q47">ROUND(K47-N47,0)</f>
        <v>0</v>
      </c>
      <c r="R47" s="57">
        <f t="array" ref="R47">ROUND(P47+Q47,0)</f>
        <v>0</v>
      </c>
      <c r="S47" s="39">
        <f t="shared" ref="S47" si="71">IF($H45="Before-2004",Q47,0)</f>
        <v>0</v>
      </c>
      <c r="T47" s="39">
        <f t="shared" ref="T47" si="72">IF(OR($F$1="No",$H45="Before-2004"),0,ROUND(Q47*0.1,0))</f>
        <v>0</v>
      </c>
      <c r="U47" s="40">
        <f>IF($H45="Before-2004",0,ROUND(Q47-T47,0))</f>
        <v>0</v>
      </c>
      <c r="V47" s="61">
        <f t="array" ref="V47">ROUND(S47+T47+U47,0)</f>
        <v>0</v>
      </c>
      <c r="W47" s="62">
        <f t="array" ref="W47">ROUND(R47-V47,0)</f>
        <v>0</v>
      </c>
      <c r="X47" s="63"/>
      <c r="Y47" s="64"/>
      <c r="Z47" s="232"/>
    </row>
    <row r="48" spans="1:211" s="7" customFormat="1" ht="21.75" customHeight="1">
      <c r="A48" s="8" t="str">
        <f>IF(C48&gt;=1,"y","n")</f>
        <v>n</v>
      </c>
      <c r="B48" s="211"/>
      <c r="C48" s="160">
        <f>IF(D48&gt;0,C45+1,0)</f>
        <v>0</v>
      </c>
      <c r="D48" s="147"/>
      <c r="E48" s="148"/>
      <c r="F48" s="149"/>
      <c r="G48" s="130"/>
      <c r="H48" s="221"/>
      <c r="I48" s="9" t="str">
        <f t="shared" si="0"/>
        <v>Jan, 23</v>
      </c>
      <c r="J48" s="227"/>
      <c r="K48" s="11">
        <f t="array" ref="K48">ROUND(J48*$K$8,0)</f>
        <v>0</v>
      </c>
      <c r="L48" s="46">
        <f t="array" ref="L48">ROUND(J48+K48,0)</f>
        <v>0</v>
      </c>
      <c r="M48" s="47">
        <f t="array" ref="M48">J48</f>
        <v>0</v>
      </c>
      <c r="N48" s="11">
        <f t="array" ref="N48">ROUND(M48*$N$8,0)</f>
        <v>0</v>
      </c>
      <c r="O48" s="46">
        <f t="array" ref="O48">ROUND(M48+N48,0)</f>
        <v>0</v>
      </c>
      <c r="P48" s="48">
        <f t="array" ref="P48">ROUND(J48-M48,0)</f>
        <v>0</v>
      </c>
      <c r="Q48" s="49">
        <f t="array" ref="Q48">ROUND(K48-N48,0)</f>
        <v>0</v>
      </c>
      <c r="R48" s="46">
        <f t="array" ref="R48">ROUND(P48+Q48,0)</f>
        <v>0</v>
      </c>
      <c r="S48" s="15">
        <f t="shared" ref="S48" si="73">IF($H48="Before-2004",Q48,0)</f>
        <v>0</v>
      </c>
      <c r="T48" s="15">
        <f t="shared" ref="T48" si="74">IF(OR($F$1="No",$H48="Before-2004"),0,ROUND(Q48*0.1,0))</f>
        <v>0</v>
      </c>
      <c r="U48" s="16">
        <f>IF($H48="Before-2004",0,ROUND(Q48-T48,0))</f>
        <v>0</v>
      </c>
      <c r="V48" s="50">
        <f t="array" ref="V48">ROUND(S48+T48+U48,0)</f>
        <v>0</v>
      </c>
      <c r="W48" s="17">
        <f t="array" ref="W48">ROUND(R48-V48,0)</f>
        <v>0</v>
      </c>
      <c r="X48" s="51"/>
      <c r="Y48" s="19"/>
      <c r="Z48" s="232"/>
    </row>
    <row r="49" spans="1:211" s="7" customFormat="1" ht="21.75" customHeight="1">
      <c r="A49" s="8" t="str">
        <f>IF(C48&gt;=1,"y","n")</f>
        <v>n</v>
      </c>
      <c r="B49" s="211"/>
      <c r="C49" s="161"/>
      <c r="D49" s="150"/>
      <c r="E49" s="151"/>
      <c r="F49" s="152"/>
      <c r="G49" s="131"/>
      <c r="H49" s="222"/>
      <c r="I49" s="21" t="str">
        <f t="shared" si="0"/>
        <v>Feb, 23</v>
      </c>
      <c r="J49" s="52">
        <f>$J48</f>
        <v>0</v>
      </c>
      <c r="K49" s="22">
        <f t="array" ref="K49">ROUND(J49*$K$8,0)</f>
        <v>0</v>
      </c>
      <c r="L49" s="35">
        <f t="array" ref="L49">ROUND(J49+K49,0)</f>
        <v>0</v>
      </c>
      <c r="M49" s="24">
        <f t="array" ref="M49">J49</f>
        <v>0</v>
      </c>
      <c r="N49" s="22">
        <f t="array" ref="N49">ROUND(M49*$N$8,0)</f>
        <v>0</v>
      </c>
      <c r="O49" s="35">
        <f t="array" ref="O49">ROUND(M49+N49,0)</f>
        <v>0</v>
      </c>
      <c r="P49" s="37">
        <f t="array" ref="P49">ROUND(J49-M49,0)</f>
        <v>0</v>
      </c>
      <c r="Q49" s="38">
        <f t="array" ref="Q49">ROUND(K49-N49,0)</f>
        <v>0</v>
      </c>
      <c r="R49" s="35">
        <f t="array" ref="R49">ROUND(P49+Q49,0)</f>
        <v>0</v>
      </c>
      <c r="S49" s="27">
        <f t="shared" ref="S49" si="75">IF($H48="Before-2004",Q49,0)</f>
        <v>0</v>
      </c>
      <c r="T49" s="27">
        <f t="shared" ref="T49" si="76">IF(OR($F$1="No",$H48="Before-2004"),0,ROUND(Q49*0.1,0))</f>
        <v>0</v>
      </c>
      <c r="U49" s="28">
        <f>IF($H48="Before-2004",0,ROUND(Q49-T49,0))</f>
        <v>0</v>
      </c>
      <c r="V49" s="41">
        <f t="array" ref="V49">ROUND(S49+T49+U49,0)</f>
        <v>0</v>
      </c>
      <c r="W49" s="53">
        <f t="array" ref="W49">ROUND(R49-V49,0)</f>
        <v>0</v>
      </c>
      <c r="X49" s="43"/>
      <c r="Y49" s="54"/>
      <c r="Z49" s="232"/>
    </row>
    <row r="50" spans="1:211" s="7" customFormat="1" ht="21.75" customHeight="1" thickBot="1">
      <c r="A50" s="8" t="str">
        <f>IF(C48&gt;=1,"y","n")</f>
        <v>n</v>
      </c>
      <c r="B50" s="211"/>
      <c r="C50" s="210"/>
      <c r="D50" s="153"/>
      <c r="E50" s="154"/>
      <c r="F50" s="155"/>
      <c r="G50" s="132"/>
      <c r="H50" s="222"/>
      <c r="I50" s="77" t="str">
        <f t="shared" si="0"/>
        <v>Mar, 23</v>
      </c>
      <c r="J50" s="33">
        <f>$J48</f>
        <v>0</v>
      </c>
      <c r="K50" s="56">
        <f t="array" ref="K50">ROUND(J50*$K$8,0)</f>
        <v>0</v>
      </c>
      <c r="L50" s="57">
        <f t="array" ref="L50">ROUND(J50+K50,0)</f>
        <v>0</v>
      </c>
      <c r="M50" s="58">
        <f t="array" ref="M50">J50</f>
        <v>0</v>
      </c>
      <c r="N50" s="56">
        <f t="array" ref="N50">ROUND(M50*$N$8,0)</f>
        <v>0</v>
      </c>
      <c r="O50" s="57">
        <f t="array" ref="O50">ROUND(M50+N50,0)</f>
        <v>0</v>
      </c>
      <c r="P50" s="59">
        <f t="array" ref="P50">ROUND(J50-M50,0)</f>
        <v>0</v>
      </c>
      <c r="Q50" s="60">
        <f t="array" ref="Q50">ROUND(K50-N50,0)</f>
        <v>0</v>
      </c>
      <c r="R50" s="57">
        <f t="array" ref="R50">ROUND(P50+Q50,0)</f>
        <v>0</v>
      </c>
      <c r="S50" s="39">
        <f t="shared" ref="S50" si="77">IF($H48="Before-2004",Q50,0)</f>
        <v>0</v>
      </c>
      <c r="T50" s="39">
        <f t="shared" ref="T50" si="78">IF(OR($F$1="No",$H48="Before-2004"),0,ROUND(Q50*0.1,0))</f>
        <v>0</v>
      </c>
      <c r="U50" s="40">
        <f>IF($H48="Before-2004",0,ROUND(Q50-T50,0))</f>
        <v>0</v>
      </c>
      <c r="V50" s="61">
        <f t="array" ref="V50">ROUND(S50+T50+U50,0)</f>
        <v>0</v>
      </c>
      <c r="W50" s="62">
        <f t="array" ref="W50">ROUND(R50-V50,0)</f>
        <v>0</v>
      </c>
      <c r="X50" s="63"/>
      <c r="Y50" s="64"/>
      <c r="Z50" s="232"/>
    </row>
    <row r="51" spans="1:211" s="7" customFormat="1" ht="21.75" customHeight="1">
      <c r="A51" s="8" t="str">
        <f>IF(C51&gt;=1,"y","n")</f>
        <v>n</v>
      </c>
      <c r="B51" s="211"/>
      <c r="C51" s="160">
        <f>IF(D51&gt;0,C48+1,0)</f>
        <v>0</v>
      </c>
      <c r="D51" s="147"/>
      <c r="E51" s="148"/>
      <c r="F51" s="149"/>
      <c r="G51" s="130"/>
      <c r="H51" s="221"/>
      <c r="I51" s="9" t="str">
        <f t="shared" si="0"/>
        <v>Jan, 23</v>
      </c>
      <c r="J51" s="227">
        <v>0</v>
      </c>
      <c r="K51" s="11">
        <f t="array" ref="K51">ROUND(J51*$K$8,0)</f>
        <v>0</v>
      </c>
      <c r="L51" s="46">
        <f t="array" ref="L51">ROUND(J51+K51,0)</f>
        <v>0</v>
      </c>
      <c r="M51" s="47">
        <f t="array" ref="M51">J51</f>
        <v>0</v>
      </c>
      <c r="N51" s="11">
        <f t="array" ref="N51">ROUND(M51*$N$8,0)</f>
        <v>0</v>
      </c>
      <c r="O51" s="46">
        <f t="array" ref="O51">ROUND(M51+N51,0)</f>
        <v>0</v>
      </c>
      <c r="P51" s="48">
        <f t="array" ref="P51">ROUND(J51-M51,0)</f>
        <v>0</v>
      </c>
      <c r="Q51" s="49">
        <f t="array" ref="Q51">ROUND(K51-N51,0)</f>
        <v>0</v>
      </c>
      <c r="R51" s="46">
        <f t="array" ref="R51">ROUND(P51+Q51,0)</f>
        <v>0</v>
      </c>
      <c r="S51" s="15">
        <f t="shared" ref="S51" si="79">IF($H51="Before-2004",Q51,0)</f>
        <v>0</v>
      </c>
      <c r="T51" s="15">
        <f t="shared" ref="T51" si="80">IF(OR($F$1="No",$H51="Before-2004"),0,ROUND(Q51*0.1,0))</f>
        <v>0</v>
      </c>
      <c r="U51" s="16">
        <f>IF($H51="Before-2004",0,ROUND(Q51-T51,0))</f>
        <v>0</v>
      </c>
      <c r="V51" s="50">
        <f t="array" ref="V51">ROUND(S51+T51+U51,0)</f>
        <v>0</v>
      </c>
      <c r="W51" s="17">
        <f t="array" ref="W51">ROUND(R51-V51,0)</f>
        <v>0</v>
      </c>
      <c r="X51" s="51"/>
      <c r="Y51" s="19"/>
      <c r="Z51" s="232"/>
    </row>
    <row r="52" spans="1:211" s="7" customFormat="1" ht="21.75" customHeight="1">
      <c r="A52" s="8" t="str">
        <f>IF(C51&gt;=1,"y","n")</f>
        <v>n</v>
      </c>
      <c r="B52" s="211"/>
      <c r="C52" s="161"/>
      <c r="D52" s="150"/>
      <c r="E52" s="151"/>
      <c r="F52" s="152"/>
      <c r="G52" s="131"/>
      <c r="H52" s="222"/>
      <c r="I52" s="21" t="str">
        <f t="shared" si="0"/>
        <v>Feb, 23</v>
      </c>
      <c r="J52" s="52">
        <f>$J51</f>
        <v>0</v>
      </c>
      <c r="K52" s="22">
        <f t="array" ref="K52">ROUND(J52*$K$8,0)</f>
        <v>0</v>
      </c>
      <c r="L52" s="35">
        <f t="array" ref="L52">ROUND(J52+K52,0)</f>
        <v>0</v>
      </c>
      <c r="M52" s="24">
        <f t="array" ref="M52">J52</f>
        <v>0</v>
      </c>
      <c r="N52" s="22">
        <f t="array" ref="N52">ROUND(M52*$N$8,0)</f>
        <v>0</v>
      </c>
      <c r="O52" s="35">
        <f t="array" ref="O52">ROUND(M52+N52,0)</f>
        <v>0</v>
      </c>
      <c r="P52" s="37">
        <f t="array" ref="P52">ROUND(J52-M52,0)</f>
        <v>0</v>
      </c>
      <c r="Q52" s="38">
        <f t="array" ref="Q52">ROUND(K52-N52,0)</f>
        <v>0</v>
      </c>
      <c r="R52" s="35">
        <f t="array" ref="R52">ROUND(P52+Q52,0)</f>
        <v>0</v>
      </c>
      <c r="S52" s="27">
        <f t="shared" ref="S52" si="81">IF($H51="Before-2004",Q52,0)</f>
        <v>0</v>
      </c>
      <c r="T52" s="27">
        <f t="shared" ref="T52" si="82">IF(OR($F$1="No",$H51="Before-2004"),0,ROUND(Q52*0.1,0))</f>
        <v>0</v>
      </c>
      <c r="U52" s="28">
        <f>IF($H51="Before-2004",0,ROUND(Q52-T52,0))</f>
        <v>0</v>
      </c>
      <c r="V52" s="41">
        <f t="array" ref="V52">ROUND(S52+T52+U52,0)</f>
        <v>0</v>
      </c>
      <c r="W52" s="53">
        <f t="array" ref="W52">ROUND(R52-V52,0)</f>
        <v>0</v>
      </c>
      <c r="X52" s="43"/>
      <c r="Y52" s="54"/>
      <c r="Z52" s="232"/>
      <c r="HC52" s="55"/>
    </row>
    <row r="53" spans="1:211" s="7" customFormat="1" ht="21.75" customHeight="1" thickBot="1">
      <c r="A53" s="8" t="str">
        <f>IF(C51&gt;=1,"y","n")</f>
        <v>n</v>
      </c>
      <c r="B53" s="211"/>
      <c r="C53" s="210"/>
      <c r="D53" s="153"/>
      <c r="E53" s="154"/>
      <c r="F53" s="155"/>
      <c r="G53" s="132"/>
      <c r="H53" s="222"/>
      <c r="I53" s="77" t="str">
        <f t="shared" si="0"/>
        <v>Mar, 23</v>
      </c>
      <c r="J53" s="33">
        <f>$J51</f>
        <v>0</v>
      </c>
      <c r="K53" s="56">
        <f t="array" ref="K53">ROUND(J53*$K$8,0)</f>
        <v>0</v>
      </c>
      <c r="L53" s="57">
        <f t="array" ref="L53">ROUND(J53+K53,0)</f>
        <v>0</v>
      </c>
      <c r="M53" s="58">
        <f t="array" ref="M53">J53</f>
        <v>0</v>
      </c>
      <c r="N53" s="56">
        <f t="array" ref="N53">ROUND(M53*$N$8,0)</f>
        <v>0</v>
      </c>
      <c r="O53" s="57">
        <f t="array" ref="O53">ROUND(M53+N53,0)</f>
        <v>0</v>
      </c>
      <c r="P53" s="59">
        <f t="array" ref="P53">ROUND(J53-M53,0)</f>
        <v>0</v>
      </c>
      <c r="Q53" s="60">
        <f t="array" ref="Q53">ROUND(K53-N53,0)</f>
        <v>0</v>
      </c>
      <c r="R53" s="57">
        <f t="array" ref="R53">ROUND(P53+Q53,0)</f>
        <v>0</v>
      </c>
      <c r="S53" s="39">
        <f t="shared" ref="S53" si="83">IF($H51="Before-2004",Q53,0)</f>
        <v>0</v>
      </c>
      <c r="T53" s="39">
        <f t="shared" ref="T53" si="84">IF(OR($F$1="No",$H51="Before-2004"),0,ROUND(Q53*0.1,0))</f>
        <v>0</v>
      </c>
      <c r="U53" s="40">
        <f>IF($H51="Before-2004",0,ROUND(Q53-T53,0))</f>
        <v>0</v>
      </c>
      <c r="V53" s="61">
        <f t="array" ref="V53">ROUND(S53+T53+U53,0)</f>
        <v>0</v>
      </c>
      <c r="W53" s="62">
        <f t="array" ref="W53">ROUND(R53-V53,0)</f>
        <v>0</v>
      </c>
      <c r="X53" s="63"/>
      <c r="Y53" s="64"/>
      <c r="Z53" s="232"/>
    </row>
    <row r="54" spans="1:211" s="7" customFormat="1" ht="21.75" customHeight="1">
      <c r="A54" s="8" t="str">
        <f>IF(C54&gt;=1,"y","n")</f>
        <v>n</v>
      </c>
      <c r="B54" s="211"/>
      <c r="C54" s="160">
        <f>IF(D54&gt;0,C51+1,0)</f>
        <v>0</v>
      </c>
      <c r="D54" s="147"/>
      <c r="E54" s="148"/>
      <c r="F54" s="149"/>
      <c r="G54" s="130"/>
      <c r="H54" s="221"/>
      <c r="I54" s="9" t="str">
        <f t="shared" si="0"/>
        <v>Jan, 23</v>
      </c>
      <c r="J54" s="227"/>
      <c r="K54" s="11">
        <f t="array" ref="K54">ROUND(J54*$K$8,0)</f>
        <v>0</v>
      </c>
      <c r="L54" s="46">
        <f t="array" ref="L54">ROUND(J54+K54,0)</f>
        <v>0</v>
      </c>
      <c r="M54" s="47">
        <f t="array" ref="M54">J54</f>
        <v>0</v>
      </c>
      <c r="N54" s="11">
        <f t="array" ref="N54">ROUND(M54*$N$8,0)</f>
        <v>0</v>
      </c>
      <c r="O54" s="46">
        <f t="array" ref="O54">ROUND(M54+N54,0)</f>
        <v>0</v>
      </c>
      <c r="P54" s="48">
        <f t="array" ref="P54">ROUND(J54-M54,0)</f>
        <v>0</v>
      </c>
      <c r="Q54" s="49">
        <f t="array" ref="Q54">ROUND(K54-N54,0)</f>
        <v>0</v>
      </c>
      <c r="R54" s="46">
        <f t="array" ref="R54">ROUND(P54+Q54,0)</f>
        <v>0</v>
      </c>
      <c r="S54" s="15">
        <f t="shared" ref="S54" si="85">IF($H54="Before-2004",Q54,0)</f>
        <v>0</v>
      </c>
      <c r="T54" s="15">
        <f t="shared" ref="T54" si="86">IF(OR($F$1="No",$H54="Before-2004"),0,ROUND(Q54*0.1,0))</f>
        <v>0</v>
      </c>
      <c r="U54" s="16">
        <f>IF($H54="Before-2004",0,ROUND(Q54-T54,0))</f>
        <v>0</v>
      </c>
      <c r="V54" s="50">
        <f t="array" ref="V54">ROUND(S54+T54+U54,0)</f>
        <v>0</v>
      </c>
      <c r="W54" s="17">
        <f t="array" ref="W54">ROUND(R54-V54,0)</f>
        <v>0</v>
      </c>
      <c r="X54" s="51"/>
      <c r="Y54" s="19"/>
      <c r="Z54" s="232"/>
    </row>
    <row r="55" spans="1:211" s="7" customFormat="1" ht="21.75" customHeight="1">
      <c r="A55" s="8" t="str">
        <f>IF(C54&gt;=1,"y","n")</f>
        <v>n</v>
      </c>
      <c r="B55" s="211"/>
      <c r="C55" s="161"/>
      <c r="D55" s="150"/>
      <c r="E55" s="151"/>
      <c r="F55" s="152"/>
      <c r="G55" s="131"/>
      <c r="H55" s="222"/>
      <c r="I55" s="21" t="str">
        <f t="shared" si="0"/>
        <v>Feb, 23</v>
      </c>
      <c r="J55" s="52">
        <f>$J54</f>
        <v>0</v>
      </c>
      <c r="K55" s="22">
        <f t="array" ref="K55">ROUND(J55*$K$8,0)</f>
        <v>0</v>
      </c>
      <c r="L55" s="35">
        <f t="array" ref="L55">ROUND(J55+K55,0)</f>
        <v>0</v>
      </c>
      <c r="M55" s="24">
        <f t="array" ref="M55">J55</f>
        <v>0</v>
      </c>
      <c r="N55" s="22">
        <f t="array" ref="N55">ROUND(M55*$N$8,0)</f>
        <v>0</v>
      </c>
      <c r="O55" s="35">
        <f t="array" ref="O55">ROUND(M55+N55,0)</f>
        <v>0</v>
      </c>
      <c r="P55" s="37">
        <f t="array" ref="P55">ROUND(J55-M55,0)</f>
        <v>0</v>
      </c>
      <c r="Q55" s="38">
        <f t="array" ref="Q55">ROUND(K55-N55,0)</f>
        <v>0</v>
      </c>
      <c r="R55" s="35">
        <f t="array" ref="R55">ROUND(P55+Q55,0)</f>
        <v>0</v>
      </c>
      <c r="S55" s="27">
        <f t="shared" ref="S55" si="87">IF($H54="Before-2004",Q55,0)</f>
        <v>0</v>
      </c>
      <c r="T55" s="27">
        <f t="shared" ref="T55" si="88">IF(OR($F$1="No",$H54="Before-2004"),0,ROUND(Q55*0.1,0))</f>
        <v>0</v>
      </c>
      <c r="U55" s="28">
        <f>IF($H54="Before-2004",0,ROUND(Q55-T55,0))</f>
        <v>0</v>
      </c>
      <c r="V55" s="41">
        <f t="array" ref="V55">ROUND(S55+T55+U55,0)</f>
        <v>0</v>
      </c>
      <c r="W55" s="53">
        <f t="array" ref="W55">ROUND(R55-V55,0)</f>
        <v>0</v>
      </c>
      <c r="X55" s="43"/>
      <c r="Y55" s="54"/>
      <c r="Z55" s="232"/>
    </row>
    <row r="56" spans="1:211" s="7" customFormat="1" ht="21.75" customHeight="1" thickBot="1">
      <c r="A56" s="8" t="str">
        <f>IF(C54&gt;=1,"y","n")</f>
        <v>n</v>
      </c>
      <c r="B56" s="211"/>
      <c r="C56" s="210"/>
      <c r="D56" s="153"/>
      <c r="E56" s="154"/>
      <c r="F56" s="155"/>
      <c r="G56" s="132"/>
      <c r="H56" s="222"/>
      <c r="I56" s="77" t="str">
        <f t="shared" si="0"/>
        <v>Mar, 23</v>
      </c>
      <c r="J56" s="33">
        <f>$J54</f>
        <v>0</v>
      </c>
      <c r="K56" s="56">
        <f t="array" ref="K56">ROUND(J56*$K$8,0)</f>
        <v>0</v>
      </c>
      <c r="L56" s="57">
        <f t="array" ref="L56">ROUND(J56+K56,0)</f>
        <v>0</v>
      </c>
      <c r="M56" s="58">
        <f t="array" ref="M56">J56</f>
        <v>0</v>
      </c>
      <c r="N56" s="56">
        <f t="array" ref="N56">ROUND(M56*$N$8,0)</f>
        <v>0</v>
      </c>
      <c r="O56" s="57">
        <f t="array" ref="O56">ROUND(M56+N56,0)</f>
        <v>0</v>
      </c>
      <c r="P56" s="59">
        <f t="array" ref="P56">ROUND(J56-M56,0)</f>
        <v>0</v>
      </c>
      <c r="Q56" s="60">
        <f t="array" ref="Q56">ROUND(K56-N56,0)</f>
        <v>0</v>
      </c>
      <c r="R56" s="57">
        <f t="array" ref="R56">ROUND(P56+Q56,0)</f>
        <v>0</v>
      </c>
      <c r="S56" s="39">
        <f t="shared" ref="S56" si="89">IF($H54="Before-2004",Q56,0)</f>
        <v>0</v>
      </c>
      <c r="T56" s="39">
        <f t="shared" ref="T56" si="90">IF(OR($F$1="No",$H54="Before-2004"),0,ROUND(Q56*0.1,0))</f>
        <v>0</v>
      </c>
      <c r="U56" s="40">
        <f>IF($H54="Before-2004",0,ROUND(Q56-T56,0))</f>
        <v>0</v>
      </c>
      <c r="V56" s="61">
        <f t="array" ref="V56">ROUND(S56+T56+U56,0)</f>
        <v>0</v>
      </c>
      <c r="W56" s="62">
        <f t="array" ref="W56">ROUND(R56-V56,0)</f>
        <v>0</v>
      </c>
      <c r="X56" s="63"/>
      <c r="Y56" s="64"/>
      <c r="Z56" s="232"/>
    </row>
    <row r="57" spans="1:211" s="7" customFormat="1" ht="21.75" customHeight="1">
      <c r="A57" s="8" t="str">
        <f>IF(C57&gt;=1,"y","n")</f>
        <v>n</v>
      </c>
      <c r="B57" s="211"/>
      <c r="C57" s="160">
        <f>IF(D57&gt;0,C54+1,0)</f>
        <v>0</v>
      </c>
      <c r="D57" s="147"/>
      <c r="E57" s="148"/>
      <c r="F57" s="149"/>
      <c r="G57" s="130"/>
      <c r="H57" s="221"/>
      <c r="I57" s="9" t="str">
        <f t="shared" si="0"/>
        <v>Jan, 23</v>
      </c>
      <c r="J57" s="227"/>
      <c r="K57" s="11">
        <f t="array" ref="K57">ROUND(J57*$K$8,0)</f>
        <v>0</v>
      </c>
      <c r="L57" s="46">
        <f t="array" ref="L57">ROUND(J57+K57,0)</f>
        <v>0</v>
      </c>
      <c r="M57" s="47">
        <f t="array" ref="M57">J57</f>
        <v>0</v>
      </c>
      <c r="N57" s="11">
        <f t="array" ref="N57">ROUND(M57*$N$8,0)</f>
        <v>0</v>
      </c>
      <c r="O57" s="46">
        <f t="array" ref="O57">ROUND(M57+N57,0)</f>
        <v>0</v>
      </c>
      <c r="P57" s="48">
        <f t="array" ref="P57">ROUND(J57-M57,0)</f>
        <v>0</v>
      </c>
      <c r="Q57" s="49">
        <f t="array" ref="Q57">ROUND(K57-N57,0)</f>
        <v>0</v>
      </c>
      <c r="R57" s="46">
        <f t="array" ref="R57">ROUND(P57+Q57,0)</f>
        <v>0</v>
      </c>
      <c r="S57" s="15">
        <f t="shared" ref="S57" si="91">IF($H57="Before-2004",Q57,0)</f>
        <v>0</v>
      </c>
      <c r="T57" s="15">
        <f t="shared" ref="T57" si="92">IF(OR($F$1="No",$H57="Before-2004"),0,ROUND(Q57*0.1,0))</f>
        <v>0</v>
      </c>
      <c r="U57" s="16">
        <f>IF($H57="Before-2004",0,ROUND(Q57-T57,0))</f>
        <v>0</v>
      </c>
      <c r="V57" s="50">
        <f t="array" ref="V57">ROUND(S57+T57+U57,0)</f>
        <v>0</v>
      </c>
      <c r="W57" s="17">
        <f t="array" ref="W57">ROUND(R57-V57,0)</f>
        <v>0</v>
      </c>
      <c r="X57" s="51"/>
      <c r="Y57" s="19"/>
      <c r="Z57" s="232"/>
    </row>
    <row r="58" spans="1:211" s="7" customFormat="1" ht="21.75" customHeight="1">
      <c r="A58" s="8" t="str">
        <f>IF(C57&gt;=1,"y","n")</f>
        <v>n</v>
      </c>
      <c r="B58" s="211"/>
      <c r="C58" s="161"/>
      <c r="D58" s="150"/>
      <c r="E58" s="151"/>
      <c r="F58" s="152"/>
      <c r="G58" s="131"/>
      <c r="H58" s="222"/>
      <c r="I58" s="21" t="str">
        <f t="shared" si="0"/>
        <v>Feb, 23</v>
      </c>
      <c r="J58" s="52">
        <f>$J57</f>
        <v>0</v>
      </c>
      <c r="K58" s="22">
        <f t="array" ref="K58">ROUND(J58*$K$8,0)</f>
        <v>0</v>
      </c>
      <c r="L58" s="35">
        <f t="array" ref="L58">ROUND(J58+K58,0)</f>
        <v>0</v>
      </c>
      <c r="M58" s="24">
        <f t="array" ref="M58">J58</f>
        <v>0</v>
      </c>
      <c r="N58" s="22">
        <f t="array" ref="N58">ROUND(M58*$N$8,0)</f>
        <v>0</v>
      </c>
      <c r="O58" s="35">
        <f t="array" ref="O58">ROUND(M58+N58,0)</f>
        <v>0</v>
      </c>
      <c r="P58" s="37">
        <f t="array" ref="P58">ROUND(J58-M58,0)</f>
        <v>0</v>
      </c>
      <c r="Q58" s="38">
        <f t="array" ref="Q58">ROUND(K58-N58,0)</f>
        <v>0</v>
      </c>
      <c r="R58" s="35">
        <f t="array" ref="R58">ROUND(P58+Q58,0)</f>
        <v>0</v>
      </c>
      <c r="S58" s="27">
        <f t="shared" ref="S58" si="93">IF($H57="Before-2004",Q58,0)</f>
        <v>0</v>
      </c>
      <c r="T58" s="27">
        <f t="shared" ref="T58" si="94">IF(OR($F$1="No",$H57="Before-2004"),0,ROUND(Q58*0.1,0))</f>
        <v>0</v>
      </c>
      <c r="U58" s="28">
        <f>IF($H57="Before-2004",0,ROUND(Q58-T58,0))</f>
        <v>0</v>
      </c>
      <c r="V58" s="41">
        <f t="array" ref="V58">ROUND(S58+T58+U58,0)</f>
        <v>0</v>
      </c>
      <c r="W58" s="53">
        <f t="array" ref="W58">ROUND(R58-V58,0)</f>
        <v>0</v>
      </c>
      <c r="X58" s="43"/>
      <c r="Y58" s="54"/>
      <c r="Z58" s="232"/>
    </row>
    <row r="59" spans="1:211" s="7" customFormat="1" ht="21.75" customHeight="1" thickBot="1">
      <c r="A59" s="8" t="str">
        <f>IF(C57&gt;=1,"y","n")</f>
        <v>n</v>
      </c>
      <c r="B59" s="211"/>
      <c r="C59" s="210"/>
      <c r="D59" s="153"/>
      <c r="E59" s="154"/>
      <c r="F59" s="155"/>
      <c r="G59" s="132"/>
      <c r="H59" s="222"/>
      <c r="I59" s="77" t="str">
        <f t="shared" si="0"/>
        <v>Mar, 23</v>
      </c>
      <c r="J59" s="33">
        <f>$J57</f>
        <v>0</v>
      </c>
      <c r="K59" s="56">
        <f t="array" ref="K59">ROUND(J59*$K$8,0)</f>
        <v>0</v>
      </c>
      <c r="L59" s="57">
        <f t="array" ref="L59">ROUND(J59+K59,0)</f>
        <v>0</v>
      </c>
      <c r="M59" s="58">
        <f t="array" ref="M59">J59</f>
        <v>0</v>
      </c>
      <c r="N59" s="56">
        <f t="array" ref="N59">ROUND(M59*$N$8,0)</f>
        <v>0</v>
      </c>
      <c r="O59" s="57">
        <f t="array" ref="O59">ROUND(M59+N59,0)</f>
        <v>0</v>
      </c>
      <c r="P59" s="59">
        <f t="array" ref="P59">ROUND(J59-M59,0)</f>
        <v>0</v>
      </c>
      <c r="Q59" s="60">
        <f t="array" ref="Q59">ROUND(K59-N59,0)</f>
        <v>0</v>
      </c>
      <c r="R59" s="57">
        <f t="array" ref="R59">ROUND(P59+Q59,0)</f>
        <v>0</v>
      </c>
      <c r="S59" s="39">
        <f t="shared" ref="S59" si="95">IF($H57="Before-2004",Q59,0)</f>
        <v>0</v>
      </c>
      <c r="T59" s="39">
        <f t="shared" ref="T59" si="96">IF(OR($F$1="No",$H57="Before-2004"),0,ROUND(Q59*0.1,0))</f>
        <v>0</v>
      </c>
      <c r="U59" s="40">
        <f>IF($H57="Before-2004",0,ROUND(Q59-T59,0))</f>
        <v>0</v>
      </c>
      <c r="V59" s="61">
        <f t="array" ref="V59">ROUND(S59+T59+U59,0)</f>
        <v>0</v>
      </c>
      <c r="W59" s="62">
        <f t="array" ref="W59">ROUND(R59-V59,0)</f>
        <v>0</v>
      </c>
      <c r="X59" s="63"/>
      <c r="Y59" s="64"/>
      <c r="Z59" s="232"/>
    </row>
    <row r="60" spans="1:211" s="7" customFormat="1" ht="21.75" customHeight="1">
      <c r="A60" s="8" t="str">
        <f>IF(C60&gt;=1,"y","n")</f>
        <v>n</v>
      </c>
      <c r="B60" s="211"/>
      <c r="C60" s="160">
        <f>IF(D60&gt;0,C57+1,0)</f>
        <v>0</v>
      </c>
      <c r="D60" s="147"/>
      <c r="E60" s="148"/>
      <c r="F60" s="149"/>
      <c r="G60" s="130"/>
      <c r="H60" s="221"/>
      <c r="I60" s="9" t="str">
        <f t="shared" si="0"/>
        <v>Jan, 23</v>
      </c>
      <c r="J60" s="227"/>
      <c r="K60" s="11">
        <f t="array" ref="K60">ROUND(J60*$K$8,0)</f>
        <v>0</v>
      </c>
      <c r="L60" s="46">
        <f t="array" ref="L60">ROUND(J60+K60,0)</f>
        <v>0</v>
      </c>
      <c r="M60" s="47">
        <f t="array" ref="M60">J60</f>
        <v>0</v>
      </c>
      <c r="N60" s="11">
        <f t="array" ref="N60">ROUND(M60*$N$8,0)</f>
        <v>0</v>
      </c>
      <c r="O60" s="46">
        <f t="array" ref="O60">ROUND(M60+N60,0)</f>
        <v>0</v>
      </c>
      <c r="P60" s="48">
        <f t="array" ref="P60">ROUND(J60-M60,0)</f>
        <v>0</v>
      </c>
      <c r="Q60" s="49">
        <f t="array" ref="Q60">ROUND(K60-N60,0)</f>
        <v>0</v>
      </c>
      <c r="R60" s="46">
        <f t="array" ref="R60">ROUND(P60+Q60,0)</f>
        <v>0</v>
      </c>
      <c r="S60" s="15">
        <f t="shared" ref="S60" si="97">IF($H60="Before-2004",Q60,0)</f>
        <v>0</v>
      </c>
      <c r="T60" s="15">
        <f t="shared" ref="T60" si="98">IF(OR($F$1="No",$H60="Before-2004"),0,ROUND(Q60*0.1,0))</f>
        <v>0</v>
      </c>
      <c r="U60" s="16">
        <f>IF($H60="Before-2004",0,ROUND(Q60-T60,0))</f>
        <v>0</v>
      </c>
      <c r="V60" s="50">
        <f t="array" ref="V60">ROUND(S60+T60+U60,0)</f>
        <v>0</v>
      </c>
      <c r="W60" s="17">
        <f t="array" ref="W60">ROUND(R60-V60,0)</f>
        <v>0</v>
      </c>
      <c r="X60" s="51"/>
      <c r="Y60" s="19"/>
      <c r="Z60" s="232"/>
    </row>
    <row r="61" spans="1:211" s="7" customFormat="1" ht="21.75" customHeight="1">
      <c r="A61" s="8" t="str">
        <f>IF(C60&gt;=1,"y","n")</f>
        <v>n</v>
      </c>
      <c r="B61" s="211"/>
      <c r="C61" s="161"/>
      <c r="D61" s="150"/>
      <c r="E61" s="151"/>
      <c r="F61" s="152"/>
      <c r="G61" s="131"/>
      <c r="H61" s="222"/>
      <c r="I61" s="21" t="str">
        <f t="shared" si="0"/>
        <v>Feb, 23</v>
      </c>
      <c r="J61" s="52">
        <f>$J60</f>
        <v>0</v>
      </c>
      <c r="K61" s="22">
        <f t="array" ref="K61">ROUND(J61*$K$8,0)</f>
        <v>0</v>
      </c>
      <c r="L61" s="35">
        <f t="array" ref="L61">ROUND(J61+K61,0)</f>
        <v>0</v>
      </c>
      <c r="M61" s="24">
        <f t="array" ref="M61">J61</f>
        <v>0</v>
      </c>
      <c r="N61" s="22">
        <f t="array" ref="N61">ROUND(M61*$N$8,0)</f>
        <v>0</v>
      </c>
      <c r="O61" s="35">
        <f t="array" ref="O61">ROUND(M61+N61,0)</f>
        <v>0</v>
      </c>
      <c r="P61" s="37">
        <f t="array" ref="P61">ROUND(J61-M61,0)</f>
        <v>0</v>
      </c>
      <c r="Q61" s="38">
        <f t="array" ref="Q61">ROUND(K61-N61,0)</f>
        <v>0</v>
      </c>
      <c r="R61" s="35">
        <f t="array" ref="R61">ROUND(P61+Q61,0)</f>
        <v>0</v>
      </c>
      <c r="S61" s="27">
        <f t="shared" ref="S61" si="99">IF($H60="Before-2004",Q61,0)</f>
        <v>0</v>
      </c>
      <c r="T61" s="27">
        <f t="shared" ref="T61" si="100">IF(OR($F$1="No",$H60="Before-2004"),0,ROUND(Q61*0.1,0))</f>
        <v>0</v>
      </c>
      <c r="U61" s="28">
        <f>IF($H60="Before-2004",0,ROUND(Q61-T61,0))</f>
        <v>0</v>
      </c>
      <c r="V61" s="41">
        <f t="array" ref="V61">ROUND(S61+T61+U61,0)</f>
        <v>0</v>
      </c>
      <c r="W61" s="53">
        <f t="array" ref="W61">ROUND(R61-V61,0)</f>
        <v>0</v>
      </c>
      <c r="X61" s="43"/>
      <c r="Y61" s="54"/>
      <c r="Z61" s="232"/>
    </row>
    <row r="62" spans="1:211" s="7" customFormat="1" ht="21.75" customHeight="1" thickBot="1">
      <c r="A62" s="8" t="str">
        <f>IF(C60&gt;=1,"y","n")</f>
        <v>n</v>
      </c>
      <c r="B62" s="211"/>
      <c r="C62" s="210"/>
      <c r="D62" s="153"/>
      <c r="E62" s="154"/>
      <c r="F62" s="155"/>
      <c r="G62" s="132"/>
      <c r="H62" s="222"/>
      <c r="I62" s="77" t="str">
        <f t="shared" si="0"/>
        <v>Mar, 23</v>
      </c>
      <c r="J62" s="33">
        <f>$J60</f>
        <v>0</v>
      </c>
      <c r="K62" s="56">
        <f t="array" ref="K62">ROUND(J62*$K$8,0)</f>
        <v>0</v>
      </c>
      <c r="L62" s="57">
        <f t="array" ref="L62">ROUND(J62+K62,0)</f>
        <v>0</v>
      </c>
      <c r="M62" s="58">
        <f t="array" ref="M62">J62</f>
        <v>0</v>
      </c>
      <c r="N62" s="56">
        <f t="array" ref="N62">ROUND(M62*$N$8,0)</f>
        <v>0</v>
      </c>
      <c r="O62" s="57">
        <f t="array" ref="O62">ROUND(M62+N62,0)</f>
        <v>0</v>
      </c>
      <c r="P62" s="59">
        <f t="array" ref="P62">ROUND(J62-M62,0)</f>
        <v>0</v>
      </c>
      <c r="Q62" s="60">
        <f t="array" ref="Q62">ROUND(K62-N62,0)</f>
        <v>0</v>
      </c>
      <c r="R62" s="57">
        <f t="array" ref="R62">ROUND(P62+Q62,0)</f>
        <v>0</v>
      </c>
      <c r="S62" s="39">
        <f t="shared" ref="S62" si="101">IF($H60="Before-2004",Q62,0)</f>
        <v>0</v>
      </c>
      <c r="T62" s="39">
        <f t="shared" ref="T62" si="102">IF(OR($F$1="No",$H60="Before-2004"),0,ROUND(Q62*0.1,0))</f>
        <v>0</v>
      </c>
      <c r="U62" s="40">
        <f>IF($H60="Before-2004",0,ROUND(Q62-T62,0))</f>
        <v>0</v>
      </c>
      <c r="V62" s="61">
        <f t="array" ref="V62">ROUND(S62+T62+U62,0)</f>
        <v>0</v>
      </c>
      <c r="W62" s="62">
        <f t="array" ref="W62">ROUND(R62-V62,0)</f>
        <v>0</v>
      </c>
      <c r="X62" s="63"/>
      <c r="Y62" s="64"/>
      <c r="Z62" s="232"/>
    </row>
    <row r="63" spans="1:211" s="7" customFormat="1" ht="21.75" customHeight="1">
      <c r="A63" s="8" t="str">
        <f>IF(C63&gt;=1,"y","n")</f>
        <v>n</v>
      </c>
      <c r="B63" s="211"/>
      <c r="C63" s="160">
        <f>IF(D63&gt;0,C60+1,0)</f>
        <v>0</v>
      </c>
      <c r="D63" s="147"/>
      <c r="E63" s="148"/>
      <c r="F63" s="149"/>
      <c r="G63" s="130"/>
      <c r="H63" s="221"/>
      <c r="I63" s="9" t="str">
        <f t="shared" si="0"/>
        <v>Jan, 23</v>
      </c>
      <c r="J63" s="227"/>
      <c r="K63" s="11">
        <f t="array" ref="K63">ROUND(J63*$K$8,0)</f>
        <v>0</v>
      </c>
      <c r="L63" s="46">
        <f t="array" ref="L63">ROUND(J63+K63,0)</f>
        <v>0</v>
      </c>
      <c r="M63" s="47">
        <f t="array" ref="M63">J63</f>
        <v>0</v>
      </c>
      <c r="N63" s="11">
        <f t="array" ref="N63">ROUND(M63*$N$8,0)</f>
        <v>0</v>
      </c>
      <c r="O63" s="46">
        <f t="array" ref="O63">ROUND(M63+N63,0)</f>
        <v>0</v>
      </c>
      <c r="P63" s="48">
        <f t="array" ref="P63">ROUND(J63-M63,0)</f>
        <v>0</v>
      </c>
      <c r="Q63" s="49">
        <f t="array" ref="Q63">ROUND(K63-N63,0)</f>
        <v>0</v>
      </c>
      <c r="R63" s="46">
        <f t="array" ref="R63">ROUND(P63+Q63,0)</f>
        <v>0</v>
      </c>
      <c r="S63" s="15">
        <f t="shared" ref="S63" si="103">IF($H63="Before-2004",Q63,0)</f>
        <v>0</v>
      </c>
      <c r="T63" s="15">
        <f t="shared" ref="T63" si="104">IF(OR($F$1="No",$H63="Before-2004"),0,ROUND(Q63*0.1,0))</f>
        <v>0</v>
      </c>
      <c r="U63" s="16">
        <f>IF($H63="Before-2004",0,ROUND(Q63-T63,0))</f>
        <v>0</v>
      </c>
      <c r="V63" s="50">
        <f t="array" ref="V63">ROUND(S63+T63+U63,0)</f>
        <v>0</v>
      </c>
      <c r="W63" s="17">
        <f t="array" ref="W63">ROUND(R63-V63,0)</f>
        <v>0</v>
      </c>
      <c r="X63" s="51"/>
      <c r="Y63" s="19"/>
      <c r="Z63" s="232"/>
    </row>
    <row r="64" spans="1:211" s="7" customFormat="1" ht="21.75" customHeight="1">
      <c r="A64" s="8" t="str">
        <f>IF(C63&gt;=1,"y","n")</f>
        <v>n</v>
      </c>
      <c r="B64" s="211"/>
      <c r="C64" s="161"/>
      <c r="D64" s="150"/>
      <c r="E64" s="151"/>
      <c r="F64" s="152"/>
      <c r="G64" s="131"/>
      <c r="H64" s="222"/>
      <c r="I64" s="21" t="str">
        <f t="shared" si="0"/>
        <v>Feb, 23</v>
      </c>
      <c r="J64" s="52">
        <f>$J63</f>
        <v>0</v>
      </c>
      <c r="K64" s="22">
        <f t="array" ref="K64">ROUND(J64*$K$8,0)</f>
        <v>0</v>
      </c>
      <c r="L64" s="35">
        <f t="array" ref="L64">ROUND(J64+K64,0)</f>
        <v>0</v>
      </c>
      <c r="M64" s="24">
        <f t="array" ref="M64">J64</f>
        <v>0</v>
      </c>
      <c r="N64" s="22">
        <f t="array" ref="N64">ROUND(M64*$N$8,0)</f>
        <v>0</v>
      </c>
      <c r="O64" s="35">
        <f t="array" ref="O64">ROUND(M64+N64,0)</f>
        <v>0</v>
      </c>
      <c r="P64" s="37">
        <f t="array" ref="P64">ROUND(J64-M64,0)</f>
        <v>0</v>
      </c>
      <c r="Q64" s="38">
        <f t="array" ref="Q64">ROUND(K64-N64,0)</f>
        <v>0</v>
      </c>
      <c r="R64" s="35">
        <f t="array" ref="R64">ROUND(P64+Q64,0)</f>
        <v>0</v>
      </c>
      <c r="S64" s="27">
        <f t="shared" ref="S64" si="105">IF($H63="Before-2004",Q64,0)</f>
        <v>0</v>
      </c>
      <c r="T64" s="27">
        <f t="shared" ref="T64" si="106">IF(OR($F$1="No",$H63="Before-2004"),0,ROUND(Q64*0.1,0))</f>
        <v>0</v>
      </c>
      <c r="U64" s="28">
        <f>IF($H63="Before-2004",0,ROUND(Q64-T64,0))</f>
        <v>0</v>
      </c>
      <c r="V64" s="41">
        <f t="array" ref="V64">ROUND(S64+T64+U64,0)</f>
        <v>0</v>
      </c>
      <c r="W64" s="53">
        <f t="array" ref="W64">ROUND(R64-V64,0)</f>
        <v>0</v>
      </c>
      <c r="X64" s="43"/>
      <c r="Y64" s="54"/>
      <c r="Z64" s="232"/>
    </row>
    <row r="65" spans="1:211" s="7" customFormat="1" ht="21.75" customHeight="1" thickBot="1">
      <c r="A65" s="8" t="str">
        <f>IF(C63&gt;=1,"y","n")</f>
        <v>n</v>
      </c>
      <c r="B65" s="211"/>
      <c r="C65" s="210"/>
      <c r="D65" s="153"/>
      <c r="E65" s="154"/>
      <c r="F65" s="155"/>
      <c r="G65" s="132"/>
      <c r="H65" s="222"/>
      <c r="I65" s="77" t="str">
        <f t="shared" si="0"/>
        <v>Mar, 23</v>
      </c>
      <c r="J65" s="33">
        <f>$J63</f>
        <v>0</v>
      </c>
      <c r="K65" s="56">
        <f t="array" ref="K65">ROUND(J65*$K$8,0)</f>
        <v>0</v>
      </c>
      <c r="L65" s="57">
        <f t="array" ref="L65">ROUND(J65+K65,0)</f>
        <v>0</v>
      </c>
      <c r="M65" s="58">
        <f t="array" ref="M65">J65</f>
        <v>0</v>
      </c>
      <c r="N65" s="56">
        <f t="array" ref="N65">ROUND(M65*$N$8,0)</f>
        <v>0</v>
      </c>
      <c r="O65" s="57">
        <f t="array" ref="O65">ROUND(M65+N65,0)</f>
        <v>0</v>
      </c>
      <c r="P65" s="59">
        <f t="array" ref="P65">ROUND(J65-M65,0)</f>
        <v>0</v>
      </c>
      <c r="Q65" s="60">
        <f t="array" ref="Q65">ROUND(K65-N65,0)</f>
        <v>0</v>
      </c>
      <c r="R65" s="57">
        <f t="array" ref="R65">ROUND(P65+Q65,0)</f>
        <v>0</v>
      </c>
      <c r="S65" s="39">
        <f t="shared" ref="S65" si="107">IF($H63="Before-2004",Q65,0)</f>
        <v>0</v>
      </c>
      <c r="T65" s="39">
        <f t="shared" ref="T65" si="108">IF(OR($F$1="No",$H63="Before-2004"),0,ROUND(Q65*0.1,0))</f>
        <v>0</v>
      </c>
      <c r="U65" s="40">
        <f>IF($H63="Before-2004",0,ROUND(Q65-T65,0))</f>
        <v>0</v>
      </c>
      <c r="V65" s="61">
        <f t="array" ref="V65">ROUND(S65+T65+U65,0)</f>
        <v>0</v>
      </c>
      <c r="W65" s="62">
        <f t="array" ref="W65">ROUND(R65-V65,0)</f>
        <v>0</v>
      </c>
      <c r="X65" s="63"/>
      <c r="Y65" s="64"/>
      <c r="Z65" s="232"/>
    </row>
    <row r="66" spans="1:211" s="7" customFormat="1" ht="21.75" customHeight="1">
      <c r="A66" s="8" t="str">
        <f>IF(C66&gt;=1,"y","n")</f>
        <v>n</v>
      </c>
      <c r="B66" s="211"/>
      <c r="C66" s="160">
        <f>IF(D66&gt;0,C63+1,0)</f>
        <v>0</v>
      </c>
      <c r="D66" s="147"/>
      <c r="E66" s="148"/>
      <c r="F66" s="149"/>
      <c r="G66" s="130"/>
      <c r="H66" s="221"/>
      <c r="I66" s="9" t="str">
        <f t="shared" si="0"/>
        <v>Jan, 23</v>
      </c>
      <c r="J66" s="227">
        <v>0</v>
      </c>
      <c r="K66" s="11">
        <f t="array" ref="K66">ROUND(J66*$K$8,0)</f>
        <v>0</v>
      </c>
      <c r="L66" s="46">
        <f t="array" ref="L66">ROUND(J66+K66,0)</f>
        <v>0</v>
      </c>
      <c r="M66" s="47">
        <f t="array" ref="M66">J66</f>
        <v>0</v>
      </c>
      <c r="N66" s="11">
        <f t="array" ref="N66">ROUND(M66*$N$8,0)</f>
        <v>0</v>
      </c>
      <c r="O66" s="46">
        <f t="array" ref="O66">ROUND(M66+N66,0)</f>
        <v>0</v>
      </c>
      <c r="P66" s="48">
        <f t="array" ref="P66">ROUND(J66-M66,0)</f>
        <v>0</v>
      </c>
      <c r="Q66" s="49">
        <f t="array" ref="Q66">ROUND(K66-N66,0)</f>
        <v>0</v>
      </c>
      <c r="R66" s="46">
        <f t="array" ref="R66">ROUND(P66+Q66,0)</f>
        <v>0</v>
      </c>
      <c r="S66" s="15">
        <f t="shared" ref="S66" si="109">IF($H66="Before-2004",Q66,0)</f>
        <v>0</v>
      </c>
      <c r="T66" s="15">
        <f t="shared" ref="T66" si="110">IF(OR($F$1="No",$H66="Before-2004"),0,ROUND(Q66*0.1,0))</f>
        <v>0</v>
      </c>
      <c r="U66" s="16">
        <f>IF($H66="Before-2004",0,ROUND(Q66-T66,0))</f>
        <v>0</v>
      </c>
      <c r="V66" s="50">
        <f t="array" ref="V66">ROUND(S66+T66+U66,0)</f>
        <v>0</v>
      </c>
      <c r="W66" s="17">
        <f t="array" ref="W66">ROUND(R66-V66,0)</f>
        <v>0</v>
      </c>
      <c r="X66" s="51"/>
      <c r="Y66" s="19"/>
      <c r="Z66" s="232"/>
    </row>
    <row r="67" spans="1:211" s="7" customFormat="1" ht="21.75" customHeight="1">
      <c r="A67" s="8" t="str">
        <f>IF(C66&gt;=1,"y","n")</f>
        <v>n</v>
      </c>
      <c r="B67" s="211"/>
      <c r="C67" s="161"/>
      <c r="D67" s="150"/>
      <c r="E67" s="151"/>
      <c r="F67" s="152"/>
      <c r="G67" s="131"/>
      <c r="H67" s="222"/>
      <c r="I67" s="21" t="str">
        <f t="shared" si="0"/>
        <v>Feb, 23</v>
      </c>
      <c r="J67" s="52">
        <f>$J66</f>
        <v>0</v>
      </c>
      <c r="K67" s="22">
        <f t="array" ref="K67">ROUND(J67*$K$8,0)</f>
        <v>0</v>
      </c>
      <c r="L67" s="35">
        <f t="array" ref="L67">ROUND(J67+K67,0)</f>
        <v>0</v>
      </c>
      <c r="M67" s="24">
        <f t="array" ref="M67">J67</f>
        <v>0</v>
      </c>
      <c r="N67" s="22">
        <f t="array" ref="N67">ROUND(M67*$N$8,0)</f>
        <v>0</v>
      </c>
      <c r="O67" s="35">
        <f t="array" ref="O67">ROUND(M67+N67,0)</f>
        <v>0</v>
      </c>
      <c r="P67" s="37">
        <f t="array" ref="P67">ROUND(J67-M67,0)</f>
        <v>0</v>
      </c>
      <c r="Q67" s="38">
        <f t="array" ref="Q67">ROUND(K67-N67,0)</f>
        <v>0</v>
      </c>
      <c r="R67" s="35">
        <f t="array" ref="R67">ROUND(P67+Q67,0)</f>
        <v>0</v>
      </c>
      <c r="S67" s="27">
        <f t="shared" ref="S67" si="111">IF($H66="Before-2004",Q67,0)</f>
        <v>0</v>
      </c>
      <c r="T67" s="27">
        <f t="shared" ref="T67" si="112">IF(OR($F$1="No",$H66="Before-2004"),0,ROUND(Q67*0.1,0))</f>
        <v>0</v>
      </c>
      <c r="U67" s="28">
        <f>IF($H66="Before-2004",0,ROUND(Q67-T67,0))</f>
        <v>0</v>
      </c>
      <c r="V67" s="41">
        <f t="array" ref="V67">ROUND(S67+T67+U67,0)</f>
        <v>0</v>
      </c>
      <c r="W67" s="53">
        <f t="array" ref="W67">ROUND(R67-V67,0)</f>
        <v>0</v>
      </c>
      <c r="X67" s="43"/>
      <c r="Y67" s="54"/>
      <c r="Z67" s="232"/>
      <c r="HC67" s="55"/>
    </row>
    <row r="68" spans="1:211" s="7" customFormat="1" ht="21.75" customHeight="1" thickBot="1">
      <c r="A68" s="8" t="str">
        <f>IF(C66&gt;=1,"y","n")</f>
        <v>n</v>
      </c>
      <c r="B68" s="211"/>
      <c r="C68" s="210"/>
      <c r="D68" s="153"/>
      <c r="E68" s="154"/>
      <c r="F68" s="155"/>
      <c r="G68" s="132"/>
      <c r="H68" s="222"/>
      <c r="I68" s="77" t="str">
        <f t="shared" si="0"/>
        <v>Mar, 23</v>
      </c>
      <c r="J68" s="33">
        <f>$J66</f>
        <v>0</v>
      </c>
      <c r="K68" s="56">
        <f t="array" ref="K68">ROUND(J68*$K$8,0)</f>
        <v>0</v>
      </c>
      <c r="L68" s="57">
        <f t="array" ref="L68">ROUND(J68+K68,0)</f>
        <v>0</v>
      </c>
      <c r="M68" s="58">
        <f t="array" ref="M68">J68</f>
        <v>0</v>
      </c>
      <c r="N68" s="56">
        <f t="array" ref="N68">ROUND(M68*$N$8,0)</f>
        <v>0</v>
      </c>
      <c r="O68" s="57">
        <f t="array" ref="O68">ROUND(M68+N68,0)</f>
        <v>0</v>
      </c>
      <c r="P68" s="59">
        <f t="array" ref="P68">ROUND(J68-M68,0)</f>
        <v>0</v>
      </c>
      <c r="Q68" s="60">
        <f t="array" ref="Q68">ROUND(K68-N68,0)</f>
        <v>0</v>
      </c>
      <c r="R68" s="57">
        <f t="array" ref="R68">ROUND(P68+Q68,0)</f>
        <v>0</v>
      </c>
      <c r="S68" s="39">
        <f t="shared" ref="S68" si="113">IF($H66="Before-2004",Q68,0)</f>
        <v>0</v>
      </c>
      <c r="T68" s="39">
        <f t="shared" ref="T68" si="114">IF(OR($F$1="No",$H66="Before-2004"),0,ROUND(Q68*0.1,0))</f>
        <v>0</v>
      </c>
      <c r="U68" s="40">
        <f>IF($H66="Before-2004",0,ROUND(Q68-T68,0))</f>
        <v>0</v>
      </c>
      <c r="V68" s="61">
        <f t="array" ref="V68">ROUND(S68+T68+U68,0)</f>
        <v>0</v>
      </c>
      <c r="W68" s="62">
        <f t="array" ref="W68">ROUND(R68-V68,0)</f>
        <v>0</v>
      </c>
      <c r="X68" s="63"/>
      <c r="Y68" s="64"/>
      <c r="Z68" s="232"/>
    </row>
    <row r="69" spans="1:211" ht="69" customHeight="1" thickBot="1">
      <c r="B69" s="211"/>
      <c r="C69" s="177" t="s">
        <v>3</v>
      </c>
      <c r="D69" s="178"/>
      <c r="E69" s="178"/>
      <c r="F69" s="178"/>
      <c r="G69" s="178"/>
      <c r="H69" s="81"/>
      <c r="I69" s="81"/>
      <c r="J69" s="65">
        <f t="array" ref="J69">SUM(ROUND(J9:J38,0))</f>
        <v>279000</v>
      </c>
      <c r="K69" s="66">
        <f t="array" ref="K69">SUM(ROUND(K9:K38,0))</f>
        <v>117180</v>
      </c>
      <c r="L69" s="67">
        <f t="array" ref="L69">SUM(ROUND(L9:L38,0))</f>
        <v>396180</v>
      </c>
      <c r="M69" s="65">
        <f t="array" ref="M69">SUM(ROUND(M9:M38,0))</f>
        <v>279000</v>
      </c>
      <c r="N69" s="66">
        <f t="array" ref="N69">SUM(ROUND(N9:N38,0))</f>
        <v>106020</v>
      </c>
      <c r="O69" s="67">
        <f t="array" ref="O69">SUM(ROUND(O9:O38,0))</f>
        <v>385020</v>
      </c>
      <c r="P69" s="65">
        <f t="array" ref="P69">SUM(ROUND(P9:P38,0))</f>
        <v>0</v>
      </c>
      <c r="Q69" s="66">
        <f t="array" ref="Q69">SUM(ROUND(Q9:Q38,0))</f>
        <v>11160</v>
      </c>
      <c r="R69" s="68">
        <f t="array" ref="R69">SUM(ROUND(R9:R38,0))</f>
        <v>11160</v>
      </c>
      <c r="S69" s="69">
        <f t="array" ref="S69">SUM(ROUND(S9:S38,0))</f>
        <v>5412</v>
      </c>
      <c r="T69" s="65">
        <f t="array" ref="T69">SUM(ROUND(T9:T38,0))</f>
        <v>0</v>
      </c>
      <c r="U69" s="65">
        <f t="array" ref="U69">SUM(ROUND(U9:U38,0))</f>
        <v>5748</v>
      </c>
      <c r="V69" s="70">
        <f t="array" ref="V69">SUM(ROUND(V9:V38,0))</f>
        <v>11160</v>
      </c>
      <c r="W69" s="70">
        <f t="array" ref="W69">SUM(ROUND(W9:W38,0))</f>
        <v>0</v>
      </c>
      <c r="X69" s="70"/>
      <c r="Y69" s="71"/>
      <c r="Z69" s="232"/>
    </row>
    <row r="70" spans="1:211" ht="18" customHeight="1">
      <c r="B70" s="211"/>
      <c r="C70" s="203" t="s">
        <v>9</v>
      </c>
      <c r="D70" s="204"/>
      <c r="E70" s="204"/>
      <c r="F70" s="204"/>
      <c r="G70" s="204"/>
      <c r="H70" s="204"/>
      <c r="I70" s="205"/>
      <c r="J70" s="205"/>
      <c r="K70" s="205"/>
      <c r="L70" s="205"/>
      <c r="M70" s="205"/>
      <c r="N70" s="205"/>
      <c r="O70" s="205"/>
      <c r="P70" s="205"/>
      <c r="Q70" s="205"/>
      <c r="R70" s="206" t="s">
        <v>18</v>
      </c>
      <c r="S70" s="207"/>
      <c r="T70" s="207"/>
      <c r="U70" s="207"/>
      <c r="V70" s="207"/>
      <c r="W70" s="207"/>
      <c r="X70" s="207"/>
      <c r="Y70" s="208"/>
      <c r="Z70" s="232"/>
    </row>
    <row r="71" spans="1:211" ht="18" customHeight="1">
      <c r="B71" s="211"/>
      <c r="C71" s="73" t="s">
        <v>4</v>
      </c>
      <c r="D71" s="118" t="s">
        <v>12</v>
      </c>
      <c r="E71" s="119"/>
      <c r="F71" s="119"/>
      <c r="G71" s="119"/>
      <c r="H71" s="120"/>
      <c r="I71" s="87"/>
      <c r="J71" s="117" t="s">
        <v>7</v>
      </c>
      <c r="K71" s="117"/>
      <c r="L71" s="117"/>
      <c r="M71" s="117"/>
      <c r="N71" s="94">
        <f>P69</f>
        <v>0</v>
      </c>
      <c r="O71" s="95"/>
      <c r="P71" s="95"/>
      <c r="Q71" s="95"/>
      <c r="R71" s="96" t="s">
        <v>21</v>
      </c>
      <c r="S71" s="97"/>
      <c r="T71" s="97"/>
      <c r="U71" s="97"/>
      <c r="V71" s="97"/>
      <c r="W71" s="97"/>
      <c r="X71" s="97"/>
      <c r="Y71" s="98"/>
      <c r="Z71" s="232"/>
    </row>
    <row r="72" spans="1:211" ht="18" customHeight="1">
      <c r="B72" s="211"/>
      <c r="C72" s="74" t="s">
        <v>5</v>
      </c>
      <c r="D72" s="121"/>
      <c r="E72" s="122"/>
      <c r="F72" s="122"/>
      <c r="G72" s="122"/>
      <c r="H72" s="123"/>
      <c r="I72" s="88"/>
      <c r="J72" s="117" t="s">
        <v>8</v>
      </c>
      <c r="K72" s="117"/>
      <c r="L72" s="117"/>
      <c r="M72" s="117"/>
      <c r="N72" s="94">
        <f>Q69</f>
        <v>11160</v>
      </c>
      <c r="O72" s="95"/>
      <c r="P72" s="95"/>
      <c r="Q72" s="95"/>
      <c r="R72" s="96"/>
      <c r="S72" s="97"/>
      <c r="T72" s="97"/>
      <c r="U72" s="97"/>
      <c r="V72" s="97"/>
      <c r="W72" s="97"/>
      <c r="X72" s="97"/>
      <c r="Y72" s="98"/>
      <c r="Z72" s="232"/>
    </row>
    <row r="73" spans="1:211" ht="18" customHeight="1">
      <c r="B73" s="211"/>
      <c r="C73" s="75"/>
      <c r="D73" s="124"/>
      <c r="E73" s="125"/>
      <c r="F73" s="125"/>
      <c r="G73" s="125"/>
      <c r="H73" s="126"/>
      <c r="I73" s="89"/>
      <c r="J73" s="176" t="s">
        <v>16</v>
      </c>
      <c r="K73" s="176"/>
      <c r="L73" s="176"/>
      <c r="M73" s="176"/>
      <c r="N73" s="156">
        <f>R69</f>
        <v>11160</v>
      </c>
      <c r="O73" s="156"/>
      <c r="P73" s="156"/>
      <c r="Q73" s="156"/>
      <c r="R73" s="197" t="s">
        <v>19</v>
      </c>
      <c r="S73" s="198"/>
      <c r="T73" s="198"/>
      <c r="U73" s="198"/>
      <c r="V73" s="198"/>
      <c r="W73" s="198"/>
      <c r="X73" s="198"/>
      <c r="Y73" s="199"/>
      <c r="Z73" s="232"/>
    </row>
    <row r="74" spans="1:211" ht="18" customHeight="1">
      <c r="B74" s="211"/>
      <c r="C74" s="73" t="s">
        <v>4</v>
      </c>
      <c r="D74" s="179" t="s">
        <v>10</v>
      </c>
      <c r="E74" s="180"/>
      <c r="F74" s="180"/>
      <c r="G74" s="180"/>
      <c r="H74" s="181"/>
      <c r="I74" s="82"/>
      <c r="J74" s="136" t="s">
        <v>30</v>
      </c>
      <c r="K74" s="137"/>
      <c r="L74" s="137"/>
      <c r="M74" s="138"/>
      <c r="N74" s="94">
        <f>S69</f>
        <v>5412</v>
      </c>
      <c r="O74" s="95"/>
      <c r="P74" s="95"/>
      <c r="Q74" s="95"/>
      <c r="R74" s="197"/>
      <c r="S74" s="198"/>
      <c r="T74" s="198"/>
      <c r="U74" s="198"/>
      <c r="V74" s="198"/>
      <c r="W74" s="198"/>
      <c r="X74" s="198"/>
      <c r="Y74" s="199"/>
      <c r="Z74" s="232"/>
    </row>
    <row r="75" spans="1:211" ht="18" customHeight="1">
      <c r="B75" s="211"/>
      <c r="C75" s="73" t="s">
        <v>5</v>
      </c>
      <c r="D75" s="182"/>
      <c r="E75" s="183"/>
      <c r="F75" s="183"/>
      <c r="G75" s="183"/>
      <c r="H75" s="184"/>
      <c r="I75" s="83"/>
      <c r="J75" s="117" t="s">
        <v>20</v>
      </c>
      <c r="K75" s="117"/>
      <c r="L75" s="117"/>
      <c r="M75" s="117"/>
      <c r="N75" s="127">
        <f>T69</f>
        <v>0</v>
      </c>
      <c r="O75" s="128"/>
      <c r="P75" s="128"/>
      <c r="Q75" s="129"/>
      <c r="R75" s="197"/>
      <c r="S75" s="198"/>
      <c r="T75" s="198"/>
      <c r="U75" s="198"/>
      <c r="V75" s="198"/>
      <c r="W75" s="198"/>
      <c r="X75" s="198"/>
      <c r="Y75" s="199"/>
      <c r="Z75" s="232"/>
    </row>
    <row r="76" spans="1:211" ht="18" customHeight="1">
      <c r="B76" s="211"/>
      <c r="C76" s="73" t="s">
        <v>6</v>
      </c>
      <c r="D76" s="182"/>
      <c r="E76" s="183"/>
      <c r="F76" s="183"/>
      <c r="G76" s="183"/>
      <c r="H76" s="184"/>
      <c r="I76" s="83"/>
      <c r="J76" s="117" t="s">
        <v>26</v>
      </c>
      <c r="K76" s="117"/>
      <c r="L76" s="117"/>
      <c r="M76" s="117"/>
      <c r="N76" s="127">
        <f>U69</f>
        <v>5748</v>
      </c>
      <c r="O76" s="128"/>
      <c r="P76" s="128"/>
      <c r="Q76" s="129"/>
      <c r="R76" s="197"/>
      <c r="S76" s="198"/>
      <c r="T76" s="198"/>
      <c r="U76" s="198"/>
      <c r="V76" s="198"/>
      <c r="W76" s="198"/>
      <c r="X76" s="198"/>
      <c r="Y76" s="199"/>
      <c r="Z76" s="232"/>
    </row>
    <row r="77" spans="1:211" ht="18" customHeight="1" thickBot="1">
      <c r="B77" s="211"/>
      <c r="C77" s="76"/>
      <c r="D77" s="185"/>
      <c r="E77" s="186"/>
      <c r="F77" s="186"/>
      <c r="G77" s="186"/>
      <c r="H77" s="187"/>
      <c r="I77" s="84"/>
      <c r="J77" s="176" t="s">
        <v>17</v>
      </c>
      <c r="K77" s="176"/>
      <c r="L77" s="176"/>
      <c r="M77" s="176"/>
      <c r="N77" s="156">
        <f>V69</f>
        <v>11160</v>
      </c>
      <c r="O77" s="157"/>
      <c r="P77" s="157"/>
      <c r="Q77" s="157"/>
      <c r="R77" s="197"/>
      <c r="S77" s="198"/>
      <c r="T77" s="198"/>
      <c r="U77" s="198"/>
      <c r="V77" s="198"/>
      <c r="W77" s="198"/>
      <c r="X77" s="198"/>
      <c r="Y77" s="199"/>
      <c r="Z77" s="232"/>
    </row>
    <row r="78" spans="1:211" ht="21" customHeight="1" thickBot="1">
      <c r="B78" s="211"/>
      <c r="C78" s="188" t="s">
        <v>11</v>
      </c>
      <c r="D78" s="189"/>
      <c r="E78" s="189"/>
      <c r="F78" s="175"/>
      <c r="G78" s="175"/>
      <c r="H78" s="175"/>
      <c r="I78" s="175"/>
      <c r="J78" s="175"/>
      <c r="K78" s="175"/>
      <c r="L78" s="175"/>
      <c r="M78" s="175"/>
      <c r="N78" s="174">
        <f>ROUND(N73-N77,0)</f>
        <v>0</v>
      </c>
      <c r="O78" s="175"/>
      <c r="P78" s="175"/>
      <c r="Q78" s="175"/>
      <c r="R78" s="200"/>
      <c r="S78" s="201"/>
      <c r="T78" s="201"/>
      <c r="U78" s="201"/>
      <c r="V78" s="201"/>
      <c r="W78" s="201"/>
      <c r="X78" s="201"/>
      <c r="Y78" s="202"/>
      <c r="Z78" s="232"/>
    </row>
    <row r="79" spans="1:211" ht="12.75"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</row>
    <row r="80" spans="1:211" ht="12.75" hidden="1"/>
    <row r="81" ht="12.75" hidden="1"/>
    <row r="82" ht="12.75" hidden="1"/>
    <row r="83" ht="12.75" hidden="1"/>
    <row r="84" ht="12.75" hidden="1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 hidden="1"/>
    <row r="93" ht="12.75" hidden="1"/>
    <row r="94" ht="12.75" hidden="1"/>
    <row r="95" ht="12.75" hidden="1"/>
    <row r="96" ht="12.75" hidden="1"/>
    <row r="97" ht="12.75" hidden="1"/>
    <row r="98" ht="12.75" hidden="1"/>
    <row r="99" ht="12.75" hidden="1"/>
    <row r="100" ht="12.75" hidden="1"/>
    <row r="101" ht="12.75" hidden="1"/>
    <row r="102" ht="12.75" hidden="1"/>
    <row r="103" ht="12.75" hidden="1"/>
    <row r="104" ht="12.75" hidden="1"/>
    <row r="105" ht="12.75" hidden="1"/>
    <row r="106" ht="12.75" hidden="1"/>
    <row r="107" ht="12.75" hidden="1"/>
    <row r="108" ht="12.75" hidden="1"/>
    <row r="109" ht="12.75" hidden="1"/>
    <row r="110" ht="12.75" hidden="1"/>
    <row r="111" ht="12.75" hidden="1"/>
    <row r="112" ht="12.75" hidden="1"/>
    <row r="113" ht="12.75" hidden="1"/>
    <row r="114" ht="12.75" hidden="1"/>
    <row r="115" ht="12.75" hidden="1"/>
    <row r="116" ht="12.75" hidden="1"/>
    <row r="117" ht="12.75" hidden="1"/>
    <row r="118" ht="12.75" hidden="1"/>
    <row r="119" ht="12.75" hidden="1"/>
    <row r="120" ht="12.75" hidden="1"/>
    <row r="121" ht="12.75" hidden="1"/>
    <row r="122" ht="12.75" hidden="1"/>
    <row r="123" ht="12.75" hidden="1"/>
    <row r="124" ht="12.75" hidden="1"/>
    <row r="125" ht="12.75" hidden="1"/>
    <row r="126" ht="12.75" hidden="1"/>
    <row r="127" ht="12.75" hidden="1"/>
    <row r="128" ht="12.75" hidden="1"/>
    <row r="129" ht="12.75" hidden="1"/>
    <row r="130" ht="12.75" hidden="1"/>
    <row r="131" ht="12.75" hidden="1"/>
    <row r="132" ht="12.75" hidden="1"/>
    <row r="133" ht="12.75" hidden="1"/>
    <row r="134" ht="12.75" hidden="1"/>
    <row r="135" ht="12.75" hidden="1"/>
    <row r="136" ht="12.75" hidden="1"/>
    <row r="137" ht="12.75" hidden="1"/>
    <row r="138" ht="12.75" hidden="1"/>
    <row r="139" ht="12.75" hidden="1"/>
    <row r="140" ht="12.75" hidden="1"/>
    <row r="141" ht="12.75" hidden="1"/>
    <row r="142" ht="12.75" hidden="1"/>
    <row r="143" ht="12.75" hidden="1"/>
    <row r="144" ht="12.75" hidden="1"/>
    <row r="145" ht="12.75" hidden="1"/>
    <row r="146" ht="12.75" hidden="1"/>
    <row r="147" ht="12.75" hidden="1"/>
    <row r="148" ht="12.75" hidden="1"/>
    <row r="149" ht="12.75" hidden="1"/>
    <row r="150" ht="12.75" hidden="1"/>
    <row r="151" ht="12.75" hidden="1"/>
    <row r="152" ht="12.75" hidden="1"/>
    <row r="153" ht="12.75" hidden="1"/>
    <row r="154" ht="12.75" hidden="1"/>
    <row r="155" ht="12.75" hidden="1"/>
    <row r="156" ht="12.75" hidden="1"/>
    <row r="157" ht="12.75" hidden="1"/>
    <row r="158" ht="12.75" hidden="1"/>
    <row r="159" ht="12.75" hidden="1"/>
    <row r="160" ht="12.75" hidden="1"/>
    <row r="161" ht="12.75" hidden="1"/>
    <row r="162" ht="12.75" hidden="1"/>
    <row r="163" ht="12.75" hidden="1"/>
    <row r="164" ht="12.75" hidden="1"/>
    <row r="165" ht="12.75" hidden="1"/>
    <row r="166" ht="12.75" hidden="1"/>
    <row r="167" ht="12.75" hidden="1"/>
    <row r="168" ht="12.75" hidden="1"/>
    <row r="169" ht="12.75" hidden="1"/>
    <row r="170" ht="12.75" hidden="1"/>
    <row r="171" ht="12.75" hidden="1"/>
    <row r="172" ht="12.75" hidden="1"/>
    <row r="173" ht="12.75" hidden="1"/>
    <row r="174" ht="12.75" hidden="1"/>
    <row r="175" ht="12.75" hidden="1"/>
    <row r="176" ht="12.75" hidden="1"/>
    <row r="177" ht="12.75" hidden="1"/>
    <row r="178" ht="12.75" hidden="1"/>
    <row r="179" ht="12.75" hidden="1"/>
    <row r="180" ht="12.75" hidden="1"/>
    <row r="181" ht="12.75" hidden="1"/>
    <row r="182" ht="12.75" hidden="1"/>
    <row r="183" ht="12.75" hidden="1"/>
    <row r="184" ht="12.75" hidden="1"/>
    <row r="185" ht="12.75" hidden="1"/>
    <row r="186" ht="12.75" hidden="1"/>
    <row r="187" ht="12.75" hidden="1"/>
    <row r="188" ht="12.75" hidden="1"/>
    <row r="189" ht="12.75" hidden="1"/>
    <row r="190" ht="12.75" hidden="1"/>
    <row r="191" ht="12.75" hidden="1"/>
    <row r="192" ht="12.75" hidden="1"/>
    <row r="193" ht="12.75" hidden="1"/>
    <row r="194" ht="12.75" hidden="1"/>
    <row r="195" ht="12.75" hidden="1"/>
    <row r="196" ht="12.75" hidden="1"/>
    <row r="197" ht="12.75" hidden="1"/>
    <row r="198" ht="12.75" hidden="1"/>
    <row r="199" ht="12.75" hidden="1"/>
    <row r="200" ht="12.75" hidden="1"/>
    <row r="201" ht="12.75" hidden="1"/>
    <row r="202" ht="12.75" hidden="1"/>
    <row r="203" ht="12.75" hidden="1"/>
    <row r="204" ht="12.75" hidden="1"/>
    <row r="205" ht="12.75" hidden="1"/>
    <row r="206" ht="12.75" hidden="1"/>
    <row r="207" ht="12.75" hidden="1"/>
    <row r="208" ht="12.75" hidden="1"/>
    <row r="209" ht="12.75" hidden="1"/>
    <row r="210" ht="12.75" hidden="1"/>
    <row r="211" ht="12.75" hidden="1"/>
    <row r="212" ht="12.75" hidden="1"/>
    <row r="213" ht="12.75" hidden="1"/>
    <row r="214" ht="12.75" hidden="1"/>
    <row r="215" ht="12.75" hidden="1"/>
    <row r="216" ht="12.75" hidden="1"/>
    <row r="217" ht="12.75" hidden="1"/>
    <row r="218" ht="12.75" hidden="1"/>
    <row r="219" ht="12.75" hidden="1"/>
    <row r="220" ht="12.75" hidden="1"/>
    <row r="221" ht="12.75" hidden="1"/>
    <row r="222" ht="12.75" hidden="1"/>
    <row r="223" ht="12.75" hidden="1"/>
    <row r="224" ht="12.75" hidden="1"/>
    <row r="225" ht="12.75" hidden="1"/>
    <row r="226" ht="12.75" hidden="1"/>
    <row r="227" ht="12.75" hidden="1"/>
    <row r="228" ht="12.75" hidden="1"/>
    <row r="229" ht="12.75" hidden="1"/>
    <row r="230" ht="12.75" hidden="1"/>
    <row r="231" ht="12.75" hidden="1"/>
    <row r="232" ht="12.75" hidden="1"/>
    <row r="233" ht="12.75" hidden="1"/>
    <row r="234" ht="12.75" hidden="1"/>
    <row r="235" ht="12.75" hidden="1"/>
    <row r="236" ht="12.75" hidden="1"/>
    <row r="237" ht="12.75" hidden="1"/>
    <row r="238" ht="12.75" hidden="1"/>
    <row r="239" ht="12.75" hidden="1"/>
    <row r="240" ht="0" hidden="1" customHeight="1"/>
    <row r="241" ht="0" hidden="1" customHeight="1"/>
    <row r="242" ht="0" hidden="1" customHeight="1"/>
    <row r="243" ht="0" hidden="1" customHeight="1"/>
    <row r="244" ht="0" hidden="1" customHeight="1"/>
    <row r="245" ht="0" hidden="1" customHeight="1"/>
    <row r="246" ht="0" hidden="1" customHeight="1"/>
  </sheetData>
  <sheetProtection password="E8FA" sheet="1" objects="1" scenarios="1" formatColumns="0" formatRows="0"/>
  <mergeCells count="138">
    <mergeCell ref="C66:C68"/>
    <mergeCell ref="D66:F68"/>
    <mergeCell ref="G66:G68"/>
    <mergeCell ref="H66:H68"/>
    <mergeCell ref="C60:C62"/>
    <mergeCell ref="D60:F62"/>
    <mergeCell ref="G60:G62"/>
    <mergeCell ref="H60:H62"/>
    <mergeCell ref="C63:C65"/>
    <mergeCell ref="D63:F65"/>
    <mergeCell ref="G63:G65"/>
    <mergeCell ref="H63:H65"/>
    <mergeCell ref="C54:C56"/>
    <mergeCell ref="D54:F56"/>
    <mergeCell ref="G54:G56"/>
    <mergeCell ref="H54:H56"/>
    <mergeCell ref="C57:C59"/>
    <mergeCell ref="D57:F59"/>
    <mergeCell ref="G57:G59"/>
    <mergeCell ref="H57:H59"/>
    <mergeCell ref="C48:C50"/>
    <mergeCell ref="D48:F50"/>
    <mergeCell ref="G48:G50"/>
    <mergeCell ref="H48:H50"/>
    <mergeCell ref="C51:C53"/>
    <mergeCell ref="D51:F53"/>
    <mergeCell ref="G51:G53"/>
    <mergeCell ref="H51:H53"/>
    <mergeCell ref="G42:G44"/>
    <mergeCell ref="H42:H44"/>
    <mergeCell ref="C45:C47"/>
    <mergeCell ref="D45:F47"/>
    <mergeCell ref="G45:G47"/>
    <mergeCell ref="H45:H47"/>
    <mergeCell ref="N77:Q77"/>
    <mergeCell ref="C78:M78"/>
    <mergeCell ref="N78:Q78"/>
    <mergeCell ref="B79:Z79"/>
    <mergeCell ref="C39:C41"/>
    <mergeCell ref="D39:F41"/>
    <mergeCell ref="G39:G41"/>
    <mergeCell ref="H39:H41"/>
    <mergeCell ref="C42:C44"/>
    <mergeCell ref="D42:F44"/>
    <mergeCell ref="N73:Q73"/>
    <mergeCell ref="R73:Y78"/>
    <mergeCell ref="D74:H77"/>
    <mergeCell ref="J74:M74"/>
    <mergeCell ref="N74:Q74"/>
    <mergeCell ref="J75:M75"/>
    <mergeCell ref="N75:Q75"/>
    <mergeCell ref="J76:M76"/>
    <mergeCell ref="N76:Q76"/>
    <mergeCell ref="J77:M77"/>
    <mergeCell ref="C69:G69"/>
    <mergeCell ref="C70:Q70"/>
    <mergeCell ref="R70:Y70"/>
    <mergeCell ref="D71:H73"/>
    <mergeCell ref="J71:M71"/>
    <mergeCell ref="N71:Q71"/>
    <mergeCell ref="R71:Y72"/>
    <mergeCell ref="J72:M72"/>
    <mergeCell ref="N72:Q72"/>
    <mergeCell ref="J73:M73"/>
    <mergeCell ref="C33:C35"/>
    <mergeCell ref="D33:F35"/>
    <mergeCell ref="G33:G35"/>
    <mergeCell ref="H33:H35"/>
    <mergeCell ref="C36:C38"/>
    <mergeCell ref="D36:F38"/>
    <mergeCell ref="G36:G38"/>
    <mergeCell ref="H36:H38"/>
    <mergeCell ref="C27:C29"/>
    <mergeCell ref="D27:F29"/>
    <mergeCell ref="G27:G29"/>
    <mergeCell ref="H27:H29"/>
    <mergeCell ref="C30:C32"/>
    <mergeCell ref="D30:F32"/>
    <mergeCell ref="G30:G32"/>
    <mergeCell ref="H30:H32"/>
    <mergeCell ref="C21:C23"/>
    <mergeCell ref="D21:F23"/>
    <mergeCell ref="G21:G23"/>
    <mergeCell ref="H21:H23"/>
    <mergeCell ref="C24:C26"/>
    <mergeCell ref="D24:F26"/>
    <mergeCell ref="G24:G26"/>
    <mergeCell ref="H24:H26"/>
    <mergeCell ref="C15:C17"/>
    <mergeCell ref="D15:F17"/>
    <mergeCell ref="G15:G17"/>
    <mergeCell ref="H15:H17"/>
    <mergeCell ref="C18:C20"/>
    <mergeCell ref="D18:F20"/>
    <mergeCell ref="G18:G20"/>
    <mergeCell ref="H18:H20"/>
    <mergeCell ref="C9:C11"/>
    <mergeCell ref="D9:F11"/>
    <mergeCell ref="G9:G11"/>
    <mergeCell ref="H9:H11"/>
    <mergeCell ref="C12:C14"/>
    <mergeCell ref="D12:F14"/>
    <mergeCell ref="G12:G14"/>
    <mergeCell ref="H12:H14"/>
    <mergeCell ref="Y6:Y8"/>
    <mergeCell ref="J7:J8"/>
    <mergeCell ref="L7:L8"/>
    <mergeCell ref="M7:M8"/>
    <mergeCell ref="O7:O8"/>
    <mergeCell ref="P7:P8"/>
    <mergeCell ref="Q7:Q8"/>
    <mergeCell ref="R7:R8"/>
    <mergeCell ref="S6:S8"/>
    <mergeCell ref="T6:T8"/>
    <mergeCell ref="U6:U8"/>
    <mergeCell ref="V6:V8"/>
    <mergeCell ref="W6:W8"/>
    <mergeCell ref="X6:X8"/>
    <mergeCell ref="P5:Q5"/>
    <mergeCell ref="R5:Y5"/>
    <mergeCell ref="C6:C8"/>
    <mergeCell ref="D6:F8"/>
    <mergeCell ref="G6:G8"/>
    <mergeCell ref="H6:H8"/>
    <mergeCell ref="I6:I8"/>
    <mergeCell ref="J6:L6"/>
    <mergeCell ref="M6:O6"/>
    <mergeCell ref="P6:R6"/>
    <mergeCell ref="B1:B78"/>
    <mergeCell ref="C1:E1"/>
    <mergeCell ref="G1:Y1"/>
    <mergeCell ref="Z1:Z78"/>
    <mergeCell ref="C2:Y2"/>
    <mergeCell ref="C3:Y3"/>
    <mergeCell ref="C4:Y4"/>
    <mergeCell ref="C5:F5"/>
    <mergeCell ref="G5:K5"/>
    <mergeCell ref="L5:N5"/>
  </mergeCells>
  <conditionalFormatting sqref="A9:Y68">
    <cfRule type="expression" dxfId="3" priority="1">
      <formula>$A9="N"</formula>
    </cfRule>
  </conditionalFormatting>
  <dataValidations count="3">
    <dataValidation type="list" allowBlank="1" showInputMessage="1" showErrorMessage="1" sqref="F1">
      <formula1>"YES,NO"</formula1>
    </dataValidation>
    <dataValidation type="list" allowBlank="1" showInputMessage="1" showErrorMessage="1" sqref="H9:H68">
      <formula1>"After-2004,Before-2004"</formula1>
    </dataValidation>
    <dataValidation type="list" allowBlank="1" showInputMessage="1" showErrorMessage="1" sqref="C3:Y3">
      <formula1>"DA AREAR,SURENDER AREAR"</formula1>
    </dataValidation>
  </dataValidations>
  <pageMargins left="0.35433070866141736" right="0.15748031496062992" top="0.19685039370078741" bottom="0.19685039370078741" header="0.15748031496062992" footer="0.15748031496062992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XEN194"/>
  <sheetViews>
    <sheetView topLeftCell="B1" zoomScale="70" workbookViewId="0">
      <selection activeCell="V9" sqref="V9"/>
    </sheetView>
  </sheetViews>
  <sheetFormatPr defaultColWidth="0" defaultRowHeight="0" customHeight="1" zeroHeight="1"/>
  <cols>
    <col min="1" max="1" width="7.5703125" style="1" hidden="1" customWidth="1"/>
    <col min="2" max="2" width="7.42578125" style="1" customWidth="1"/>
    <col min="3" max="3" width="5.42578125" style="1" customWidth="1"/>
    <col min="4" max="4" width="2.5703125" style="1" customWidth="1"/>
    <col min="5" max="6" width="17.85546875" style="1" customWidth="1"/>
    <col min="7" max="7" width="21.85546875" style="1" customWidth="1"/>
    <col min="8" max="8" width="17.5703125" style="1" customWidth="1"/>
    <col min="9" max="9" width="12.85546875" style="1" customWidth="1"/>
    <col min="10" max="20" width="9.5703125" style="1" customWidth="1"/>
    <col min="21" max="21" width="10.7109375" style="1" customWidth="1"/>
    <col min="22" max="22" width="12.7109375" style="1" customWidth="1"/>
    <col min="23" max="23" width="16" style="1" customWidth="1"/>
    <col min="24" max="24" width="7.85546875" style="1" customWidth="1"/>
    <col min="25" max="16368" width="7.85546875" style="1" hidden="1"/>
    <col min="16369" max="16384" width="4" style="1" hidden="1"/>
  </cols>
  <sheetData>
    <row r="1" spans="1:24" ht="35.25" customHeight="1" thickBot="1">
      <c r="B1" s="190"/>
      <c r="C1" s="233" t="s">
        <v>43</v>
      </c>
      <c r="D1" s="234"/>
      <c r="E1" s="234"/>
      <c r="F1" s="235" t="s">
        <v>44</v>
      </c>
      <c r="G1" s="236" t="str">
        <f>'DA Arrear For 20 Employee '!G1</f>
        <v>PROGRAMER :-UMMED TARAD (GSSS RAIMALWADA, JODHPUR)</v>
      </c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8"/>
      <c r="X1" s="3"/>
    </row>
    <row r="2" spans="1:24" ht="34.5" customHeight="1">
      <c r="B2" s="190"/>
      <c r="C2" s="240" t="s">
        <v>56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2"/>
      <c r="X2" s="3"/>
    </row>
    <row r="3" spans="1:24" ht="18.75" customHeight="1">
      <c r="B3" s="190"/>
      <c r="C3" s="139" t="s">
        <v>47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231"/>
      <c r="X3" s="3"/>
    </row>
    <row r="4" spans="1:24" ht="39" customHeight="1" thickBot="1">
      <c r="B4" s="190"/>
      <c r="C4" s="141" t="s">
        <v>57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/>
      <c r="X4" s="3"/>
    </row>
    <row r="5" spans="1:24" s="4" customFormat="1" ht="20.25" hidden="1" customHeight="1" thickBot="1">
      <c r="B5" s="190"/>
      <c r="C5" s="172" t="s">
        <v>24</v>
      </c>
      <c r="D5" s="173"/>
      <c r="E5" s="173"/>
      <c r="F5" s="173"/>
      <c r="G5" s="115" t="s">
        <v>34</v>
      </c>
      <c r="H5" s="115"/>
      <c r="I5" s="115"/>
      <c r="J5" s="115"/>
      <c r="K5" s="116"/>
      <c r="L5" s="99" t="s">
        <v>37</v>
      </c>
      <c r="M5" s="100"/>
      <c r="N5" s="100"/>
      <c r="O5" s="86">
        <v>27</v>
      </c>
      <c r="P5" s="144" t="s">
        <v>25</v>
      </c>
      <c r="Q5" s="145"/>
      <c r="R5" s="146">
        <v>44515</v>
      </c>
      <c r="S5" s="146"/>
      <c r="T5" s="146"/>
      <c r="U5" s="146"/>
      <c r="V5" s="146"/>
      <c r="W5" s="239"/>
      <c r="X5" s="5"/>
    </row>
    <row r="6" spans="1:24" ht="32.25" customHeight="1">
      <c r="B6" s="190"/>
      <c r="C6" s="91" t="s">
        <v>13</v>
      </c>
      <c r="D6" s="133" t="s">
        <v>22</v>
      </c>
      <c r="E6" s="163"/>
      <c r="F6" s="164"/>
      <c r="G6" s="133" t="s">
        <v>23</v>
      </c>
      <c r="H6" s="103" t="s">
        <v>48</v>
      </c>
      <c r="I6" s="103" t="s">
        <v>46</v>
      </c>
      <c r="J6" s="106" t="s">
        <v>27</v>
      </c>
      <c r="K6" s="107"/>
      <c r="L6" s="108"/>
      <c r="M6" s="109" t="s">
        <v>28</v>
      </c>
      <c r="N6" s="107"/>
      <c r="O6" s="108"/>
      <c r="P6" s="106" t="s">
        <v>29</v>
      </c>
      <c r="Q6" s="107"/>
      <c r="R6" s="108"/>
      <c r="S6" s="212" t="s">
        <v>50</v>
      </c>
      <c r="T6" s="91" t="s">
        <v>14</v>
      </c>
      <c r="U6" s="110" t="s">
        <v>15</v>
      </c>
      <c r="V6" s="91" t="s">
        <v>38</v>
      </c>
      <c r="W6" s="110" t="s">
        <v>39</v>
      </c>
      <c r="X6" s="3"/>
    </row>
    <row r="7" spans="1:24" ht="32.25" customHeight="1">
      <c r="B7" s="190"/>
      <c r="C7" s="92"/>
      <c r="D7" s="134"/>
      <c r="E7" s="165"/>
      <c r="F7" s="166"/>
      <c r="G7" s="134"/>
      <c r="H7" s="104"/>
      <c r="I7" s="162"/>
      <c r="J7" s="113" t="s">
        <v>0</v>
      </c>
      <c r="K7" s="85" t="s">
        <v>1</v>
      </c>
      <c r="L7" s="191" t="s">
        <v>2</v>
      </c>
      <c r="M7" s="113" t="s">
        <v>0</v>
      </c>
      <c r="N7" s="85" t="s">
        <v>1</v>
      </c>
      <c r="O7" s="191" t="s">
        <v>2</v>
      </c>
      <c r="P7" s="113" t="s">
        <v>0</v>
      </c>
      <c r="Q7" s="158" t="s">
        <v>1</v>
      </c>
      <c r="R7" s="191" t="s">
        <v>2</v>
      </c>
      <c r="S7" s="194"/>
      <c r="T7" s="92"/>
      <c r="U7" s="111"/>
      <c r="V7" s="92"/>
      <c r="W7" s="111"/>
      <c r="X7" s="3"/>
    </row>
    <row r="8" spans="1:24" ht="32.25" customHeight="1" thickBot="1">
      <c r="B8" s="190"/>
      <c r="C8" s="93"/>
      <c r="D8" s="135"/>
      <c r="E8" s="167"/>
      <c r="F8" s="168"/>
      <c r="G8" s="135"/>
      <c r="H8" s="105"/>
      <c r="I8" s="162"/>
      <c r="J8" s="114"/>
      <c r="K8" s="6">
        <v>0.42</v>
      </c>
      <c r="L8" s="192"/>
      <c r="M8" s="114"/>
      <c r="N8" s="6">
        <v>0.38</v>
      </c>
      <c r="O8" s="192"/>
      <c r="P8" s="114"/>
      <c r="Q8" s="159"/>
      <c r="R8" s="192"/>
      <c r="S8" s="195"/>
      <c r="T8" s="93"/>
      <c r="U8" s="112"/>
      <c r="V8" s="93"/>
      <c r="W8" s="112"/>
      <c r="X8" s="3"/>
    </row>
    <row r="9" spans="1:24" s="7" customFormat="1" ht="43.5" customHeight="1" thickBot="1">
      <c r="A9" s="8" t="str">
        <f>IF(C9&gt;=1,"y","n")</f>
        <v>y</v>
      </c>
      <c r="B9" s="78"/>
      <c r="C9" s="79">
        <v>1</v>
      </c>
      <c r="D9" s="217" t="s">
        <v>35</v>
      </c>
      <c r="E9" s="218"/>
      <c r="F9" s="219"/>
      <c r="G9" s="79" t="s">
        <v>33</v>
      </c>
      <c r="H9" s="80">
        <v>43800</v>
      </c>
      <c r="I9" s="9" t="s">
        <v>58</v>
      </c>
      <c r="J9" s="10">
        <f>ROUND(H9/2,0)</f>
        <v>21900</v>
      </c>
      <c r="K9" s="11">
        <f t="array" ref="K9">ROUND(J9*$K$8,0)</f>
        <v>9198</v>
      </c>
      <c r="L9" s="12">
        <f t="array" ref="L9">ROUND(J9+K9,0)</f>
        <v>31098</v>
      </c>
      <c r="M9" s="47">
        <f t="array" ref="M9">J9</f>
        <v>21900</v>
      </c>
      <c r="N9" s="11">
        <f t="array" ref="N9">ROUND(M9*$N$8,0)</f>
        <v>8322</v>
      </c>
      <c r="O9" s="12">
        <f t="array" ref="O9">ROUND(M9+N9,0)</f>
        <v>30222</v>
      </c>
      <c r="P9" s="13">
        <f t="array" ref="P9">ROUND(J9-M9,0)</f>
        <v>0</v>
      </c>
      <c r="Q9" s="14">
        <f t="array" ref="Q9">ROUND(K9-N9,0)</f>
        <v>876</v>
      </c>
      <c r="R9" s="12">
        <f t="array" ref="R9">ROUND(P9+Q9,0)</f>
        <v>876</v>
      </c>
      <c r="S9" s="15">
        <f>R9</f>
        <v>876</v>
      </c>
      <c r="T9" s="17">
        <f>S9</f>
        <v>876</v>
      </c>
      <c r="U9" s="17">
        <f t="array" ref="U9">ROUND(R9-T9,0)</f>
        <v>0</v>
      </c>
      <c r="V9" s="18"/>
      <c r="W9" s="19"/>
      <c r="X9" s="20"/>
    </row>
    <row r="10" spans="1:24" s="7" customFormat="1" ht="43.5" customHeight="1" thickBot="1">
      <c r="A10" s="8" t="str">
        <f t="shared" ref="A10" si="0">IF(C10&gt;=1,"y","n")</f>
        <v>y</v>
      </c>
      <c r="B10" s="78"/>
      <c r="C10" s="79">
        <v>2</v>
      </c>
      <c r="D10" s="217" t="s">
        <v>35</v>
      </c>
      <c r="E10" s="218"/>
      <c r="F10" s="219"/>
      <c r="G10" s="79" t="s">
        <v>33</v>
      </c>
      <c r="H10" s="80">
        <v>53800</v>
      </c>
      <c r="I10" s="9" t="str">
        <f>I9</f>
        <v>Jan,23</v>
      </c>
      <c r="J10" s="10">
        <f>ROUND(H10/2,0)</f>
        <v>26900</v>
      </c>
      <c r="K10" s="11">
        <f t="array" ref="K10">ROUND(J10*$K$8,0)</f>
        <v>11298</v>
      </c>
      <c r="L10" s="46">
        <f t="array" ref="L10">ROUND(J10+K10,0)</f>
        <v>38198</v>
      </c>
      <c r="M10" s="47">
        <f t="array" ref="M10">J10</f>
        <v>26900</v>
      </c>
      <c r="N10" s="11">
        <f t="array" ref="N10">ROUND(M10*$N$8,0)</f>
        <v>10222</v>
      </c>
      <c r="O10" s="46">
        <f t="array" ref="O10">ROUND(M10+N10,0)</f>
        <v>37122</v>
      </c>
      <c r="P10" s="48">
        <f t="array" ref="P10">ROUND(J10-M10,0)</f>
        <v>0</v>
      </c>
      <c r="Q10" s="49">
        <f t="array" ref="Q10">ROUND(K10-N10,0)</f>
        <v>1076</v>
      </c>
      <c r="R10" s="46">
        <f t="array" ref="R10">ROUND(P10+Q10,0)</f>
        <v>1076</v>
      </c>
      <c r="S10" s="15">
        <f t="shared" ref="S10:T18" si="1">R10</f>
        <v>1076</v>
      </c>
      <c r="T10" s="17">
        <f t="shared" si="1"/>
        <v>1076</v>
      </c>
      <c r="U10" s="17">
        <f t="array" ref="U10">ROUND(R10-T10,0)</f>
        <v>0</v>
      </c>
      <c r="V10" s="51"/>
      <c r="W10" s="19"/>
      <c r="X10" s="45"/>
    </row>
    <row r="11" spans="1:24" s="7" customFormat="1" ht="43.5" customHeight="1" thickBot="1">
      <c r="A11" s="8" t="str">
        <f t="shared" ref="A11" si="2">IF(C11&gt;=1,"y","n")</f>
        <v>y</v>
      </c>
      <c r="B11" s="78"/>
      <c r="C11" s="79">
        <v>3</v>
      </c>
      <c r="D11" s="217" t="s">
        <v>35</v>
      </c>
      <c r="E11" s="218"/>
      <c r="F11" s="219"/>
      <c r="G11" s="79"/>
      <c r="H11" s="80">
        <v>45100</v>
      </c>
      <c r="I11" s="9" t="str">
        <f>I10</f>
        <v>Jan,23</v>
      </c>
      <c r="J11" s="10">
        <f t="shared" ref="J10:J11" si="3">ROUND(H11/2,0)</f>
        <v>22550</v>
      </c>
      <c r="K11" s="11">
        <f t="array" ref="K11">ROUND(J11*$K$8,0)</f>
        <v>9471</v>
      </c>
      <c r="L11" s="46">
        <f t="array" ref="L11">ROUND(J11+K11,0)</f>
        <v>32021</v>
      </c>
      <c r="M11" s="47">
        <f t="array" ref="M11">J11</f>
        <v>22550</v>
      </c>
      <c r="N11" s="11">
        <f t="array" ref="N11">ROUND(M11*$N$8,0)</f>
        <v>8569</v>
      </c>
      <c r="O11" s="46">
        <f t="array" ref="O11">ROUND(M11+N11,0)</f>
        <v>31119</v>
      </c>
      <c r="P11" s="48">
        <f t="array" ref="P11">ROUND(J11-M11,0)</f>
        <v>0</v>
      </c>
      <c r="Q11" s="49">
        <f t="array" ref="Q11">ROUND(K11-N11,0)</f>
        <v>902</v>
      </c>
      <c r="R11" s="46">
        <f t="array" ref="R11">ROUND(P11+Q11,0)</f>
        <v>902</v>
      </c>
      <c r="S11" s="15">
        <f t="shared" si="1"/>
        <v>902</v>
      </c>
      <c r="T11" s="17">
        <f t="shared" si="1"/>
        <v>902</v>
      </c>
      <c r="U11" s="17">
        <f t="array" ref="U11">ROUND(R11-T11,0)</f>
        <v>0</v>
      </c>
      <c r="V11" s="51"/>
      <c r="W11" s="19"/>
      <c r="X11" s="45"/>
    </row>
    <row r="12" spans="1:24" s="7" customFormat="1" ht="43.5" customHeight="1" thickBot="1">
      <c r="A12" s="8" t="str">
        <f t="shared" ref="A12" si="4">IF(C12&gt;=1,"y","n")</f>
        <v>y</v>
      </c>
      <c r="B12" s="78"/>
      <c r="C12" s="79">
        <v>4</v>
      </c>
      <c r="D12" s="217" t="s">
        <v>35</v>
      </c>
      <c r="E12" s="218"/>
      <c r="F12" s="219"/>
      <c r="G12" s="79"/>
      <c r="H12" s="90">
        <v>33800</v>
      </c>
      <c r="I12" s="9" t="str">
        <f t="shared" ref="I12:I18" si="5">I11</f>
        <v>Jan,23</v>
      </c>
      <c r="J12" s="10">
        <f t="shared" ref="J12:J18" si="6">ROUND(H12/2,0)</f>
        <v>16900</v>
      </c>
      <c r="K12" s="11">
        <f t="array" ref="K12">ROUND(J12*$K$8,0)</f>
        <v>7098</v>
      </c>
      <c r="L12" s="46">
        <f t="array" ref="L12">ROUND(J12+K12,0)</f>
        <v>23998</v>
      </c>
      <c r="M12" s="47">
        <f t="array" ref="M12">J12</f>
        <v>16900</v>
      </c>
      <c r="N12" s="11">
        <f t="array" ref="N12">ROUND(M12*$N$8,0)</f>
        <v>6422</v>
      </c>
      <c r="O12" s="46">
        <f t="array" ref="O12">ROUND(M12+N12,0)</f>
        <v>23322</v>
      </c>
      <c r="P12" s="48">
        <f t="array" ref="P12">ROUND(J12-M12,0)</f>
        <v>0</v>
      </c>
      <c r="Q12" s="49">
        <f t="array" ref="Q12">ROUND(K12-N12,0)</f>
        <v>676</v>
      </c>
      <c r="R12" s="46">
        <f t="array" ref="R12">ROUND(P12+Q12,0)</f>
        <v>676</v>
      </c>
      <c r="S12" s="15">
        <f t="shared" si="1"/>
        <v>676</v>
      </c>
      <c r="T12" s="17">
        <f t="shared" si="1"/>
        <v>676</v>
      </c>
      <c r="U12" s="17">
        <f t="array" ref="U12">ROUND(R12-T12,0)</f>
        <v>0</v>
      </c>
      <c r="V12" s="51"/>
      <c r="W12" s="19"/>
      <c r="X12" s="45"/>
    </row>
    <row r="13" spans="1:24" s="7" customFormat="1" ht="43.5" customHeight="1" thickBot="1">
      <c r="A13" s="8"/>
      <c r="B13" s="78"/>
      <c r="C13" s="79"/>
      <c r="D13" s="217"/>
      <c r="E13" s="218"/>
      <c r="F13" s="219"/>
      <c r="G13" s="79"/>
      <c r="H13" s="80"/>
      <c r="I13" s="9" t="str">
        <f t="shared" si="5"/>
        <v>Jan,23</v>
      </c>
      <c r="J13" s="10">
        <f t="shared" si="6"/>
        <v>0</v>
      </c>
      <c r="K13" s="11">
        <f t="array" ref="K13">ROUND(J13*$K$8,0)</f>
        <v>0</v>
      </c>
      <c r="L13" s="46">
        <f t="array" ref="L13">ROUND(J13+K13,0)</f>
        <v>0</v>
      </c>
      <c r="M13" s="47">
        <f t="array" ref="M13">J13</f>
        <v>0</v>
      </c>
      <c r="N13" s="11">
        <f t="array" ref="N13">ROUND(M13*$N$8,0)</f>
        <v>0</v>
      </c>
      <c r="O13" s="46">
        <f t="array" ref="O13">ROUND(M13+N13,0)</f>
        <v>0</v>
      </c>
      <c r="P13" s="48">
        <f t="array" ref="P13">ROUND(J13-M13,0)</f>
        <v>0</v>
      </c>
      <c r="Q13" s="49">
        <f t="array" ref="Q13">ROUND(K13-N13,0)</f>
        <v>0</v>
      </c>
      <c r="R13" s="46">
        <f t="array" ref="R13">ROUND(P13+Q13,0)</f>
        <v>0</v>
      </c>
      <c r="S13" s="15">
        <f t="shared" si="1"/>
        <v>0</v>
      </c>
      <c r="T13" s="17">
        <f t="shared" si="1"/>
        <v>0</v>
      </c>
      <c r="U13" s="17">
        <f t="array" ref="U13">ROUND(R13-T13,0)</f>
        <v>0</v>
      </c>
      <c r="V13" s="51"/>
      <c r="W13" s="19"/>
      <c r="X13" s="45"/>
    </row>
    <row r="14" spans="1:24" s="7" customFormat="1" ht="43.5" customHeight="1" thickBot="1">
      <c r="A14" s="8"/>
      <c r="B14" s="78"/>
      <c r="C14" s="79"/>
      <c r="D14" s="217"/>
      <c r="E14" s="218"/>
      <c r="F14" s="219"/>
      <c r="G14" s="79"/>
      <c r="H14" s="80"/>
      <c r="I14" s="9" t="str">
        <f t="shared" si="5"/>
        <v>Jan,23</v>
      </c>
      <c r="J14" s="10">
        <f t="shared" si="6"/>
        <v>0</v>
      </c>
      <c r="K14" s="11">
        <f t="array" ref="K14">ROUND(J14*$K$8,0)</f>
        <v>0</v>
      </c>
      <c r="L14" s="46">
        <f t="array" ref="L14">ROUND(J14+K14,0)</f>
        <v>0</v>
      </c>
      <c r="M14" s="47">
        <f t="array" ref="M14">J14</f>
        <v>0</v>
      </c>
      <c r="N14" s="11">
        <f t="array" ref="N14">ROUND(M14*$N$8,0)</f>
        <v>0</v>
      </c>
      <c r="O14" s="46">
        <f t="array" ref="O14">ROUND(M14+N14,0)</f>
        <v>0</v>
      </c>
      <c r="P14" s="48">
        <f t="array" ref="P14">ROUND(J14-M14,0)</f>
        <v>0</v>
      </c>
      <c r="Q14" s="49">
        <f t="array" ref="Q14">ROUND(K14-N14,0)</f>
        <v>0</v>
      </c>
      <c r="R14" s="46">
        <f t="array" ref="R14">ROUND(P14+Q14,0)</f>
        <v>0</v>
      </c>
      <c r="S14" s="15">
        <f t="shared" si="1"/>
        <v>0</v>
      </c>
      <c r="T14" s="17">
        <f t="shared" si="1"/>
        <v>0</v>
      </c>
      <c r="U14" s="17">
        <f t="array" ref="U14">ROUND(R14-T14,0)</f>
        <v>0</v>
      </c>
      <c r="V14" s="51"/>
      <c r="W14" s="19"/>
      <c r="X14" s="45"/>
    </row>
    <row r="15" spans="1:24" s="7" customFormat="1" ht="43.5" customHeight="1" thickBot="1">
      <c r="A15" s="8"/>
      <c r="B15" s="78"/>
      <c r="C15" s="79"/>
      <c r="D15" s="217"/>
      <c r="E15" s="218"/>
      <c r="F15" s="219"/>
      <c r="G15" s="79"/>
      <c r="H15" s="80"/>
      <c r="I15" s="9" t="str">
        <f t="shared" si="5"/>
        <v>Jan,23</v>
      </c>
      <c r="J15" s="10">
        <f t="shared" si="6"/>
        <v>0</v>
      </c>
      <c r="K15" s="11">
        <f t="array" ref="K15">ROUND(J15*$K$8,0)</f>
        <v>0</v>
      </c>
      <c r="L15" s="46">
        <f t="array" ref="L15">ROUND(J15+K15,0)</f>
        <v>0</v>
      </c>
      <c r="M15" s="47">
        <f t="array" ref="M15">J15</f>
        <v>0</v>
      </c>
      <c r="N15" s="11">
        <f t="array" ref="N15">ROUND(M15*$N$8,0)</f>
        <v>0</v>
      </c>
      <c r="O15" s="46">
        <f t="array" ref="O15">ROUND(M15+N15,0)</f>
        <v>0</v>
      </c>
      <c r="P15" s="48">
        <f t="array" ref="P15">ROUND(J15-M15,0)</f>
        <v>0</v>
      </c>
      <c r="Q15" s="49">
        <f t="array" ref="Q15">ROUND(K15-N15,0)</f>
        <v>0</v>
      </c>
      <c r="R15" s="46">
        <f t="array" ref="R15">ROUND(P15+Q15,0)</f>
        <v>0</v>
      </c>
      <c r="S15" s="15">
        <f t="shared" si="1"/>
        <v>0</v>
      </c>
      <c r="T15" s="17">
        <f t="shared" si="1"/>
        <v>0</v>
      </c>
      <c r="U15" s="17">
        <f t="array" ref="U15">ROUND(R15-T15,0)</f>
        <v>0</v>
      </c>
      <c r="V15" s="51"/>
      <c r="W15" s="19"/>
      <c r="X15" s="45"/>
    </row>
    <row r="16" spans="1:24" s="7" customFormat="1" ht="43.5" customHeight="1" thickBot="1">
      <c r="A16" s="8"/>
      <c r="B16" s="78"/>
      <c r="C16" s="79"/>
      <c r="D16" s="217"/>
      <c r="E16" s="218"/>
      <c r="F16" s="219"/>
      <c r="G16" s="79"/>
      <c r="H16" s="80"/>
      <c r="I16" s="9" t="str">
        <f t="shared" si="5"/>
        <v>Jan,23</v>
      </c>
      <c r="J16" s="10">
        <f t="shared" si="6"/>
        <v>0</v>
      </c>
      <c r="K16" s="11">
        <f t="array" ref="K16">ROUND(J16*$K$8,0)</f>
        <v>0</v>
      </c>
      <c r="L16" s="46">
        <f t="array" ref="L16">ROUND(J16+K16,0)</f>
        <v>0</v>
      </c>
      <c r="M16" s="47">
        <f t="array" ref="M16">J16</f>
        <v>0</v>
      </c>
      <c r="N16" s="11">
        <f t="array" ref="N16">ROUND(M16*$N$8,0)</f>
        <v>0</v>
      </c>
      <c r="O16" s="46">
        <f t="array" ref="O16">ROUND(M16+N16,0)</f>
        <v>0</v>
      </c>
      <c r="P16" s="48">
        <f t="array" ref="P16">ROUND(J16-M16,0)</f>
        <v>0</v>
      </c>
      <c r="Q16" s="49">
        <f t="array" ref="Q16">ROUND(K16-N16,0)</f>
        <v>0</v>
      </c>
      <c r="R16" s="46">
        <f t="array" ref="R16">ROUND(P16+Q16,0)</f>
        <v>0</v>
      </c>
      <c r="S16" s="15">
        <f t="shared" si="1"/>
        <v>0</v>
      </c>
      <c r="T16" s="17">
        <f t="shared" si="1"/>
        <v>0</v>
      </c>
      <c r="U16" s="17">
        <f t="array" ref="U16">ROUND(R16-T16,0)</f>
        <v>0</v>
      </c>
      <c r="V16" s="51"/>
      <c r="W16" s="19"/>
      <c r="X16" s="45"/>
    </row>
    <row r="17" spans="1:24" s="7" customFormat="1" ht="43.5" customHeight="1" thickBot="1">
      <c r="A17" s="8"/>
      <c r="B17" s="78"/>
      <c r="C17" s="79"/>
      <c r="D17" s="217"/>
      <c r="E17" s="218"/>
      <c r="F17" s="219"/>
      <c r="G17" s="79"/>
      <c r="H17" s="80"/>
      <c r="I17" s="9" t="str">
        <f t="shared" si="5"/>
        <v>Jan,23</v>
      </c>
      <c r="J17" s="10">
        <f t="shared" si="6"/>
        <v>0</v>
      </c>
      <c r="K17" s="11">
        <f t="array" ref="K17">ROUND(J17*$K$8,0)</f>
        <v>0</v>
      </c>
      <c r="L17" s="46">
        <f t="array" ref="L17">ROUND(J17+K17,0)</f>
        <v>0</v>
      </c>
      <c r="M17" s="47">
        <f t="array" ref="M17">J17</f>
        <v>0</v>
      </c>
      <c r="N17" s="11">
        <f t="array" ref="N17">ROUND(M17*$N$8,0)</f>
        <v>0</v>
      </c>
      <c r="O17" s="46">
        <f t="array" ref="O17">ROUND(M17+N17,0)</f>
        <v>0</v>
      </c>
      <c r="P17" s="48">
        <f t="array" ref="P17">ROUND(J17-M17,0)</f>
        <v>0</v>
      </c>
      <c r="Q17" s="49">
        <f t="array" ref="Q17">ROUND(K17-N17,0)</f>
        <v>0</v>
      </c>
      <c r="R17" s="46">
        <f t="array" ref="R17">ROUND(P17+Q17,0)</f>
        <v>0</v>
      </c>
      <c r="S17" s="15">
        <f t="shared" si="1"/>
        <v>0</v>
      </c>
      <c r="T17" s="17">
        <f t="shared" si="1"/>
        <v>0</v>
      </c>
      <c r="U17" s="17">
        <f t="array" ref="U17">ROUND(R17-T17,0)</f>
        <v>0</v>
      </c>
      <c r="V17" s="51"/>
      <c r="W17" s="19"/>
      <c r="X17" s="45"/>
    </row>
    <row r="18" spans="1:24" s="7" customFormat="1" ht="43.5" customHeight="1" thickBot="1">
      <c r="A18" s="8" t="str">
        <f t="shared" ref="A18" si="7">IF(C18&gt;=1,"y","n")</f>
        <v>n</v>
      </c>
      <c r="B18" s="78"/>
      <c r="C18" s="79"/>
      <c r="D18" s="217"/>
      <c r="E18" s="218"/>
      <c r="F18" s="219"/>
      <c r="G18" s="79"/>
      <c r="H18" s="80"/>
      <c r="I18" s="9" t="str">
        <f t="shared" si="5"/>
        <v>Jan,23</v>
      </c>
      <c r="J18" s="10">
        <f t="shared" si="6"/>
        <v>0</v>
      </c>
      <c r="K18" s="11">
        <f t="array" ref="K18">ROUND(J18*$K$8,0)</f>
        <v>0</v>
      </c>
      <c r="L18" s="46">
        <f t="array" ref="L18">ROUND(J18+K18,0)</f>
        <v>0</v>
      </c>
      <c r="M18" s="47">
        <f t="array" ref="M18">J18</f>
        <v>0</v>
      </c>
      <c r="N18" s="11">
        <f t="array" ref="N18">ROUND(M18*$N$8,0)</f>
        <v>0</v>
      </c>
      <c r="O18" s="46">
        <f t="array" ref="O18">ROUND(M18+N18,0)</f>
        <v>0</v>
      </c>
      <c r="P18" s="48">
        <f t="array" ref="P18">ROUND(J18-M18,0)</f>
        <v>0</v>
      </c>
      <c r="Q18" s="49">
        <f t="array" ref="Q18">ROUND(K18-N18,0)</f>
        <v>0</v>
      </c>
      <c r="R18" s="46">
        <f t="array" ref="R18">ROUND(P18+Q18,0)</f>
        <v>0</v>
      </c>
      <c r="S18" s="15">
        <f t="shared" si="1"/>
        <v>0</v>
      </c>
      <c r="T18" s="17">
        <f t="shared" si="1"/>
        <v>0</v>
      </c>
      <c r="U18" s="17">
        <f t="array" ref="U18">ROUND(R18-T18,0)</f>
        <v>0</v>
      </c>
      <c r="V18" s="51"/>
      <c r="W18" s="19"/>
      <c r="X18" s="45"/>
    </row>
    <row r="19" spans="1:24" ht="69" customHeight="1" thickBot="1">
      <c r="B19" s="211"/>
      <c r="C19" s="214" t="s">
        <v>3</v>
      </c>
      <c r="D19" s="215"/>
      <c r="E19" s="215"/>
      <c r="F19" s="215"/>
      <c r="G19" s="215"/>
      <c r="H19" s="215"/>
      <c r="I19" s="216"/>
      <c r="J19" s="65">
        <f t="array" ref="J19">SUM(ROUND(J9:J18,0))</f>
        <v>88250</v>
      </c>
      <c r="K19" s="66">
        <f t="array" ref="K19">SUM(ROUND(K9:K18,0))</f>
        <v>37065</v>
      </c>
      <c r="L19" s="67">
        <f t="array" ref="L19">SUM(ROUND(L9:L18,0))</f>
        <v>125315</v>
      </c>
      <c r="M19" s="65">
        <f t="array" ref="M19">SUM(ROUND(M9:M18,0))</f>
        <v>88250</v>
      </c>
      <c r="N19" s="66">
        <f t="array" ref="N19">SUM(ROUND(N9:N18,0))</f>
        <v>33535</v>
      </c>
      <c r="O19" s="67">
        <f t="array" ref="O19">SUM(ROUND(O9:O18,0))</f>
        <v>121785</v>
      </c>
      <c r="P19" s="65">
        <f t="array" ref="P19">SUM(ROUND(P9:P18,0))</f>
        <v>0</v>
      </c>
      <c r="Q19" s="66">
        <f t="array" ref="Q19">SUM(ROUND(Q9:Q18,0))</f>
        <v>3530</v>
      </c>
      <c r="R19" s="68">
        <f t="array" ref="R19">SUM(ROUND(R9:R18,0))</f>
        <v>3530</v>
      </c>
      <c r="S19" s="69">
        <f t="array" ref="S19">SUM(ROUND(S9:S18,0))</f>
        <v>3530</v>
      </c>
      <c r="T19" s="70">
        <f t="array" ref="T19">SUM(ROUND(T9:T18,0))</f>
        <v>3530</v>
      </c>
      <c r="U19" s="70">
        <f t="array" ref="U19">SUM(ROUND(U9:U18,0))</f>
        <v>0</v>
      </c>
      <c r="V19" s="70"/>
      <c r="W19" s="71"/>
      <c r="X19" s="72"/>
    </row>
    <row r="20" spans="1:24" ht="18" customHeight="1">
      <c r="B20" s="211"/>
      <c r="C20" s="203" t="s">
        <v>9</v>
      </c>
      <c r="D20" s="204"/>
      <c r="E20" s="204"/>
      <c r="F20" s="204"/>
      <c r="G20" s="204"/>
      <c r="H20" s="204"/>
      <c r="I20" s="205"/>
      <c r="J20" s="205"/>
      <c r="K20" s="205"/>
      <c r="L20" s="205"/>
      <c r="M20" s="205"/>
      <c r="N20" s="205"/>
      <c r="O20" s="205"/>
      <c r="P20" s="205"/>
      <c r="Q20" s="205"/>
      <c r="R20" s="206" t="s">
        <v>18</v>
      </c>
      <c r="S20" s="207"/>
      <c r="T20" s="207"/>
      <c r="U20" s="207"/>
      <c r="V20" s="207"/>
      <c r="W20" s="208"/>
      <c r="X20" s="72"/>
    </row>
    <row r="21" spans="1:24" ht="24.75" customHeight="1">
      <c r="B21" s="211"/>
      <c r="C21" s="73" t="s">
        <v>4</v>
      </c>
      <c r="D21" s="118" t="s">
        <v>12</v>
      </c>
      <c r="E21" s="119"/>
      <c r="F21" s="119"/>
      <c r="G21" s="119"/>
      <c r="H21" s="120"/>
      <c r="I21" s="87"/>
      <c r="J21" s="117" t="s">
        <v>7</v>
      </c>
      <c r="K21" s="117"/>
      <c r="L21" s="117"/>
      <c r="M21" s="117"/>
      <c r="N21" s="94">
        <f>P19</f>
        <v>0</v>
      </c>
      <c r="O21" s="95"/>
      <c r="P21" s="95"/>
      <c r="Q21" s="95"/>
      <c r="R21" s="96" t="s">
        <v>21</v>
      </c>
      <c r="S21" s="97"/>
      <c r="T21" s="97"/>
      <c r="U21" s="97"/>
      <c r="V21" s="97"/>
      <c r="W21" s="98"/>
      <c r="X21" s="72"/>
    </row>
    <row r="22" spans="1:24" ht="24.75" customHeight="1">
      <c r="B22" s="211"/>
      <c r="C22" s="74" t="s">
        <v>5</v>
      </c>
      <c r="D22" s="121"/>
      <c r="E22" s="122"/>
      <c r="F22" s="122"/>
      <c r="G22" s="122"/>
      <c r="H22" s="123"/>
      <c r="I22" s="88"/>
      <c r="J22" s="117" t="s">
        <v>8</v>
      </c>
      <c r="K22" s="117"/>
      <c r="L22" s="117"/>
      <c r="M22" s="117"/>
      <c r="N22" s="94">
        <f>Q19</f>
        <v>3530</v>
      </c>
      <c r="O22" s="95"/>
      <c r="P22" s="95"/>
      <c r="Q22" s="95"/>
      <c r="R22" s="96"/>
      <c r="S22" s="97"/>
      <c r="T22" s="97"/>
      <c r="U22" s="97"/>
      <c r="V22" s="97"/>
      <c r="W22" s="98"/>
      <c r="X22" s="72"/>
    </row>
    <row r="23" spans="1:24" ht="24.75" customHeight="1">
      <c r="B23" s="211"/>
      <c r="C23" s="75"/>
      <c r="D23" s="124"/>
      <c r="E23" s="125"/>
      <c r="F23" s="125"/>
      <c r="G23" s="125"/>
      <c r="H23" s="126"/>
      <c r="I23" s="89"/>
      <c r="J23" s="176" t="s">
        <v>16</v>
      </c>
      <c r="K23" s="176"/>
      <c r="L23" s="176"/>
      <c r="M23" s="176"/>
      <c r="N23" s="156">
        <f>R19</f>
        <v>3530</v>
      </c>
      <c r="O23" s="156"/>
      <c r="P23" s="156"/>
      <c r="Q23" s="156"/>
      <c r="R23" s="197" t="s">
        <v>19</v>
      </c>
      <c r="S23" s="198"/>
      <c r="T23" s="198"/>
      <c r="U23" s="198"/>
      <c r="V23" s="198"/>
      <c r="W23" s="199"/>
      <c r="X23" s="72"/>
    </row>
    <row r="24" spans="1:24" ht="24.75" customHeight="1">
      <c r="B24" s="211"/>
      <c r="C24" s="73" t="s">
        <v>4</v>
      </c>
      <c r="D24" s="179" t="s">
        <v>10</v>
      </c>
      <c r="E24" s="180"/>
      <c r="F24" s="180"/>
      <c r="G24" s="180"/>
      <c r="H24" s="181"/>
      <c r="I24" s="82"/>
      <c r="J24" s="213" t="s">
        <v>49</v>
      </c>
      <c r="K24" s="137"/>
      <c r="L24" s="137"/>
      <c r="M24" s="138"/>
      <c r="N24" s="94">
        <f>S19</f>
        <v>3530</v>
      </c>
      <c r="O24" s="95"/>
      <c r="P24" s="95"/>
      <c r="Q24" s="95"/>
      <c r="R24" s="197"/>
      <c r="S24" s="198"/>
      <c r="T24" s="198"/>
      <c r="U24" s="198"/>
      <c r="V24" s="198"/>
      <c r="W24" s="199"/>
      <c r="X24" s="72"/>
    </row>
    <row r="25" spans="1:24" ht="24.75" customHeight="1" thickBot="1">
      <c r="B25" s="211"/>
      <c r="C25" s="76"/>
      <c r="D25" s="185"/>
      <c r="E25" s="186"/>
      <c r="F25" s="186"/>
      <c r="G25" s="186"/>
      <c r="H25" s="187"/>
      <c r="I25" s="84"/>
      <c r="J25" s="176" t="s">
        <v>17</v>
      </c>
      <c r="K25" s="176"/>
      <c r="L25" s="176"/>
      <c r="M25" s="176"/>
      <c r="N25" s="156">
        <f>T19</f>
        <v>3530</v>
      </c>
      <c r="O25" s="157"/>
      <c r="P25" s="157"/>
      <c r="Q25" s="157"/>
      <c r="R25" s="197"/>
      <c r="S25" s="198"/>
      <c r="T25" s="198"/>
      <c r="U25" s="198"/>
      <c r="V25" s="198"/>
      <c r="W25" s="199"/>
      <c r="X25" s="72"/>
    </row>
    <row r="26" spans="1:24" ht="33" customHeight="1" thickBot="1">
      <c r="B26" s="211"/>
      <c r="C26" s="188" t="s">
        <v>11</v>
      </c>
      <c r="D26" s="189"/>
      <c r="E26" s="189"/>
      <c r="F26" s="175"/>
      <c r="G26" s="175"/>
      <c r="H26" s="175"/>
      <c r="I26" s="175"/>
      <c r="J26" s="175"/>
      <c r="K26" s="175"/>
      <c r="L26" s="175"/>
      <c r="M26" s="175"/>
      <c r="N26" s="174">
        <f>ROUND(N23-N25,0)</f>
        <v>0</v>
      </c>
      <c r="O26" s="175"/>
      <c r="P26" s="175"/>
      <c r="Q26" s="175"/>
      <c r="R26" s="200"/>
      <c r="S26" s="201"/>
      <c r="T26" s="201"/>
      <c r="U26" s="201"/>
      <c r="V26" s="201"/>
      <c r="W26" s="202"/>
      <c r="X26" s="72"/>
    </row>
    <row r="27" spans="1:24" ht="12.75"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</row>
    <row r="28" spans="1:24" ht="12.75" hidden="1"/>
    <row r="29" spans="1:24" ht="12.75" hidden="1"/>
    <row r="30" spans="1:24" ht="12.75" hidden="1"/>
    <row r="31" spans="1:24" ht="12.75" hidden="1"/>
    <row r="32" spans="1:24" ht="12.75" hidden="1"/>
    <row r="33" ht="12.75" hidden="1"/>
    <row r="34" ht="12.75" hidden="1"/>
    <row r="35" ht="12.75" hidden="1"/>
    <row r="36" ht="12.75" hidden="1"/>
    <row r="37" ht="12.75" hidden="1"/>
    <row r="38" ht="12.75" hidden="1"/>
    <row r="39" ht="12.75" hidden="1"/>
    <row r="40" ht="12.75" hidden="1"/>
    <row r="41" ht="12.75" hidden="1"/>
    <row r="42" ht="12.75" hidden="1"/>
    <row r="43" ht="12.75" hidden="1"/>
    <row r="44" ht="12.75" hidden="1"/>
    <row r="45" ht="12.75" hidden="1"/>
    <row r="46" ht="12.75" hidden="1"/>
    <row r="47" ht="12.75" hidden="1"/>
    <row r="48" ht="12.75" hidden="1"/>
    <row r="49" ht="12.75" hidden="1"/>
    <row r="50" ht="12.75" hidden="1"/>
    <row r="51" ht="12.75" hidden="1"/>
    <row r="52" ht="12.75" hidden="1"/>
    <row r="53" ht="12.75" hidden="1"/>
    <row r="54" ht="12.75" hidden="1"/>
    <row r="55" ht="12.75" hidden="1"/>
    <row r="56" ht="12.75" hidden="1"/>
    <row r="57" ht="12.75" hidden="1"/>
    <row r="58" ht="12.75" hidden="1"/>
    <row r="59" ht="12.75" hidden="1"/>
    <row r="60" ht="12.75" hidden="1"/>
    <row r="61" ht="12.75" hidden="1"/>
    <row r="62" ht="12.75" hidden="1"/>
    <row r="63" ht="12.75" hidden="1"/>
    <row r="64" ht="12.75" hidden="1"/>
    <row r="65" ht="12.75" hidden="1"/>
    <row r="66" ht="12.75" hidden="1"/>
    <row r="67" ht="12.75" hidden="1"/>
    <row r="68" ht="12.75" hidden="1"/>
    <row r="69" ht="12.75" hidden="1"/>
    <row r="70" ht="12.75" hidden="1"/>
    <row r="71" ht="12.75" hidden="1"/>
    <row r="72" ht="12.75" hidden="1"/>
    <row r="73" ht="12.75" hidden="1"/>
    <row r="74" ht="12.75" hidden="1"/>
    <row r="75" ht="12.75" hidden="1"/>
    <row r="76" ht="12.75" hidden="1"/>
    <row r="77" ht="12.75" hidden="1"/>
    <row r="78" ht="12.75" hidden="1"/>
    <row r="79" ht="12.75" hidden="1"/>
    <row r="80" ht="12.75" hidden="1"/>
    <row r="81" ht="12.75" hidden="1"/>
    <row r="82" ht="12.75" hidden="1"/>
    <row r="83" ht="12.75" hidden="1"/>
    <row r="84" ht="12.75" hidden="1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 hidden="1"/>
    <row r="93" ht="12.75" hidden="1"/>
    <row r="94" ht="12.75" hidden="1"/>
    <row r="95" ht="12.75" hidden="1"/>
    <row r="96" ht="12.75" hidden="1"/>
    <row r="97" ht="12.75" hidden="1"/>
    <row r="98" ht="12.75" hidden="1"/>
    <row r="99" ht="12.75" hidden="1"/>
    <row r="100" ht="12.75" hidden="1"/>
    <row r="101" ht="12.75" hidden="1"/>
    <row r="102" ht="12.75" hidden="1"/>
    <row r="103" ht="12.75" hidden="1"/>
    <row r="104" ht="12.75" hidden="1"/>
    <row r="105" ht="12.75" hidden="1"/>
    <row r="106" ht="12.75" hidden="1"/>
    <row r="107" ht="12.75" hidden="1"/>
    <row r="108" ht="12.75" hidden="1"/>
    <row r="109" ht="12.75" hidden="1"/>
    <row r="110" ht="12.75" hidden="1"/>
    <row r="111" ht="12.75" hidden="1"/>
    <row r="112" ht="12.75" hidden="1"/>
    <row r="113" ht="12.75" hidden="1"/>
    <row r="114" ht="12.75" hidden="1"/>
    <row r="115" ht="12.75" hidden="1"/>
    <row r="116" ht="12.75" hidden="1"/>
    <row r="117" ht="12.75" hidden="1"/>
    <row r="118" ht="12.75" hidden="1"/>
    <row r="119" ht="12.75" hidden="1"/>
    <row r="120" ht="12.75" hidden="1"/>
    <row r="121" ht="12.75" hidden="1"/>
    <row r="122" ht="12.75" hidden="1"/>
    <row r="123" ht="12.75" hidden="1"/>
    <row r="124" ht="12.75" hidden="1"/>
    <row r="125" ht="12.75" hidden="1"/>
    <row r="126" ht="12.75" hidden="1"/>
    <row r="127" ht="12.75" hidden="1"/>
    <row r="128" ht="12.75" hidden="1"/>
    <row r="129" ht="12.75" hidden="1"/>
    <row r="130" ht="12.75" hidden="1"/>
    <row r="131" ht="12.75" hidden="1"/>
    <row r="132" ht="12.75" hidden="1"/>
    <row r="133" ht="12.75" hidden="1"/>
    <row r="134" ht="12.75" hidden="1"/>
    <row r="135" ht="12.75" hidden="1"/>
    <row r="136" ht="12.75" hidden="1"/>
    <row r="137" ht="12.75" hidden="1"/>
    <row r="138" ht="12.75" hidden="1"/>
    <row r="139" ht="12.75" hidden="1"/>
    <row r="140" ht="12.75" hidden="1"/>
    <row r="141" ht="12.75" hidden="1"/>
    <row r="142" ht="12.75" hidden="1"/>
    <row r="143" ht="12.75" hidden="1"/>
    <row r="144" ht="12.75" hidden="1"/>
    <row r="145" ht="12.75" hidden="1"/>
    <row r="146" ht="12.75" hidden="1"/>
    <row r="147" ht="12.75" hidden="1"/>
    <row r="148" ht="12.75" hidden="1"/>
    <row r="149" ht="12.75" hidden="1"/>
    <row r="150" ht="12.75" hidden="1"/>
    <row r="151" ht="12.75" hidden="1"/>
    <row r="152" ht="12.75" hidden="1"/>
    <row r="153" ht="12.75" hidden="1"/>
    <row r="154" ht="12.75" hidden="1"/>
    <row r="155" ht="12.75" hidden="1"/>
    <row r="156" ht="12.75" hidden="1"/>
    <row r="157" ht="12.75" hidden="1"/>
    <row r="158" ht="12.75" hidden="1"/>
    <row r="159" ht="12.75" hidden="1"/>
    <row r="160" ht="12.75" hidden="1"/>
    <row r="161" ht="12.75" hidden="1"/>
    <row r="162" ht="12.75" hidden="1"/>
    <row r="163" ht="12.75" hidden="1"/>
    <row r="164" ht="12.75" hidden="1"/>
    <row r="165" ht="12.75" hidden="1"/>
    <row r="166" ht="12.75" hidden="1"/>
    <row r="167" ht="12.75" hidden="1"/>
    <row r="168" ht="12.75" hidden="1"/>
    <row r="169" ht="12.75" hidden="1"/>
    <row r="170" ht="12.75" hidden="1"/>
    <row r="171" ht="12.75" hidden="1"/>
    <row r="172" ht="12.75" hidden="1"/>
    <row r="173" ht="12.75" hidden="1"/>
    <row r="174" ht="12.75" hidden="1"/>
    <row r="175" ht="12.75" hidden="1"/>
    <row r="176" ht="12.75" hidden="1"/>
    <row r="177" ht="12.75" hidden="1"/>
    <row r="178" ht="12.75" hidden="1"/>
    <row r="179" ht="12.75" hidden="1"/>
    <row r="180" ht="12.75" hidden="1"/>
    <row r="181" ht="12.75" hidden="1"/>
    <row r="182" ht="12.75" hidden="1"/>
    <row r="183" ht="12.75" hidden="1"/>
    <row r="184" ht="12.75" hidden="1"/>
    <row r="185" ht="12.75" hidden="1"/>
    <row r="186" ht="12.75" hidden="1"/>
    <row r="187" ht="12.75" hidden="1"/>
    <row r="188" ht="0" hidden="1" customHeight="1"/>
    <row r="189" ht="0" hidden="1" customHeight="1"/>
    <row r="190" ht="0" hidden="1" customHeight="1"/>
    <row r="191" ht="0" hidden="1" customHeight="1"/>
    <row r="192" ht="0" hidden="1" customHeight="1"/>
    <row r="193" ht="0" hidden="1" customHeight="1"/>
    <row r="194" ht="0" hidden="1" customHeight="1"/>
  </sheetData>
  <sheetProtection password="E8FA" sheet="1" objects="1" scenarios="1" formatCells="0" formatColumns="0" formatRows="0" insertColumns="0" insertRows="0" deleteColumns="0" deleteRows="0"/>
  <mergeCells count="62">
    <mergeCell ref="N24:Q24"/>
    <mergeCell ref="J23:M23"/>
    <mergeCell ref="J22:M22"/>
    <mergeCell ref="T6:T8"/>
    <mergeCell ref="R20:W20"/>
    <mergeCell ref="B1:B8"/>
    <mergeCell ref="G5:K5"/>
    <mergeCell ref="U6:U8"/>
    <mergeCell ref="N23:Q23"/>
    <mergeCell ref="N22:Q22"/>
    <mergeCell ref="L7:L8"/>
    <mergeCell ref="P7:P8"/>
    <mergeCell ref="R21:W22"/>
    <mergeCell ref="G1:W1"/>
    <mergeCell ref="D9:F9"/>
    <mergeCell ref="D14:F14"/>
    <mergeCell ref="D15:F15"/>
    <mergeCell ref="D16:F16"/>
    <mergeCell ref="D17:F17"/>
    <mergeCell ref="D18:F18"/>
    <mergeCell ref="C6:C8"/>
    <mergeCell ref="I6:I8"/>
    <mergeCell ref="M7:M8"/>
    <mergeCell ref="D12:F12"/>
    <mergeCell ref="D6:F8"/>
    <mergeCell ref="D10:F10"/>
    <mergeCell ref="D11:F11"/>
    <mergeCell ref="G6:G8"/>
    <mergeCell ref="C2:W2"/>
    <mergeCell ref="C3:W3"/>
    <mergeCell ref="C4:W4"/>
    <mergeCell ref="P5:Q5"/>
    <mergeCell ref="C5:F5"/>
    <mergeCell ref="B27:X27"/>
    <mergeCell ref="L5:N5"/>
    <mergeCell ref="W6:W8"/>
    <mergeCell ref="V6:V8"/>
    <mergeCell ref="M6:O6"/>
    <mergeCell ref="J6:L6"/>
    <mergeCell ref="H6:H8"/>
    <mergeCell ref="C19:I19"/>
    <mergeCell ref="J21:M21"/>
    <mergeCell ref="Q7:Q8"/>
    <mergeCell ref="C20:Q20"/>
    <mergeCell ref="D21:H23"/>
    <mergeCell ref="J7:J8"/>
    <mergeCell ref="O7:O8"/>
    <mergeCell ref="D13:F13"/>
    <mergeCell ref="B19:B26"/>
    <mergeCell ref="D24:H25"/>
    <mergeCell ref="C26:M26"/>
    <mergeCell ref="R5:W5"/>
    <mergeCell ref="S6:S8"/>
    <mergeCell ref="N25:Q25"/>
    <mergeCell ref="J25:M25"/>
    <mergeCell ref="P6:R6"/>
    <mergeCell ref="N21:Q21"/>
    <mergeCell ref="J24:M24"/>
    <mergeCell ref="R7:R8"/>
    <mergeCell ref="N26:Q26"/>
    <mergeCell ref="C1:E1"/>
    <mergeCell ref="R23:W26"/>
  </mergeCells>
  <conditionalFormatting sqref="C9:D18 G9:W18 D10:F18">
    <cfRule type="expression" dxfId="1" priority="1">
      <formula>$C9=0</formula>
    </cfRule>
  </conditionalFormatting>
  <dataValidations count="2">
    <dataValidation type="list" allowBlank="1" showInputMessage="1" showErrorMessage="1" sqref="C3:W3">
      <formula1>"DA AREAR,SURRENDER AREAR"</formula1>
    </dataValidation>
    <dataValidation type="list" allowBlank="1" showInputMessage="1" showErrorMessage="1" sqref="F1">
      <formula1>"YES,NO"</formula1>
    </dataValidation>
  </dataValidations>
  <pageMargins left="0.35433070866141736" right="0.15748031496062992" top="0.19685039370078741" bottom="0.19685039370078741" header="0.15748031496062992" footer="0.15748031496062992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DA Arrear For 05 Employee</vt:lpstr>
      <vt:lpstr>DA Arrear For 10 Employee</vt:lpstr>
      <vt:lpstr>DA Arrear For 100 Employee </vt:lpstr>
      <vt:lpstr>DA Arrear For 20 Employee </vt:lpstr>
      <vt:lpstr>Surender Arear</vt:lpstr>
      <vt:lpstr>'DA Arrear For 05 Employee'!Print_Area</vt:lpstr>
      <vt:lpstr>'DA Arrear For 10 Employee'!Print_Area</vt:lpstr>
      <vt:lpstr>'DA Arrear For 100 Employee '!Print_Area</vt:lpstr>
      <vt:lpstr>'DA Arrear For 20 Employee '!Print_Area</vt:lpstr>
      <vt:lpstr>'Surender Arear'!Print_Area</vt:lpstr>
      <vt:lpstr>'DA Arrear For 05 Employee'!Print_Titles</vt:lpstr>
      <vt:lpstr>'DA Arrear For 10 Employee'!Print_Titles</vt:lpstr>
      <vt:lpstr>'DA Arrear For 100 Employee '!Print_Titles</vt:lpstr>
      <vt:lpstr>'DA Arrear For 20 Employee '!Print_Titles</vt:lpstr>
      <vt:lpstr>'Surender Arear'!Print_Titles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rajsevak.com</dc:title>
  <dc:subject>arrear sheet</dc:subject>
  <dc:creator>DELL</dc:creator>
  <cp:lastModifiedBy>DELL</cp:lastModifiedBy>
  <cp:lastPrinted>2023-03-26T08:13:19Z</cp:lastPrinted>
  <dcterms:created xsi:type="dcterms:W3CDTF">1996-10-14T12:33:28Z</dcterms:created>
  <dcterms:modified xsi:type="dcterms:W3CDTF">2023-03-26T08:22:18Z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1e758d9f6ed944caafc6520f2839142f</vt:lpwstr>
  </property>
</Properties>
</file>