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workbookProtection workbookAlgorithmName="SHA-512" workbookHashValue="Jm268qt5HdM1QV1M60QmfVcMZIpBEt66Fy0uQXJhPApfACiI8R4Na9KoTTCGN7nWF8KvN7QD5ZFDL9y8JI+mAQ==" workbookSaltValue="aT8oC5s/jCXBzS5lnqLJuA==" workbookSpinCount="100000" lockStructure="1"/>
  <bookViews>
    <workbookView xWindow="240" yWindow="105" windowWidth="14805" windowHeight="8010"/>
  </bookViews>
  <sheets>
    <sheet name="Master Sheet " sheetId="7" r:id="rId1"/>
    <sheet name="Da Diffrent Sheet 42%" sheetId="5" r:id="rId2"/>
    <sheet name="DA 42% ONE PAGE 3 EMPLOYEE" sheetId="8" r:id="rId3"/>
  </sheets>
  <calcPr calcId="152511"/>
</workbook>
</file>

<file path=xl/calcChain.xml><?xml version="1.0" encoding="utf-8"?>
<calcChain xmlns="http://schemas.openxmlformats.org/spreadsheetml/2006/main">
  <c r="M28" i="8" l="1"/>
  <c r="M25" i="8"/>
  <c r="B28" i="8"/>
  <c r="C28" i="8"/>
  <c r="D28" i="8"/>
  <c r="E28" i="8"/>
  <c r="F28" i="8"/>
  <c r="G28" i="8"/>
  <c r="H28" i="8"/>
  <c r="I28" i="8"/>
  <c r="J28" i="8"/>
  <c r="K28" i="8"/>
  <c r="L28" i="8"/>
  <c r="E27" i="8"/>
  <c r="E26" i="8"/>
  <c r="D26" i="8"/>
  <c r="D27" i="8"/>
  <c r="F26" i="8"/>
  <c r="F27" i="8"/>
  <c r="G26" i="8"/>
  <c r="G27" i="8"/>
  <c r="H26" i="8"/>
  <c r="H27" i="8"/>
  <c r="I26" i="8"/>
  <c r="I27" i="8"/>
  <c r="J26" i="8"/>
  <c r="J27" i="8"/>
  <c r="K26" i="8"/>
  <c r="K27" i="8"/>
  <c r="M26" i="8"/>
  <c r="M27" i="8"/>
  <c r="K25" i="8"/>
  <c r="J25" i="8"/>
  <c r="I25" i="8"/>
  <c r="H25" i="8"/>
  <c r="G25" i="8"/>
  <c r="F25" i="8"/>
  <c r="E25" i="8"/>
  <c r="D25" i="8"/>
  <c r="C27" i="8"/>
  <c r="C26" i="8"/>
  <c r="C25" i="8"/>
  <c r="B27" i="8"/>
  <c r="B26" i="8"/>
  <c r="B25" i="8"/>
  <c r="G21" i="8"/>
  <c r="C21" i="8"/>
  <c r="E18" i="8"/>
  <c r="F18" i="8" s="1"/>
  <c r="G18" i="8" s="1"/>
  <c r="E17" i="8"/>
  <c r="B18" i="8"/>
  <c r="C18" i="8" s="1"/>
  <c r="I18" i="8" s="1"/>
  <c r="B17" i="8"/>
  <c r="E16" i="8"/>
  <c r="F16" i="8" s="1"/>
  <c r="B16" i="8"/>
  <c r="H16" i="8" s="1"/>
  <c r="G12" i="8"/>
  <c r="C12" i="8"/>
  <c r="L19" i="8"/>
  <c r="C3" i="8"/>
  <c r="L10" i="8"/>
  <c r="F7" i="8"/>
  <c r="E7" i="8"/>
  <c r="C7" i="8"/>
  <c r="I7" i="8" s="1"/>
  <c r="B7" i="8"/>
  <c r="H7" i="8" s="1"/>
  <c r="G7" i="8" l="1"/>
  <c r="C16" i="8"/>
  <c r="D16" i="8" s="1"/>
  <c r="H17" i="8"/>
  <c r="D18" i="8"/>
  <c r="H18" i="8"/>
  <c r="J18" i="8" s="1"/>
  <c r="K18" i="8" s="1"/>
  <c r="M18" i="8" s="1"/>
  <c r="I16" i="8"/>
  <c r="J16" i="8" s="1"/>
  <c r="K16" i="8" s="1"/>
  <c r="M16" i="8" s="1"/>
  <c r="G16" i="8"/>
  <c r="F17" i="8"/>
  <c r="G17" i="8" s="1"/>
  <c r="C17" i="8"/>
  <c r="I17" i="8" s="1"/>
  <c r="J17" i="8" s="1"/>
  <c r="K17" i="8" s="1"/>
  <c r="M17" i="8" s="1"/>
  <c r="B8" i="8"/>
  <c r="E8" i="8"/>
  <c r="J7" i="8"/>
  <c r="D7" i="8"/>
  <c r="G3" i="8"/>
  <c r="D17" i="8" l="1"/>
  <c r="K7" i="8"/>
  <c r="H8" i="8"/>
  <c r="B9" i="8"/>
  <c r="C8" i="8"/>
  <c r="B10" i="8"/>
  <c r="E9" i="8"/>
  <c r="F8" i="8"/>
  <c r="A2" i="8"/>
  <c r="E9" i="5"/>
  <c r="B9" i="5"/>
  <c r="E8" i="5"/>
  <c r="B8" i="5"/>
  <c r="E7" i="5"/>
  <c r="B7" i="5"/>
  <c r="D3" i="5"/>
  <c r="B3" i="5"/>
  <c r="A1" i="5"/>
  <c r="F7" i="5" l="1"/>
  <c r="F8" i="5"/>
  <c r="F9" i="5"/>
  <c r="D20" i="5"/>
  <c r="C7" i="5"/>
  <c r="C8" i="5"/>
  <c r="C9" i="5"/>
  <c r="F9" i="8"/>
  <c r="G9" i="8" s="1"/>
  <c r="E10" i="8"/>
  <c r="I8" i="8"/>
  <c r="C9" i="8"/>
  <c r="I9" i="8" s="1"/>
  <c r="H9" i="8"/>
  <c r="F10" i="8"/>
  <c r="G8" i="8"/>
  <c r="D8" i="8"/>
  <c r="M7" i="8"/>
  <c r="L10" i="5"/>
  <c r="H8" i="5"/>
  <c r="I10" i="8" l="1"/>
  <c r="J8" i="8"/>
  <c r="K8" i="8" s="1"/>
  <c r="G10" i="8"/>
  <c r="J9" i="8"/>
  <c r="K9" i="8" s="1"/>
  <c r="M9" i="8" s="1"/>
  <c r="D9" i="8"/>
  <c r="D10" i="8" s="1"/>
  <c r="C19" i="8"/>
  <c r="I19" i="8"/>
  <c r="F19" i="8"/>
  <c r="B19" i="8"/>
  <c r="E19" i="8"/>
  <c r="J10" i="8"/>
  <c r="H10" i="8"/>
  <c r="C10" i="8"/>
  <c r="B10" i="5"/>
  <c r="G7" i="5"/>
  <c r="I8" i="5"/>
  <c r="J8" i="5" s="1"/>
  <c r="K8" i="5" s="1"/>
  <c r="M8" i="5" s="1"/>
  <c r="H7" i="5"/>
  <c r="G8" i="5"/>
  <c r="D9" i="5"/>
  <c r="H9" i="5"/>
  <c r="E10" i="5"/>
  <c r="D8" i="5"/>
  <c r="H19" i="8" l="1"/>
  <c r="G19" i="8"/>
  <c r="D19" i="8"/>
  <c r="M8" i="8"/>
  <c r="M10" i="8" s="1"/>
  <c r="K10" i="8"/>
  <c r="I9" i="5"/>
  <c r="J9" i="5" s="1"/>
  <c r="K9" i="5" s="1"/>
  <c r="M9" i="5" s="1"/>
  <c r="G9" i="5"/>
  <c r="G10" i="5" s="1"/>
  <c r="F10" i="5"/>
  <c r="I7" i="5"/>
  <c r="C10" i="5"/>
  <c r="D7" i="5"/>
  <c r="D10" i="5" s="1"/>
  <c r="H10" i="5"/>
  <c r="J19" i="8" l="1"/>
  <c r="I10" i="5"/>
  <c r="J7" i="5"/>
  <c r="J10" i="5" s="1"/>
  <c r="K19" i="8" l="1"/>
  <c r="M19" i="8"/>
  <c r="K7" i="5"/>
  <c r="K10" i="5" s="1"/>
  <c r="M7" i="5" l="1"/>
  <c r="M10" i="5" s="1"/>
</calcChain>
</file>

<file path=xl/sharedStrings.xml><?xml version="1.0" encoding="utf-8"?>
<sst xmlns="http://schemas.openxmlformats.org/spreadsheetml/2006/main" count="121" uniqueCount="50">
  <si>
    <t>NAME</t>
  </si>
  <si>
    <t>ABHISHEK SHARMA</t>
  </si>
  <si>
    <t>POST</t>
  </si>
  <si>
    <t>Total</t>
  </si>
  <si>
    <t>NAME  EMPLOYEE</t>
  </si>
  <si>
    <t>POST NAME</t>
  </si>
  <si>
    <t>DA RATE</t>
  </si>
  <si>
    <t>OLD 7TH PAY DA %</t>
  </si>
  <si>
    <t>7TH PAY BASIC</t>
  </si>
  <si>
    <t>SR.NO</t>
  </si>
  <si>
    <t xml:space="preserve">MONTH &amp; YEAR  </t>
  </si>
  <si>
    <t>BASIC</t>
  </si>
  <si>
    <t>Total Coluam 2 to 3</t>
  </si>
  <si>
    <t>PAY DUE</t>
  </si>
  <si>
    <t>PAY DRAWN</t>
  </si>
  <si>
    <t>Total Coluam 5 to 6</t>
  </si>
  <si>
    <t>PAY DIFFERENCE</t>
  </si>
  <si>
    <t>DA</t>
  </si>
  <si>
    <t>Total Coluam 8 to 9</t>
  </si>
  <si>
    <t>DEDUCATION</t>
  </si>
  <si>
    <t>GPF/GPF 2004</t>
  </si>
  <si>
    <t>INCOME TAX</t>
  </si>
  <si>
    <t>TOTAL DEDUCATION</t>
  </si>
  <si>
    <t>LAB</t>
  </si>
  <si>
    <t>LEC</t>
  </si>
  <si>
    <t>PRINCIPAL</t>
  </si>
  <si>
    <t>SENIOR TEA.</t>
  </si>
  <si>
    <t>TEACHER</t>
  </si>
  <si>
    <t>BHAGWAN</t>
  </si>
  <si>
    <t>TAHIR</t>
  </si>
  <si>
    <t>HANUMAAN</t>
  </si>
  <si>
    <t>MUKESH</t>
  </si>
  <si>
    <t>DINESH</t>
  </si>
  <si>
    <t>AASHISH</t>
  </si>
  <si>
    <t>DA 38%</t>
  </si>
  <si>
    <t>JUNIOR ASST</t>
  </si>
  <si>
    <t>Date :</t>
  </si>
  <si>
    <t>For Copying And Necessary Action</t>
  </si>
  <si>
    <t>1. Treasury Officer / Deputy treasury  Officer</t>
  </si>
  <si>
    <t>2. Related Employee Sh./Smt./Mis.</t>
  </si>
  <si>
    <t>3. File Register</t>
  </si>
  <si>
    <t>SEAL AND SIGN OF DDO</t>
  </si>
  <si>
    <t>Post</t>
  </si>
  <si>
    <t xml:space="preserve"> Name Of Employee</t>
  </si>
  <si>
    <t xml:space="preserve"> DA DIFFERENT ARIYAR 34% TO 38%  Statement  </t>
  </si>
  <si>
    <t>oa</t>
  </si>
  <si>
    <t xml:space="preserve"> DA DIFFERENT ARIYAR 38% TO 42%</t>
  </si>
  <si>
    <t>DA 42%</t>
  </si>
  <si>
    <r>
      <t xml:space="preserve">bl 'khV dk mi;ksx vki cgqr vklkuh ls dj ldrs gSA  ● </t>
    </r>
    <r>
      <rPr>
        <b/>
        <sz val="11"/>
        <color rgb="FF00B0F0"/>
        <rFont val="DevLys 010"/>
      </rPr>
      <t>tSls gh vki bl 'khV dks vkWiu djksxs rks vkidks ekLVj 'khV feysxh] ekLVj 'khV esa dkfeZdksa ds uke ]inuke]csfld] Mh-,- dh ,Vªh djsxsa rks Mh, fMijsUV 'khV esa vkWMZj rS;kj feysxkA fMijsUV 'khV 42 izfr'kr okyh uke okyh 'khV esa ihys dWyj esa lhjh;y uEcj 01]02]03 ;k mlds vkxs ds Øekad yxkvksxs rks vyx&amp;vyx dkfeZd dk uke iznf'kZr gksxkA</t>
    </r>
    <r>
      <rPr>
        <b/>
        <sz val="11"/>
        <color theme="1"/>
        <rFont val="DevLys 010"/>
      </rPr>
      <t xml:space="preserve">
</t>
    </r>
    <r>
      <rPr>
        <b/>
        <sz val="11"/>
        <color theme="3"/>
        <rFont val="DevLys 010"/>
      </rPr>
      <t xml:space="preserve">● ,d lkFk 3 dkfeZdksa dk fMijsUV 'khV rS;kj djus ds fy, ekLVj 'khV ds lhjh;y uEcj 1]2]4 esa ,Vªh djus ij ,d lkFk rhu dkfeZdksa dk fMijsUV 'khV rS;kj gks tk;sxhA og 'khV dk uke Mh, 42 izfr'kr </t>
    </r>
    <r>
      <rPr>
        <b/>
        <sz val="11"/>
        <color theme="3"/>
        <rFont val="Times New Roman"/>
        <family val="1"/>
      </rPr>
      <t>One page 3 employee</t>
    </r>
    <r>
      <rPr>
        <b/>
        <sz val="11"/>
        <color theme="3"/>
        <rFont val="DevLys 010"/>
      </rPr>
      <t xml:space="preserve"> gSA
'khV es fdlh izdkj dh =`Bh gksus ij foŸk foHkkx ,oa jktLFkku ljdkj }kjk tkjh fu;eksa dh ikyuk dh tkosaA
</t>
    </r>
    <r>
      <rPr>
        <b/>
        <sz val="10"/>
        <rFont val="DevLys 010"/>
      </rPr>
      <t xml:space="preserve">'khV rS;kjdrkZ &amp; Jh vfHk"ksd 'kekZ ] dfu"B lgk;d
</t>
    </r>
    <r>
      <rPr>
        <b/>
        <sz val="10"/>
        <rFont val="Times New Roman"/>
        <family val="1"/>
      </rPr>
      <t>Email ID- abhisharma5550.as@gmail.com</t>
    </r>
    <r>
      <rPr>
        <b/>
        <sz val="10"/>
        <rFont val="DevLys 010"/>
      </rPr>
      <t xml:space="preserve">
xq:nso &amp; ghjk yky tkV] ofj"B v/;kid</t>
    </r>
    <r>
      <rPr>
        <b/>
        <sz val="11"/>
        <color theme="1"/>
        <rFont val="DevLys 010"/>
      </rPr>
      <t xml:space="preserve">
</t>
    </r>
  </si>
  <si>
    <t>OFFICE NAME - GOVT SR SEC SCHOOL PARASOLI, ASIND DISTI- BHILWARA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</si>
</sst>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/yy;@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DevLys 010"/>
    </font>
    <font>
      <sz val="12"/>
      <color theme="1"/>
      <name val="Kruti Dev 010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DevLys 010"/>
    </font>
    <font>
      <b/>
      <sz val="11"/>
      <color theme="3"/>
      <name val="Times New Roman"/>
      <family val="1"/>
    </font>
    <font>
      <b/>
      <sz val="11"/>
      <color rgb="FF00B0F0"/>
      <name val="DevLys 010"/>
    </font>
    <font>
      <b/>
      <sz val="11"/>
      <color theme="3"/>
      <name val="DevLys 010"/>
    </font>
    <font>
      <b/>
      <sz val="10"/>
      <name val="DevLys 010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4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9" fontId="0" fillId="4" borderId="1" xfId="0" applyNumberFormat="1" applyFill="1" applyBorder="1" applyAlignment="1" applyProtection="1">
      <alignment horizontal="center" vertical="center" wrapText="1"/>
      <protection locked="0"/>
    </xf>
    <xf numFmtId="9" fontId="0" fillId="4" borderId="2" xfId="0" applyNumberForma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protection hidden="1"/>
    </xf>
    <xf numFmtId="0" fontId="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12" fillId="0" borderId="0" xfId="0" applyFont="1" applyAlignment="1" applyProtection="1"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6" fillId="0" borderId="3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</xf>
    <xf numFmtId="1" fontId="15" fillId="6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8" fillId="0" borderId="1" xfId="0" applyFont="1" applyBorder="1" applyAlignment="1" applyProtection="1">
      <alignment vertical="center"/>
    </xf>
    <xf numFmtId="0" fontId="14" fillId="5" borderId="1" xfId="0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horizontal="center" wrapText="1"/>
      <protection hidden="1"/>
    </xf>
    <xf numFmtId="0" fontId="0" fillId="3" borderId="4" xfId="0" applyFill="1" applyBorder="1" applyAlignment="1" applyProtection="1">
      <alignment horizontal="center" wrapText="1"/>
      <protection hidden="1"/>
    </xf>
    <xf numFmtId="0" fontId="16" fillId="0" borderId="0" xfId="0" applyFont="1" applyAlignment="1">
      <alignment horizontal="left" vertical="top" wrapText="1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10" workbookViewId="0">
      <selection activeCell="A5" sqref="A5"/>
    </sheetView>
  </sheetViews>
  <sheetFormatPr defaultRowHeight="15" x14ac:dyDescent="0.25"/>
  <cols>
    <col min="1" max="1" width="5.85546875" customWidth="1"/>
    <col min="2" max="2" width="24.28515625" customWidth="1"/>
    <col min="3" max="3" width="28.42578125" customWidth="1"/>
    <col min="4" max="4" width="26.28515625" customWidth="1"/>
  </cols>
  <sheetData>
    <row r="1" spans="1:10" ht="18.75" x14ac:dyDescent="0.25">
      <c r="A1" s="48" t="s">
        <v>49</v>
      </c>
      <c r="B1" s="48"/>
      <c r="C1" s="48"/>
      <c r="D1" s="49"/>
    </row>
    <row r="2" spans="1:10" ht="20.25" customHeight="1" x14ac:dyDescent="0.25">
      <c r="A2" s="50" t="s">
        <v>6</v>
      </c>
      <c r="B2" s="50"/>
      <c r="C2" s="50"/>
      <c r="D2" s="51"/>
      <c r="F2" s="54" t="s">
        <v>48</v>
      </c>
      <c r="G2" s="54"/>
      <c r="H2" s="54"/>
      <c r="I2" s="54"/>
      <c r="J2" s="54"/>
    </row>
    <row r="3" spans="1:10" ht="24" customHeight="1" x14ac:dyDescent="0.25">
      <c r="A3" s="52" t="s">
        <v>7</v>
      </c>
      <c r="B3" s="53"/>
      <c r="C3" s="5">
        <v>0.38</v>
      </c>
      <c r="D3" s="6">
        <v>0.42</v>
      </c>
      <c r="F3" s="54"/>
      <c r="G3" s="54"/>
      <c r="H3" s="54"/>
      <c r="I3" s="54"/>
      <c r="J3" s="54"/>
    </row>
    <row r="4" spans="1:10" ht="22.5" customHeight="1" x14ac:dyDescent="0.25">
      <c r="A4" s="2" t="s">
        <v>9</v>
      </c>
      <c r="B4" s="3" t="s">
        <v>4</v>
      </c>
      <c r="C4" s="4" t="s">
        <v>5</v>
      </c>
      <c r="D4" s="4" t="s">
        <v>8</v>
      </c>
      <c r="F4" s="54"/>
      <c r="G4" s="54"/>
      <c r="H4" s="54"/>
      <c r="I4" s="54"/>
      <c r="J4" s="54"/>
    </row>
    <row r="5" spans="1:10" ht="23.25" customHeight="1" x14ac:dyDescent="0.25">
      <c r="A5" s="7">
        <v>1</v>
      </c>
      <c r="B5" s="8" t="s">
        <v>1</v>
      </c>
      <c r="C5" s="9" t="s">
        <v>35</v>
      </c>
      <c r="D5" s="9">
        <v>20800</v>
      </c>
      <c r="F5" s="54"/>
      <c r="G5" s="54"/>
      <c r="H5" s="54"/>
      <c r="I5" s="54"/>
      <c r="J5" s="54"/>
    </row>
    <row r="6" spans="1:10" ht="23.25" customHeight="1" x14ac:dyDescent="0.25">
      <c r="A6" s="7">
        <v>2</v>
      </c>
      <c r="B6" s="10" t="s">
        <v>28</v>
      </c>
      <c r="C6" s="9" t="s">
        <v>45</v>
      </c>
      <c r="D6" s="9">
        <v>41500</v>
      </c>
      <c r="F6" s="54"/>
      <c r="G6" s="54"/>
      <c r="H6" s="54"/>
      <c r="I6" s="54"/>
      <c r="J6" s="54"/>
    </row>
    <row r="7" spans="1:10" ht="23.25" customHeight="1" x14ac:dyDescent="0.25">
      <c r="A7" s="7">
        <v>3</v>
      </c>
      <c r="B7" s="9" t="s">
        <v>29</v>
      </c>
      <c r="C7" s="9" t="s">
        <v>23</v>
      </c>
      <c r="D7" s="9">
        <v>48300</v>
      </c>
      <c r="F7" s="54"/>
      <c r="G7" s="54"/>
      <c r="H7" s="54"/>
      <c r="I7" s="54"/>
      <c r="J7" s="54"/>
    </row>
    <row r="8" spans="1:10" ht="23.25" customHeight="1" x14ac:dyDescent="0.25">
      <c r="A8" s="7">
        <v>4</v>
      </c>
      <c r="B8" s="9" t="s">
        <v>30</v>
      </c>
      <c r="C8" s="9" t="s">
        <v>24</v>
      </c>
      <c r="D8" s="9">
        <v>61300</v>
      </c>
      <c r="F8" s="54"/>
      <c r="G8" s="54"/>
      <c r="H8" s="54"/>
      <c r="I8" s="54"/>
      <c r="J8" s="54"/>
    </row>
    <row r="9" spans="1:10" ht="23.25" customHeight="1" x14ac:dyDescent="0.25">
      <c r="A9" s="7">
        <v>5</v>
      </c>
      <c r="B9" s="10" t="s">
        <v>31</v>
      </c>
      <c r="C9" s="10" t="s">
        <v>25</v>
      </c>
      <c r="D9" s="10">
        <v>65000</v>
      </c>
      <c r="F9" s="54"/>
      <c r="G9" s="54"/>
      <c r="H9" s="54"/>
      <c r="I9" s="54"/>
      <c r="J9" s="54"/>
    </row>
    <row r="10" spans="1:10" ht="23.25" customHeight="1" x14ac:dyDescent="0.25">
      <c r="A10" s="7">
        <v>6</v>
      </c>
      <c r="B10" s="10" t="s">
        <v>32</v>
      </c>
      <c r="C10" s="10" t="s">
        <v>26</v>
      </c>
      <c r="D10" s="10">
        <v>67200</v>
      </c>
      <c r="F10" s="54"/>
      <c r="G10" s="54"/>
      <c r="H10" s="54"/>
      <c r="I10" s="54"/>
      <c r="J10" s="54"/>
    </row>
    <row r="11" spans="1:10" ht="23.25" customHeight="1" x14ac:dyDescent="0.25">
      <c r="A11" s="11">
        <v>7</v>
      </c>
      <c r="B11" s="10" t="s">
        <v>33</v>
      </c>
      <c r="C11" s="10" t="s">
        <v>27</v>
      </c>
      <c r="D11" s="10">
        <v>69000</v>
      </c>
      <c r="F11" s="54"/>
      <c r="G11" s="54"/>
      <c r="H11" s="54"/>
      <c r="I11" s="54"/>
      <c r="J11" s="54"/>
    </row>
    <row r="12" spans="1:10" ht="23.25" customHeight="1" x14ac:dyDescent="0.25">
      <c r="A12" s="7">
        <v>8</v>
      </c>
      <c r="B12" s="10"/>
      <c r="C12" s="10"/>
      <c r="D12" s="10"/>
      <c r="F12" s="54"/>
      <c r="G12" s="54"/>
      <c r="H12" s="54"/>
      <c r="I12" s="54"/>
      <c r="J12" s="54"/>
    </row>
    <row r="13" spans="1:10" ht="23.25" customHeight="1" x14ac:dyDescent="0.25">
      <c r="A13" s="7">
        <v>9</v>
      </c>
      <c r="B13" s="10"/>
      <c r="C13" s="10"/>
      <c r="D13" s="10"/>
      <c r="F13" s="54"/>
      <c r="G13" s="54"/>
      <c r="H13" s="54"/>
      <c r="I13" s="54"/>
      <c r="J13" s="54"/>
    </row>
    <row r="14" spans="1:10" x14ac:dyDescent="0.25">
      <c r="F14" s="54"/>
      <c r="G14" s="54"/>
      <c r="H14" s="54"/>
      <c r="I14" s="54"/>
      <c r="J14" s="54"/>
    </row>
    <row r="15" spans="1:10" x14ac:dyDescent="0.25">
      <c r="F15" s="54"/>
      <c r="G15" s="54"/>
      <c r="H15" s="54"/>
      <c r="I15" s="54"/>
      <c r="J15" s="54"/>
    </row>
  </sheetData>
  <sheetProtection algorithmName="SHA-512" hashValue="RKQXDDecmmVCPSO2vsV7ri5CI2lp8y/FhDXaLgm5SiU1ZJ7IVHbJkUwY79Df7ZPMx/l4ZwAPKy2GMLsN82X8lw==" saltValue="t9t0lgloWuOVUigsQquO5Q==" spinCount="100000" sheet="1" objects="1" scenarios="1" selectLockedCells="1"/>
  <mergeCells count="4">
    <mergeCell ref="A1:D1"/>
    <mergeCell ref="A2:D2"/>
    <mergeCell ref="A3:B3"/>
    <mergeCell ref="F2:J1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7" workbookViewId="0">
      <selection activeCell="B2" sqref="B2"/>
    </sheetView>
  </sheetViews>
  <sheetFormatPr defaultRowHeight="15" x14ac:dyDescent="0.25"/>
  <cols>
    <col min="2" max="2" width="12.5703125" customWidth="1"/>
    <col min="8" max="8" width="8.5703125" customWidth="1"/>
  </cols>
  <sheetData>
    <row r="1" spans="1:13" ht="29.25" customHeight="1" x14ac:dyDescent="0.25">
      <c r="A1" s="59" t="str">
        <f>'Master Sheet '!A1:D1</f>
        <v>OFFICE NAME - GOVT SR SEC SCHOOL PARASOLI, ASIND DISTI- BHILWARA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7" customHeight="1" x14ac:dyDescent="0.25">
      <c r="A2" s="46" t="s">
        <v>9</v>
      </c>
      <c r="B2" s="1">
        <v>1</v>
      </c>
      <c r="C2" s="60" t="s">
        <v>46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31.5" customHeight="1" x14ac:dyDescent="0.25">
      <c r="A3" s="38" t="s">
        <v>0</v>
      </c>
      <c r="B3" s="39" t="str">
        <f>VLOOKUP(B2,'Master Sheet '!A5:D13,2,0)</f>
        <v>ABHISHEK SHARMA</v>
      </c>
      <c r="C3" s="40" t="s">
        <v>2</v>
      </c>
      <c r="D3" s="61" t="str">
        <f>VLOOKUP(B2,'Master Sheet '!A5:D13,3,0)</f>
        <v>JUNIOR ASST</v>
      </c>
      <c r="E3" s="62"/>
      <c r="F3" s="63"/>
      <c r="G3" s="63"/>
      <c r="H3" s="63"/>
      <c r="I3" s="63"/>
      <c r="J3" s="63"/>
      <c r="K3" s="63"/>
      <c r="L3" s="63"/>
      <c r="M3" s="63"/>
    </row>
    <row r="4" spans="1:13" x14ac:dyDescent="0.25">
      <c r="A4" s="64" t="s">
        <v>10</v>
      </c>
      <c r="B4" s="66" t="s">
        <v>13</v>
      </c>
      <c r="C4" s="66"/>
      <c r="D4" s="66"/>
      <c r="E4" s="67" t="s">
        <v>14</v>
      </c>
      <c r="F4" s="68"/>
      <c r="G4" s="69"/>
      <c r="H4" s="67" t="s">
        <v>16</v>
      </c>
      <c r="I4" s="70"/>
      <c r="J4" s="69"/>
      <c r="K4" s="66" t="s">
        <v>19</v>
      </c>
      <c r="L4" s="66"/>
      <c r="M4" s="64" t="s">
        <v>22</v>
      </c>
    </row>
    <row r="5" spans="1:13" ht="38.25" x14ac:dyDescent="0.25">
      <c r="A5" s="65"/>
      <c r="B5" s="41" t="s">
        <v>11</v>
      </c>
      <c r="C5" s="41" t="s">
        <v>47</v>
      </c>
      <c r="D5" s="41" t="s">
        <v>12</v>
      </c>
      <c r="E5" s="41" t="s">
        <v>11</v>
      </c>
      <c r="F5" s="41" t="s">
        <v>34</v>
      </c>
      <c r="G5" s="41" t="s">
        <v>15</v>
      </c>
      <c r="H5" s="41" t="s">
        <v>11</v>
      </c>
      <c r="I5" s="41" t="s">
        <v>17</v>
      </c>
      <c r="J5" s="41" t="s">
        <v>18</v>
      </c>
      <c r="K5" s="42" t="s">
        <v>20</v>
      </c>
      <c r="L5" s="43" t="s">
        <v>21</v>
      </c>
      <c r="M5" s="65"/>
    </row>
    <row r="6" spans="1:13" ht="12.75" customHeight="1" x14ac:dyDescent="0.25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</row>
    <row r="7" spans="1:13" ht="28.5" customHeight="1" x14ac:dyDescent="0.25">
      <c r="A7" s="27">
        <v>44927</v>
      </c>
      <c r="B7" s="26">
        <f>VLOOKUP(B2,'Master Sheet '!A5:D13,4,0)</f>
        <v>20800</v>
      </c>
      <c r="C7" s="26">
        <f>B7*'Master Sheet '!D3</f>
        <v>8736</v>
      </c>
      <c r="D7" s="26">
        <f>SUM(B7,C7)</f>
        <v>29536</v>
      </c>
      <c r="E7" s="26">
        <f>VLOOKUP(B2,'Master Sheet '!A5:D13,4,0)</f>
        <v>20800</v>
      </c>
      <c r="F7" s="47">
        <f>E7*'Master Sheet '!C3</f>
        <v>7904</v>
      </c>
      <c r="G7" s="26">
        <f>SUM(E7,F7)</f>
        <v>28704</v>
      </c>
      <c r="H7" s="26">
        <f>SUM(B7-E7)</f>
        <v>0</v>
      </c>
      <c r="I7" s="26">
        <f>SUM(C7-F7)</f>
        <v>832</v>
      </c>
      <c r="J7" s="26">
        <f>SUM(H7+I7)</f>
        <v>832</v>
      </c>
      <c r="K7" s="26">
        <f>J7</f>
        <v>832</v>
      </c>
      <c r="L7" s="26">
        <v>0</v>
      </c>
      <c r="M7" s="26">
        <f>SUM(K7+L7)</f>
        <v>832</v>
      </c>
    </row>
    <row r="8" spans="1:13" ht="29.25" customHeight="1" x14ac:dyDescent="0.25">
      <c r="A8" s="27">
        <v>44958</v>
      </c>
      <c r="B8" s="26">
        <f>VLOOKUP(B2,'Master Sheet '!A5:D13,4,0)</f>
        <v>20800</v>
      </c>
      <c r="C8" s="26">
        <f>B8*'Master Sheet '!D3</f>
        <v>8736</v>
      </c>
      <c r="D8" s="26">
        <f t="shared" ref="D8:D9" si="0">SUM(B8,C8)</f>
        <v>29536</v>
      </c>
      <c r="E8" s="26">
        <f>VLOOKUP(B2,'Master Sheet '!A5:D13,4,0)</f>
        <v>20800</v>
      </c>
      <c r="F8" s="26">
        <f>E8*'Master Sheet '!C3</f>
        <v>7904</v>
      </c>
      <c r="G8" s="26">
        <f t="shared" ref="G8:G9" si="1">SUM(E8,F8)</f>
        <v>28704</v>
      </c>
      <c r="H8" s="26">
        <f t="shared" ref="H8:H9" si="2">SUM(B8-E8)</f>
        <v>0</v>
      </c>
      <c r="I8" s="26">
        <f t="shared" ref="I8:I9" si="3">SUM(C8-F8)</f>
        <v>832</v>
      </c>
      <c r="J8" s="26">
        <f t="shared" ref="J8:J9" si="4">SUM(H8+I8)</f>
        <v>832</v>
      </c>
      <c r="K8" s="26">
        <f t="shared" ref="K8:K9" si="5">J8</f>
        <v>832</v>
      </c>
      <c r="L8" s="26">
        <v>0</v>
      </c>
      <c r="M8" s="26">
        <f t="shared" ref="M8:M9" si="6">SUM(K8+L8)</f>
        <v>832</v>
      </c>
    </row>
    <row r="9" spans="1:13" ht="24.75" customHeight="1" x14ac:dyDescent="0.25">
      <c r="A9" s="27">
        <v>44986</v>
      </c>
      <c r="B9" s="26">
        <f>VLOOKUP(B2,'Master Sheet '!A5:D13,4,0)</f>
        <v>20800</v>
      </c>
      <c r="C9" s="26">
        <f>B9*'Master Sheet '!D3</f>
        <v>8736</v>
      </c>
      <c r="D9" s="26">
        <f t="shared" si="0"/>
        <v>29536</v>
      </c>
      <c r="E9" s="26">
        <f>VLOOKUP(B2,'Master Sheet '!A5:D13,4,0)</f>
        <v>20800</v>
      </c>
      <c r="F9" s="26">
        <f>E9*'Master Sheet '!C3</f>
        <v>7904</v>
      </c>
      <c r="G9" s="26">
        <f t="shared" si="1"/>
        <v>28704</v>
      </c>
      <c r="H9" s="26">
        <f t="shared" si="2"/>
        <v>0</v>
      </c>
      <c r="I9" s="26">
        <f t="shared" si="3"/>
        <v>832</v>
      </c>
      <c r="J9" s="26">
        <f t="shared" si="4"/>
        <v>832</v>
      </c>
      <c r="K9" s="26">
        <f t="shared" si="5"/>
        <v>832</v>
      </c>
      <c r="L9" s="26">
        <v>0</v>
      </c>
      <c r="M9" s="26">
        <f t="shared" si="6"/>
        <v>832</v>
      </c>
    </row>
    <row r="10" spans="1:13" ht="41.25" customHeight="1" x14ac:dyDescent="0.25">
      <c r="A10" s="45" t="s">
        <v>3</v>
      </c>
      <c r="B10" s="45">
        <f t="shared" ref="B10:M10" si="7">B7+B8+B9</f>
        <v>62400</v>
      </c>
      <c r="C10" s="45">
        <f t="shared" si="7"/>
        <v>26208</v>
      </c>
      <c r="D10" s="45">
        <f t="shared" si="7"/>
        <v>88608</v>
      </c>
      <c r="E10" s="45">
        <f t="shared" si="7"/>
        <v>62400</v>
      </c>
      <c r="F10" s="45">
        <f t="shared" si="7"/>
        <v>23712</v>
      </c>
      <c r="G10" s="45">
        <f t="shared" si="7"/>
        <v>86112</v>
      </c>
      <c r="H10" s="45">
        <f t="shared" si="7"/>
        <v>0</v>
      </c>
      <c r="I10" s="45">
        <f t="shared" si="7"/>
        <v>2496</v>
      </c>
      <c r="J10" s="45">
        <f t="shared" si="7"/>
        <v>2496</v>
      </c>
      <c r="K10" s="45">
        <f t="shared" si="7"/>
        <v>2496</v>
      </c>
      <c r="L10" s="45">
        <f t="shared" si="7"/>
        <v>0</v>
      </c>
      <c r="M10" s="45">
        <f t="shared" si="7"/>
        <v>2496</v>
      </c>
    </row>
    <row r="11" spans="1:13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spans="1:13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3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ht="15.75" x14ac:dyDescent="0.25">
      <c r="A16" s="32" t="s">
        <v>9</v>
      </c>
      <c r="B16" s="32"/>
      <c r="C16" s="32"/>
      <c r="D16" s="32"/>
      <c r="E16" s="32"/>
      <c r="F16" s="36"/>
      <c r="G16" s="15"/>
      <c r="H16" s="57" t="s">
        <v>36</v>
      </c>
      <c r="I16" s="57"/>
      <c r="J16" s="37"/>
      <c r="K16" s="55" t="s">
        <v>41</v>
      </c>
      <c r="L16" s="55"/>
      <c r="M16" s="55"/>
    </row>
    <row r="17" spans="1:13" ht="15.75" x14ac:dyDescent="0.25">
      <c r="A17" s="14"/>
      <c r="B17" s="36"/>
      <c r="C17" s="36"/>
      <c r="D17" s="36"/>
      <c r="E17" s="36"/>
      <c r="F17" s="18"/>
      <c r="G17" s="18"/>
      <c r="H17" s="16"/>
      <c r="I17" s="14"/>
      <c r="J17" s="14"/>
      <c r="K17" s="14"/>
      <c r="L17" s="14"/>
      <c r="M17" s="32"/>
    </row>
    <row r="18" spans="1:13" ht="15.75" x14ac:dyDescent="0.25">
      <c r="A18" s="18" t="s">
        <v>37</v>
      </c>
      <c r="B18" s="18"/>
      <c r="C18" s="18"/>
      <c r="D18" s="18"/>
      <c r="E18" s="18"/>
      <c r="F18" s="19"/>
      <c r="G18" s="19"/>
      <c r="H18" s="12"/>
      <c r="I18" s="14"/>
      <c r="J18" s="14"/>
      <c r="K18" s="14"/>
      <c r="L18" s="14"/>
      <c r="M18" s="32"/>
    </row>
    <row r="19" spans="1:13" ht="15.75" x14ac:dyDescent="0.25">
      <c r="A19" s="19" t="s">
        <v>38</v>
      </c>
      <c r="B19" s="19"/>
      <c r="C19" s="19"/>
      <c r="D19" s="19"/>
      <c r="E19" s="19"/>
      <c r="F19" s="56"/>
      <c r="G19" s="56"/>
      <c r="H19" s="56"/>
      <c r="I19" s="56"/>
      <c r="J19" s="56"/>
      <c r="K19" s="56"/>
      <c r="L19" s="56"/>
      <c r="M19" s="32"/>
    </row>
    <row r="20" spans="1:13" ht="15.75" x14ac:dyDescent="0.25">
      <c r="A20" s="20" t="s">
        <v>39</v>
      </c>
      <c r="B20" s="20"/>
      <c r="C20" s="20"/>
      <c r="D20" s="56" t="str">
        <f>B3</f>
        <v>ABHISHEK SHARMA</v>
      </c>
      <c r="E20" s="56"/>
      <c r="F20" s="56"/>
      <c r="G20" s="56"/>
      <c r="H20" s="13"/>
      <c r="I20" s="14"/>
      <c r="J20" s="14"/>
      <c r="K20" s="14"/>
      <c r="L20" s="14"/>
      <c r="M20" s="32"/>
    </row>
    <row r="21" spans="1:13" ht="15.75" x14ac:dyDescent="0.25">
      <c r="A21" s="58" t="s">
        <v>40</v>
      </c>
      <c r="B21" s="58"/>
      <c r="C21" s="58"/>
      <c r="D21" s="12"/>
      <c r="E21" s="12"/>
      <c r="F21" s="32"/>
      <c r="G21" s="32"/>
      <c r="H21" s="32"/>
      <c r="I21" s="32"/>
      <c r="J21" s="32"/>
      <c r="K21" s="32"/>
      <c r="L21" s="32"/>
      <c r="M21" s="32"/>
    </row>
    <row r="22" spans="1:13" ht="15.75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55" t="s">
        <v>41</v>
      </c>
      <c r="L22" s="55"/>
      <c r="M22" s="55"/>
    </row>
    <row r="23" spans="1:13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3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</sheetData>
  <sheetProtection algorithmName="SHA-512" hashValue="5qNgu7RjVlUlW8HgXIk5CaewTmQlp7Pqd8Ky0EzmtOuCJVolxZvcTwhYZGCn8EXTESJt/I721G/I6A14HNLD1g==" saltValue="DjRg2ScxF4Y51cahKBUG3w==" spinCount="100000" sheet="1" objects="1" scenarios="1" selectLockedCells="1"/>
  <mergeCells count="16">
    <mergeCell ref="A21:C21"/>
    <mergeCell ref="A1:M1"/>
    <mergeCell ref="C2:M2"/>
    <mergeCell ref="D3:E3"/>
    <mergeCell ref="F3:M3"/>
    <mergeCell ref="A4:A5"/>
    <mergeCell ref="B4:D4"/>
    <mergeCell ref="E4:G4"/>
    <mergeCell ref="H4:J4"/>
    <mergeCell ref="K4:L4"/>
    <mergeCell ref="M4:M5"/>
    <mergeCell ref="K22:M22"/>
    <mergeCell ref="D20:G20"/>
    <mergeCell ref="H16:I16"/>
    <mergeCell ref="K16:M16"/>
    <mergeCell ref="F19:L19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22" zoomScaleNormal="100" workbookViewId="0">
      <selection activeCell="B9" sqref="B9 E9"/>
    </sheetView>
  </sheetViews>
  <sheetFormatPr defaultRowHeight="15" x14ac:dyDescent="0.25"/>
  <cols>
    <col min="2" max="2" width="20.85546875" customWidth="1"/>
    <col min="4" max="4" width="10.42578125" customWidth="1"/>
    <col min="7" max="7" width="11.5703125" customWidth="1"/>
    <col min="8" max="8" width="8.5703125" customWidth="1"/>
    <col min="9" max="9" width="8" customWidth="1"/>
    <col min="10" max="10" width="15.7109375" customWidth="1"/>
    <col min="11" max="11" width="17.140625" customWidth="1"/>
    <col min="12" max="12" width="10" customWidth="1"/>
    <col min="13" max="13" width="15" customWidth="1"/>
  </cols>
  <sheetData>
    <row r="1" spans="1:13" x14ac:dyDescent="0.25">
      <c r="A1" s="71" t="s">
        <v>44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21.75" customHeight="1" x14ac:dyDescent="0.25">
      <c r="A2" s="60" t="str">
        <f>'Master Sheet '!A1:D1</f>
        <v>OFFICE NAME - GOVT SR SEC SCHOOL PARASOLI, ASIND DISTI- BHILWARA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8.75" customHeight="1" x14ac:dyDescent="0.25">
      <c r="A3" s="84" t="s">
        <v>43</v>
      </c>
      <c r="B3" s="85"/>
      <c r="C3" s="90" t="str">
        <f>'Master Sheet '!B5</f>
        <v>ABHISHEK SHARMA</v>
      </c>
      <c r="D3" s="90"/>
      <c r="E3" s="90"/>
      <c r="F3" s="91" t="s">
        <v>42</v>
      </c>
      <c r="G3" s="72" t="str">
        <f>'Master Sheet '!C5</f>
        <v>JUNIOR ASST</v>
      </c>
      <c r="H3" s="72"/>
      <c r="I3" s="21"/>
      <c r="J3" s="21"/>
      <c r="K3" s="21"/>
      <c r="L3" s="21"/>
      <c r="M3" s="22"/>
    </row>
    <row r="4" spans="1:13" x14ac:dyDescent="0.25">
      <c r="A4" s="77" t="s">
        <v>10</v>
      </c>
      <c r="B4" s="79" t="s">
        <v>13</v>
      </c>
      <c r="C4" s="79"/>
      <c r="D4" s="79"/>
      <c r="E4" s="80" t="s">
        <v>14</v>
      </c>
      <c r="F4" s="81"/>
      <c r="G4" s="82"/>
      <c r="H4" s="80" t="s">
        <v>16</v>
      </c>
      <c r="I4" s="83"/>
      <c r="J4" s="82"/>
      <c r="K4" s="79" t="s">
        <v>19</v>
      </c>
      <c r="L4" s="79"/>
      <c r="M4" s="77" t="s">
        <v>22</v>
      </c>
    </row>
    <row r="5" spans="1:13" ht="22.5" x14ac:dyDescent="0.25">
      <c r="A5" s="78"/>
      <c r="B5" s="23" t="s">
        <v>11</v>
      </c>
      <c r="C5" s="23" t="s">
        <v>47</v>
      </c>
      <c r="D5" s="23" t="s">
        <v>12</v>
      </c>
      <c r="E5" s="23" t="s">
        <v>11</v>
      </c>
      <c r="F5" s="23" t="s">
        <v>34</v>
      </c>
      <c r="G5" s="23" t="s">
        <v>15</v>
      </c>
      <c r="H5" s="23" t="s">
        <v>11</v>
      </c>
      <c r="I5" s="23" t="s">
        <v>17</v>
      </c>
      <c r="J5" s="23" t="s">
        <v>18</v>
      </c>
      <c r="K5" s="24" t="s">
        <v>20</v>
      </c>
      <c r="L5" s="25" t="s">
        <v>21</v>
      </c>
      <c r="M5" s="78"/>
    </row>
    <row r="6" spans="1:13" ht="15" customHeight="1" x14ac:dyDescent="0.25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  <c r="I6" s="26">
        <v>9</v>
      </c>
      <c r="J6" s="26">
        <v>10</v>
      </c>
      <c r="K6" s="26">
        <v>11</v>
      </c>
      <c r="L6" s="26">
        <v>12</v>
      </c>
      <c r="M6" s="26">
        <v>13</v>
      </c>
    </row>
    <row r="7" spans="1:13" ht="20.25" customHeight="1" x14ac:dyDescent="0.25">
      <c r="A7" s="27">
        <v>44927</v>
      </c>
      <c r="B7" s="26">
        <f>'Master Sheet '!D5</f>
        <v>20800</v>
      </c>
      <c r="C7" s="28">
        <f>'Master Sheet '!D5*'Master Sheet '!D3</f>
        <v>8736</v>
      </c>
      <c r="D7" s="28">
        <f>B7+C7</f>
        <v>29536</v>
      </c>
      <c r="E7" s="26">
        <f>'Master Sheet '!D5</f>
        <v>20800</v>
      </c>
      <c r="F7" s="26">
        <f>'Master Sheet '!D5*'Master Sheet '!C3</f>
        <v>7904</v>
      </c>
      <c r="G7" s="26">
        <f>E7+F7</f>
        <v>28704</v>
      </c>
      <c r="H7" s="26">
        <f>B7-E7</f>
        <v>0</v>
      </c>
      <c r="I7" s="28">
        <f>C7-F7</f>
        <v>832</v>
      </c>
      <c r="J7" s="28">
        <f>H7+I7</f>
        <v>832</v>
      </c>
      <c r="K7" s="28">
        <f>J7</f>
        <v>832</v>
      </c>
      <c r="L7" s="26">
        <v>0</v>
      </c>
      <c r="M7" s="28">
        <f>K7+L7</f>
        <v>832</v>
      </c>
    </row>
    <row r="8" spans="1:13" ht="20.25" customHeight="1" x14ac:dyDescent="0.25">
      <c r="A8" s="27">
        <v>44958</v>
      </c>
      <c r="B8" s="26">
        <f>B7</f>
        <v>20800</v>
      </c>
      <c r="C8" s="28">
        <f>B8*'Master Sheet '!D3</f>
        <v>8736</v>
      </c>
      <c r="D8" s="28">
        <f>SUM(B8:C8)</f>
        <v>29536</v>
      </c>
      <c r="E8" s="26">
        <f>E7</f>
        <v>20800</v>
      </c>
      <c r="F8" s="26">
        <f>E8*'Master Sheet '!C3</f>
        <v>7904</v>
      </c>
      <c r="G8" s="26">
        <f>SUM(E8:F8)</f>
        <v>28704</v>
      </c>
      <c r="H8" s="26">
        <f t="shared" ref="H8:H9" si="0">B8-E8</f>
        <v>0</v>
      </c>
      <c r="I8" s="28">
        <f t="shared" ref="I8:I9" si="1">C8-F8</f>
        <v>832</v>
      </c>
      <c r="J8" s="28">
        <f t="shared" ref="J8:J9" si="2">H8+I8</f>
        <v>832</v>
      </c>
      <c r="K8" s="28">
        <f t="shared" ref="K8:K9" si="3">J8</f>
        <v>832</v>
      </c>
      <c r="L8" s="26">
        <v>0</v>
      </c>
      <c r="M8" s="28">
        <f t="shared" ref="M8:M9" si="4">K8+L8</f>
        <v>832</v>
      </c>
    </row>
    <row r="9" spans="1:13" ht="20.25" customHeight="1" x14ac:dyDescent="0.25">
      <c r="A9" s="27">
        <v>44986</v>
      </c>
      <c r="B9" s="26">
        <f>B8</f>
        <v>20800</v>
      </c>
      <c r="C9" s="28">
        <f>B9*'Master Sheet '!D3</f>
        <v>8736</v>
      </c>
      <c r="D9" s="28">
        <f>SUM(B9:C9)</f>
        <v>29536</v>
      </c>
      <c r="E9" s="26">
        <f>E8</f>
        <v>20800</v>
      </c>
      <c r="F9" s="26">
        <f>E9*'Master Sheet '!C3</f>
        <v>7904</v>
      </c>
      <c r="G9" s="26">
        <f>SUM(E9:F9)</f>
        <v>28704</v>
      </c>
      <c r="H9" s="26">
        <f t="shared" si="0"/>
        <v>0</v>
      </c>
      <c r="I9" s="28">
        <f t="shared" si="1"/>
        <v>832</v>
      </c>
      <c r="J9" s="28">
        <f t="shared" si="2"/>
        <v>832</v>
      </c>
      <c r="K9" s="28">
        <f t="shared" si="3"/>
        <v>832</v>
      </c>
      <c r="L9" s="26">
        <v>0</v>
      </c>
      <c r="M9" s="28">
        <f t="shared" si="4"/>
        <v>832</v>
      </c>
    </row>
    <row r="10" spans="1:13" ht="19.5" customHeight="1" x14ac:dyDescent="0.25">
      <c r="A10" s="29" t="s">
        <v>3</v>
      </c>
      <c r="B10" s="30">
        <f t="shared" ref="B10:M10" si="5">SUM(B7:B9)</f>
        <v>62400</v>
      </c>
      <c r="C10" s="31">
        <f t="shared" si="5"/>
        <v>26208</v>
      </c>
      <c r="D10" s="31">
        <f t="shared" si="5"/>
        <v>88608</v>
      </c>
      <c r="E10" s="30">
        <f t="shared" si="5"/>
        <v>62400</v>
      </c>
      <c r="F10" s="30">
        <f t="shared" si="5"/>
        <v>23712</v>
      </c>
      <c r="G10" s="30">
        <f t="shared" si="5"/>
        <v>86112</v>
      </c>
      <c r="H10" s="30">
        <f t="shared" si="5"/>
        <v>0</v>
      </c>
      <c r="I10" s="31">
        <f t="shared" si="5"/>
        <v>2496</v>
      </c>
      <c r="J10" s="31">
        <f t="shared" si="5"/>
        <v>2496</v>
      </c>
      <c r="K10" s="31">
        <f t="shared" si="5"/>
        <v>2496</v>
      </c>
      <c r="L10" s="30">
        <f t="shared" si="5"/>
        <v>0</v>
      </c>
      <c r="M10" s="31">
        <f t="shared" si="5"/>
        <v>2496</v>
      </c>
    </row>
    <row r="11" spans="1:13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ht="19.5" customHeight="1" x14ac:dyDescent="0.25">
      <c r="A12" s="84" t="s">
        <v>43</v>
      </c>
      <c r="B12" s="85"/>
      <c r="C12" s="86" t="str">
        <f>'Master Sheet '!B6</f>
        <v>BHAGWAN</v>
      </c>
      <c r="D12" s="87"/>
      <c r="E12" s="88"/>
      <c r="F12" s="89" t="s">
        <v>42</v>
      </c>
      <c r="G12" s="61" t="str">
        <f>'Master Sheet '!C6</f>
        <v>oa</v>
      </c>
      <c r="H12" s="73"/>
      <c r="I12" s="62"/>
      <c r="J12" s="74"/>
      <c r="K12" s="75"/>
      <c r="L12" s="75"/>
      <c r="M12" s="76"/>
    </row>
    <row r="13" spans="1:13" x14ac:dyDescent="0.25">
      <c r="A13" s="77" t="s">
        <v>10</v>
      </c>
      <c r="B13" s="79" t="s">
        <v>13</v>
      </c>
      <c r="C13" s="79"/>
      <c r="D13" s="79"/>
      <c r="E13" s="80" t="s">
        <v>14</v>
      </c>
      <c r="F13" s="81"/>
      <c r="G13" s="82"/>
      <c r="H13" s="80" t="s">
        <v>16</v>
      </c>
      <c r="I13" s="83"/>
      <c r="J13" s="82"/>
      <c r="K13" s="79" t="s">
        <v>19</v>
      </c>
      <c r="L13" s="79"/>
      <c r="M13" s="77" t="s">
        <v>22</v>
      </c>
    </row>
    <row r="14" spans="1:13" ht="22.5" x14ac:dyDescent="0.25">
      <c r="A14" s="78"/>
      <c r="B14" s="23" t="s">
        <v>11</v>
      </c>
      <c r="C14" s="23" t="s">
        <v>47</v>
      </c>
      <c r="D14" s="23" t="s">
        <v>12</v>
      </c>
      <c r="E14" s="23" t="s">
        <v>11</v>
      </c>
      <c r="F14" s="23" t="s">
        <v>34</v>
      </c>
      <c r="G14" s="23" t="s">
        <v>15</v>
      </c>
      <c r="H14" s="23" t="s">
        <v>11</v>
      </c>
      <c r="I14" s="23" t="s">
        <v>17</v>
      </c>
      <c r="J14" s="23" t="s">
        <v>18</v>
      </c>
      <c r="K14" s="24" t="s">
        <v>20</v>
      </c>
      <c r="L14" s="25" t="s">
        <v>21</v>
      </c>
      <c r="M14" s="78"/>
    </row>
    <row r="15" spans="1:13" x14ac:dyDescent="0.25">
      <c r="A15" s="26">
        <v>1</v>
      </c>
      <c r="B15" s="26">
        <v>2</v>
      </c>
      <c r="C15" s="26">
        <v>3</v>
      </c>
      <c r="D15" s="26">
        <v>4</v>
      </c>
      <c r="E15" s="26">
        <v>5</v>
      </c>
      <c r="F15" s="26">
        <v>6</v>
      </c>
      <c r="G15" s="26">
        <v>7</v>
      </c>
      <c r="H15" s="26">
        <v>8</v>
      </c>
      <c r="I15" s="26">
        <v>9</v>
      </c>
      <c r="J15" s="26">
        <v>10</v>
      </c>
      <c r="K15" s="26">
        <v>11</v>
      </c>
      <c r="L15" s="26">
        <v>12</v>
      </c>
      <c r="M15" s="26">
        <v>13</v>
      </c>
    </row>
    <row r="16" spans="1:13" ht="23.25" customHeight="1" x14ac:dyDescent="0.25">
      <c r="A16" s="27">
        <v>44927</v>
      </c>
      <c r="B16" s="26">
        <f>'Master Sheet '!D6</f>
        <v>41500</v>
      </c>
      <c r="C16" s="26">
        <f>B16*'Master Sheet '!D3</f>
        <v>17430</v>
      </c>
      <c r="D16" s="26">
        <f>SUM(B16:C16)</f>
        <v>58930</v>
      </c>
      <c r="E16" s="26">
        <f>'Master Sheet '!D6</f>
        <v>41500</v>
      </c>
      <c r="F16" s="26">
        <f>E16*'Master Sheet '!C3</f>
        <v>15770</v>
      </c>
      <c r="G16" s="26">
        <f>SUM(E16:F16)</f>
        <v>57270</v>
      </c>
      <c r="H16" s="26">
        <f>B16-E16</f>
        <v>0</v>
      </c>
      <c r="I16" s="26">
        <f>C16-F16</f>
        <v>1660</v>
      </c>
      <c r="J16" s="26">
        <f>SUM(H16:I16)</f>
        <v>1660</v>
      </c>
      <c r="K16" s="26">
        <f>J16</f>
        <v>1660</v>
      </c>
      <c r="L16" s="26">
        <v>0</v>
      </c>
      <c r="M16" s="26">
        <f>SUM(K16:L16)</f>
        <v>1660</v>
      </c>
    </row>
    <row r="17" spans="1:13" ht="20.25" customHeight="1" x14ac:dyDescent="0.25">
      <c r="A17" s="27">
        <v>44958</v>
      </c>
      <c r="B17" s="26">
        <f>'Master Sheet '!D6</f>
        <v>41500</v>
      </c>
      <c r="C17" s="26">
        <f>B17*38%</f>
        <v>15770</v>
      </c>
      <c r="D17" s="26">
        <f>SUM(B17:C17)</f>
        <v>57270</v>
      </c>
      <c r="E17" s="26">
        <f>'Master Sheet '!D6</f>
        <v>41500</v>
      </c>
      <c r="F17" s="26">
        <f>E17*34%</f>
        <v>14110.000000000002</v>
      </c>
      <c r="G17" s="26">
        <f t="shared" ref="G17:G18" si="6">SUM(E17:F17)</f>
        <v>55610</v>
      </c>
      <c r="H17" s="26">
        <f t="shared" ref="H17:H18" si="7">B17-E17</f>
        <v>0</v>
      </c>
      <c r="I17" s="26">
        <f t="shared" ref="I17:I18" si="8">C17-F17</f>
        <v>1659.9999999999982</v>
      </c>
      <c r="J17" s="26">
        <f t="shared" ref="J17:J18" si="9">SUM(H17:I17)</f>
        <v>1659.9999999999982</v>
      </c>
      <c r="K17" s="26">
        <f t="shared" ref="K17:K18" si="10">J17</f>
        <v>1659.9999999999982</v>
      </c>
      <c r="L17" s="26">
        <v>0</v>
      </c>
      <c r="M17" s="26">
        <f t="shared" ref="M17:M18" si="11">SUM(K17:L17)</f>
        <v>1659.9999999999982</v>
      </c>
    </row>
    <row r="18" spans="1:13" ht="19.5" customHeight="1" x14ac:dyDescent="0.25">
      <c r="A18" s="27">
        <v>44986</v>
      </c>
      <c r="B18" s="26">
        <f>'Master Sheet '!D6</f>
        <v>41500</v>
      </c>
      <c r="C18" s="26">
        <f>B18*38%</f>
        <v>15770</v>
      </c>
      <c r="D18" s="26">
        <f>SUM(B18:C18)</f>
        <v>57270</v>
      </c>
      <c r="E18" s="26">
        <f>'Master Sheet '!D6</f>
        <v>41500</v>
      </c>
      <c r="F18" s="26">
        <f>E18*34%</f>
        <v>14110.000000000002</v>
      </c>
      <c r="G18" s="26">
        <f t="shared" si="6"/>
        <v>55610</v>
      </c>
      <c r="H18" s="26">
        <f t="shared" si="7"/>
        <v>0</v>
      </c>
      <c r="I18" s="26">
        <f t="shared" si="8"/>
        <v>1659.9999999999982</v>
      </c>
      <c r="J18" s="26">
        <f t="shared" si="9"/>
        <v>1659.9999999999982</v>
      </c>
      <c r="K18" s="26">
        <f t="shared" si="10"/>
        <v>1659.9999999999982</v>
      </c>
      <c r="L18" s="26">
        <v>0</v>
      </c>
      <c r="M18" s="26">
        <f t="shared" si="11"/>
        <v>1659.9999999999982</v>
      </c>
    </row>
    <row r="19" spans="1:13" ht="17.25" customHeight="1" x14ac:dyDescent="0.25">
      <c r="A19" s="34" t="s">
        <v>3</v>
      </c>
      <c r="B19" s="35">
        <f t="shared" ref="B19:M19" si="12">SUM(B16:B18)</f>
        <v>124500</v>
      </c>
      <c r="C19" s="35">
        <f t="shared" si="12"/>
        <v>48970</v>
      </c>
      <c r="D19" s="35">
        <f t="shared" si="12"/>
        <v>173470</v>
      </c>
      <c r="E19" s="35">
        <f t="shared" si="12"/>
        <v>124500</v>
      </c>
      <c r="F19" s="35">
        <f t="shared" si="12"/>
        <v>43990</v>
      </c>
      <c r="G19" s="35">
        <f t="shared" si="12"/>
        <v>168490</v>
      </c>
      <c r="H19" s="35">
        <f t="shared" si="12"/>
        <v>0</v>
      </c>
      <c r="I19" s="35">
        <f t="shared" si="12"/>
        <v>4979.9999999999964</v>
      </c>
      <c r="J19" s="35">
        <f t="shared" si="12"/>
        <v>4979.9999999999964</v>
      </c>
      <c r="K19" s="35">
        <f t="shared" si="12"/>
        <v>4979.9999999999964</v>
      </c>
      <c r="L19" s="35">
        <f t="shared" si="12"/>
        <v>0</v>
      </c>
      <c r="M19" s="35">
        <f t="shared" si="12"/>
        <v>4979.9999999999964</v>
      </c>
    </row>
    <row r="20" spans="1:13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" customHeight="1" x14ac:dyDescent="0.25">
      <c r="A21" s="84" t="s">
        <v>43</v>
      </c>
      <c r="B21" s="85"/>
      <c r="C21" s="86" t="str">
        <f>'Master Sheet '!B8</f>
        <v>HANUMAAN</v>
      </c>
      <c r="D21" s="87"/>
      <c r="E21" s="88"/>
      <c r="F21" s="33" t="s">
        <v>42</v>
      </c>
      <c r="G21" s="61" t="str">
        <f>'Master Sheet '!C8</f>
        <v>LEC</v>
      </c>
      <c r="H21" s="73"/>
      <c r="I21" s="62"/>
      <c r="J21" s="74"/>
      <c r="K21" s="75"/>
      <c r="L21" s="75"/>
      <c r="M21" s="76"/>
    </row>
    <row r="22" spans="1:13" x14ac:dyDescent="0.25">
      <c r="A22" s="77" t="s">
        <v>10</v>
      </c>
      <c r="B22" s="79" t="s">
        <v>13</v>
      </c>
      <c r="C22" s="79"/>
      <c r="D22" s="79"/>
      <c r="E22" s="80" t="s">
        <v>14</v>
      </c>
      <c r="F22" s="81"/>
      <c r="G22" s="82"/>
      <c r="H22" s="80" t="s">
        <v>16</v>
      </c>
      <c r="I22" s="83"/>
      <c r="J22" s="82"/>
      <c r="K22" s="79" t="s">
        <v>19</v>
      </c>
      <c r="L22" s="79"/>
      <c r="M22" s="77" t="s">
        <v>22</v>
      </c>
    </row>
    <row r="23" spans="1:13" ht="22.5" x14ac:dyDescent="0.25">
      <c r="A23" s="78"/>
      <c r="B23" s="23" t="s">
        <v>11</v>
      </c>
      <c r="C23" s="23" t="s">
        <v>47</v>
      </c>
      <c r="D23" s="23" t="s">
        <v>12</v>
      </c>
      <c r="E23" s="23" t="s">
        <v>11</v>
      </c>
      <c r="F23" s="23" t="s">
        <v>34</v>
      </c>
      <c r="G23" s="23" t="s">
        <v>15</v>
      </c>
      <c r="H23" s="23" t="s">
        <v>11</v>
      </c>
      <c r="I23" s="23" t="s">
        <v>17</v>
      </c>
      <c r="J23" s="23" t="s">
        <v>18</v>
      </c>
      <c r="K23" s="24" t="s">
        <v>20</v>
      </c>
      <c r="L23" s="25" t="s">
        <v>21</v>
      </c>
      <c r="M23" s="78"/>
    </row>
    <row r="24" spans="1:13" x14ac:dyDescent="0.25">
      <c r="A24" s="26">
        <v>1</v>
      </c>
      <c r="B24" s="26">
        <v>2</v>
      </c>
      <c r="C24" s="26">
        <v>3</v>
      </c>
      <c r="D24" s="26">
        <v>4</v>
      </c>
      <c r="E24" s="26">
        <v>5</v>
      </c>
      <c r="F24" s="26">
        <v>6</v>
      </c>
      <c r="G24" s="26">
        <v>7</v>
      </c>
      <c r="H24" s="26">
        <v>8</v>
      </c>
      <c r="I24" s="26">
        <v>9</v>
      </c>
      <c r="J24" s="26">
        <v>10</v>
      </c>
      <c r="K24" s="26">
        <v>11</v>
      </c>
      <c r="L24" s="26">
        <v>12</v>
      </c>
      <c r="M24" s="26">
        <v>13</v>
      </c>
    </row>
    <row r="25" spans="1:13" ht="18" customHeight="1" x14ac:dyDescent="0.25">
      <c r="A25" s="27">
        <v>44927</v>
      </c>
      <c r="B25" s="26">
        <f>'Master Sheet '!D8</f>
        <v>61300</v>
      </c>
      <c r="C25" s="26">
        <f>B25*38%</f>
        <v>23294</v>
      </c>
      <c r="D25" s="26">
        <f>SUM(B25:C25)</f>
        <v>84594</v>
      </c>
      <c r="E25" s="26">
        <f>'Master Sheet '!D8</f>
        <v>61300</v>
      </c>
      <c r="F25" s="26">
        <f>E25*34%</f>
        <v>20842</v>
      </c>
      <c r="G25" s="26">
        <f>SUM(E25:F25)</f>
        <v>82142</v>
      </c>
      <c r="H25" s="26">
        <f>B25-E25</f>
        <v>0</v>
      </c>
      <c r="I25" s="26">
        <f>C25-F25</f>
        <v>2452</v>
      </c>
      <c r="J25" s="26">
        <f>SUM(H25:I25)</f>
        <v>2452</v>
      </c>
      <c r="K25" s="26">
        <f>J25</f>
        <v>2452</v>
      </c>
      <c r="L25" s="26">
        <v>0</v>
      </c>
      <c r="M25" s="26">
        <f>SUM(K25:L25)</f>
        <v>2452</v>
      </c>
    </row>
    <row r="26" spans="1:13" ht="20.25" customHeight="1" x14ac:dyDescent="0.25">
      <c r="A26" s="27">
        <v>44958</v>
      </c>
      <c r="B26" s="26">
        <f>B25</f>
        <v>61300</v>
      </c>
      <c r="C26" s="26">
        <f>B26*38%</f>
        <v>23294</v>
      </c>
      <c r="D26" s="26">
        <f t="shared" ref="D26:D27" si="13">SUM(B26:C26)</f>
        <v>84594</v>
      </c>
      <c r="E26" s="26">
        <f>'Master Sheet '!D8</f>
        <v>61300</v>
      </c>
      <c r="F26" s="26">
        <f t="shared" ref="F26:F27" si="14">E26*34%</f>
        <v>20842</v>
      </c>
      <c r="G26" s="26">
        <f t="shared" ref="G26:G27" si="15">SUM(E26:F26)</f>
        <v>82142</v>
      </c>
      <c r="H26" s="26">
        <f t="shared" ref="H26:H27" si="16">B26-E26</f>
        <v>0</v>
      </c>
      <c r="I26" s="26">
        <f t="shared" ref="I26:I27" si="17">C26-F26</f>
        <v>2452</v>
      </c>
      <c r="J26" s="26">
        <f t="shared" ref="J26:J27" si="18">SUM(H26:I26)</f>
        <v>2452</v>
      </c>
      <c r="K26" s="26">
        <f t="shared" ref="K26:K27" si="19">J26</f>
        <v>2452</v>
      </c>
      <c r="L26" s="26">
        <v>0</v>
      </c>
      <c r="M26" s="26">
        <f t="shared" ref="M26:M27" si="20">SUM(K26:L26)</f>
        <v>2452</v>
      </c>
    </row>
    <row r="27" spans="1:13" ht="23.25" customHeight="1" x14ac:dyDescent="0.25">
      <c r="A27" s="27">
        <v>44986</v>
      </c>
      <c r="B27" s="26">
        <f>B26</f>
        <v>61300</v>
      </c>
      <c r="C27" s="26">
        <f>B27*38%</f>
        <v>23294</v>
      </c>
      <c r="D27" s="26">
        <f t="shared" si="13"/>
        <v>84594</v>
      </c>
      <c r="E27" s="26">
        <f>'Master Sheet '!D8</f>
        <v>61300</v>
      </c>
      <c r="F27" s="26">
        <f t="shared" si="14"/>
        <v>20842</v>
      </c>
      <c r="G27" s="26">
        <f t="shared" si="15"/>
        <v>82142</v>
      </c>
      <c r="H27" s="26">
        <f t="shared" si="16"/>
        <v>0</v>
      </c>
      <c r="I27" s="26">
        <f t="shared" si="17"/>
        <v>2452</v>
      </c>
      <c r="J27" s="26">
        <f t="shared" si="18"/>
        <v>2452</v>
      </c>
      <c r="K27" s="26">
        <f t="shared" si="19"/>
        <v>2452</v>
      </c>
      <c r="L27" s="26">
        <v>0</v>
      </c>
      <c r="M27" s="26">
        <f t="shared" si="20"/>
        <v>2452</v>
      </c>
    </row>
    <row r="28" spans="1:13" ht="22.5" customHeight="1" x14ac:dyDescent="0.25">
      <c r="A28" s="34" t="s">
        <v>3</v>
      </c>
      <c r="B28" s="35">
        <f t="shared" ref="B28:M28" si="21">SUM(B25:B27)</f>
        <v>183900</v>
      </c>
      <c r="C28" s="35">
        <f t="shared" si="21"/>
        <v>69882</v>
      </c>
      <c r="D28" s="35">
        <f t="shared" si="21"/>
        <v>253782</v>
      </c>
      <c r="E28" s="35">
        <f t="shared" si="21"/>
        <v>183900</v>
      </c>
      <c r="F28" s="35">
        <f t="shared" si="21"/>
        <v>62526</v>
      </c>
      <c r="G28" s="35">
        <f t="shared" si="21"/>
        <v>246426</v>
      </c>
      <c r="H28" s="35">
        <f t="shared" si="21"/>
        <v>0</v>
      </c>
      <c r="I28" s="35">
        <f t="shared" si="21"/>
        <v>7356</v>
      </c>
      <c r="J28" s="35">
        <f t="shared" si="21"/>
        <v>7356</v>
      </c>
      <c r="K28" s="35">
        <f t="shared" si="21"/>
        <v>7356</v>
      </c>
      <c r="L28" s="35">
        <f t="shared" si="21"/>
        <v>0</v>
      </c>
      <c r="M28" s="35">
        <f t="shared" si="21"/>
        <v>7356</v>
      </c>
    </row>
    <row r="29" spans="1:13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13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1:13" ht="15.75" x14ac:dyDescent="0.25">
      <c r="A33" s="32" t="s">
        <v>9</v>
      </c>
      <c r="B33" s="32"/>
      <c r="C33" s="32"/>
      <c r="D33" s="32"/>
      <c r="E33" s="32"/>
      <c r="F33" s="36"/>
      <c r="G33" s="15"/>
      <c r="H33" s="57" t="s">
        <v>36</v>
      </c>
      <c r="I33" s="57"/>
      <c r="J33" s="37"/>
      <c r="K33" s="55" t="s">
        <v>41</v>
      </c>
      <c r="L33" s="55"/>
      <c r="M33" s="55"/>
    </row>
    <row r="34" spans="1:13" ht="15.75" x14ac:dyDescent="0.25">
      <c r="A34" s="14"/>
      <c r="B34" s="36"/>
      <c r="C34" s="36"/>
      <c r="D34" s="36"/>
      <c r="E34" s="36"/>
      <c r="F34" s="18"/>
      <c r="G34" s="18"/>
      <c r="H34" s="16"/>
      <c r="I34" s="14"/>
      <c r="J34" s="14"/>
      <c r="K34" s="14"/>
      <c r="L34" s="14"/>
      <c r="M34" s="32"/>
    </row>
    <row r="35" spans="1:13" ht="15.75" x14ac:dyDescent="0.25">
      <c r="A35" s="18" t="s">
        <v>37</v>
      </c>
      <c r="B35" s="18"/>
      <c r="C35" s="18"/>
      <c r="D35" s="18"/>
      <c r="E35" s="18"/>
      <c r="F35" s="19"/>
      <c r="G35" s="19"/>
      <c r="H35" s="12"/>
      <c r="I35" s="14"/>
      <c r="J35" s="14"/>
      <c r="K35" s="14"/>
      <c r="L35" s="14"/>
      <c r="M35" s="32"/>
    </row>
    <row r="36" spans="1:13" ht="15.75" x14ac:dyDescent="0.25">
      <c r="A36" s="19" t="s">
        <v>38</v>
      </c>
      <c r="B36" s="19"/>
      <c r="C36" s="19"/>
      <c r="D36" s="19"/>
      <c r="E36" s="19"/>
      <c r="F36" s="56"/>
      <c r="G36" s="56"/>
      <c r="H36" s="56"/>
      <c r="I36" s="56"/>
      <c r="J36" s="56"/>
      <c r="K36" s="56"/>
      <c r="L36" s="56"/>
      <c r="M36" s="32"/>
    </row>
    <row r="37" spans="1:13" ht="15.75" x14ac:dyDescent="0.25">
      <c r="A37" s="58" t="s">
        <v>39</v>
      </c>
      <c r="B37" s="58"/>
      <c r="C37" s="58"/>
      <c r="D37" s="58"/>
      <c r="E37" s="58"/>
      <c r="F37" s="12"/>
      <c r="G37" s="17"/>
      <c r="H37" s="13"/>
      <c r="I37" s="14"/>
      <c r="J37" s="14"/>
      <c r="K37" s="14"/>
      <c r="L37" s="14"/>
      <c r="M37" s="32"/>
    </row>
    <row r="38" spans="1:13" ht="15.75" x14ac:dyDescent="0.25">
      <c r="A38" s="58" t="s">
        <v>40</v>
      </c>
      <c r="B38" s="58"/>
      <c r="C38" s="58"/>
      <c r="D38" s="12"/>
      <c r="E38" s="12"/>
      <c r="F38" s="32"/>
      <c r="G38" s="32"/>
      <c r="H38" s="32"/>
      <c r="I38" s="32"/>
      <c r="J38" s="32"/>
      <c r="K38" s="55" t="s">
        <v>41</v>
      </c>
      <c r="L38" s="55"/>
      <c r="M38" s="55"/>
    </row>
  </sheetData>
  <sheetProtection algorithmName="SHA-512" hashValue="AtAg+FdPi/pfJolbEHU0++W69qQEH+ML3bQXw8O6euyYIq9YdS7RN7awQYNguXW8DL/viBkIf7o2RJ5V1rtDVw==" saltValue="fhP8UWuJgpHyQDpIAtFLKA==" spinCount="100000" sheet="1" objects="1" scenarios="1" selectLockedCells="1"/>
  <mergeCells count="37">
    <mergeCell ref="M13:M14"/>
    <mergeCell ref="H33:I33"/>
    <mergeCell ref="A13:A14"/>
    <mergeCell ref="B13:D13"/>
    <mergeCell ref="E13:G13"/>
    <mergeCell ref="H13:J13"/>
    <mergeCell ref="K13:L13"/>
    <mergeCell ref="J21:M21"/>
    <mergeCell ref="A22:A23"/>
    <mergeCell ref="B22:D22"/>
    <mergeCell ref="E22:G22"/>
    <mergeCell ref="H22:J22"/>
    <mergeCell ref="K22:L22"/>
    <mergeCell ref="M22:M23"/>
    <mergeCell ref="A2:M2"/>
    <mergeCell ref="A4:A5"/>
    <mergeCell ref="B4:D4"/>
    <mergeCell ref="E4:G4"/>
    <mergeCell ref="H4:J4"/>
    <mergeCell ref="K4:L4"/>
    <mergeCell ref="M4:M5"/>
    <mergeCell ref="K38:M38"/>
    <mergeCell ref="A1:M1"/>
    <mergeCell ref="C3:E3"/>
    <mergeCell ref="A3:B3"/>
    <mergeCell ref="G3:H3"/>
    <mergeCell ref="A12:B12"/>
    <mergeCell ref="C12:E12"/>
    <mergeCell ref="G12:I12"/>
    <mergeCell ref="J12:M12"/>
    <mergeCell ref="A21:B21"/>
    <mergeCell ref="A37:E37"/>
    <mergeCell ref="F36:L36"/>
    <mergeCell ref="A38:C38"/>
    <mergeCell ref="K33:M33"/>
    <mergeCell ref="C21:E21"/>
    <mergeCell ref="G21:I21"/>
  </mergeCells>
  <printOptions horizontalCentered="1"/>
  <pageMargins left="0.7" right="0.7" top="0.75" bottom="0.75" header="0.3" footer="0.3"/>
  <pageSetup scale="7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Sheet </vt:lpstr>
      <vt:lpstr>Da Diffrent Sheet 42%</vt:lpstr>
      <vt:lpstr>DA 42% ONE PAGE 3 EMPLOYEE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2023-03-25T13:40:53Z</dcterms:modified>
</cp:coreProperties>
</file>