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never" defaultThemeVersion="124226"/>
  <bookViews>
    <workbookView xWindow="360" yWindow="480" windowWidth="23340" windowHeight="9405" tabRatio="653"/>
  </bookViews>
  <sheets>
    <sheet name="MASTER" sheetId="7" r:id="rId1"/>
    <sheet name="PASTE SD download Sheet" sheetId="1" r:id="rId2"/>
    <sheet name="Chack &amp; edit  SD sheet" sheetId="2" r:id="rId3"/>
    <sheet name="Statement of Marks" sheetId="3" r:id="rId4"/>
    <sheet name="Teacher &amp; Cat. Wise Result" sheetId="4" r:id="rId5"/>
    <sheet name="Result Aggregate" sheetId="5" r:id="rId6"/>
    <sheet name="Marksheet in Eng" sheetId="6" r:id="rId7"/>
    <sheet name="Marksheet in Hindi" sheetId="8" r:id="rId8"/>
    <sheet name="New Format MArksheet" sheetId="9" r:id="rId9"/>
  </sheets>
  <externalReferences>
    <externalReference r:id="rId10"/>
  </externalReferences>
  <definedNames>
    <definedName name="_xlnm.Print_Area" localSheetId="6">'Marksheet in Eng'!$A$1:$Q$24</definedName>
    <definedName name="_xlnm.Print_Area" localSheetId="7">'Marksheet in Hindi'!$A$1:$Q$24</definedName>
    <definedName name="_xlnm.Print_Area" localSheetId="8">'New Format MArksheet'!$A$1:$F$34</definedName>
    <definedName name="_xlnm.Print_Area" localSheetId="3">'Statement of Marks'!$A$1:$EL$217</definedName>
  </definedNames>
  <calcPr calcId="124519"/>
</workbook>
</file>

<file path=xl/calcChain.xml><?xml version="1.0" encoding="utf-8"?>
<calcChain xmlns="http://schemas.openxmlformats.org/spreadsheetml/2006/main">
  <c r="M14" i="8"/>
  <c r="B14" s="1"/>
  <c r="M14" i="6"/>
  <c r="D4" i="3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4" i="2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BP22" i="1"/>
  <c r="BM22"/>
  <c r="BK22"/>
  <c r="BN22" s="1"/>
  <c r="BQ22" s="1"/>
  <c r="BF22"/>
  <c r="BC22"/>
  <c r="BA22"/>
  <c r="BD22" s="1"/>
  <c r="BG22" s="1"/>
  <c r="AV22"/>
  <c r="AS22"/>
  <c r="AQ22"/>
  <c r="AT22" s="1"/>
  <c r="AW22" s="1"/>
  <c r="AL22"/>
  <c r="AI22"/>
  <c r="AG22"/>
  <c r="AJ22" s="1"/>
  <c r="AM22" s="1"/>
  <c r="AB22"/>
  <c r="Y22"/>
  <c r="W22"/>
  <c r="Z22" s="1"/>
  <c r="AC22" s="1"/>
  <c r="R22"/>
  <c r="O22"/>
  <c r="M22"/>
  <c r="P22" s="1"/>
  <c r="S22" s="1"/>
  <c r="BP21"/>
  <c r="BM21"/>
  <c r="BK21"/>
  <c r="BN21" s="1"/>
  <c r="BQ21" s="1"/>
  <c r="BF21"/>
  <c r="BC21"/>
  <c r="BA21"/>
  <c r="BD21" s="1"/>
  <c r="BG21" s="1"/>
  <c r="AV21"/>
  <c r="AS21"/>
  <c r="AQ21"/>
  <c r="AT21" s="1"/>
  <c r="AW21" s="1"/>
  <c r="AL21"/>
  <c r="AI21"/>
  <c r="AG21"/>
  <c r="AJ21" s="1"/>
  <c r="AM21" s="1"/>
  <c r="AB21"/>
  <c r="Y21"/>
  <c r="W21"/>
  <c r="Z21" s="1"/>
  <c r="AC21" s="1"/>
  <c r="R21"/>
  <c r="O21"/>
  <c r="M21"/>
  <c r="P21" s="1"/>
  <c r="S21" s="1"/>
  <c r="BP20"/>
  <c r="BM20"/>
  <c r="BK20"/>
  <c r="BN20" s="1"/>
  <c r="BQ20" s="1"/>
  <c r="BF20"/>
  <c r="BC20"/>
  <c r="BA20"/>
  <c r="BD20" s="1"/>
  <c r="BG20" s="1"/>
  <c r="AV20"/>
  <c r="AS20"/>
  <c r="AQ20"/>
  <c r="AT20" s="1"/>
  <c r="AW20" s="1"/>
  <c r="AL20"/>
  <c r="AI20"/>
  <c r="AG20"/>
  <c r="AJ20" s="1"/>
  <c r="AM20" s="1"/>
  <c r="AB20"/>
  <c r="Y20"/>
  <c r="W20"/>
  <c r="Z20" s="1"/>
  <c r="AC20" s="1"/>
  <c r="R20"/>
  <c r="O20"/>
  <c r="M20"/>
  <c r="P20" s="1"/>
  <c r="S20" s="1"/>
  <c r="BP19"/>
  <c r="BM19"/>
  <c r="BK19"/>
  <c r="BN19" s="1"/>
  <c r="BQ19" s="1"/>
  <c r="BF19"/>
  <c r="BC19"/>
  <c r="BA19"/>
  <c r="BD19" s="1"/>
  <c r="BG19" s="1"/>
  <c r="AV19"/>
  <c r="AS19"/>
  <c r="AQ19"/>
  <c r="AT19" s="1"/>
  <c r="AW19" s="1"/>
  <c r="AL19"/>
  <c r="AI19"/>
  <c r="AG19"/>
  <c r="AJ19" s="1"/>
  <c r="AM19" s="1"/>
  <c r="AB19"/>
  <c r="Y19"/>
  <c r="W19"/>
  <c r="Z19" s="1"/>
  <c r="AC19" s="1"/>
  <c r="R19"/>
  <c r="O19"/>
  <c r="M19"/>
  <c r="P19" s="1"/>
  <c r="S19" s="1"/>
  <c r="BR19" s="1"/>
  <c r="BP18"/>
  <c r="BM18"/>
  <c r="BK18"/>
  <c r="BN18" s="1"/>
  <c r="BQ18" s="1"/>
  <c r="BF18"/>
  <c r="BC18"/>
  <c r="BA18"/>
  <c r="BD18" s="1"/>
  <c r="BG18" s="1"/>
  <c r="AV18"/>
  <c r="AS18"/>
  <c r="AQ18"/>
  <c r="AT18" s="1"/>
  <c r="AW18" s="1"/>
  <c r="AL18"/>
  <c r="AI18"/>
  <c r="AG18"/>
  <c r="AJ18" s="1"/>
  <c r="AM18" s="1"/>
  <c r="AB18"/>
  <c r="Y18"/>
  <c r="W18"/>
  <c r="Z18" s="1"/>
  <c r="AC18" s="1"/>
  <c r="R18"/>
  <c r="O18"/>
  <c r="M18"/>
  <c r="P18" s="1"/>
  <c r="S18" s="1"/>
  <c r="BR18" s="1"/>
  <c r="BP17"/>
  <c r="BM17"/>
  <c r="BK17"/>
  <c r="BN17" s="1"/>
  <c r="BQ17" s="1"/>
  <c r="BF17"/>
  <c r="BC17"/>
  <c r="BA17"/>
  <c r="BD17" s="1"/>
  <c r="BG17" s="1"/>
  <c r="AV17"/>
  <c r="AS17"/>
  <c r="AQ17"/>
  <c r="AT17" s="1"/>
  <c r="AW17" s="1"/>
  <c r="AL17"/>
  <c r="AI17"/>
  <c r="AG17"/>
  <c r="AJ17" s="1"/>
  <c r="AM17" s="1"/>
  <c r="AB17"/>
  <c r="Y17"/>
  <c r="W17"/>
  <c r="Z17" s="1"/>
  <c r="AC17" s="1"/>
  <c r="R17"/>
  <c r="O17"/>
  <c r="M17"/>
  <c r="P17" s="1"/>
  <c r="S17" s="1"/>
  <c r="BR17" s="1"/>
  <c r="BP16"/>
  <c r="BM16"/>
  <c r="BK16"/>
  <c r="BN16" s="1"/>
  <c r="BQ16" s="1"/>
  <c r="BF16"/>
  <c r="BC16"/>
  <c r="BA16"/>
  <c r="BD16" s="1"/>
  <c r="BG16" s="1"/>
  <c r="AV16"/>
  <c r="AS16"/>
  <c r="AQ16"/>
  <c r="AT16" s="1"/>
  <c r="AW16" s="1"/>
  <c r="AL16"/>
  <c r="AI16"/>
  <c r="AG16"/>
  <c r="AJ16" s="1"/>
  <c r="AM16" s="1"/>
  <c r="AB16"/>
  <c r="Y16"/>
  <c r="W16"/>
  <c r="Z16" s="1"/>
  <c r="AC16" s="1"/>
  <c r="R16"/>
  <c r="O16"/>
  <c r="M16"/>
  <c r="P16" s="1"/>
  <c r="S16" s="1"/>
  <c r="BR16" s="1"/>
  <c r="BP15"/>
  <c r="BM15"/>
  <c r="BK15"/>
  <c r="BN15" s="1"/>
  <c r="BQ15" s="1"/>
  <c r="BF15"/>
  <c r="BC15"/>
  <c r="BA15"/>
  <c r="BD15" s="1"/>
  <c r="BG15" s="1"/>
  <c r="AV15"/>
  <c r="AS15"/>
  <c r="AQ15"/>
  <c r="AT15" s="1"/>
  <c r="AW15" s="1"/>
  <c r="AL15"/>
  <c r="AI15"/>
  <c r="AG15"/>
  <c r="AJ15" s="1"/>
  <c r="AM15" s="1"/>
  <c r="AB15"/>
  <c r="Y15"/>
  <c r="W15"/>
  <c r="Z15" s="1"/>
  <c r="AC15" s="1"/>
  <c r="R15"/>
  <c r="O15"/>
  <c r="M15"/>
  <c r="P15" s="1"/>
  <c r="S15" s="1"/>
  <c r="BR15" s="1"/>
  <c r="BP14"/>
  <c r="BM14"/>
  <c r="BK14"/>
  <c r="BN14" s="1"/>
  <c r="BQ14" s="1"/>
  <c r="BF14"/>
  <c r="BC14"/>
  <c r="BA14"/>
  <c r="BD14" s="1"/>
  <c r="BG14" s="1"/>
  <c r="AV14"/>
  <c r="AS14"/>
  <c r="AQ14"/>
  <c r="AT14" s="1"/>
  <c r="AW14" s="1"/>
  <c r="AL14"/>
  <c r="AI14"/>
  <c r="AG14"/>
  <c r="AJ14" s="1"/>
  <c r="AM14" s="1"/>
  <c r="AB14"/>
  <c r="Y14"/>
  <c r="W14"/>
  <c r="Z14" s="1"/>
  <c r="AC14" s="1"/>
  <c r="R14"/>
  <c r="O14"/>
  <c r="M14"/>
  <c r="P14" s="1"/>
  <c r="S14" s="1"/>
  <c r="BR14" s="1"/>
  <c r="BP13"/>
  <c r="BM13"/>
  <c r="BK13"/>
  <c r="BN13" s="1"/>
  <c r="BQ13" s="1"/>
  <c r="BF13"/>
  <c r="BC13"/>
  <c r="BA13"/>
  <c r="BD13" s="1"/>
  <c r="BG13" s="1"/>
  <c r="AV13"/>
  <c r="AS13"/>
  <c r="AQ13"/>
  <c r="AT13" s="1"/>
  <c r="AW13" s="1"/>
  <c r="AL13"/>
  <c r="AI13"/>
  <c r="AG13"/>
  <c r="AJ13" s="1"/>
  <c r="AM13" s="1"/>
  <c r="AB13"/>
  <c r="Y13"/>
  <c r="W13"/>
  <c r="Z13" s="1"/>
  <c r="AC13" s="1"/>
  <c r="R13"/>
  <c r="O13"/>
  <c r="M13"/>
  <c r="P13" s="1"/>
  <c r="S13" s="1"/>
  <c r="BR13" s="1"/>
  <c r="BP12"/>
  <c r="BM12"/>
  <c r="BK12"/>
  <c r="BN12" s="1"/>
  <c r="BQ12" s="1"/>
  <c r="BF12"/>
  <c r="BC12"/>
  <c r="BA12"/>
  <c r="BD12" s="1"/>
  <c r="BG12" s="1"/>
  <c r="AV12"/>
  <c r="AS12"/>
  <c r="AQ12"/>
  <c r="AT12" s="1"/>
  <c r="AW12" s="1"/>
  <c r="AL12"/>
  <c r="AI12"/>
  <c r="AG12"/>
  <c r="AJ12" s="1"/>
  <c r="AM12" s="1"/>
  <c r="AB12"/>
  <c r="Y12"/>
  <c r="W12"/>
  <c r="Z12" s="1"/>
  <c r="AC12" s="1"/>
  <c r="R12"/>
  <c r="O12"/>
  <c r="M12"/>
  <c r="P12" s="1"/>
  <c r="S12" s="1"/>
  <c r="BR12" s="1"/>
  <c r="BP11"/>
  <c r="BM11"/>
  <c r="BK11"/>
  <c r="BN11" s="1"/>
  <c r="BQ11" s="1"/>
  <c r="BF11"/>
  <c r="BC11"/>
  <c r="BA11"/>
  <c r="BD11" s="1"/>
  <c r="BG11" s="1"/>
  <c r="AV11"/>
  <c r="AS11"/>
  <c r="AQ11"/>
  <c r="AT11" s="1"/>
  <c r="AW11" s="1"/>
  <c r="AL11"/>
  <c r="AI11"/>
  <c r="AG11"/>
  <c r="AJ11" s="1"/>
  <c r="AM11" s="1"/>
  <c r="AB11"/>
  <c r="Y11"/>
  <c r="W11"/>
  <c r="Z11" s="1"/>
  <c r="AC11" s="1"/>
  <c r="R11"/>
  <c r="O11"/>
  <c r="M11"/>
  <c r="P11" s="1"/>
  <c r="S11" s="1"/>
  <c r="BR11" s="1"/>
  <c r="BP10"/>
  <c r="BM10"/>
  <c r="BK10"/>
  <c r="BN10" s="1"/>
  <c r="BQ10" s="1"/>
  <c r="BF10"/>
  <c r="BC10"/>
  <c r="BA10"/>
  <c r="BD10" s="1"/>
  <c r="BG10" s="1"/>
  <c r="AV10"/>
  <c r="AS10"/>
  <c r="AQ10"/>
  <c r="AT10" s="1"/>
  <c r="AW10" s="1"/>
  <c r="AL10"/>
  <c r="AI10"/>
  <c r="AG10"/>
  <c r="AJ10" s="1"/>
  <c r="AM10" s="1"/>
  <c r="AB10"/>
  <c r="Y10"/>
  <c r="W10"/>
  <c r="Z10" s="1"/>
  <c r="AC10" s="1"/>
  <c r="R10"/>
  <c r="O10"/>
  <c r="M10"/>
  <c r="P10" s="1"/>
  <c r="S10" s="1"/>
  <c r="BR10" s="1"/>
  <c r="BP9"/>
  <c r="BM9"/>
  <c r="BK9"/>
  <c r="BN9" s="1"/>
  <c r="BQ9" s="1"/>
  <c r="BF9"/>
  <c r="BC9"/>
  <c r="BA9"/>
  <c r="BD9" s="1"/>
  <c r="BG9" s="1"/>
  <c r="AV9"/>
  <c r="AS9"/>
  <c r="AQ9"/>
  <c r="AT9" s="1"/>
  <c r="AW9" s="1"/>
  <c r="AL9"/>
  <c r="AI9"/>
  <c r="AG9"/>
  <c r="AJ9" s="1"/>
  <c r="AM9" s="1"/>
  <c r="AB9"/>
  <c r="Y9"/>
  <c r="W9"/>
  <c r="Z9" s="1"/>
  <c r="AC9" s="1"/>
  <c r="R9"/>
  <c r="O9"/>
  <c r="M9"/>
  <c r="P9" s="1"/>
  <c r="S9" s="1"/>
  <c r="BR9" s="1"/>
  <c r="BP8"/>
  <c r="BM8"/>
  <c r="BK8"/>
  <c r="BN8" s="1"/>
  <c r="BQ8" s="1"/>
  <c r="BF8"/>
  <c r="BC8"/>
  <c r="BA8"/>
  <c r="BD8" s="1"/>
  <c r="BG8" s="1"/>
  <c r="AV8"/>
  <c r="AS8"/>
  <c r="AQ8"/>
  <c r="AT8" s="1"/>
  <c r="AW8" s="1"/>
  <c r="AL8"/>
  <c r="AI8"/>
  <c r="AG8"/>
  <c r="AJ8" s="1"/>
  <c r="AM8" s="1"/>
  <c r="AB8"/>
  <c r="Y8"/>
  <c r="W8"/>
  <c r="Z8" s="1"/>
  <c r="AC8" s="1"/>
  <c r="R8"/>
  <c r="O8"/>
  <c r="M8"/>
  <c r="P8" s="1"/>
  <c r="S8" s="1"/>
  <c r="BR8" s="1"/>
  <c r="BP7"/>
  <c r="BM7"/>
  <c r="BK7"/>
  <c r="BN7" s="1"/>
  <c r="BQ7" s="1"/>
  <c r="BF7"/>
  <c r="BC7"/>
  <c r="BA7"/>
  <c r="BD7" s="1"/>
  <c r="BG7" s="1"/>
  <c r="AV7"/>
  <c r="AS7"/>
  <c r="AQ7"/>
  <c r="AT7" s="1"/>
  <c r="AW7" s="1"/>
  <c r="AL7"/>
  <c r="AI7"/>
  <c r="AG7"/>
  <c r="AJ7" s="1"/>
  <c r="AM7" s="1"/>
  <c r="AB7"/>
  <c r="Y7"/>
  <c r="W7"/>
  <c r="Z7" s="1"/>
  <c r="AC7" s="1"/>
  <c r="R7"/>
  <c r="O7"/>
  <c r="M7"/>
  <c r="P7" s="1"/>
  <c r="S7" s="1"/>
  <c r="BR7" s="1"/>
  <c r="BP6"/>
  <c r="BM6"/>
  <c r="BK6"/>
  <c r="BN6" s="1"/>
  <c r="BQ6" s="1"/>
  <c r="BF6"/>
  <c r="BC6"/>
  <c r="BA6"/>
  <c r="BD6" s="1"/>
  <c r="BG6" s="1"/>
  <c r="AV6"/>
  <c r="AS6"/>
  <c r="AQ6"/>
  <c r="AT6" s="1"/>
  <c r="AW6" s="1"/>
  <c r="AL6"/>
  <c r="AI6"/>
  <c r="AG6"/>
  <c r="AJ6" s="1"/>
  <c r="AM6" s="1"/>
  <c r="AB6"/>
  <c r="Y6"/>
  <c r="W6"/>
  <c r="Z6" s="1"/>
  <c r="AC6" s="1"/>
  <c r="R6"/>
  <c r="O6"/>
  <c r="M6"/>
  <c r="P6" s="1"/>
  <c r="S6" s="1"/>
  <c r="BR6" s="1"/>
  <c r="BP5"/>
  <c r="BM5"/>
  <c r="BK5"/>
  <c r="BN5" s="1"/>
  <c r="BQ5" s="1"/>
  <c r="BF5"/>
  <c r="BC5"/>
  <c r="BA5"/>
  <c r="BD5" s="1"/>
  <c r="BG5" s="1"/>
  <c r="AV5"/>
  <c r="AS5"/>
  <c r="AQ5"/>
  <c r="AT5" s="1"/>
  <c r="AW5" s="1"/>
  <c r="AL5"/>
  <c r="AI5"/>
  <c r="AG5"/>
  <c r="AJ5" s="1"/>
  <c r="AM5" s="1"/>
  <c r="AB5"/>
  <c r="Y5"/>
  <c r="W5"/>
  <c r="Z5" s="1"/>
  <c r="AC5" s="1"/>
  <c r="R5"/>
  <c r="O5"/>
  <c r="M5"/>
  <c r="P5" s="1"/>
  <c r="S5" s="1"/>
  <c r="BR5" s="1"/>
  <c r="BP4"/>
  <c r="BM4"/>
  <c r="BK4"/>
  <c r="BN4" s="1"/>
  <c r="BQ4" s="1"/>
  <c r="BF4"/>
  <c r="BC4"/>
  <c r="BA4"/>
  <c r="BD4" s="1"/>
  <c r="BG4" s="1"/>
  <c r="AV4"/>
  <c r="AS4"/>
  <c r="AQ4"/>
  <c r="AT4" s="1"/>
  <c r="AW4" s="1"/>
  <c r="AL4"/>
  <c r="AI4"/>
  <c r="AG4"/>
  <c r="AJ4" s="1"/>
  <c r="AM4" s="1"/>
  <c r="AB4"/>
  <c r="Y4"/>
  <c r="W4"/>
  <c r="Z4" s="1"/>
  <c r="AC4" s="1"/>
  <c r="R4"/>
  <c r="O4"/>
  <c r="M4"/>
  <c r="P4" s="1"/>
  <c r="S4" s="1"/>
  <c r="BR4" s="1"/>
  <c r="BP3"/>
  <c r="BM3"/>
  <c r="BK3"/>
  <c r="BN3" s="1"/>
  <c r="BQ3" s="1"/>
  <c r="BF3"/>
  <c r="BC3"/>
  <c r="BA3"/>
  <c r="BD3" s="1"/>
  <c r="BG3" s="1"/>
  <c r="AV3"/>
  <c r="AS3"/>
  <c r="AQ3"/>
  <c r="AT3" s="1"/>
  <c r="AW3" s="1"/>
  <c r="AL3"/>
  <c r="AI3"/>
  <c r="AG3"/>
  <c r="AJ3" s="1"/>
  <c r="AM3" s="1"/>
  <c r="AB3"/>
  <c r="Y3"/>
  <c r="W3"/>
  <c r="Z3" s="1"/>
  <c r="AC3" s="1"/>
  <c r="R3"/>
  <c r="O3"/>
  <c r="M3"/>
  <c r="P3" s="1"/>
  <c r="S3" s="1"/>
  <c r="BR3" s="1"/>
  <c r="F14" i="8" l="1"/>
  <c r="G14"/>
  <c r="BR20" i="1"/>
  <c r="BR21"/>
  <c r="BR22"/>
  <c r="BV5" i="2"/>
  <c r="BV6"/>
  <c r="BV7"/>
  <c r="BV8"/>
  <c r="BV9"/>
  <c r="BV10"/>
  <c r="BV11"/>
  <c r="BV12"/>
  <c r="BV13"/>
  <c r="BV14"/>
  <c r="BV15"/>
  <c r="BV16"/>
  <c r="BV17"/>
  <c r="BV18"/>
  <c r="BV19"/>
  <c r="BV20"/>
  <c r="BV21"/>
  <c r="BV22"/>
  <c r="BV23"/>
  <c r="BV24"/>
  <c r="BV25"/>
  <c r="BV26"/>
  <c r="BV27"/>
  <c r="BV28"/>
  <c r="BV29"/>
  <c r="BV30"/>
  <c r="BV31"/>
  <c r="BV32"/>
  <c r="BV33"/>
  <c r="BV34"/>
  <c r="BV35"/>
  <c r="BV36"/>
  <c r="BV37"/>
  <c r="BV38"/>
  <c r="BV39"/>
  <c r="BV40"/>
  <c r="BV41"/>
  <c r="BV42"/>
  <c r="BV43"/>
  <c r="BV44"/>
  <c r="BV45"/>
  <c r="BV46"/>
  <c r="BV47"/>
  <c r="BV48"/>
  <c r="BV49"/>
  <c r="BV50"/>
  <c r="BV51"/>
  <c r="BV52"/>
  <c r="BV53"/>
  <c r="BV54"/>
  <c r="BV55"/>
  <c r="BV56"/>
  <c r="BV57"/>
  <c r="BV58"/>
  <c r="BV59"/>
  <c r="BV60"/>
  <c r="BV61"/>
  <c r="BV62"/>
  <c r="BV63"/>
  <c r="BV64"/>
  <c r="BV65"/>
  <c r="BV66"/>
  <c r="BV67"/>
  <c r="BV68"/>
  <c r="BV69"/>
  <c r="BV70"/>
  <c r="BV71"/>
  <c r="BV72"/>
  <c r="BV73"/>
  <c r="BV74"/>
  <c r="BV75"/>
  <c r="BV76"/>
  <c r="BV77"/>
  <c r="BV78"/>
  <c r="BV79"/>
  <c r="BV80"/>
  <c r="BV81"/>
  <c r="BV82"/>
  <c r="BV83"/>
  <c r="BV84"/>
  <c r="BV85"/>
  <c r="BV86"/>
  <c r="BV87"/>
  <c r="BV88"/>
  <c r="BV89"/>
  <c r="BV90"/>
  <c r="BV91"/>
  <c r="BV92"/>
  <c r="BV93"/>
  <c r="BV94"/>
  <c r="BV95"/>
  <c r="BV96"/>
  <c r="BV97"/>
  <c r="BV98"/>
  <c r="BV99"/>
  <c r="BV100"/>
  <c r="BV101"/>
  <c r="BV102"/>
  <c r="BV103"/>
  <c r="BV104"/>
  <c r="BV105"/>
  <c r="BV106"/>
  <c r="BV107"/>
  <c r="BV108"/>
  <c r="BV109"/>
  <c r="BV110"/>
  <c r="BV111"/>
  <c r="BV112"/>
  <c r="BV113"/>
  <c r="BV114"/>
  <c r="BV115"/>
  <c r="BV116"/>
  <c r="BV117"/>
  <c r="BV118"/>
  <c r="BV119"/>
  <c r="BV120"/>
  <c r="BV121"/>
  <c r="BV122"/>
  <c r="BV123"/>
  <c r="BV124"/>
  <c r="BV125"/>
  <c r="BV126"/>
  <c r="BV127"/>
  <c r="BV128"/>
  <c r="BV129"/>
  <c r="BV130"/>
  <c r="BV131"/>
  <c r="BV132"/>
  <c r="BV133"/>
  <c r="BV134"/>
  <c r="BV135"/>
  <c r="BV136"/>
  <c r="BV137"/>
  <c r="BV138"/>
  <c r="BV139"/>
  <c r="BV140"/>
  <c r="BV141"/>
  <c r="BV142"/>
  <c r="BV143"/>
  <c r="BV144"/>
  <c r="BV145"/>
  <c r="BV146"/>
  <c r="BV147"/>
  <c r="BV148"/>
  <c r="BV149"/>
  <c r="BV150"/>
  <c r="BV151"/>
  <c r="BV152"/>
  <c r="BV153"/>
  <c r="BV154"/>
  <c r="BV155"/>
  <c r="BV156"/>
  <c r="BV157"/>
  <c r="BV158"/>
  <c r="BV159"/>
  <c r="BV160"/>
  <c r="BV161"/>
  <c r="BV162"/>
  <c r="BV163"/>
  <c r="BV164"/>
  <c r="BV165"/>
  <c r="BV166"/>
  <c r="BV167"/>
  <c r="BV168"/>
  <c r="BV169"/>
  <c r="BV170"/>
  <c r="BV171"/>
  <c r="BV172"/>
  <c r="BV173"/>
  <c r="BV174"/>
  <c r="BV175"/>
  <c r="BV176"/>
  <c r="BV177"/>
  <c r="BV178"/>
  <c r="BV179"/>
  <c r="BV180"/>
  <c r="BV181"/>
  <c r="BV182"/>
  <c r="BV183"/>
  <c r="BV184"/>
  <c r="BV185"/>
  <c r="BV186"/>
  <c r="BV187"/>
  <c r="BV188"/>
  <c r="BV189"/>
  <c r="BV190"/>
  <c r="BV191"/>
  <c r="BV192"/>
  <c r="BV193"/>
  <c r="BV194"/>
  <c r="BV195"/>
  <c r="BV196"/>
  <c r="BV197"/>
  <c r="BV198"/>
  <c r="BV199"/>
  <c r="BV200"/>
  <c r="BV201"/>
  <c r="BV202"/>
  <c r="BV203"/>
  <c r="BV204"/>
  <c r="BV205"/>
  <c r="BN5"/>
  <c r="BO5"/>
  <c r="BP5"/>
  <c r="BR5"/>
  <c r="BS5" s="1"/>
  <c r="BN6"/>
  <c r="BO6"/>
  <c r="BP6"/>
  <c r="BQ6"/>
  <c r="BR6"/>
  <c r="BS6"/>
  <c r="BN7"/>
  <c r="BO7"/>
  <c r="BP7"/>
  <c r="BR7"/>
  <c r="BS7" s="1"/>
  <c r="BN8"/>
  <c r="BO8"/>
  <c r="BP8"/>
  <c r="BQ8"/>
  <c r="BR8"/>
  <c r="BS8"/>
  <c r="BN9"/>
  <c r="BO9"/>
  <c r="BP9"/>
  <c r="BR9"/>
  <c r="BS9" s="1"/>
  <c r="BN10"/>
  <c r="BO10"/>
  <c r="BP10"/>
  <c r="BQ10"/>
  <c r="BR10"/>
  <c r="BS10"/>
  <c r="BN11"/>
  <c r="BO11"/>
  <c r="BP11"/>
  <c r="BR11"/>
  <c r="BS11" s="1"/>
  <c r="BN12"/>
  <c r="BO12"/>
  <c r="BP12"/>
  <c r="BQ12"/>
  <c r="BR12"/>
  <c r="BS12"/>
  <c r="BN13"/>
  <c r="BO13"/>
  <c r="BP13"/>
  <c r="BR13"/>
  <c r="BS13" s="1"/>
  <c r="BN14"/>
  <c r="BO14"/>
  <c r="BP14"/>
  <c r="BQ14"/>
  <c r="BR14"/>
  <c r="BS14"/>
  <c r="BN15"/>
  <c r="BO15"/>
  <c r="BP15"/>
  <c r="BR15"/>
  <c r="BS15" s="1"/>
  <c r="BN16"/>
  <c r="BO16"/>
  <c r="BP16"/>
  <c r="BQ16"/>
  <c r="BR16"/>
  <c r="BS16"/>
  <c r="BN17"/>
  <c r="BO17"/>
  <c r="BP17"/>
  <c r="BR17"/>
  <c r="BS17" s="1"/>
  <c r="BN18"/>
  <c r="BO18"/>
  <c r="BP18"/>
  <c r="BQ18"/>
  <c r="BR18"/>
  <c r="BS18"/>
  <c r="BN19"/>
  <c r="BO19"/>
  <c r="BP19"/>
  <c r="BR19"/>
  <c r="BS19" s="1"/>
  <c r="BN20"/>
  <c r="BO20"/>
  <c r="BP20"/>
  <c r="BQ20"/>
  <c r="BR20"/>
  <c r="BS20"/>
  <c r="BN21"/>
  <c r="BO21"/>
  <c r="BP21"/>
  <c r="BR21"/>
  <c r="BS21" s="1"/>
  <c r="BN22"/>
  <c r="BO22"/>
  <c r="BP22"/>
  <c r="BQ22"/>
  <c r="BR22"/>
  <c r="BS22"/>
  <c r="BN23"/>
  <c r="BO23"/>
  <c r="BP23"/>
  <c r="BR23"/>
  <c r="BS23" s="1"/>
  <c r="BN24"/>
  <c r="BO24"/>
  <c r="BP24"/>
  <c r="BQ24"/>
  <c r="BR24"/>
  <c r="BS24"/>
  <c r="BN25"/>
  <c r="BO25"/>
  <c r="BP25"/>
  <c r="BR25"/>
  <c r="BS25" s="1"/>
  <c r="BN26"/>
  <c r="BO26"/>
  <c r="BP26"/>
  <c r="BQ26"/>
  <c r="BR26"/>
  <c r="BS26"/>
  <c r="BN27"/>
  <c r="BO27"/>
  <c r="BP27"/>
  <c r="BR27"/>
  <c r="BS27" s="1"/>
  <c r="BN28"/>
  <c r="BO28"/>
  <c r="BP28"/>
  <c r="BQ28"/>
  <c r="BR28"/>
  <c r="BS28"/>
  <c r="BN29"/>
  <c r="BO29"/>
  <c r="BP29"/>
  <c r="BR29"/>
  <c r="BS29" s="1"/>
  <c r="BN30"/>
  <c r="BO30"/>
  <c r="BP30"/>
  <c r="BQ30"/>
  <c r="BR30"/>
  <c r="BS30"/>
  <c r="BN31"/>
  <c r="BO31"/>
  <c r="BP31"/>
  <c r="BR31"/>
  <c r="BS31" s="1"/>
  <c r="BN32"/>
  <c r="BO32"/>
  <c r="BP32"/>
  <c r="BQ32"/>
  <c r="BR32"/>
  <c r="BS32"/>
  <c r="BN33"/>
  <c r="BO33"/>
  <c r="BP33"/>
  <c r="BR33"/>
  <c r="BS33" s="1"/>
  <c r="BN34"/>
  <c r="BO34"/>
  <c r="BP34"/>
  <c r="BQ34"/>
  <c r="BR34"/>
  <c r="BS34"/>
  <c r="BN35"/>
  <c r="BO35"/>
  <c r="BP35"/>
  <c r="BR35"/>
  <c r="BS35" s="1"/>
  <c r="BN36"/>
  <c r="BO36"/>
  <c r="BP36"/>
  <c r="BQ36"/>
  <c r="BR36"/>
  <c r="BS36"/>
  <c r="BN37"/>
  <c r="BO37"/>
  <c r="BP37"/>
  <c r="BR37"/>
  <c r="BS37" s="1"/>
  <c r="BN38"/>
  <c r="BO38"/>
  <c r="BP38"/>
  <c r="BQ38"/>
  <c r="BR38"/>
  <c r="BS38"/>
  <c r="BN39"/>
  <c r="BO39"/>
  <c r="BP39"/>
  <c r="BR39"/>
  <c r="BS39" s="1"/>
  <c r="BN40"/>
  <c r="BO40"/>
  <c r="BP40"/>
  <c r="BQ40"/>
  <c r="BR40"/>
  <c r="BS40"/>
  <c r="BN41"/>
  <c r="BO41"/>
  <c r="BP41"/>
  <c r="BR41"/>
  <c r="BS41" s="1"/>
  <c r="BN42"/>
  <c r="BO42"/>
  <c r="BP42"/>
  <c r="BQ42"/>
  <c r="BR42"/>
  <c r="BS42"/>
  <c r="BN43"/>
  <c r="BO43"/>
  <c r="BP43"/>
  <c r="BR43"/>
  <c r="BS43" s="1"/>
  <c r="BN44"/>
  <c r="BO44"/>
  <c r="BP44"/>
  <c r="BQ44"/>
  <c r="BR44"/>
  <c r="BS44"/>
  <c r="BN45"/>
  <c r="BO45"/>
  <c r="BP45"/>
  <c r="BR45"/>
  <c r="BS45" s="1"/>
  <c r="BN46"/>
  <c r="BO46"/>
  <c r="BP46"/>
  <c r="BQ46"/>
  <c r="BR46"/>
  <c r="BS46"/>
  <c r="BN47"/>
  <c r="BO47"/>
  <c r="BP47"/>
  <c r="BR47"/>
  <c r="BS47" s="1"/>
  <c r="BN48"/>
  <c r="BO48"/>
  <c r="BP48"/>
  <c r="BQ48"/>
  <c r="BR48"/>
  <c r="BS48"/>
  <c r="BN49"/>
  <c r="BO49"/>
  <c r="BP49"/>
  <c r="BR49"/>
  <c r="BS49" s="1"/>
  <c r="BN50"/>
  <c r="BO50"/>
  <c r="BP50"/>
  <c r="BQ50"/>
  <c r="BR50"/>
  <c r="BS50"/>
  <c r="BN51"/>
  <c r="BO51"/>
  <c r="BP51"/>
  <c r="BR51"/>
  <c r="BS51" s="1"/>
  <c r="BN52"/>
  <c r="BO52"/>
  <c r="BP52"/>
  <c r="BQ52"/>
  <c r="BR52"/>
  <c r="BS52"/>
  <c r="BN53"/>
  <c r="BO53"/>
  <c r="BP53"/>
  <c r="BR53"/>
  <c r="BS53" s="1"/>
  <c r="BN54"/>
  <c r="BO54"/>
  <c r="BP54"/>
  <c r="BQ54"/>
  <c r="BR54"/>
  <c r="BS54"/>
  <c r="BN55"/>
  <c r="BO55"/>
  <c r="BP55"/>
  <c r="BR55"/>
  <c r="BS55" s="1"/>
  <c r="BN56"/>
  <c r="BO56"/>
  <c r="BP56"/>
  <c r="BQ56"/>
  <c r="BR56"/>
  <c r="BS56"/>
  <c r="BN57"/>
  <c r="BO57"/>
  <c r="BP57"/>
  <c r="BR57"/>
  <c r="BS57" s="1"/>
  <c r="BN58"/>
  <c r="BO58"/>
  <c r="BP58"/>
  <c r="BQ58"/>
  <c r="BR58"/>
  <c r="BS58"/>
  <c r="BN59"/>
  <c r="BO59"/>
  <c r="BP59"/>
  <c r="BR59"/>
  <c r="BS59" s="1"/>
  <c r="BN60"/>
  <c r="BO60"/>
  <c r="BP60"/>
  <c r="BQ60"/>
  <c r="BR60"/>
  <c r="BS60"/>
  <c r="BN61"/>
  <c r="BO61"/>
  <c r="BP61"/>
  <c r="BR61"/>
  <c r="BS61" s="1"/>
  <c r="BN62"/>
  <c r="BO62"/>
  <c r="BP62"/>
  <c r="BQ62"/>
  <c r="BR62"/>
  <c r="BS62"/>
  <c r="BN63"/>
  <c r="BO63"/>
  <c r="BP63"/>
  <c r="BR63"/>
  <c r="BS63" s="1"/>
  <c r="BN64"/>
  <c r="BO64"/>
  <c r="BP64"/>
  <c r="BQ64"/>
  <c r="BR64"/>
  <c r="BS64"/>
  <c r="BN65"/>
  <c r="BO65"/>
  <c r="BP65"/>
  <c r="BR65"/>
  <c r="BS65" s="1"/>
  <c r="BN66"/>
  <c r="BO66"/>
  <c r="BP66"/>
  <c r="BQ66"/>
  <c r="BR66"/>
  <c r="BS66"/>
  <c r="BN67"/>
  <c r="BO67"/>
  <c r="BP67"/>
  <c r="BR67"/>
  <c r="BS67" s="1"/>
  <c r="BN68"/>
  <c r="BO68"/>
  <c r="BP68"/>
  <c r="BQ68"/>
  <c r="BR68"/>
  <c r="BS68"/>
  <c r="BN69"/>
  <c r="BO69"/>
  <c r="BP69"/>
  <c r="BR69"/>
  <c r="BS69" s="1"/>
  <c r="BN70"/>
  <c r="BO70"/>
  <c r="BP70"/>
  <c r="BQ70"/>
  <c r="BR70"/>
  <c r="BS70"/>
  <c r="BN71"/>
  <c r="BO71"/>
  <c r="BP71"/>
  <c r="BR71"/>
  <c r="BS71" s="1"/>
  <c r="BN72"/>
  <c r="BO72"/>
  <c r="BP72"/>
  <c r="BQ72"/>
  <c r="BR72"/>
  <c r="BS72"/>
  <c r="BN73"/>
  <c r="BO73"/>
  <c r="BP73"/>
  <c r="BR73"/>
  <c r="BS73" s="1"/>
  <c r="BN74"/>
  <c r="BO74"/>
  <c r="BP74"/>
  <c r="BQ74"/>
  <c r="BR74"/>
  <c r="BS74"/>
  <c r="BN75"/>
  <c r="BO75"/>
  <c r="BP75"/>
  <c r="BR75"/>
  <c r="BS75" s="1"/>
  <c r="BN76"/>
  <c r="BO76"/>
  <c r="BP76"/>
  <c r="BQ76"/>
  <c r="BR76"/>
  <c r="BS76"/>
  <c r="BN77"/>
  <c r="BO77"/>
  <c r="BP77"/>
  <c r="BR77"/>
  <c r="BS77" s="1"/>
  <c r="BN78"/>
  <c r="BO78"/>
  <c r="BP78"/>
  <c r="BQ78"/>
  <c r="BR78"/>
  <c r="BS78"/>
  <c r="BN79"/>
  <c r="BO79"/>
  <c r="BP79"/>
  <c r="BR79"/>
  <c r="BS79" s="1"/>
  <c r="BN80"/>
  <c r="BO80"/>
  <c r="BP80"/>
  <c r="BQ80"/>
  <c r="BR80"/>
  <c r="BS80"/>
  <c r="BN81"/>
  <c r="BO81"/>
  <c r="BP81"/>
  <c r="BR81"/>
  <c r="BS81" s="1"/>
  <c r="BN82"/>
  <c r="BO82"/>
  <c r="BP82"/>
  <c r="BQ82"/>
  <c r="BR82"/>
  <c r="BS82"/>
  <c r="BN83"/>
  <c r="BO83"/>
  <c r="BP83"/>
  <c r="BR83"/>
  <c r="BS83" s="1"/>
  <c r="BN84"/>
  <c r="BO84"/>
  <c r="BP84"/>
  <c r="BQ84"/>
  <c r="BR84"/>
  <c r="BS84"/>
  <c r="BN85"/>
  <c r="BO85"/>
  <c r="BP85"/>
  <c r="BR85"/>
  <c r="BS85" s="1"/>
  <c r="BN86"/>
  <c r="BO86"/>
  <c r="BP86"/>
  <c r="BQ86"/>
  <c r="BR86"/>
  <c r="BS86"/>
  <c r="BN87"/>
  <c r="BO87"/>
  <c r="BP87"/>
  <c r="BR87"/>
  <c r="BS87" s="1"/>
  <c r="BN88"/>
  <c r="BO88"/>
  <c r="BP88"/>
  <c r="BQ88"/>
  <c r="BR88"/>
  <c r="BS88"/>
  <c r="BN89"/>
  <c r="BO89"/>
  <c r="BP89"/>
  <c r="BR89"/>
  <c r="BS89" s="1"/>
  <c r="BN90"/>
  <c r="BO90"/>
  <c r="BP90"/>
  <c r="BQ90"/>
  <c r="BR90"/>
  <c r="BS90"/>
  <c r="BN91"/>
  <c r="BO91"/>
  <c r="BP91"/>
  <c r="BR91"/>
  <c r="BS91" s="1"/>
  <c r="BN92"/>
  <c r="BO92"/>
  <c r="BP92"/>
  <c r="BQ92"/>
  <c r="BR92"/>
  <c r="BS92"/>
  <c r="BN93"/>
  <c r="BO93"/>
  <c r="BP93"/>
  <c r="BR93"/>
  <c r="BS93" s="1"/>
  <c r="BN94"/>
  <c r="BO94"/>
  <c r="BP94"/>
  <c r="BQ94"/>
  <c r="BR94"/>
  <c r="BS94"/>
  <c r="BN95"/>
  <c r="BO95"/>
  <c r="BP95"/>
  <c r="BR95"/>
  <c r="BS95" s="1"/>
  <c r="BN96"/>
  <c r="BO96"/>
  <c r="BP96"/>
  <c r="BQ96"/>
  <c r="BR96"/>
  <c r="BS96"/>
  <c r="BN97"/>
  <c r="BO97"/>
  <c r="BP97"/>
  <c r="BR97"/>
  <c r="BS97" s="1"/>
  <c r="BN98"/>
  <c r="BO98"/>
  <c r="BP98"/>
  <c r="BQ98"/>
  <c r="BR98"/>
  <c r="BS98"/>
  <c r="BN99"/>
  <c r="BO99"/>
  <c r="BP99"/>
  <c r="BR99"/>
  <c r="BS99" s="1"/>
  <c r="BN100"/>
  <c r="BO100"/>
  <c r="BP100"/>
  <c r="BQ100"/>
  <c r="BR100"/>
  <c r="BS100"/>
  <c r="BN101"/>
  <c r="BO101"/>
  <c r="BP101"/>
  <c r="BR101"/>
  <c r="BS101" s="1"/>
  <c r="BN102"/>
  <c r="BO102"/>
  <c r="BP102"/>
  <c r="BQ102"/>
  <c r="BR102"/>
  <c r="BS102"/>
  <c r="BN103"/>
  <c r="BO103"/>
  <c r="BP103"/>
  <c r="BR103"/>
  <c r="BS103" s="1"/>
  <c r="BN104"/>
  <c r="BO104"/>
  <c r="BP104"/>
  <c r="BQ104"/>
  <c r="BR104"/>
  <c r="BS104"/>
  <c r="BN105"/>
  <c r="BO105"/>
  <c r="BP105"/>
  <c r="BR105"/>
  <c r="BS105" s="1"/>
  <c r="BN106"/>
  <c r="BO106"/>
  <c r="BP106"/>
  <c r="BQ106"/>
  <c r="BR106"/>
  <c r="BS106"/>
  <c r="BN107"/>
  <c r="BO107"/>
  <c r="BP107"/>
  <c r="BR107"/>
  <c r="BS107" s="1"/>
  <c r="BN108"/>
  <c r="BO108"/>
  <c r="BP108"/>
  <c r="BQ108"/>
  <c r="BR108"/>
  <c r="BS108"/>
  <c r="BN109"/>
  <c r="BO109"/>
  <c r="BP109"/>
  <c r="BR109"/>
  <c r="BS109" s="1"/>
  <c r="BN110"/>
  <c r="BO110"/>
  <c r="BP110"/>
  <c r="BQ110"/>
  <c r="BR110"/>
  <c r="BS110"/>
  <c r="BN111"/>
  <c r="BO111"/>
  <c r="BP111"/>
  <c r="BR111"/>
  <c r="BS111" s="1"/>
  <c r="BN112"/>
  <c r="BO112"/>
  <c r="BP112"/>
  <c r="BQ112"/>
  <c r="BR112"/>
  <c r="BS112"/>
  <c r="BN113"/>
  <c r="BO113"/>
  <c r="BP113"/>
  <c r="BR113"/>
  <c r="BS113" s="1"/>
  <c r="BN114"/>
  <c r="BO114"/>
  <c r="BP114"/>
  <c r="BQ114"/>
  <c r="BR114"/>
  <c r="BS114"/>
  <c r="BN115"/>
  <c r="BO115"/>
  <c r="BP115"/>
  <c r="BR115"/>
  <c r="BS115" s="1"/>
  <c r="BN116"/>
  <c r="BO116"/>
  <c r="BP116"/>
  <c r="BQ116"/>
  <c r="BR116"/>
  <c r="BS116"/>
  <c r="BN117"/>
  <c r="BO117"/>
  <c r="BP117"/>
  <c r="BR117"/>
  <c r="BS117" s="1"/>
  <c r="BN118"/>
  <c r="BO118"/>
  <c r="BP118"/>
  <c r="BQ118"/>
  <c r="BR118"/>
  <c r="BS118"/>
  <c r="BN119"/>
  <c r="BO119"/>
  <c r="BP119"/>
  <c r="BR119"/>
  <c r="BS119" s="1"/>
  <c r="BN120"/>
  <c r="BO120"/>
  <c r="BP120"/>
  <c r="BQ120"/>
  <c r="BR120"/>
  <c r="BS120"/>
  <c r="BN121"/>
  <c r="BO121"/>
  <c r="BP121"/>
  <c r="BR121"/>
  <c r="BS121" s="1"/>
  <c r="BN122"/>
  <c r="BO122"/>
  <c r="BP122"/>
  <c r="BQ122"/>
  <c r="BR122"/>
  <c r="BS122"/>
  <c r="BN123"/>
  <c r="BO123"/>
  <c r="BP123"/>
  <c r="BR123"/>
  <c r="BS123" s="1"/>
  <c r="BN124"/>
  <c r="BO124"/>
  <c r="BP124"/>
  <c r="BQ124"/>
  <c r="BR124"/>
  <c r="BS124"/>
  <c r="BN125"/>
  <c r="BO125"/>
  <c r="BP125"/>
  <c r="BR125"/>
  <c r="BS125" s="1"/>
  <c r="BN126"/>
  <c r="BO126"/>
  <c r="BP126"/>
  <c r="BQ126"/>
  <c r="BR126"/>
  <c r="BS126"/>
  <c r="BN127"/>
  <c r="BO127"/>
  <c r="BP127"/>
  <c r="BR127"/>
  <c r="BS127" s="1"/>
  <c r="BN128"/>
  <c r="BO128"/>
  <c r="BP128"/>
  <c r="BQ128"/>
  <c r="BR128"/>
  <c r="BS128"/>
  <c r="BN129"/>
  <c r="BO129"/>
  <c r="BP129"/>
  <c r="BR129"/>
  <c r="BS129" s="1"/>
  <c r="BN130"/>
  <c r="BO130"/>
  <c r="BP130"/>
  <c r="BQ130"/>
  <c r="BR130"/>
  <c r="BS130"/>
  <c r="BN131"/>
  <c r="BO131"/>
  <c r="BP131"/>
  <c r="BR131"/>
  <c r="BS131" s="1"/>
  <c r="BN132"/>
  <c r="BO132"/>
  <c r="BP132"/>
  <c r="BQ132"/>
  <c r="BR132"/>
  <c r="BS132"/>
  <c r="BN133"/>
  <c r="BO133"/>
  <c r="BP133"/>
  <c r="BR133"/>
  <c r="BS133" s="1"/>
  <c r="BN134"/>
  <c r="BO134"/>
  <c r="BP134"/>
  <c r="BQ134"/>
  <c r="BR134"/>
  <c r="BS134"/>
  <c r="BN135"/>
  <c r="BO135"/>
  <c r="BP135"/>
  <c r="BR135"/>
  <c r="BS135" s="1"/>
  <c r="BN136"/>
  <c r="BO136"/>
  <c r="BP136"/>
  <c r="BQ136"/>
  <c r="BR136"/>
  <c r="BS136"/>
  <c r="BN137"/>
  <c r="BO137"/>
  <c r="BP137"/>
  <c r="BR137"/>
  <c r="BS137" s="1"/>
  <c r="BN138"/>
  <c r="BO138"/>
  <c r="BP138"/>
  <c r="BQ138"/>
  <c r="BR138"/>
  <c r="BS138"/>
  <c r="BN139"/>
  <c r="BO139"/>
  <c r="BP139"/>
  <c r="BR139"/>
  <c r="BS139" s="1"/>
  <c r="BN140"/>
  <c r="BO140"/>
  <c r="BP140"/>
  <c r="BQ140"/>
  <c r="BR140"/>
  <c r="BS140"/>
  <c r="BN141"/>
  <c r="BO141"/>
  <c r="BP141"/>
  <c r="BR141"/>
  <c r="BS141" s="1"/>
  <c r="BN142"/>
  <c r="BO142"/>
  <c r="BP142"/>
  <c r="BQ142"/>
  <c r="BR142"/>
  <c r="BS142"/>
  <c r="BN143"/>
  <c r="BO143"/>
  <c r="BP143"/>
  <c r="BR143"/>
  <c r="BS143" s="1"/>
  <c r="BN144"/>
  <c r="BO144"/>
  <c r="BP144"/>
  <c r="BQ144"/>
  <c r="BR144"/>
  <c r="BS144"/>
  <c r="BN145"/>
  <c r="BO145"/>
  <c r="BP145"/>
  <c r="BR145"/>
  <c r="BS145" s="1"/>
  <c r="BN146"/>
  <c r="BO146"/>
  <c r="BP146"/>
  <c r="BQ146"/>
  <c r="BR146"/>
  <c r="BS146"/>
  <c r="BN147"/>
  <c r="BO147"/>
  <c r="BP147"/>
  <c r="BR147"/>
  <c r="BS147" s="1"/>
  <c r="BN148"/>
  <c r="BO148"/>
  <c r="BP148"/>
  <c r="BQ148"/>
  <c r="BR148"/>
  <c r="BS148"/>
  <c r="BN149"/>
  <c r="BO149"/>
  <c r="BP149"/>
  <c r="BR149"/>
  <c r="BS149" s="1"/>
  <c r="BN150"/>
  <c r="BO150"/>
  <c r="BP150"/>
  <c r="BQ150"/>
  <c r="BR150"/>
  <c r="BS150"/>
  <c r="BN151"/>
  <c r="BO151"/>
  <c r="BP151"/>
  <c r="BR151"/>
  <c r="BS151" s="1"/>
  <c r="BN152"/>
  <c r="BO152"/>
  <c r="BP152"/>
  <c r="BQ152"/>
  <c r="BR152"/>
  <c r="BS152"/>
  <c r="BN153"/>
  <c r="BO153"/>
  <c r="BP153"/>
  <c r="BR153"/>
  <c r="BS153" s="1"/>
  <c r="BN154"/>
  <c r="BO154"/>
  <c r="BP154"/>
  <c r="BQ154"/>
  <c r="BR154"/>
  <c r="BS154"/>
  <c r="BN155"/>
  <c r="BO155"/>
  <c r="BP155"/>
  <c r="BR155"/>
  <c r="BS155" s="1"/>
  <c r="BN156"/>
  <c r="BO156"/>
  <c r="BP156"/>
  <c r="BQ156"/>
  <c r="BR156"/>
  <c r="BS156"/>
  <c r="BN157"/>
  <c r="BO157"/>
  <c r="BP157"/>
  <c r="BR157"/>
  <c r="BS157" s="1"/>
  <c r="BN158"/>
  <c r="BO158"/>
  <c r="BP158"/>
  <c r="BQ158"/>
  <c r="BR158"/>
  <c r="BS158"/>
  <c r="BN159"/>
  <c r="BO159"/>
  <c r="BP159"/>
  <c r="BR159"/>
  <c r="BS159" s="1"/>
  <c r="BN160"/>
  <c r="BO160"/>
  <c r="BP160"/>
  <c r="BQ160"/>
  <c r="BR160"/>
  <c r="BS160"/>
  <c r="BN161"/>
  <c r="BO161"/>
  <c r="BP161"/>
  <c r="BR161"/>
  <c r="BS161" s="1"/>
  <c r="BN162"/>
  <c r="BO162"/>
  <c r="BP162"/>
  <c r="BQ162"/>
  <c r="BR162"/>
  <c r="BS162"/>
  <c r="BN163"/>
  <c r="BO163"/>
  <c r="BP163"/>
  <c r="BR163"/>
  <c r="BS163" s="1"/>
  <c r="BN164"/>
  <c r="BO164"/>
  <c r="BP164"/>
  <c r="BQ164"/>
  <c r="BR164"/>
  <c r="BS164"/>
  <c r="BN165"/>
  <c r="BO165"/>
  <c r="BP165"/>
  <c r="BR165"/>
  <c r="BS165" s="1"/>
  <c r="BN166"/>
  <c r="BO166"/>
  <c r="BP166"/>
  <c r="BQ166"/>
  <c r="BR166"/>
  <c r="BS166"/>
  <c r="BN167"/>
  <c r="BO167"/>
  <c r="BP167"/>
  <c r="BR167"/>
  <c r="BS167" s="1"/>
  <c r="BN168"/>
  <c r="BO168"/>
  <c r="BP168"/>
  <c r="BQ168"/>
  <c r="BR168"/>
  <c r="BS168"/>
  <c r="BN169"/>
  <c r="BO169"/>
  <c r="BP169"/>
  <c r="BR169"/>
  <c r="BS169" s="1"/>
  <c r="BN170"/>
  <c r="BO170"/>
  <c r="BP170"/>
  <c r="BQ170"/>
  <c r="BR170"/>
  <c r="BS170"/>
  <c r="BN171"/>
  <c r="BO171"/>
  <c r="BP171"/>
  <c r="BR171"/>
  <c r="BS171" s="1"/>
  <c r="BN172"/>
  <c r="BO172"/>
  <c r="BP172"/>
  <c r="BQ172"/>
  <c r="BR172"/>
  <c r="BS172"/>
  <c r="BN173"/>
  <c r="BO173"/>
  <c r="BP173"/>
  <c r="BR173"/>
  <c r="BS173" s="1"/>
  <c r="BN174"/>
  <c r="BO174"/>
  <c r="BP174"/>
  <c r="BQ174"/>
  <c r="BR174"/>
  <c r="BS174"/>
  <c r="BN175"/>
  <c r="BO175"/>
  <c r="BP175"/>
  <c r="BR175"/>
  <c r="BS175" s="1"/>
  <c r="BN176"/>
  <c r="BO176"/>
  <c r="BP176"/>
  <c r="BR176"/>
  <c r="BS176" s="1"/>
  <c r="BN177"/>
  <c r="BQ177" s="1"/>
  <c r="BO177"/>
  <c r="BP177"/>
  <c r="BR177"/>
  <c r="BS177" s="1"/>
  <c r="BN178"/>
  <c r="BO178"/>
  <c r="BP178"/>
  <c r="BR178"/>
  <c r="BS178" s="1"/>
  <c r="BN179"/>
  <c r="BQ179" s="1"/>
  <c r="BO179"/>
  <c r="BP179"/>
  <c r="BR179"/>
  <c r="BS179" s="1"/>
  <c r="BN180"/>
  <c r="BO180"/>
  <c r="BP180"/>
  <c r="BR180"/>
  <c r="BS180" s="1"/>
  <c r="BN181"/>
  <c r="BQ181" s="1"/>
  <c r="BO181"/>
  <c r="BP181"/>
  <c r="BR181"/>
  <c r="BS181" s="1"/>
  <c r="BN182"/>
  <c r="BO182"/>
  <c r="BP182"/>
  <c r="BR182"/>
  <c r="BS182" s="1"/>
  <c r="BN183"/>
  <c r="BQ183" s="1"/>
  <c r="BO183"/>
  <c r="BP183"/>
  <c r="BR183"/>
  <c r="BS183" s="1"/>
  <c r="BN184"/>
  <c r="BO184"/>
  <c r="BP184"/>
  <c r="BR184"/>
  <c r="BS184" s="1"/>
  <c r="BN185"/>
  <c r="BQ185" s="1"/>
  <c r="BO185"/>
  <c r="BP185"/>
  <c r="BR185"/>
  <c r="BS185" s="1"/>
  <c r="BN186"/>
  <c r="BO186"/>
  <c r="BP186"/>
  <c r="BR186"/>
  <c r="BS186" s="1"/>
  <c r="BN187"/>
  <c r="BQ187" s="1"/>
  <c r="BO187"/>
  <c r="BP187"/>
  <c r="BR187"/>
  <c r="BS187" s="1"/>
  <c r="BN188"/>
  <c r="BO188"/>
  <c r="BP188"/>
  <c r="BR188"/>
  <c r="BS188" s="1"/>
  <c r="BN189"/>
  <c r="BQ189" s="1"/>
  <c r="BO189"/>
  <c r="BP189"/>
  <c r="BR189"/>
  <c r="BS189" s="1"/>
  <c r="BN190"/>
  <c r="BO190"/>
  <c r="BP190"/>
  <c r="BR190"/>
  <c r="BS190" s="1"/>
  <c r="BN191"/>
  <c r="BQ191" s="1"/>
  <c r="BO191"/>
  <c r="BP191"/>
  <c r="BR191"/>
  <c r="BS191" s="1"/>
  <c r="BN192"/>
  <c r="BO192"/>
  <c r="BP192"/>
  <c r="BR192"/>
  <c r="BS192" s="1"/>
  <c r="BN193"/>
  <c r="BQ193" s="1"/>
  <c r="BO193"/>
  <c r="BP193"/>
  <c r="BR193"/>
  <c r="BS193" s="1"/>
  <c r="BN194"/>
  <c r="BO194"/>
  <c r="BP194"/>
  <c r="BR194"/>
  <c r="BS194" s="1"/>
  <c r="BN195"/>
  <c r="BQ195" s="1"/>
  <c r="BO195"/>
  <c r="BP195"/>
  <c r="BR195"/>
  <c r="BS195" s="1"/>
  <c r="BN196"/>
  <c r="BO196"/>
  <c r="BP196"/>
  <c r="BR196"/>
  <c r="BS196" s="1"/>
  <c r="BN197"/>
  <c r="BQ197" s="1"/>
  <c r="BO197"/>
  <c r="BP197"/>
  <c r="BR197"/>
  <c r="BS197" s="1"/>
  <c r="BN198"/>
  <c r="BO198"/>
  <c r="BP198"/>
  <c r="BR198"/>
  <c r="BS198" s="1"/>
  <c r="BN199"/>
  <c r="BQ199" s="1"/>
  <c r="BO199"/>
  <c r="BP199"/>
  <c r="BR199"/>
  <c r="BS199" s="1"/>
  <c r="BN200"/>
  <c r="BO200"/>
  <c r="BP200"/>
  <c r="BR200"/>
  <c r="BS200" s="1"/>
  <c r="BN201"/>
  <c r="BQ201" s="1"/>
  <c r="BO201"/>
  <c r="BP201"/>
  <c r="BR201"/>
  <c r="BS201" s="1"/>
  <c r="BN202"/>
  <c r="BO202"/>
  <c r="BP202"/>
  <c r="BR202"/>
  <c r="BS202" s="1"/>
  <c r="BN203"/>
  <c r="BQ203" s="1"/>
  <c r="BO203"/>
  <c r="BP203"/>
  <c r="BR203"/>
  <c r="BS203" s="1"/>
  <c r="BN204"/>
  <c r="BO204"/>
  <c r="BP204"/>
  <c r="BR204"/>
  <c r="BS204" s="1"/>
  <c r="BN205"/>
  <c r="BQ205" s="1"/>
  <c r="BO205"/>
  <c r="BP205"/>
  <c r="BR205"/>
  <c r="BS205" s="1"/>
  <c r="BH5"/>
  <c r="BH6"/>
  <c r="BH7"/>
  <c r="BH8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30"/>
  <c r="BH31"/>
  <c r="BH32"/>
  <c r="BH33"/>
  <c r="BH34"/>
  <c r="BH35"/>
  <c r="BH36"/>
  <c r="BH37"/>
  <c r="BH38"/>
  <c r="BH39"/>
  <c r="BH40"/>
  <c r="BH41"/>
  <c r="BH42"/>
  <c r="BH43"/>
  <c r="BH44"/>
  <c r="BH45"/>
  <c r="BH46"/>
  <c r="BH47"/>
  <c r="BH48"/>
  <c r="BH49"/>
  <c r="BH50"/>
  <c r="BH51"/>
  <c r="BH52"/>
  <c r="BH53"/>
  <c r="BH54"/>
  <c r="BH55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74"/>
  <c r="BH75"/>
  <c r="BH76"/>
  <c r="BH77"/>
  <c r="BH78"/>
  <c r="BH79"/>
  <c r="BH80"/>
  <c r="BH81"/>
  <c r="BH82"/>
  <c r="BH83"/>
  <c r="BH84"/>
  <c r="BH85"/>
  <c r="BH86"/>
  <c r="BH87"/>
  <c r="BH88"/>
  <c r="BH89"/>
  <c r="BH90"/>
  <c r="BH91"/>
  <c r="BH92"/>
  <c r="BH93"/>
  <c r="BH94"/>
  <c r="BH95"/>
  <c r="BH96"/>
  <c r="BH97"/>
  <c r="BH98"/>
  <c r="BH99"/>
  <c r="BH100"/>
  <c r="BH101"/>
  <c r="BH102"/>
  <c r="BH103"/>
  <c r="BH104"/>
  <c r="BH105"/>
  <c r="BH106"/>
  <c r="BH107"/>
  <c r="BH108"/>
  <c r="BH109"/>
  <c r="BH110"/>
  <c r="BH111"/>
  <c r="BH112"/>
  <c r="BH113"/>
  <c r="BH114"/>
  <c r="BH115"/>
  <c r="BH116"/>
  <c r="BH117"/>
  <c r="BH118"/>
  <c r="BH119"/>
  <c r="BH120"/>
  <c r="BH121"/>
  <c r="BH122"/>
  <c r="BH123"/>
  <c r="BH124"/>
  <c r="BH125"/>
  <c r="BH126"/>
  <c r="BH127"/>
  <c r="BH128"/>
  <c r="BH129"/>
  <c r="BH130"/>
  <c r="BH131"/>
  <c r="BH132"/>
  <c r="BH133"/>
  <c r="BH134"/>
  <c r="BH135"/>
  <c r="BH136"/>
  <c r="BH137"/>
  <c r="BH138"/>
  <c r="BH139"/>
  <c r="BH140"/>
  <c r="BH141"/>
  <c r="BH142"/>
  <c r="BH143"/>
  <c r="BH144"/>
  <c r="BH145"/>
  <c r="BH146"/>
  <c r="BH147"/>
  <c r="BH148"/>
  <c r="BH149"/>
  <c r="BH150"/>
  <c r="BH151"/>
  <c r="BH152"/>
  <c r="BH153"/>
  <c r="BH154"/>
  <c r="BH155"/>
  <c r="BH156"/>
  <c r="BH157"/>
  <c r="BH158"/>
  <c r="BH159"/>
  <c r="BH160"/>
  <c r="BH161"/>
  <c r="BH162"/>
  <c r="BH163"/>
  <c r="BH164"/>
  <c r="BH165"/>
  <c r="BH166"/>
  <c r="BH167"/>
  <c r="BH168"/>
  <c r="BH169"/>
  <c r="BH170"/>
  <c r="BH171"/>
  <c r="BH172"/>
  <c r="BH173"/>
  <c r="BH174"/>
  <c r="BH175"/>
  <c r="BH176"/>
  <c r="BH177"/>
  <c r="BH178"/>
  <c r="BH179"/>
  <c r="BH180"/>
  <c r="BH181"/>
  <c r="BH182"/>
  <c r="BH183"/>
  <c r="BH184"/>
  <c r="BH185"/>
  <c r="BH186"/>
  <c r="BH187"/>
  <c r="BH188"/>
  <c r="BH189"/>
  <c r="BH190"/>
  <c r="BH191"/>
  <c r="BH192"/>
  <c r="BH193"/>
  <c r="BH194"/>
  <c r="BH195"/>
  <c r="BH196"/>
  <c r="BH197"/>
  <c r="BH198"/>
  <c r="BH199"/>
  <c r="BH200"/>
  <c r="BH201"/>
  <c r="BH202"/>
  <c r="BH203"/>
  <c r="BH204"/>
  <c r="BH205"/>
  <c r="AX5"/>
  <c r="AZ5"/>
  <c r="BA5"/>
  <c r="BB5"/>
  <c r="BD5"/>
  <c r="BE5" s="1"/>
  <c r="AX6"/>
  <c r="AZ6"/>
  <c r="BC6" s="1"/>
  <c r="BF6" s="1"/>
  <c r="BA6"/>
  <c r="BB6"/>
  <c r="BD6"/>
  <c r="BE6" s="1"/>
  <c r="AX7"/>
  <c r="AZ7"/>
  <c r="BA7"/>
  <c r="BB7"/>
  <c r="BD7"/>
  <c r="BE7" s="1"/>
  <c r="AX8"/>
  <c r="AZ8"/>
  <c r="BA8"/>
  <c r="BB8"/>
  <c r="BC8"/>
  <c r="BD8"/>
  <c r="BE8"/>
  <c r="AX9"/>
  <c r="AZ9"/>
  <c r="BA9"/>
  <c r="BB9"/>
  <c r="BD9"/>
  <c r="BE9" s="1"/>
  <c r="AX10"/>
  <c r="AZ10"/>
  <c r="BC10" s="1"/>
  <c r="BF10" s="1"/>
  <c r="BA10"/>
  <c r="BB10"/>
  <c r="BD10"/>
  <c r="BE10" s="1"/>
  <c r="AX11"/>
  <c r="AZ11"/>
  <c r="BA11"/>
  <c r="BB11"/>
  <c r="BD11"/>
  <c r="BE11" s="1"/>
  <c r="AX12"/>
  <c r="AZ12"/>
  <c r="BA12"/>
  <c r="BB12"/>
  <c r="BC12"/>
  <c r="BD12"/>
  <c r="BE12"/>
  <c r="AX13"/>
  <c r="AZ13"/>
  <c r="BA13"/>
  <c r="BB13"/>
  <c r="BD13"/>
  <c r="BE13" s="1"/>
  <c r="AX14"/>
  <c r="AZ14"/>
  <c r="BC14" s="1"/>
  <c r="BF14" s="1"/>
  <c r="BA14"/>
  <c r="BB14"/>
  <c r="BD14"/>
  <c r="BE14" s="1"/>
  <c r="AX15"/>
  <c r="AZ15"/>
  <c r="BA15"/>
  <c r="BB15"/>
  <c r="BD15"/>
  <c r="BE15" s="1"/>
  <c r="AX16"/>
  <c r="AZ16"/>
  <c r="BA16"/>
  <c r="BB16"/>
  <c r="BC16"/>
  <c r="BD16"/>
  <c r="BE16"/>
  <c r="AX17"/>
  <c r="AZ17"/>
  <c r="BA17"/>
  <c r="BB17"/>
  <c r="BD17"/>
  <c r="BE17" s="1"/>
  <c r="AX18"/>
  <c r="AZ18"/>
  <c r="BC18" s="1"/>
  <c r="BF18" s="1"/>
  <c r="BA18"/>
  <c r="BB18"/>
  <c r="BD18"/>
  <c r="BE18" s="1"/>
  <c r="AX19"/>
  <c r="AZ19"/>
  <c r="BA19"/>
  <c r="BB19"/>
  <c r="BD19"/>
  <c r="BE19" s="1"/>
  <c r="AX20"/>
  <c r="AZ20"/>
  <c r="BA20"/>
  <c r="BB20"/>
  <c r="BC20"/>
  <c r="BD20"/>
  <c r="BE20"/>
  <c r="AX21"/>
  <c r="AZ21"/>
  <c r="BA21"/>
  <c r="BB21"/>
  <c r="BD21"/>
  <c r="BE21" s="1"/>
  <c r="AX22"/>
  <c r="AZ22"/>
  <c r="BC22" s="1"/>
  <c r="BF22" s="1"/>
  <c r="BA22"/>
  <c r="BB22"/>
  <c r="BD22"/>
  <c r="BE22" s="1"/>
  <c r="AX23"/>
  <c r="AZ23"/>
  <c r="BA23"/>
  <c r="BB23"/>
  <c r="BD23"/>
  <c r="BE23" s="1"/>
  <c r="AX24"/>
  <c r="AZ24"/>
  <c r="BA24"/>
  <c r="BB24"/>
  <c r="BC24"/>
  <c r="BD24"/>
  <c r="BE24"/>
  <c r="AX25"/>
  <c r="AZ25"/>
  <c r="BA25"/>
  <c r="BB25"/>
  <c r="BD25"/>
  <c r="BE25" s="1"/>
  <c r="AX26"/>
  <c r="AZ26"/>
  <c r="BC26" s="1"/>
  <c r="BF26" s="1"/>
  <c r="BA26"/>
  <c r="BB26"/>
  <c r="BD26"/>
  <c r="BE26" s="1"/>
  <c r="AX27"/>
  <c r="AZ27"/>
  <c r="BA27"/>
  <c r="BB27"/>
  <c r="BD27"/>
  <c r="BE27" s="1"/>
  <c r="AX28"/>
  <c r="AZ28"/>
  <c r="BA28"/>
  <c r="BB28"/>
  <c r="BC28"/>
  <c r="BD28"/>
  <c r="BE28"/>
  <c r="AX29"/>
  <c r="AZ29"/>
  <c r="BA29"/>
  <c r="BB29"/>
  <c r="BD29"/>
  <c r="BE29" s="1"/>
  <c r="AX30"/>
  <c r="AZ30"/>
  <c r="BC30" s="1"/>
  <c r="BF30" s="1"/>
  <c r="BA30"/>
  <c r="BB30"/>
  <c r="BD30"/>
  <c r="BE30" s="1"/>
  <c r="AX31"/>
  <c r="AZ31"/>
  <c r="BA31"/>
  <c r="BB31"/>
  <c r="BD31"/>
  <c r="BE31" s="1"/>
  <c r="AX32"/>
  <c r="AZ32"/>
  <c r="BA32"/>
  <c r="BB32"/>
  <c r="BC32"/>
  <c r="BD32"/>
  <c r="BE32"/>
  <c r="AX33"/>
  <c r="AZ33"/>
  <c r="BA33"/>
  <c r="BB33"/>
  <c r="BD33"/>
  <c r="BE33" s="1"/>
  <c r="AX34"/>
  <c r="AZ34"/>
  <c r="BC34" s="1"/>
  <c r="BF34" s="1"/>
  <c r="BA34"/>
  <c r="BB34"/>
  <c r="BD34"/>
  <c r="BE34" s="1"/>
  <c r="AX35"/>
  <c r="AZ35"/>
  <c r="BA35"/>
  <c r="BB35"/>
  <c r="BD35"/>
  <c r="BE35" s="1"/>
  <c r="AX36"/>
  <c r="AZ36"/>
  <c r="BA36"/>
  <c r="BB36"/>
  <c r="BC36"/>
  <c r="BD36"/>
  <c r="BE36"/>
  <c r="AX37"/>
  <c r="AZ37"/>
  <c r="BA37"/>
  <c r="BB37"/>
  <c r="BD37"/>
  <c r="BE37" s="1"/>
  <c r="AX38"/>
  <c r="AZ38"/>
  <c r="BC38" s="1"/>
  <c r="BF38" s="1"/>
  <c r="BA38"/>
  <c r="BB38"/>
  <c r="BD38"/>
  <c r="BE38" s="1"/>
  <c r="AX39"/>
  <c r="AZ39"/>
  <c r="BA39"/>
  <c r="BB39"/>
  <c r="BD39"/>
  <c r="BE39" s="1"/>
  <c r="AX40"/>
  <c r="AZ40"/>
  <c r="BA40"/>
  <c r="BB40"/>
  <c r="BC40"/>
  <c r="BD40"/>
  <c r="BE40"/>
  <c r="AX41"/>
  <c r="AZ41"/>
  <c r="BA41"/>
  <c r="BB41"/>
  <c r="BD41"/>
  <c r="BE41" s="1"/>
  <c r="AX42"/>
  <c r="AZ42"/>
  <c r="BC42" s="1"/>
  <c r="BF42" s="1"/>
  <c r="BA42"/>
  <c r="BB42"/>
  <c r="BD42"/>
  <c r="BE42" s="1"/>
  <c r="AX43"/>
  <c r="AZ43"/>
  <c r="BA43"/>
  <c r="BB43"/>
  <c r="BD43"/>
  <c r="BE43" s="1"/>
  <c r="AX44"/>
  <c r="AZ44"/>
  <c r="BA44"/>
  <c r="BB44"/>
  <c r="BC44"/>
  <c r="BD44"/>
  <c r="BE44"/>
  <c r="AX45"/>
  <c r="AZ45"/>
  <c r="BA45"/>
  <c r="BB45"/>
  <c r="BD45"/>
  <c r="BE45" s="1"/>
  <c r="AX46"/>
  <c r="AZ46"/>
  <c r="BC46" s="1"/>
  <c r="BF46" s="1"/>
  <c r="BA46"/>
  <c r="BB46"/>
  <c r="BD46"/>
  <c r="BE46" s="1"/>
  <c r="AX47"/>
  <c r="AZ47"/>
  <c r="BA47"/>
  <c r="BB47"/>
  <c r="BD47"/>
  <c r="BE47" s="1"/>
  <c r="AX48"/>
  <c r="AZ48"/>
  <c r="BA48"/>
  <c r="BB48"/>
  <c r="BC48"/>
  <c r="BD48"/>
  <c r="BE48"/>
  <c r="AX49"/>
  <c r="AZ49"/>
  <c r="BA49"/>
  <c r="BB49"/>
  <c r="BD49"/>
  <c r="BE49" s="1"/>
  <c r="AX50"/>
  <c r="AZ50"/>
  <c r="BC50" s="1"/>
  <c r="BF50" s="1"/>
  <c r="BA50"/>
  <c r="BB50"/>
  <c r="BD50"/>
  <c r="BE50" s="1"/>
  <c r="AX51"/>
  <c r="AZ51"/>
  <c r="BA51"/>
  <c r="BB51"/>
  <c r="BD51"/>
  <c r="BE51" s="1"/>
  <c r="AX52"/>
  <c r="AZ52"/>
  <c r="BA52"/>
  <c r="BB52"/>
  <c r="BC52"/>
  <c r="BD52"/>
  <c r="BE52"/>
  <c r="AX53"/>
  <c r="AZ53"/>
  <c r="BA53"/>
  <c r="BB53"/>
  <c r="BD53"/>
  <c r="BE53" s="1"/>
  <c r="AX54"/>
  <c r="AZ54"/>
  <c r="BC54" s="1"/>
  <c r="BF54" s="1"/>
  <c r="BA54"/>
  <c r="BB54"/>
  <c r="BD54"/>
  <c r="BE54" s="1"/>
  <c r="AX55"/>
  <c r="AZ55"/>
  <c r="BA55"/>
  <c r="BB55"/>
  <c r="BD55"/>
  <c r="BE55" s="1"/>
  <c r="AX56"/>
  <c r="AZ56"/>
  <c r="BA56"/>
  <c r="BB56"/>
  <c r="BC56"/>
  <c r="BD56"/>
  <c r="BE56"/>
  <c r="AX57"/>
  <c r="AZ57"/>
  <c r="BA57"/>
  <c r="BB57"/>
  <c r="BD57"/>
  <c r="BE57" s="1"/>
  <c r="AX58"/>
  <c r="AZ58"/>
  <c r="BC58" s="1"/>
  <c r="BF58" s="1"/>
  <c r="BA58"/>
  <c r="BB58"/>
  <c r="BD58"/>
  <c r="BE58" s="1"/>
  <c r="AX59"/>
  <c r="AZ59"/>
  <c r="BA59"/>
  <c r="BB59"/>
  <c r="BD59"/>
  <c r="BE59" s="1"/>
  <c r="AX60"/>
  <c r="AZ60"/>
  <c r="BA60"/>
  <c r="BB60"/>
  <c r="BC60"/>
  <c r="BD60"/>
  <c r="BE60"/>
  <c r="AX61"/>
  <c r="AZ61"/>
  <c r="BA61"/>
  <c r="BB61"/>
  <c r="BD61"/>
  <c r="BE61" s="1"/>
  <c r="AX62"/>
  <c r="AZ62"/>
  <c r="BC62" s="1"/>
  <c r="BF62" s="1"/>
  <c r="BA62"/>
  <c r="BB62"/>
  <c r="BD62"/>
  <c r="BE62" s="1"/>
  <c r="AX63"/>
  <c r="AZ63"/>
  <c r="BA63"/>
  <c r="BB63"/>
  <c r="BD63"/>
  <c r="BE63" s="1"/>
  <c r="AX64"/>
  <c r="AZ64"/>
  <c r="BA64"/>
  <c r="BB64"/>
  <c r="BC64"/>
  <c r="BD64"/>
  <c r="BE64"/>
  <c r="AX65"/>
  <c r="AZ65"/>
  <c r="BA65"/>
  <c r="BB65"/>
  <c r="BD65"/>
  <c r="BE65" s="1"/>
  <c r="AX66"/>
  <c r="AZ66"/>
  <c r="BC66" s="1"/>
  <c r="BF66" s="1"/>
  <c r="BA66"/>
  <c r="BB66"/>
  <c r="BD66"/>
  <c r="BE66" s="1"/>
  <c r="AX67"/>
  <c r="AZ67"/>
  <c r="BA67"/>
  <c r="BB67"/>
  <c r="BD67"/>
  <c r="BE67" s="1"/>
  <c r="AX68"/>
  <c r="AZ68"/>
  <c r="BA68"/>
  <c r="BB68"/>
  <c r="BC68"/>
  <c r="BD68"/>
  <c r="BE68"/>
  <c r="AX69"/>
  <c r="AZ69"/>
  <c r="BA69"/>
  <c r="BB69"/>
  <c r="BD69"/>
  <c r="BE69" s="1"/>
  <c r="AX70"/>
  <c r="AZ70"/>
  <c r="BC70" s="1"/>
  <c r="BF70" s="1"/>
  <c r="BA70"/>
  <c r="BB70"/>
  <c r="BD70"/>
  <c r="BE70" s="1"/>
  <c r="AX71"/>
  <c r="AZ71"/>
  <c r="BA71"/>
  <c r="BB71"/>
  <c r="BD71"/>
  <c r="BE71" s="1"/>
  <c r="AX72"/>
  <c r="AZ72"/>
  <c r="BA72"/>
  <c r="BB72"/>
  <c r="BC72"/>
  <c r="BD72"/>
  <c r="BE72"/>
  <c r="AX73"/>
  <c r="AZ73"/>
  <c r="BA73"/>
  <c r="BB73"/>
  <c r="BD73"/>
  <c r="BE73" s="1"/>
  <c r="AX74"/>
  <c r="AZ74"/>
  <c r="BC74" s="1"/>
  <c r="BF74" s="1"/>
  <c r="BA74"/>
  <c r="BB74"/>
  <c r="BD74"/>
  <c r="BE74" s="1"/>
  <c r="AX75"/>
  <c r="AZ75"/>
  <c r="BA75"/>
  <c r="BB75"/>
  <c r="BD75"/>
  <c r="BE75" s="1"/>
  <c r="AX76"/>
  <c r="AZ76"/>
  <c r="BA76"/>
  <c r="BB76"/>
  <c r="BC76"/>
  <c r="BD76"/>
  <c r="BE76"/>
  <c r="AX77"/>
  <c r="AZ77"/>
  <c r="BA77"/>
  <c r="BB77"/>
  <c r="BD77"/>
  <c r="BE77" s="1"/>
  <c r="AX78"/>
  <c r="AZ78"/>
  <c r="BC78" s="1"/>
  <c r="BF78" s="1"/>
  <c r="BA78"/>
  <c r="BB78"/>
  <c r="BD78"/>
  <c r="BE78" s="1"/>
  <c r="AX79"/>
  <c r="AZ79"/>
  <c r="BA79"/>
  <c r="BB79"/>
  <c r="BD79"/>
  <c r="BE79" s="1"/>
  <c r="AX80"/>
  <c r="AZ80"/>
  <c r="BA80"/>
  <c r="BB80"/>
  <c r="BC80"/>
  <c r="BD80"/>
  <c r="BE80"/>
  <c r="AX81"/>
  <c r="AZ81"/>
  <c r="BA81"/>
  <c r="BB81"/>
  <c r="BD81"/>
  <c r="BE81" s="1"/>
  <c r="AX82"/>
  <c r="AZ82"/>
  <c r="BC82" s="1"/>
  <c r="BF82" s="1"/>
  <c r="BA82"/>
  <c r="BB82"/>
  <c r="BD82"/>
  <c r="BE82" s="1"/>
  <c r="AX83"/>
  <c r="AZ83"/>
  <c r="BA83"/>
  <c r="BB83"/>
  <c r="BD83"/>
  <c r="BE83" s="1"/>
  <c r="AX84"/>
  <c r="AZ84"/>
  <c r="BA84"/>
  <c r="BB84"/>
  <c r="BC84"/>
  <c r="BD84"/>
  <c r="BE84"/>
  <c r="AX85"/>
  <c r="AZ85"/>
  <c r="BA85"/>
  <c r="BB85"/>
  <c r="BD85"/>
  <c r="BE85" s="1"/>
  <c r="AX86"/>
  <c r="AZ86"/>
  <c r="BC86" s="1"/>
  <c r="BF86" s="1"/>
  <c r="BA86"/>
  <c r="BB86"/>
  <c r="BD86"/>
  <c r="BE86" s="1"/>
  <c r="AX87"/>
  <c r="AZ87"/>
  <c r="BA87"/>
  <c r="BB87"/>
  <c r="BD87"/>
  <c r="BE87" s="1"/>
  <c r="AX88"/>
  <c r="AZ88"/>
  <c r="BA88"/>
  <c r="BB88"/>
  <c r="BC88"/>
  <c r="BD88"/>
  <c r="BE88"/>
  <c r="AX89"/>
  <c r="AZ89"/>
  <c r="BA89"/>
  <c r="BB89"/>
  <c r="BD89"/>
  <c r="BE89" s="1"/>
  <c r="AX90"/>
  <c r="AZ90"/>
  <c r="BC90" s="1"/>
  <c r="BF90" s="1"/>
  <c r="BA90"/>
  <c r="BB90"/>
  <c r="BD90"/>
  <c r="BE90" s="1"/>
  <c r="AX91"/>
  <c r="AZ91"/>
  <c r="BA91"/>
  <c r="BB91"/>
  <c r="BD91"/>
  <c r="BE91" s="1"/>
  <c r="AX92"/>
  <c r="AZ92"/>
  <c r="BA92"/>
  <c r="BB92"/>
  <c r="BC92"/>
  <c r="BD92"/>
  <c r="BE92"/>
  <c r="AX93"/>
  <c r="AZ93"/>
  <c r="BA93"/>
  <c r="BB93"/>
  <c r="BD93"/>
  <c r="BE93" s="1"/>
  <c r="AX94"/>
  <c r="AZ94"/>
  <c r="BC94" s="1"/>
  <c r="BF94" s="1"/>
  <c r="BA94"/>
  <c r="BB94"/>
  <c r="BD94"/>
  <c r="BE94" s="1"/>
  <c r="AX95"/>
  <c r="AZ95"/>
  <c r="BA95"/>
  <c r="BB95"/>
  <c r="BD95"/>
  <c r="BE95" s="1"/>
  <c r="AX96"/>
  <c r="AZ96"/>
  <c r="BA96"/>
  <c r="BB96"/>
  <c r="BC96"/>
  <c r="BD96"/>
  <c r="BE96"/>
  <c r="AX97"/>
  <c r="AZ97"/>
  <c r="BA97"/>
  <c r="BB97"/>
  <c r="BD97"/>
  <c r="BE97" s="1"/>
  <c r="AX98"/>
  <c r="AZ98"/>
  <c r="BC98" s="1"/>
  <c r="BF98" s="1"/>
  <c r="BA98"/>
  <c r="BB98"/>
  <c r="BD98"/>
  <c r="BE98" s="1"/>
  <c r="AX99"/>
  <c r="AZ99"/>
  <c r="BA99"/>
  <c r="BB99"/>
  <c r="BD99"/>
  <c r="BE99" s="1"/>
  <c r="AX100"/>
  <c r="AZ100"/>
  <c r="BA100"/>
  <c r="BB100"/>
  <c r="BC100"/>
  <c r="BD100"/>
  <c r="BE100"/>
  <c r="AX101"/>
  <c r="AZ101"/>
  <c r="BA101"/>
  <c r="BB101"/>
  <c r="BD101"/>
  <c r="BE101" s="1"/>
  <c r="AX102"/>
  <c r="AZ102"/>
  <c r="BC102" s="1"/>
  <c r="BA102"/>
  <c r="BB102"/>
  <c r="BD102"/>
  <c r="BE102" s="1"/>
  <c r="AX103"/>
  <c r="AZ103"/>
  <c r="BA103"/>
  <c r="BB103"/>
  <c r="BD103"/>
  <c r="BE103" s="1"/>
  <c r="AX104"/>
  <c r="AZ104"/>
  <c r="BA104"/>
  <c r="BB104"/>
  <c r="BC104"/>
  <c r="BD104"/>
  <c r="BE104"/>
  <c r="AX105"/>
  <c r="AZ105"/>
  <c r="BA105"/>
  <c r="BB105"/>
  <c r="BD105"/>
  <c r="BE105" s="1"/>
  <c r="AX106"/>
  <c r="AZ106"/>
  <c r="BC106" s="1"/>
  <c r="BA106"/>
  <c r="BB106"/>
  <c r="BD106"/>
  <c r="BE106" s="1"/>
  <c r="AX107"/>
  <c r="AZ107"/>
  <c r="BA107"/>
  <c r="BB107"/>
  <c r="BD107"/>
  <c r="BE107" s="1"/>
  <c r="AX108"/>
  <c r="AZ108"/>
  <c r="BA108"/>
  <c r="BB108"/>
  <c r="BC108"/>
  <c r="BD108"/>
  <c r="BE108"/>
  <c r="AX109"/>
  <c r="AZ109"/>
  <c r="BA109"/>
  <c r="BB109"/>
  <c r="BD109"/>
  <c r="BE109" s="1"/>
  <c r="AX110"/>
  <c r="AZ110"/>
  <c r="BC110" s="1"/>
  <c r="BA110"/>
  <c r="BB110"/>
  <c r="BD110"/>
  <c r="BE110" s="1"/>
  <c r="AX111"/>
  <c r="AZ111"/>
  <c r="BA111"/>
  <c r="BB111"/>
  <c r="BD111"/>
  <c r="BE111" s="1"/>
  <c r="AX112"/>
  <c r="AZ112"/>
  <c r="BA112"/>
  <c r="BB112"/>
  <c r="BC112"/>
  <c r="BD112"/>
  <c r="BE112"/>
  <c r="AX113"/>
  <c r="AZ113"/>
  <c r="BA113"/>
  <c r="BB113"/>
  <c r="BD113"/>
  <c r="BE113" s="1"/>
  <c r="AX114"/>
  <c r="AZ114"/>
  <c r="BC114" s="1"/>
  <c r="BA114"/>
  <c r="BB114"/>
  <c r="BD114"/>
  <c r="BE114" s="1"/>
  <c r="AX115"/>
  <c r="AZ115"/>
  <c r="BA115"/>
  <c r="BB115"/>
  <c r="BD115"/>
  <c r="BE115" s="1"/>
  <c r="AX116"/>
  <c r="AZ116"/>
  <c r="BA116"/>
  <c r="BB116"/>
  <c r="BC116"/>
  <c r="BD116"/>
  <c r="BE116"/>
  <c r="AX117"/>
  <c r="AZ117"/>
  <c r="BA117"/>
  <c r="BB117"/>
  <c r="BD117"/>
  <c r="BE117" s="1"/>
  <c r="AX118"/>
  <c r="AZ118"/>
  <c r="BC118" s="1"/>
  <c r="BA118"/>
  <c r="BB118"/>
  <c r="BD118"/>
  <c r="BE118" s="1"/>
  <c r="AX119"/>
  <c r="AZ119"/>
  <c r="BA119"/>
  <c r="BB119"/>
  <c r="BD119"/>
  <c r="BE119" s="1"/>
  <c r="AX120"/>
  <c r="AZ120"/>
  <c r="BA120"/>
  <c r="BB120"/>
  <c r="BC120"/>
  <c r="BD120"/>
  <c r="BE120"/>
  <c r="AX121"/>
  <c r="AZ121"/>
  <c r="BA121"/>
  <c r="BB121"/>
  <c r="BD121"/>
  <c r="BE121" s="1"/>
  <c r="AX122"/>
  <c r="AZ122"/>
  <c r="BC122" s="1"/>
  <c r="BA122"/>
  <c r="BB122"/>
  <c r="BD122"/>
  <c r="BE122" s="1"/>
  <c r="AX123"/>
  <c r="AZ123"/>
  <c r="BA123"/>
  <c r="BB123"/>
  <c r="BD123"/>
  <c r="BE123" s="1"/>
  <c r="AX124"/>
  <c r="AZ124"/>
  <c r="BA124"/>
  <c r="BB124"/>
  <c r="BC124"/>
  <c r="BD124"/>
  <c r="BE124"/>
  <c r="AX125"/>
  <c r="AZ125"/>
  <c r="BA125"/>
  <c r="BB125"/>
  <c r="BD125"/>
  <c r="BE125" s="1"/>
  <c r="AX126"/>
  <c r="AZ126"/>
  <c r="BC126" s="1"/>
  <c r="BA126"/>
  <c r="BB126"/>
  <c r="BD126"/>
  <c r="BE126" s="1"/>
  <c r="AX127"/>
  <c r="AZ127"/>
  <c r="BA127"/>
  <c r="BB127"/>
  <c r="BD127"/>
  <c r="BE127" s="1"/>
  <c r="AX128"/>
  <c r="AZ128"/>
  <c r="BA128"/>
  <c r="BB128"/>
  <c r="BC128"/>
  <c r="BD128"/>
  <c r="BE128"/>
  <c r="AX129"/>
  <c r="AZ129"/>
  <c r="BA129"/>
  <c r="BB129"/>
  <c r="BD129"/>
  <c r="BE129" s="1"/>
  <c r="AX130"/>
  <c r="AZ130"/>
  <c r="BC130" s="1"/>
  <c r="BA130"/>
  <c r="BB130"/>
  <c r="BD130"/>
  <c r="BE130" s="1"/>
  <c r="AX131"/>
  <c r="AZ131"/>
  <c r="BA131"/>
  <c r="BB131"/>
  <c r="BD131"/>
  <c r="BE131" s="1"/>
  <c r="AX132"/>
  <c r="AZ132"/>
  <c r="BA132"/>
  <c r="BB132"/>
  <c r="BC132"/>
  <c r="BD132"/>
  <c r="BE132"/>
  <c r="AX133"/>
  <c r="AZ133"/>
  <c r="BA133"/>
  <c r="BB133"/>
  <c r="BC133"/>
  <c r="BD133"/>
  <c r="BE133"/>
  <c r="AX134"/>
  <c r="AZ134"/>
  <c r="BA134"/>
  <c r="BB134"/>
  <c r="BD134"/>
  <c r="BE134" s="1"/>
  <c r="AX135"/>
  <c r="AZ135"/>
  <c r="BC135" s="1"/>
  <c r="BF135" s="1"/>
  <c r="BA135"/>
  <c r="BB135"/>
  <c r="BD135"/>
  <c r="BE135" s="1"/>
  <c r="AX136"/>
  <c r="AZ136"/>
  <c r="BA136"/>
  <c r="BB136"/>
  <c r="BD136"/>
  <c r="BE136" s="1"/>
  <c r="AX137"/>
  <c r="AZ137"/>
  <c r="BA137"/>
  <c r="BB137"/>
  <c r="BC137"/>
  <c r="BD137"/>
  <c r="BE137"/>
  <c r="AX138"/>
  <c r="AZ138"/>
  <c r="BA138"/>
  <c r="BB138"/>
  <c r="BD138"/>
  <c r="BE138" s="1"/>
  <c r="AX139"/>
  <c r="AZ139"/>
  <c r="BC139" s="1"/>
  <c r="BF139" s="1"/>
  <c r="BA139"/>
  <c r="BB139"/>
  <c r="BD139"/>
  <c r="BE139" s="1"/>
  <c r="AX140"/>
  <c r="AZ140"/>
  <c r="BA140"/>
  <c r="BB140"/>
  <c r="BD140"/>
  <c r="BE140" s="1"/>
  <c r="AX141"/>
  <c r="AZ141"/>
  <c r="BA141"/>
  <c r="BB141"/>
  <c r="BC141"/>
  <c r="BD141"/>
  <c r="BE141"/>
  <c r="AX142"/>
  <c r="AZ142"/>
  <c r="BA142"/>
  <c r="BB142"/>
  <c r="BD142"/>
  <c r="BE142" s="1"/>
  <c r="AX143"/>
  <c r="AZ143"/>
  <c r="BC143" s="1"/>
  <c r="BF143" s="1"/>
  <c r="BA143"/>
  <c r="BB143"/>
  <c r="BD143"/>
  <c r="BE143" s="1"/>
  <c r="AX144"/>
  <c r="AZ144"/>
  <c r="BA144"/>
  <c r="BB144"/>
  <c r="BD144"/>
  <c r="BE144" s="1"/>
  <c r="AX145"/>
  <c r="AZ145"/>
  <c r="BA145"/>
  <c r="BB145"/>
  <c r="BC145"/>
  <c r="BD145"/>
  <c r="BE145"/>
  <c r="AX146"/>
  <c r="AZ146"/>
  <c r="BA146"/>
  <c r="BB146"/>
  <c r="BD146"/>
  <c r="BE146" s="1"/>
  <c r="AX147"/>
  <c r="AZ147"/>
  <c r="BC147" s="1"/>
  <c r="BF147" s="1"/>
  <c r="BA147"/>
  <c r="BB147"/>
  <c r="BD147"/>
  <c r="BE147" s="1"/>
  <c r="AX148"/>
  <c r="AZ148"/>
  <c r="BA148"/>
  <c r="BB148"/>
  <c r="BD148"/>
  <c r="BE148" s="1"/>
  <c r="AX149"/>
  <c r="AZ149"/>
  <c r="BA149"/>
  <c r="BB149"/>
  <c r="BC149"/>
  <c r="BD149"/>
  <c r="BE149"/>
  <c r="AX150"/>
  <c r="AZ150"/>
  <c r="BA150"/>
  <c r="BB150"/>
  <c r="BD150"/>
  <c r="BE150" s="1"/>
  <c r="AX151"/>
  <c r="AZ151"/>
  <c r="BC151" s="1"/>
  <c r="BF151" s="1"/>
  <c r="BA151"/>
  <c r="BB151"/>
  <c r="BD151"/>
  <c r="BE151" s="1"/>
  <c r="AX152"/>
  <c r="AZ152"/>
  <c r="BA152"/>
  <c r="BB152"/>
  <c r="BD152"/>
  <c r="BE152" s="1"/>
  <c r="AX153"/>
  <c r="AZ153"/>
  <c r="BA153"/>
  <c r="BB153"/>
  <c r="BC153"/>
  <c r="BD153"/>
  <c r="BE153"/>
  <c r="AX154"/>
  <c r="AZ154"/>
  <c r="BA154"/>
  <c r="BB154"/>
  <c r="BD154"/>
  <c r="BE154" s="1"/>
  <c r="AX155"/>
  <c r="AZ155"/>
  <c r="BC155" s="1"/>
  <c r="BF155" s="1"/>
  <c r="BA155"/>
  <c r="BB155"/>
  <c r="BD155"/>
  <c r="BE155" s="1"/>
  <c r="AX156"/>
  <c r="AZ156"/>
  <c r="BA156"/>
  <c r="BB156"/>
  <c r="BD156"/>
  <c r="BE156" s="1"/>
  <c r="AX157"/>
  <c r="AZ157"/>
  <c r="BA157"/>
  <c r="BB157"/>
  <c r="BC157"/>
  <c r="BD157"/>
  <c r="BE157"/>
  <c r="AX158"/>
  <c r="AZ158"/>
  <c r="BA158"/>
  <c r="BB158"/>
  <c r="BD158"/>
  <c r="BE158" s="1"/>
  <c r="AX159"/>
  <c r="AZ159"/>
  <c r="BC159" s="1"/>
  <c r="BF159" s="1"/>
  <c r="BA159"/>
  <c r="BB159"/>
  <c r="BD159"/>
  <c r="BE159" s="1"/>
  <c r="AX160"/>
  <c r="AZ160"/>
  <c r="BA160"/>
  <c r="BB160"/>
  <c r="BD160"/>
  <c r="BE160" s="1"/>
  <c r="AX161"/>
  <c r="AZ161"/>
  <c r="BA161"/>
  <c r="BB161"/>
  <c r="BC161"/>
  <c r="BD161"/>
  <c r="BE161"/>
  <c r="AX162"/>
  <c r="AZ162"/>
  <c r="BA162"/>
  <c r="BB162"/>
  <c r="BD162"/>
  <c r="BE162" s="1"/>
  <c r="AX163"/>
  <c r="AZ163"/>
  <c r="BC163" s="1"/>
  <c r="BA163"/>
  <c r="BB163"/>
  <c r="BD163"/>
  <c r="BE163" s="1"/>
  <c r="AX164"/>
  <c r="AZ164"/>
  <c r="BA164"/>
  <c r="BB164"/>
  <c r="BD164"/>
  <c r="BE164" s="1"/>
  <c r="AX165"/>
  <c r="AZ165"/>
  <c r="BA165"/>
  <c r="BB165"/>
  <c r="BC165"/>
  <c r="BD165"/>
  <c r="BE165"/>
  <c r="AX166"/>
  <c r="AZ166"/>
  <c r="BA166"/>
  <c r="BB166"/>
  <c r="BD166"/>
  <c r="BE166" s="1"/>
  <c r="AX167"/>
  <c r="AZ167"/>
  <c r="BC167" s="1"/>
  <c r="BA167"/>
  <c r="BB167"/>
  <c r="BD167"/>
  <c r="BE167" s="1"/>
  <c r="AX168"/>
  <c r="AZ168"/>
  <c r="BA168"/>
  <c r="BB168"/>
  <c r="BD168"/>
  <c r="BE168" s="1"/>
  <c r="AX169"/>
  <c r="AZ169"/>
  <c r="BA169"/>
  <c r="BB169"/>
  <c r="BC169"/>
  <c r="BD169"/>
  <c r="BE169"/>
  <c r="AX170"/>
  <c r="AZ170"/>
  <c r="BA170"/>
  <c r="BB170"/>
  <c r="BD170"/>
  <c r="BE170" s="1"/>
  <c r="AX171"/>
  <c r="AZ171"/>
  <c r="BC171" s="1"/>
  <c r="BA171"/>
  <c r="BB171"/>
  <c r="BD171"/>
  <c r="BE171" s="1"/>
  <c r="AX172"/>
  <c r="AZ172"/>
  <c r="BA172"/>
  <c r="BB172"/>
  <c r="BD172"/>
  <c r="BE172" s="1"/>
  <c r="AX173"/>
  <c r="AZ173"/>
  <c r="BA173"/>
  <c r="BB173"/>
  <c r="BC173"/>
  <c r="BD173"/>
  <c r="BE173"/>
  <c r="AX174"/>
  <c r="AZ174"/>
  <c r="BA174"/>
  <c r="BB174"/>
  <c r="BD174"/>
  <c r="BE174" s="1"/>
  <c r="AX175"/>
  <c r="AZ175"/>
  <c r="BC175" s="1"/>
  <c r="BA175"/>
  <c r="BB175"/>
  <c r="BD175"/>
  <c r="BE175" s="1"/>
  <c r="AX176"/>
  <c r="AZ176"/>
  <c r="BA176"/>
  <c r="BB176"/>
  <c r="BD176"/>
  <c r="BE176" s="1"/>
  <c r="AX177"/>
  <c r="AZ177"/>
  <c r="BA177"/>
  <c r="BB177"/>
  <c r="BC177"/>
  <c r="BD177"/>
  <c r="BE177"/>
  <c r="AX178"/>
  <c r="AZ178"/>
  <c r="BA178"/>
  <c r="BB178"/>
  <c r="BD178"/>
  <c r="BE178" s="1"/>
  <c r="AX179"/>
  <c r="AZ179"/>
  <c r="BC179" s="1"/>
  <c r="BA179"/>
  <c r="BB179"/>
  <c r="BD179"/>
  <c r="BE179" s="1"/>
  <c r="AX180"/>
  <c r="AZ180"/>
  <c r="BA180"/>
  <c r="BB180"/>
  <c r="BD180"/>
  <c r="BE180" s="1"/>
  <c r="AX181"/>
  <c r="AZ181"/>
  <c r="BA181"/>
  <c r="BB181"/>
  <c r="BC181"/>
  <c r="BD181"/>
  <c r="BE181"/>
  <c r="AX182"/>
  <c r="AZ182"/>
  <c r="BA182"/>
  <c r="BB182"/>
  <c r="BD182"/>
  <c r="BE182" s="1"/>
  <c r="AX183"/>
  <c r="AZ183"/>
  <c r="BC183" s="1"/>
  <c r="BA183"/>
  <c r="BB183"/>
  <c r="BD183"/>
  <c r="BE183" s="1"/>
  <c r="AX184"/>
  <c r="AZ184"/>
  <c r="BA184"/>
  <c r="BB184"/>
  <c r="BD184"/>
  <c r="BE184" s="1"/>
  <c r="AX185"/>
  <c r="AZ185"/>
  <c r="BA185"/>
  <c r="BB185"/>
  <c r="BC185"/>
  <c r="BD185"/>
  <c r="BE185"/>
  <c r="AX186"/>
  <c r="AZ186"/>
  <c r="BA186"/>
  <c r="BB186"/>
  <c r="BD186"/>
  <c r="BE186" s="1"/>
  <c r="AX187"/>
  <c r="AZ187"/>
  <c r="BC187" s="1"/>
  <c r="BA187"/>
  <c r="BB187"/>
  <c r="BD187"/>
  <c r="BE187" s="1"/>
  <c r="AX188"/>
  <c r="AZ188"/>
  <c r="BA188"/>
  <c r="BB188"/>
  <c r="BD188"/>
  <c r="BE188" s="1"/>
  <c r="AX189"/>
  <c r="AZ189"/>
  <c r="BA189"/>
  <c r="BB189"/>
  <c r="BC189"/>
  <c r="BD189"/>
  <c r="BE189"/>
  <c r="AX190"/>
  <c r="AZ190"/>
  <c r="BA190"/>
  <c r="BB190"/>
  <c r="BD190"/>
  <c r="BE190" s="1"/>
  <c r="AX191"/>
  <c r="AZ191"/>
  <c r="BC191" s="1"/>
  <c r="BA191"/>
  <c r="BB191"/>
  <c r="BD191"/>
  <c r="BE191" s="1"/>
  <c r="AX192"/>
  <c r="AZ192"/>
  <c r="BA192"/>
  <c r="BB192"/>
  <c r="BD192"/>
  <c r="BE192" s="1"/>
  <c r="AX193"/>
  <c r="AZ193"/>
  <c r="BA193"/>
  <c r="BB193"/>
  <c r="BC193"/>
  <c r="BD193"/>
  <c r="BE193"/>
  <c r="AX194"/>
  <c r="AZ194"/>
  <c r="BA194"/>
  <c r="BB194"/>
  <c r="BD194"/>
  <c r="BE194" s="1"/>
  <c r="AX195"/>
  <c r="AZ195"/>
  <c r="BC195" s="1"/>
  <c r="BA195"/>
  <c r="BB195"/>
  <c r="BD195"/>
  <c r="BE195" s="1"/>
  <c r="AX196"/>
  <c r="AZ196"/>
  <c r="BA196"/>
  <c r="BB196"/>
  <c r="BD196"/>
  <c r="BE196" s="1"/>
  <c r="AX197"/>
  <c r="AZ197"/>
  <c r="BA197"/>
  <c r="BB197"/>
  <c r="BC197"/>
  <c r="BD197"/>
  <c r="BE197"/>
  <c r="AX198"/>
  <c r="AZ198"/>
  <c r="BA198"/>
  <c r="BB198"/>
  <c r="BD198"/>
  <c r="BE198" s="1"/>
  <c r="AX199"/>
  <c r="AZ199"/>
  <c r="BC199" s="1"/>
  <c r="BA199"/>
  <c r="BB199"/>
  <c r="BD199"/>
  <c r="BE199" s="1"/>
  <c r="AX200"/>
  <c r="AZ200"/>
  <c r="BA200"/>
  <c r="BB200"/>
  <c r="BD200"/>
  <c r="BE200" s="1"/>
  <c r="AX201"/>
  <c r="AZ201"/>
  <c r="BA201"/>
  <c r="BB201"/>
  <c r="BC201"/>
  <c r="BD201"/>
  <c r="BE201"/>
  <c r="AX202"/>
  <c r="AZ202"/>
  <c r="BA202"/>
  <c r="BB202"/>
  <c r="BD202"/>
  <c r="BE202" s="1"/>
  <c r="AX203"/>
  <c r="AZ203"/>
  <c r="BC203" s="1"/>
  <c r="BA203"/>
  <c r="BB203"/>
  <c r="BD203"/>
  <c r="BE203" s="1"/>
  <c r="AX204"/>
  <c r="AZ204"/>
  <c r="BA204"/>
  <c r="BB204"/>
  <c r="BD204"/>
  <c r="BE204" s="1"/>
  <c r="AX205"/>
  <c r="AZ205"/>
  <c r="BA205"/>
  <c r="BB205"/>
  <c r="BC205"/>
  <c r="BD205"/>
  <c r="BE205"/>
  <c r="AN5"/>
  <c r="AP5"/>
  <c r="AQ5"/>
  <c r="AR5"/>
  <c r="AT5"/>
  <c r="AU5" s="1"/>
  <c r="AN6"/>
  <c r="AP6"/>
  <c r="AS6" s="1"/>
  <c r="AQ6"/>
  <c r="AR6"/>
  <c r="AT6"/>
  <c r="AU6" s="1"/>
  <c r="AN7"/>
  <c r="AP7"/>
  <c r="AQ7"/>
  <c r="AR7"/>
  <c r="AT7"/>
  <c r="AU7" s="1"/>
  <c r="AN8"/>
  <c r="AP8"/>
  <c r="AQ8"/>
  <c r="AR8"/>
  <c r="AS8"/>
  <c r="AT8"/>
  <c r="AU8"/>
  <c r="AN9"/>
  <c r="AP9"/>
  <c r="AQ9"/>
  <c r="AR9"/>
  <c r="AT9"/>
  <c r="AU9" s="1"/>
  <c r="AN10"/>
  <c r="AP10"/>
  <c r="AS10" s="1"/>
  <c r="AQ10"/>
  <c r="AR10"/>
  <c r="AT10"/>
  <c r="AU10" s="1"/>
  <c r="AN11"/>
  <c r="AP11"/>
  <c r="AQ11"/>
  <c r="AR11"/>
  <c r="AT11"/>
  <c r="AU11" s="1"/>
  <c r="AN12"/>
  <c r="AP12"/>
  <c r="AQ12"/>
  <c r="AR12"/>
  <c r="AS12"/>
  <c r="AT12"/>
  <c r="AU12"/>
  <c r="AN13"/>
  <c r="AP13"/>
  <c r="AQ13"/>
  <c r="AR13"/>
  <c r="AT13"/>
  <c r="AU13" s="1"/>
  <c r="AN14"/>
  <c r="AP14"/>
  <c r="AS14" s="1"/>
  <c r="AQ14"/>
  <c r="AR14"/>
  <c r="AT14"/>
  <c r="AU14" s="1"/>
  <c r="AN15"/>
  <c r="AP15"/>
  <c r="AQ15"/>
  <c r="AR15"/>
  <c r="AT15"/>
  <c r="AU15" s="1"/>
  <c r="AN16"/>
  <c r="AP16"/>
  <c r="AQ16"/>
  <c r="AR16"/>
  <c r="AS16"/>
  <c r="AT16"/>
  <c r="AU16"/>
  <c r="AN17"/>
  <c r="AP17"/>
  <c r="AQ17"/>
  <c r="AR17"/>
  <c r="AT17"/>
  <c r="AU17" s="1"/>
  <c r="AN18"/>
  <c r="AP18"/>
  <c r="AS18" s="1"/>
  <c r="AQ18"/>
  <c r="AR18"/>
  <c r="AT18"/>
  <c r="AU18" s="1"/>
  <c r="AN19"/>
  <c r="AP19"/>
  <c r="AQ19"/>
  <c r="AR19"/>
  <c r="AT19"/>
  <c r="AU19" s="1"/>
  <c r="AN20"/>
  <c r="AP20"/>
  <c r="AQ20"/>
  <c r="AR20"/>
  <c r="AS20"/>
  <c r="AT20"/>
  <c r="AU20"/>
  <c r="AN21"/>
  <c r="AP21"/>
  <c r="AQ21"/>
  <c r="AR21"/>
  <c r="AT21"/>
  <c r="AU21" s="1"/>
  <c r="AN22"/>
  <c r="AP22"/>
  <c r="AS22" s="1"/>
  <c r="AV22" s="1"/>
  <c r="AY22" s="1"/>
  <c r="AQ22"/>
  <c r="AR22"/>
  <c r="AT22"/>
  <c r="AU22" s="1"/>
  <c r="AN23"/>
  <c r="AP23"/>
  <c r="AQ23"/>
  <c r="AR23"/>
  <c r="AT23"/>
  <c r="AU23" s="1"/>
  <c r="AN24"/>
  <c r="AP24"/>
  <c r="AQ24"/>
  <c r="AR24"/>
  <c r="AS24"/>
  <c r="AT24"/>
  <c r="AU24"/>
  <c r="AN25"/>
  <c r="AP25"/>
  <c r="AQ25"/>
  <c r="AR25"/>
  <c r="AT25"/>
  <c r="AU25" s="1"/>
  <c r="AN26"/>
  <c r="AP26"/>
  <c r="AS26" s="1"/>
  <c r="AV26" s="1"/>
  <c r="AY26" s="1"/>
  <c r="AQ26"/>
  <c r="AR26"/>
  <c r="AT26"/>
  <c r="AU26" s="1"/>
  <c r="AN27"/>
  <c r="AP27"/>
  <c r="AQ27"/>
  <c r="AR27"/>
  <c r="AT27"/>
  <c r="AU27" s="1"/>
  <c r="AN28"/>
  <c r="AP28"/>
  <c r="AQ28"/>
  <c r="AR28"/>
  <c r="AS28"/>
  <c r="AT28"/>
  <c r="AU28"/>
  <c r="AN29"/>
  <c r="AP29"/>
  <c r="AQ29"/>
  <c r="AR29"/>
  <c r="AT29"/>
  <c r="AU29" s="1"/>
  <c r="AN30"/>
  <c r="AP30"/>
  <c r="AS30" s="1"/>
  <c r="AV30" s="1"/>
  <c r="AY30" s="1"/>
  <c r="AQ30"/>
  <c r="AR30"/>
  <c r="AT30"/>
  <c r="AU30" s="1"/>
  <c r="AN31"/>
  <c r="AP31"/>
  <c r="AQ31"/>
  <c r="AR31"/>
  <c r="AT31"/>
  <c r="AU31" s="1"/>
  <c r="AN32"/>
  <c r="AP32"/>
  <c r="AQ32"/>
  <c r="AR32"/>
  <c r="AS32"/>
  <c r="AT32"/>
  <c r="AU32"/>
  <c r="AN33"/>
  <c r="AP33"/>
  <c r="AQ33"/>
  <c r="AR33"/>
  <c r="AT33"/>
  <c r="AU33" s="1"/>
  <c r="AN34"/>
  <c r="AP34"/>
  <c r="AS34" s="1"/>
  <c r="AV34" s="1"/>
  <c r="AY34" s="1"/>
  <c r="AQ34"/>
  <c r="AR34"/>
  <c r="AT34"/>
  <c r="AU34" s="1"/>
  <c r="AN35"/>
  <c r="AP35"/>
  <c r="AQ35"/>
  <c r="AR35"/>
  <c r="AT35"/>
  <c r="AU35" s="1"/>
  <c r="AN36"/>
  <c r="AP36"/>
  <c r="AQ36"/>
  <c r="AR36"/>
  <c r="AS36"/>
  <c r="AT36"/>
  <c r="AU36"/>
  <c r="AN37"/>
  <c r="AP37"/>
  <c r="AQ37"/>
  <c r="AR37"/>
  <c r="AT37"/>
  <c r="AU37" s="1"/>
  <c r="AN38"/>
  <c r="AP38"/>
  <c r="AS38" s="1"/>
  <c r="AV38" s="1"/>
  <c r="AY38" s="1"/>
  <c r="AQ38"/>
  <c r="AR38"/>
  <c r="AT38"/>
  <c r="AU38" s="1"/>
  <c r="AN39"/>
  <c r="AP39"/>
  <c r="AQ39"/>
  <c r="AR39"/>
  <c r="AT39"/>
  <c r="AU39" s="1"/>
  <c r="AN40"/>
  <c r="AP40"/>
  <c r="AQ40"/>
  <c r="AR40"/>
  <c r="AS40"/>
  <c r="AT40"/>
  <c r="AU40"/>
  <c r="AN41"/>
  <c r="AP41"/>
  <c r="AQ41"/>
  <c r="AR41"/>
  <c r="AT41"/>
  <c r="AU41" s="1"/>
  <c r="AN42"/>
  <c r="AP42"/>
  <c r="AS42" s="1"/>
  <c r="AV42" s="1"/>
  <c r="AY42" s="1"/>
  <c r="AQ42"/>
  <c r="AR42"/>
  <c r="AT42"/>
  <c r="AU42" s="1"/>
  <c r="AN43"/>
  <c r="AP43"/>
  <c r="AQ43"/>
  <c r="AR43"/>
  <c r="AT43"/>
  <c r="AU43" s="1"/>
  <c r="AN44"/>
  <c r="AP44"/>
  <c r="AQ44"/>
  <c r="AR44"/>
  <c r="AS44"/>
  <c r="AT44"/>
  <c r="AU44"/>
  <c r="AN45"/>
  <c r="AP45"/>
  <c r="AQ45"/>
  <c r="AR45"/>
  <c r="AT45"/>
  <c r="AU45" s="1"/>
  <c r="AN46"/>
  <c r="AP46"/>
  <c r="AS46" s="1"/>
  <c r="AV46" s="1"/>
  <c r="AY46" s="1"/>
  <c r="AQ46"/>
  <c r="AR46"/>
  <c r="AT46"/>
  <c r="AU46" s="1"/>
  <c r="AN47"/>
  <c r="AP47"/>
  <c r="AQ47"/>
  <c r="AR47"/>
  <c r="AT47"/>
  <c r="AU47" s="1"/>
  <c r="AN48"/>
  <c r="AP48"/>
  <c r="AQ48"/>
  <c r="AR48"/>
  <c r="AS48"/>
  <c r="AT48"/>
  <c r="AU48"/>
  <c r="AN49"/>
  <c r="AP49"/>
  <c r="AQ49"/>
  <c r="AR49"/>
  <c r="AT49"/>
  <c r="AU49" s="1"/>
  <c r="AN50"/>
  <c r="AP50"/>
  <c r="AS50" s="1"/>
  <c r="AV50" s="1"/>
  <c r="AY50" s="1"/>
  <c r="AQ50"/>
  <c r="AR50"/>
  <c r="AT50"/>
  <c r="AU50" s="1"/>
  <c r="AN51"/>
  <c r="AP51"/>
  <c r="AQ51"/>
  <c r="AR51"/>
  <c r="AT51"/>
  <c r="AU51" s="1"/>
  <c r="AN52"/>
  <c r="AP52"/>
  <c r="AQ52"/>
  <c r="AR52"/>
  <c r="AS52"/>
  <c r="AT52"/>
  <c r="AU52"/>
  <c r="AN53"/>
  <c r="AP53"/>
  <c r="AQ53"/>
  <c r="AR53"/>
  <c r="AT53"/>
  <c r="AU53" s="1"/>
  <c r="AN54"/>
  <c r="AP54"/>
  <c r="AS54" s="1"/>
  <c r="AV54" s="1"/>
  <c r="AY54" s="1"/>
  <c r="AQ54"/>
  <c r="AR54"/>
  <c r="AT54"/>
  <c r="AU54" s="1"/>
  <c r="AN55"/>
  <c r="AP55"/>
  <c r="AQ55"/>
  <c r="AR55"/>
  <c r="AT55"/>
  <c r="AU55" s="1"/>
  <c r="AN56"/>
  <c r="AP56"/>
  <c r="AQ56"/>
  <c r="AR56"/>
  <c r="AS56"/>
  <c r="AT56"/>
  <c r="AU56"/>
  <c r="AN57"/>
  <c r="AP57"/>
  <c r="AQ57"/>
  <c r="AR57"/>
  <c r="AT57"/>
  <c r="AU57" s="1"/>
  <c r="AN58"/>
  <c r="AP58"/>
  <c r="AS58" s="1"/>
  <c r="AV58" s="1"/>
  <c r="AY58" s="1"/>
  <c r="AQ58"/>
  <c r="AR58"/>
  <c r="AT58"/>
  <c r="AU58" s="1"/>
  <c r="AN59"/>
  <c r="AP59"/>
  <c r="AQ59"/>
  <c r="AR59"/>
  <c r="AT59"/>
  <c r="AU59" s="1"/>
  <c r="AN60"/>
  <c r="AP60"/>
  <c r="AQ60"/>
  <c r="AR60"/>
  <c r="AS60"/>
  <c r="AT60"/>
  <c r="AU60"/>
  <c r="AN61"/>
  <c r="AP61"/>
  <c r="AQ61"/>
  <c r="AR61"/>
  <c r="AT61"/>
  <c r="AU61" s="1"/>
  <c r="AN62"/>
  <c r="AP62"/>
  <c r="AS62" s="1"/>
  <c r="AV62" s="1"/>
  <c r="AY62" s="1"/>
  <c r="AQ62"/>
  <c r="AR62"/>
  <c r="AT62"/>
  <c r="AU62" s="1"/>
  <c r="AN63"/>
  <c r="AP63"/>
  <c r="AQ63"/>
  <c r="AR63"/>
  <c r="AT63"/>
  <c r="AU63" s="1"/>
  <c r="AN64"/>
  <c r="AP64"/>
  <c r="AQ64"/>
  <c r="AR64"/>
  <c r="AS64"/>
  <c r="AT64"/>
  <c r="AU64"/>
  <c r="AN65"/>
  <c r="AP65"/>
  <c r="AQ65"/>
  <c r="AR65"/>
  <c r="AT65"/>
  <c r="AU65" s="1"/>
  <c r="AN66"/>
  <c r="AP66"/>
  <c r="AS66" s="1"/>
  <c r="AV66" s="1"/>
  <c r="AY66" s="1"/>
  <c r="AQ66"/>
  <c r="AR66"/>
  <c r="AT66"/>
  <c r="AU66" s="1"/>
  <c r="AN67"/>
  <c r="AP67"/>
  <c r="AQ67"/>
  <c r="AR67"/>
  <c r="AT67"/>
  <c r="AU67" s="1"/>
  <c r="AN68"/>
  <c r="AP68"/>
  <c r="AQ68"/>
  <c r="AR68"/>
  <c r="AS68"/>
  <c r="AT68"/>
  <c r="AU68"/>
  <c r="AN69"/>
  <c r="AP69"/>
  <c r="AQ69"/>
  <c r="AR69"/>
  <c r="AT69"/>
  <c r="AU69" s="1"/>
  <c r="AN70"/>
  <c r="AP70"/>
  <c r="AS70" s="1"/>
  <c r="AV70" s="1"/>
  <c r="AY70" s="1"/>
  <c r="AQ70"/>
  <c r="AR70"/>
  <c r="AT70"/>
  <c r="AU70" s="1"/>
  <c r="AN71"/>
  <c r="AP71"/>
  <c r="AQ71"/>
  <c r="AR71"/>
  <c r="AT71"/>
  <c r="AU71" s="1"/>
  <c r="AN72"/>
  <c r="AP72"/>
  <c r="AQ72"/>
  <c r="AR72"/>
  <c r="AS72"/>
  <c r="AT72"/>
  <c r="AU72"/>
  <c r="AN73"/>
  <c r="AP73"/>
  <c r="AQ73"/>
  <c r="AR73"/>
  <c r="AT73"/>
  <c r="AU73" s="1"/>
  <c r="AN74"/>
  <c r="AP74"/>
  <c r="AS74" s="1"/>
  <c r="AV74" s="1"/>
  <c r="AY74" s="1"/>
  <c r="AQ74"/>
  <c r="AR74"/>
  <c r="AT74"/>
  <c r="AU74" s="1"/>
  <c r="AN75"/>
  <c r="AP75"/>
  <c r="AQ75"/>
  <c r="AR75"/>
  <c r="AT75"/>
  <c r="AU75" s="1"/>
  <c r="AN76"/>
  <c r="AP76"/>
  <c r="AQ76"/>
  <c r="AR76"/>
  <c r="AS76"/>
  <c r="AT76"/>
  <c r="AU76"/>
  <c r="AN77"/>
  <c r="AP77"/>
  <c r="AQ77"/>
  <c r="AR77"/>
  <c r="AT77"/>
  <c r="AU77" s="1"/>
  <c r="AN78"/>
  <c r="AP78"/>
  <c r="AS78" s="1"/>
  <c r="AV78" s="1"/>
  <c r="AY78" s="1"/>
  <c r="AQ78"/>
  <c r="AR78"/>
  <c r="AT78"/>
  <c r="AU78" s="1"/>
  <c r="AN79"/>
  <c r="AP79"/>
  <c r="AQ79"/>
  <c r="AR79"/>
  <c r="AT79"/>
  <c r="AU79" s="1"/>
  <c r="AN80"/>
  <c r="AP80"/>
  <c r="AQ80"/>
  <c r="AR80"/>
  <c r="AS80"/>
  <c r="AT80"/>
  <c r="AU80"/>
  <c r="AN81"/>
  <c r="AP81"/>
  <c r="AQ81"/>
  <c r="AR81"/>
  <c r="AT81"/>
  <c r="AU81" s="1"/>
  <c r="AN82"/>
  <c r="AP82"/>
  <c r="AS82" s="1"/>
  <c r="AV82" s="1"/>
  <c r="AY82" s="1"/>
  <c r="AQ82"/>
  <c r="AR82"/>
  <c r="AT82"/>
  <c r="AU82" s="1"/>
  <c r="AN83"/>
  <c r="AP83"/>
  <c r="AQ83"/>
  <c r="AR83"/>
  <c r="AT83"/>
  <c r="AU83" s="1"/>
  <c r="AN84"/>
  <c r="AP84"/>
  <c r="AQ84"/>
  <c r="AR84"/>
  <c r="AS84"/>
  <c r="AT84"/>
  <c r="AU84"/>
  <c r="AN85"/>
  <c r="AP85"/>
  <c r="AQ85"/>
  <c r="AR85"/>
  <c r="AT85"/>
  <c r="AU85" s="1"/>
  <c r="AN86"/>
  <c r="AP86"/>
  <c r="AS86" s="1"/>
  <c r="AV86" s="1"/>
  <c r="AY86" s="1"/>
  <c r="AQ86"/>
  <c r="AR86"/>
  <c r="AT86"/>
  <c r="AU86" s="1"/>
  <c r="AN87"/>
  <c r="AP87"/>
  <c r="AQ87"/>
  <c r="AR87"/>
  <c r="AT87"/>
  <c r="AU87" s="1"/>
  <c r="AN88"/>
  <c r="AP88"/>
  <c r="AQ88"/>
  <c r="AR88"/>
  <c r="AS88"/>
  <c r="AT88"/>
  <c r="AU88"/>
  <c r="AN89"/>
  <c r="AP89"/>
  <c r="AQ89"/>
  <c r="AR89"/>
  <c r="AT89"/>
  <c r="AU89" s="1"/>
  <c r="AN90"/>
  <c r="AP90"/>
  <c r="AS90" s="1"/>
  <c r="AV90" s="1"/>
  <c r="AY90" s="1"/>
  <c r="AQ90"/>
  <c r="AR90"/>
  <c r="AT90"/>
  <c r="AU90" s="1"/>
  <c r="AN91"/>
  <c r="AP91"/>
  <c r="AQ91"/>
  <c r="AR91"/>
  <c r="AT91"/>
  <c r="AU91" s="1"/>
  <c r="AN92"/>
  <c r="AP92"/>
  <c r="AQ92"/>
  <c r="AR92"/>
  <c r="AS92"/>
  <c r="AT92"/>
  <c r="AU92"/>
  <c r="AN93"/>
  <c r="AP93"/>
  <c r="AQ93"/>
  <c r="AR93"/>
  <c r="AT93"/>
  <c r="AU93" s="1"/>
  <c r="AN94"/>
  <c r="AP94"/>
  <c r="AS94" s="1"/>
  <c r="AV94" s="1"/>
  <c r="AY94" s="1"/>
  <c r="AQ94"/>
  <c r="AR94"/>
  <c r="AT94"/>
  <c r="AU94" s="1"/>
  <c r="AN95"/>
  <c r="AP95"/>
  <c r="AQ95"/>
  <c r="AR95"/>
  <c r="AT95"/>
  <c r="AU95" s="1"/>
  <c r="AN96"/>
  <c r="AP96"/>
  <c r="AQ96"/>
  <c r="AR96"/>
  <c r="AS96"/>
  <c r="AT96"/>
  <c r="AU96"/>
  <c r="AN97"/>
  <c r="AP97"/>
  <c r="AQ97"/>
  <c r="AR97"/>
  <c r="AT97"/>
  <c r="AU97" s="1"/>
  <c r="AN98"/>
  <c r="AP98"/>
  <c r="AS98" s="1"/>
  <c r="AV98" s="1"/>
  <c r="AY98" s="1"/>
  <c r="AQ98"/>
  <c r="AR98"/>
  <c r="AT98"/>
  <c r="AU98" s="1"/>
  <c r="AN99"/>
  <c r="AP99"/>
  <c r="AQ99"/>
  <c r="AR99"/>
  <c r="AT99"/>
  <c r="AU99" s="1"/>
  <c r="AN100"/>
  <c r="AP100"/>
  <c r="AQ100"/>
  <c r="AR100"/>
  <c r="AS100"/>
  <c r="AT100"/>
  <c r="AU100"/>
  <c r="AN101"/>
  <c r="AP101"/>
  <c r="AQ101"/>
  <c r="AR101"/>
  <c r="AT101"/>
  <c r="AU101" s="1"/>
  <c r="AN102"/>
  <c r="AP102"/>
  <c r="AS102" s="1"/>
  <c r="AQ102"/>
  <c r="AR102"/>
  <c r="AT102"/>
  <c r="AU102" s="1"/>
  <c r="AN103"/>
  <c r="AP103"/>
  <c r="AQ103"/>
  <c r="AR103"/>
  <c r="AT103"/>
  <c r="AU103" s="1"/>
  <c r="AN104"/>
  <c r="AP104"/>
  <c r="AQ104"/>
  <c r="AR104"/>
  <c r="AS104"/>
  <c r="AT104"/>
  <c r="AU104"/>
  <c r="AN105"/>
  <c r="AP105"/>
  <c r="AQ105"/>
  <c r="AR105"/>
  <c r="AT105"/>
  <c r="AU105" s="1"/>
  <c r="AN106"/>
  <c r="AP106"/>
  <c r="AS106" s="1"/>
  <c r="AQ106"/>
  <c r="AR106"/>
  <c r="AT106"/>
  <c r="AU106" s="1"/>
  <c r="AN107"/>
  <c r="AP107"/>
  <c r="AQ107"/>
  <c r="AR107"/>
  <c r="AT107"/>
  <c r="AU107" s="1"/>
  <c r="AN108"/>
  <c r="AP108"/>
  <c r="AQ108"/>
  <c r="AR108"/>
  <c r="AS108"/>
  <c r="AT108"/>
  <c r="AU108"/>
  <c r="AN109"/>
  <c r="AP109"/>
  <c r="AQ109"/>
  <c r="AR109"/>
  <c r="AT109"/>
  <c r="AU109" s="1"/>
  <c r="AN110"/>
  <c r="AP110"/>
  <c r="AS110" s="1"/>
  <c r="AQ110"/>
  <c r="AR110"/>
  <c r="AT110"/>
  <c r="AU110" s="1"/>
  <c r="AN111"/>
  <c r="AP111"/>
  <c r="AQ111"/>
  <c r="AR111"/>
  <c r="AT111"/>
  <c r="AU111" s="1"/>
  <c r="AN112"/>
  <c r="AP112"/>
  <c r="AQ112"/>
  <c r="AR112"/>
  <c r="AS112"/>
  <c r="AT112"/>
  <c r="AU112"/>
  <c r="AN113"/>
  <c r="AP113"/>
  <c r="AQ113"/>
  <c r="AR113"/>
  <c r="AT113"/>
  <c r="AU113" s="1"/>
  <c r="AN114"/>
  <c r="AP114"/>
  <c r="AS114" s="1"/>
  <c r="AQ114"/>
  <c r="AR114"/>
  <c r="AT114"/>
  <c r="AU114" s="1"/>
  <c r="AN115"/>
  <c r="AP115"/>
  <c r="AQ115"/>
  <c r="AR115"/>
  <c r="AT115"/>
  <c r="AU115" s="1"/>
  <c r="AN116"/>
  <c r="AP116"/>
  <c r="AQ116"/>
  <c r="AR116"/>
  <c r="AS116"/>
  <c r="AT116"/>
  <c r="AU116"/>
  <c r="AN117"/>
  <c r="AP117"/>
  <c r="AQ117"/>
  <c r="AR117"/>
  <c r="AT117"/>
  <c r="AU117" s="1"/>
  <c r="AN118"/>
  <c r="AP118"/>
  <c r="AS118" s="1"/>
  <c r="AQ118"/>
  <c r="AR118"/>
  <c r="AT118"/>
  <c r="AU118" s="1"/>
  <c r="AN119"/>
  <c r="AP119"/>
  <c r="AQ119"/>
  <c r="AR119"/>
  <c r="AT119"/>
  <c r="AU119" s="1"/>
  <c r="AN120"/>
  <c r="AP120"/>
  <c r="AQ120"/>
  <c r="AR120"/>
  <c r="AS120"/>
  <c r="AT120"/>
  <c r="AU120"/>
  <c r="AN121"/>
  <c r="AP121"/>
  <c r="AQ121"/>
  <c r="AR121"/>
  <c r="AT121"/>
  <c r="AU121" s="1"/>
  <c r="AN122"/>
  <c r="AP122"/>
  <c r="AS122" s="1"/>
  <c r="AQ122"/>
  <c r="AR122"/>
  <c r="AT122"/>
  <c r="AU122" s="1"/>
  <c r="AN123"/>
  <c r="AP123"/>
  <c r="AQ123"/>
  <c r="AR123"/>
  <c r="AT123"/>
  <c r="AU123" s="1"/>
  <c r="AN124"/>
  <c r="AP124"/>
  <c r="AQ124"/>
  <c r="AR124"/>
  <c r="AS124"/>
  <c r="AT124"/>
  <c r="AU124"/>
  <c r="AN125"/>
  <c r="AP125"/>
  <c r="AQ125"/>
  <c r="AR125"/>
  <c r="AT125"/>
  <c r="AU125" s="1"/>
  <c r="AN126"/>
  <c r="AP126"/>
  <c r="AS126" s="1"/>
  <c r="AQ126"/>
  <c r="AR126"/>
  <c r="AT126"/>
  <c r="AU126" s="1"/>
  <c r="AN127"/>
  <c r="AP127"/>
  <c r="AQ127"/>
  <c r="AR127"/>
  <c r="AT127"/>
  <c r="AU127" s="1"/>
  <c r="AN128"/>
  <c r="AP128"/>
  <c r="AQ128"/>
  <c r="AR128"/>
  <c r="AS128"/>
  <c r="AT128"/>
  <c r="AU128"/>
  <c r="AN129"/>
  <c r="AP129"/>
  <c r="AQ129"/>
  <c r="AR129"/>
  <c r="AT129"/>
  <c r="AU129" s="1"/>
  <c r="AN130"/>
  <c r="AP130"/>
  <c r="AS130" s="1"/>
  <c r="AQ130"/>
  <c r="AR130"/>
  <c r="AT130"/>
  <c r="AU130" s="1"/>
  <c r="AN131"/>
  <c r="AP131"/>
  <c r="AQ131"/>
  <c r="AR131"/>
  <c r="AT131"/>
  <c r="AU131" s="1"/>
  <c r="AN132"/>
  <c r="AP132"/>
  <c r="AQ132"/>
  <c r="AR132"/>
  <c r="AS132"/>
  <c r="AT132"/>
  <c r="AU132"/>
  <c r="AN133"/>
  <c r="AP133"/>
  <c r="AQ133"/>
  <c r="AR133"/>
  <c r="AS133"/>
  <c r="AT133"/>
  <c r="AU133"/>
  <c r="AN134"/>
  <c r="AP134"/>
  <c r="AQ134"/>
  <c r="AR134"/>
  <c r="AT134"/>
  <c r="AU134" s="1"/>
  <c r="AN135"/>
  <c r="AP135"/>
  <c r="AS135" s="1"/>
  <c r="AV135" s="1"/>
  <c r="AY135" s="1"/>
  <c r="AQ135"/>
  <c r="AR135"/>
  <c r="AT135"/>
  <c r="AU135" s="1"/>
  <c r="AN136"/>
  <c r="AP136"/>
  <c r="AQ136"/>
  <c r="AR136"/>
  <c r="AT136"/>
  <c r="AU136" s="1"/>
  <c r="AN137"/>
  <c r="AP137"/>
  <c r="AQ137"/>
  <c r="AR137"/>
  <c r="AS137"/>
  <c r="AT137"/>
  <c r="AU137"/>
  <c r="AN138"/>
  <c r="AP138"/>
  <c r="AQ138"/>
  <c r="AR138"/>
  <c r="AT138"/>
  <c r="AU138" s="1"/>
  <c r="AN139"/>
  <c r="AP139"/>
  <c r="AS139" s="1"/>
  <c r="AV139" s="1"/>
  <c r="AY139" s="1"/>
  <c r="AQ139"/>
  <c r="AR139"/>
  <c r="AT139"/>
  <c r="AU139" s="1"/>
  <c r="AN140"/>
  <c r="AP140"/>
  <c r="AQ140"/>
  <c r="AR140"/>
  <c r="AT140"/>
  <c r="AU140" s="1"/>
  <c r="AN141"/>
  <c r="AP141"/>
  <c r="AQ141"/>
  <c r="AR141"/>
  <c r="AS141"/>
  <c r="AT141"/>
  <c r="AU141"/>
  <c r="AN142"/>
  <c r="AP142"/>
  <c r="AQ142"/>
  <c r="AR142"/>
  <c r="AT142"/>
  <c r="AU142" s="1"/>
  <c r="AN143"/>
  <c r="AP143"/>
  <c r="AS143" s="1"/>
  <c r="AV143" s="1"/>
  <c r="AY143" s="1"/>
  <c r="AQ143"/>
  <c r="AR143"/>
  <c r="AT143"/>
  <c r="AU143" s="1"/>
  <c r="AN144"/>
  <c r="AP144"/>
  <c r="AQ144"/>
  <c r="AR144"/>
  <c r="AT144"/>
  <c r="AU144" s="1"/>
  <c r="AN145"/>
  <c r="AP145"/>
  <c r="AQ145"/>
  <c r="AR145"/>
  <c r="AS145"/>
  <c r="AT145"/>
  <c r="AU145"/>
  <c r="AN146"/>
  <c r="AP146"/>
  <c r="AQ146"/>
  <c r="AR146"/>
  <c r="AT146"/>
  <c r="AU146" s="1"/>
  <c r="AN147"/>
  <c r="AP147"/>
  <c r="AS147" s="1"/>
  <c r="AV147" s="1"/>
  <c r="AY147" s="1"/>
  <c r="AQ147"/>
  <c r="AR147"/>
  <c r="AT147"/>
  <c r="AU147" s="1"/>
  <c r="AN148"/>
  <c r="AP148"/>
  <c r="AQ148"/>
  <c r="AR148"/>
  <c r="AT148"/>
  <c r="AU148" s="1"/>
  <c r="AN149"/>
  <c r="AP149"/>
  <c r="AQ149"/>
  <c r="AR149"/>
  <c r="AS149"/>
  <c r="AT149"/>
  <c r="AU149"/>
  <c r="AN150"/>
  <c r="AP150"/>
  <c r="AQ150"/>
  <c r="AR150"/>
  <c r="AT150"/>
  <c r="AU150" s="1"/>
  <c r="AN151"/>
  <c r="AP151"/>
  <c r="AS151" s="1"/>
  <c r="AV151" s="1"/>
  <c r="AY151" s="1"/>
  <c r="AQ151"/>
  <c r="AR151"/>
  <c r="AT151"/>
  <c r="AU151" s="1"/>
  <c r="AN152"/>
  <c r="AP152"/>
  <c r="AQ152"/>
  <c r="AR152"/>
  <c r="AT152"/>
  <c r="AU152" s="1"/>
  <c r="AN153"/>
  <c r="AP153"/>
  <c r="AQ153"/>
  <c r="AR153"/>
  <c r="AS153"/>
  <c r="AT153"/>
  <c r="AU153"/>
  <c r="AN154"/>
  <c r="AP154"/>
  <c r="AQ154"/>
  <c r="AR154"/>
  <c r="AT154"/>
  <c r="AU154" s="1"/>
  <c r="AN155"/>
  <c r="AP155"/>
  <c r="AS155" s="1"/>
  <c r="AV155" s="1"/>
  <c r="AY155" s="1"/>
  <c r="AQ155"/>
  <c r="AR155"/>
  <c r="AT155"/>
  <c r="AU155" s="1"/>
  <c r="AN156"/>
  <c r="AP156"/>
  <c r="AQ156"/>
  <c r="AR156"/>
  <c r="AT156"/>
  <c r="AU156" s="1"/>
  <c r="AN157"/>
  <c r="AP157"/>
  <c r="AQ157"/>
  <c r="AR157"/>
  <c r="AS157"/>
  <c r="AT157"/>
  <c r="AU157"/>
  <c r="AN158"/>
  <c r="AP158"/>
  <c r="AQ158"/>
  <c r="AR158"/>
  <c r="AT158"/>
  <c r="AU158" s="1"/>
  <c r="AN159"/>
  <c r="AP159"/>
  <c r="AS159" s="1"/>
  <c r="AV159" s="1"/>
  <c r="AY159" s="1"/>
  <c r="AQ159"/>
  <c r="AR159"/>
  <c r="AT159"/>
  <c r="AU159" s="1"/>
  <c r="AN160"/>
  <c r="AP160"/>
  <c r="AQ160"/>
  <c r="AR160"/>
  <c r="AT160"/>
  <c r="AU160" s="1"/>
  <c r="AN161"/>
  <c r="AP161"/>
  <c r="AQ161"/>
  <c r="AR161"/>
  <c r="AS161"/>
  <c r="AT161"/>
  <c r="AU161"/>
  <c r="AN162"/>
  <c r="AP162"/>
  <c r="AQ162"/>
  <c r="AR162"/>
  <c r="AT162"/>
  <c r="AU162" s="1"/>
  <c r="AN163"/>
  <c r="AP163"/>
  <c r="AS163" s="1"/>
  <c r="AV163" s="1"/>
  <c r="AY163" s="1"/>
  <c r="AQ163"/>
  <c r="AR163"/>
  <c r="AT163"/>
  <c r="AU163" s="1"/>
  <c r="AN164"/>
  <c r="AP164"/>
  <c r="AQ164"/>
  <c r="AR164"/>
  <c r="AT164"/>
  <c r="AU164" s="1"/>
  <c r="AN165"/>
  <c r="AP165"/>
  <c r="AQ165"/>
  <c r="AR165"/>
  <c r="AS165"/>
  <c r="AT165"/>
  <c r="AU165"/>
  <c r="AN166"/>
  <c r="AP166"/>
  <c r="AQ166"/>
  <c r="AR166"/>
  <c r="AT166"/>
  <c r="AU166" s="1"/>
  <c r="AN167"/>
  <c r="AP167"/>
  <c r="AS167" s="1"/>
  <c r="AV167" s="1"/>
  <c r="AY167" s="1"/>
  <c r="AQ167"/>
  <c r="AR167"/>
  <c r="AT167"/>
  <c r="AU167" s="1"/>
  <c r="AN168"/>
  <c r="AP168"/>
  <c r="AQ168"/>
  <c r="AR168"/>
  <c r="AT168"/>
  <c r="AU168" s="1"/>
  <c r="AN169"/>
  <c r="AP169"/>
  <c r="AQ169"/>
  <c r="AR169"/>
  <c r="AS169"/>
  <c r="AT169"/>
  <c r="AU169"/>
  <c r="AN170"/>
  <c r="AP170"/>
  <c r="AQ170"/>
  <c r="AR170"/>
  <c r="AT170"/>
  <c r="AU170" s="1"/>
  <c r="AN171"/>
  <c r="AP171"/>
  <c r="AS171" s="1"/>
  <c r="AV171" s="1"/>
  <c r="AY171" s="1"/>
  <c r="AQ171"/>
  <c r="AR171"/>
  <c r="AT171"/>
  <c r="AU171" s="1"/>
  <c r="AN172"/>
  <c r="AP172"/>
  <c r="AQ172"/>
  <c r="AR172"/>
  <c r="AT172"/>
  <c r="AU172" s="1"/>
  <c r="AN173"/>
  <c r="AP173"/>
  <c r="AQ173"/>
  <c r="AR173"/>
  <c r="AS173"/>
  <c r="AT173"/>
  <c r="AU173"/>
  <c r="AN174"/>
  <c r="AP174"/>
  <c r="AQ174"/>
  <c r="AR174"/>
  <c r="AT174"/>
  <c r="AU174" s="1"/>
  <c r="AN175"/>
  <c r="AP175"/>
  <c r="AS175" s="1"/>
  <c r="AV175" s="1"/>
  <c r="AY175" s="1"/>
  <c r="AQ175"/>
  <c r="AR175"/>
  <c r="AT175"/>
  <c r="AU175" s="1"/>
  <c r="AN176"/>
  <c r="AP176"/>
  <c r="AQ176"/>
  <c r="AR176"/>
  <c r="AT176"/>
  <c r="AU176" s="1"/>
  <c r="AN177"/>
  <c r="AP177"/>
  <c r="AQ177"/>
  <c r="AR177"/>
  <c r="AS177"/>
  <c r="AT177"/>
  <c r="AU177"/>
  <c r="AN178"/>
  <c r="AP178"/>
  <c r="AQ178"/>
  <c r="AR178"/>
  <c r="AT178"/>
  <c r="AU178" s="1"/>
  <c r="AN179"/>
  <c r="AP179"/>
  <c r="AS179" s="1"/>
  <c r="AV179" s="1"/>
  <c r="AY179" s="1"/>
  <c r="AQ179"/>
  <c r="AR179"/>
  <c r="AT179"/>
  <c r="AU179" s="1"/>
  <c r="AN180"/>
  <c r="AP180"/>
  <c r="AQ180"/>
  <c r="AR180"/>
  <c r="AT180"/>
  <c r="AU180" s="1"/>
  <c r="AN181"/>
  <c r="AP181"/>
  <c r="AQ181"/>
  <c r="AR181"/>
  <c r="AS181"/>
  <c r="AT181"/>
  <c r="AU181"/>
  <c r="AN182"/>
  <c r="AP182"/>
  <c r="AQ182"/>
  <c r="AR182"/>
  <c r="AT182"/>
  <c r="AU182" s="1"/>
  <c r="AN183"/>
  <c r="AP183"/>
  <c r="AS183" s="1"/>
  <c r="AV183" s="1"/>
  <c r="AY183" s="1"/>
  <c r="AQ183"/>
  <c r="AR183"/>
  <c r="AT183"/>
  <c r="AU183" s="1"/>
  <c r="AN184"/>
  <c r="AP184"/>
  <c r="AQ184"/>
  <c r="AR184"/>
  <c r="AT184"/>
  <c r="AU184" s="1"/>
  <c r="AN185"/>
  <c r="AP185"/>
  <c r="AQ185"/>
  <c r="AR185"/>
  <c r="AS185"/>
  <c r="AT185"/>
  <c r="AU185"/>
  <c r="AN186"/>
  <c r="AP186"/>
  <c r="AQ186"/>
  <c r="AR186"/>
  <c r="AT186"/>
  <c r="AU186" s="1"/>
  <c r="AN187"/>
  <c r="AP187"/>
  <c r="AS187" s="1"/>
  <c r="AV187" s="1"/>
  <c r="AY187" s="1"/>
  <c r="AQ187"/>
  <c r="AR187"/>
  <c r="AT187"/>
  <c r="AU187" s="1"/>
  <c r="AN188"/>
  <c r="AP188"/>
  <c r="AQ188"/>
  <c r="AR188"/>
  <c r="AT188"/>
  <c r="AU188" s="1"/>
  <c r="AN189"/>
  <c r="AP189"/>
  <c r="AQ189"/>
  <c r="AR189"/>
  <c r="AS189"/>
  <c r="AT189"/>
  <c r="AU189"/>
  <c r="AN190"/>
  <c r="AP190"/>
  <c r="AQ190"/>
  <c r="AR190"/>
  <c r="AT190"/>
  <c r="AU190" s="1"/>
  <c r="AN191"/>
  <c r="AP191"/>
  <c r="AS191" s="1"/>
  <c r="AV191" s="1"/>
  <c r="AY191" s="1"/>
  <c r="AQ191"/>
  <c r="AR191"/>
  <c r="AT191"/>
  <c r="AU191" s="1"/>
  <c r="AN192"/>
  <c r="AP192"/>
  <c r="AQ192"/>
  <c r="AR192"/>
  <c r="AT192"/>
  <c r="AU192" s="1"/>
  <c r="AN193"/>
  <c r="AP193"/>
  <c r="AQ193"/>
  <c r="AR193"/>
  <c r="AS193"/>
  <c r="AT193"/>
  <c r="AU193"/>
  <c r="AN194"/>
  <c r="AP194"/>
  <c r="AQ194"/>
  <c r="AR194"/>
  <c r="AT194"/>
  <c r="AU194" s="1"/>
  <c r="AN195"/>
  <c r="AP195"/>
  <c r="AS195" s="1"/>
  <c r="AV195" s="1"/>
  <c r="AY195" s="1"/>
  <c r="AQ195"/>
  <c r="AR195"/>
  <c r="AT195"/>
  <c r="AU195" s="1"/>
  <c r="AN196"/>
  <c r="AP196"/>
  <c r="AQ196"/>
  <c r="AR196"/>
  <c r="AT196"/>
  <c r="AU196" s="1"/>
  <c r="AN197"/>
  <c r="AP197"/>
  <c r="AQ197"/>
  <c r="AR197"/>
  <c r="AS197"/>
  <c r="AT197"/>
  <c r="AU197"/>
  <c r="AN198"/>
  <c r="AP198"/>
  <c r="AQ198"/>
  <c r="AR198"/>
  <c r="AT198"/>
  <c r="AU198" s="1"/>
  <c r="AN199"/>
  <c r="AP199"/>
  <c r="AS199" s="1"/>
  <c r="AV199" s="1"/>
  <c r="AY199" s="1"/>
  <c r="AQ199"/>
  <c r="AR199"/>
  <c r="AT199"/>
  <c r="AU199" s="1"/>
  <c r="AN200"/>
  <c r="AP200"/>
  <c r="AQ200"/>
  <c r="AR200"/>
  <c r="AT200"/>
  <c r="AU200" s="1"/>
  <c r="AN201"/>
  <c r="AP201"/>
  <c r="AQ201"/>
  <c r="AR201"/>
  <c r="AS201"/>
  <c r="AT201"/>
  <c r="AU201"/>
  <c r="AN202"/>
  <c r="AP202"/>
  <c r="AQ202"/>
  <c r="AR202"/>
  <c r="AT202"/>
  <c r="AU202" s="1"/>
  <c r="AN203"/>
  <c r="AP203"/>
  <c r="AS203" s="1"/>
  <c r="AV203" s="1"/>
  <c r="AY203" s="1"/>
  <c r="AQ203"/>
  <c r="AR203"/>
  <c r="AT203"/>
  <c r="AU203" s="1"/>
  <c r="AN204"/>
  <c r="AP204"/>
  <c r="AQ204"/>
  <c r="AR204"/>
  <c r="AT204"/>
  <c r="AU204" s="1"/>
  <c r="AN205"/>
  <c r="AP205"/>
  <c r="AQ205"/>
  <c r="AR205"/>
  <c r="AS205"/>
  <c r="AT205"/>
  <c r="AU205"/>
  <c r="AB5"/>
  <c r="AE5"/>
  <c r="AF5"/>
  <c r="AG5"/>
  <c r="AH5"/>
  <c r="AI5"/>
  <c r="AJ5"/>
  <c r="AK5"/>
  <c r="AB6"/>
  <c r="AE6"/>
  <c r="AF6"/>
  <c r="AG6"/>
  <c r="AH6"/>
  <c r="AI6"/>
  <c r="AJ6"/>
  <c r="AK6"/>
  <c r="AB7"/>
  <c r="AE7"/>
  <c r="AF7"/>
  <c r="AG7"/>
  <c r="AH7"/>
  <c r="AI7"/>
  <c r="AJ7"/>
  <c r="AK7"/>
  <c r="AB8"/>
  <c r="AE8"/>
  <c r="AF8"/>
  <c r="AG8"/>
  <c r="AH8"/>
  <c r="AI8"/>
  <c r="AJ8"/>
  <c r="AK8"/>
  <c r="AB9"/>
  <c r="AE9"/>
  <c r="AF9"/>
  <c r="AG9"/>
  <c r="AH9"/>
  <c r="AI9"/>
  <c r="AJ9"/>
  <c r="AK9"/>
  <c r="AB10"/>
  <c r="AE10"/>
  <c r="AF10"/>
  <c r="AG10"/>
  <c r="AH10"/>
  <c r="AI10"/>
  <c r="AJ10"/>
  <c r="AK10"/>
  <c r="AB11"/>
  <c r="AE11"/>
  <c r="AF11"/>
  <c r="AG11"/>
  <c r="AH11"/>
  <c r="AI11"/>
  <c r="AJ11"/>
  <c r="AK11"/>
  <c r="AB12"/>
  <c r="AE12"/>
  <c r="AF12"/>
  <c r="AG12"/>
  <c r="AH12"/>
  <c r="AI12"/>
  <c r="AJ12"/>
  <c r="AK12"/>
  <c r="AB13"/>
  <c r="AE13"/>
  <c r="AF13"/>
  <c r="AG13"/>
  <c r="AH13"/>
  <c r="AI13"/>
  <c r="AJ13"/>
  <c r="AK13"/>
  <c r="AB14"/>
  <c r="AE14"/>
  <c r="AF14"/>
  <c r="AG14"/>
  <c r="AH14"/>
  <c r="AI14"/>
  <c r="AJ14"/>
  <c r="AK14"/>
  <c r="AB15"/>
  <c r="AE15"/>
  <c r="AF15"/>
  <c r="AG15"/>
  <c r="AH15"/>
  <c r="AI15"/>
  <c r="AJ15"/>
  <c r="AK15"/>
  <c r="AB16"/>
  <c r="AE16"/>
  <c r="AF16"/>
  <c r="AG16"/>
  <c r="AH16"/>
  <c r="AI16"/>
  <c r="AJ16"/>
  <c r="AK16"/>
  <c r="AB17"/>
  <c r="AE17"/>
  <c r="AF17"/>
  <c r="AG17"/>
  <c r="AH17"/>
  <c r="AI17"/>
  <c r="AJ17"/>
  <c r="AK17"/>
  <c r="AB18"/>
  <c r="AE18"/>
  <c r="AF18"/>
  <c r="AG18"/>
  <c r="AH18"/>
  <c r="AI18"/>
  <c r="AJ18"/>
  <c r="AK18"/>
  <c r="AB19"/>
  <c r="AE19"/>
  <c r="AF19"/>
  <c r="AG19"/>
  <c r="AH19"/>
  <c r="AI19"/>
  <c r="AJ19"/>
  <c r="AK19"/>
  <c r="AB20"/>
  <c r="AE20"/>
  <c r="AF20"/>
  <c r="AG20"/>
  <c r="AH20"/>
  <c r="AI20"/>
  <c r="AJ20"/>
  <c r="AK20"/>
  <c r="AB21"/>
  <c r="AE21"/>
  <c r="AF21"/>
  <c r="AG21"/>
  <c r="AH21"/>
  <c r="AI21"/>
  <c r="AJ21"/>
  <c r="AK21"/>
  <c r="AB22"/>
  <c r="AE22"/>
  <c r="AF22"/>
  <c r="AG22"/>
  <c r="AH22"/>
  <c r="AI22"/>
  <c r="AJ22"/>
  <c r="AK22"/>
  <c r="AB23"/>
  <c r="AE23"/>
  <c r="AF23"/>
  <c r="AG23"/>
  <c r="AH23"/>
  <c r="AI23"/>
  <c r="AJ23"/>
  <c r="AK23"/>
  <c r="AB24"/>
  <c r="AE24"/>
  <c r="AF24"/>
  <c r="AG24"/>
  <c r="AH24"/>
  <c r="AI24"/>
  <c r="AJ24"/>
  <c r="AK24"/>
  <c r="AB25"/>
  <c r="AE25"/>
  <c r="AF25"/>
  <c r="AG25"/>
  <c r="AH25"/>
  <c r="AI25"/>
  <c r="AJ25"/>
  <c r="AK25"/>
  <c r="AB26"/>
  <c r="AE26"/>
  <c r="AF26"/>
  <c r="AG26"/>
  <c r="AH26"/>
  <c r="AI26"/>
  <c r="AJ26"/>
  <c r="AK26"/>
  <c r="AB27"/>
  <c r="AE27"/>
  <c r="AF27"/>
  <c r="AG27"/>
  <c r="AH27"/>
  <c r="AI27"/>
  <c r="AJ27"/>
  <c r="AK27"/>
  <c r="AB28"/>
  <c r="AE28"/>
  <c r="AF28"/>
  <c r="AG28"/>
  <c r="AH28"/>
  <c r="AI28"/>
  <c r="AJ28"/>
  <c r="AK28"/>
  <c r="AB29"/>
  <c r="AE29"/>
  <c r="AF29"/>
  <c r="AG29"/>
  <c r="AH29"/>
  <c r="AI29"/>
  <c r="AJ29"/>
  <c r="AK29"/>
  <c r="AB30"/>
  <c r="AE30"/>
  <c r="AF30"/>
  <c r="AG30"/>
  <c r="AH30"/>
  <c r="AI30"/>
  <c r="AJ30"/>
  <c r="AK30"/>
  <c r="AB31"/>
  <c r="AE31"/>
  <c r="AF31"/>
  <c r="AG31"/>
  <c r="AH31"/>
  <c r="AI31"/>
  <c r="AJ31"/>
  <c r="AK31"/>
  <c r="AB32"/>
  <c r="AE32"/>
  <c r="AF32"/>
  <c r="AG32"/>
  <c r="AH32"/>
  <c r="AI32"/>
  <c r="AJ32"/>
  <c r="AK32"/>
  <c r="AB33"/>
  <c r="AE33"/>
  <c r="AF33"/>
  <c r="AG33"/>
  <c r="AH33"/>
  <c r="AI33"/>
  <c r="AJ33"/>
  <c r="AK33"/>
  <c r="AB34"/>
  <c r="AE34"/>
  <c r="AF34"/>
  <c r="AG34"/>
  <c r="AH34"/>
  <c r="AI34"/>
  <c r="AJ34"/>
  <c r="AK34"/>
  <c r="AB35"/>
  <c r="AE35"/>
  <c r="AF35"/>
  <c r="AG35"/>
  <c r="AH35"/>
  <c r="AI35"/>
  <c r="AJ35"/>
  <c r="AK35"/>
  <c r="AB36"/>
  <c r="AE36"/>
  <c r="AF36"/>
  <c r="AG36"/>
  <c r="AH36"/>
  <c r="AI36"/>
  <c r="AJ36"/>
  <c r="AK36"/>
  <c r="AB37"/>
  <c r="AE37"/>
  <c r="AF37"/>
  <c r="AG37"/>
  <c r="AH37"/>
  <c r="AI37"/>
  <c r="AJ37"/>
  <c r="AK37"/>
  <c r="AB38"/>
  <c r="AE38"/>
  <c r="AF38"/>
  <c r="AG38"/>
  <c r="AH38"/>
  <c r="AI38"/>
  <c r="AJ38"/>
  <c r="AK38"/>
  <c r="AB39"/>
  <c r="AE39"/>
  <c r="AF39"/>
  <c r="AG39"/>
  <c r="AH39"/>
  <c r="AI39"/>
  <c r="AJ39"/>
  <c r="AK39"/>
  <c r="AB40"/>
  <c r="AE40"/>
  <c r="AF40"/>
  <c r="AG40"/>
  <c r="AH40"/>
  <c r="AI40"/>
  <c r="AJ40"/>
  <c r="AK40"/>
  <c r="AB41"/>
  <c r="AE41"/>
  <c r="AF41"/>
  <c r="AG41"/>
  <c r="AH41"/>
  <c r="AI41"/>
  <c r="AJ41"/>
  <c r="AK41"/>
  <c r="AB42"/>
  <c r="AE42"/>
  <c r="AF42"/>
  <c r="AG42"/>
  <c r="AH42"/>
  <c r="AI42"/>
  <c r="AJ42"/>
  <c r="AK42"/>
  <c r="AB43"/>
  <c r="AE43"/>
  <c r="AF43"/>
  <c r="AG43"/>
  <c r="AH43"/>
  <c r="AI43"/>
  <c r="AJ43"/>
  <c r="AK43"/>
  <c r="AB44"/>
  <c r="AE44"/>
  <c r="AF44"/>
  <c r="AG44"/>
  <c r="AH44"/>
  <c r="AI44"/>
  <c r="AJ44"/>
  <c r="AK44"/>
  <c r="AB45"/>
  <c r="AE45"/>
  <c r="AF45"/>
  <c r="AG45"/>
  <c r="AH45"/>
  <c r="AI45"/>
  <c r="AJ45"/>
  <c r="AK45"/>
  <c r="AB46"/>
  <c r="AE46"/>
  <c r="AF46"/>
  <c r="AG46"/>
  <c r="AH46"/>
  <c r="AI46"/>
  <c r="AJ46"/>
  <c r="AK46"/>
  <c r="AB47"/>
  <c r="AE47"/>
  <c r="AF47"/>
  <c r="AG47"/>
  <c r="AH47"/>
  <c r="AI47"/>
  <c r="AJ47"/>
  <c r="AK47"/>
  <c r="AB48"/>
  <c r="AE48"/>
  <c r="AF48"/>
  <c r="AG48"/>
  <c r="AH48"/>
  <c r="AI48"/>
  <c r="AJ48"/>
  <c r="AK48"/>
  <c r="AB49"/>
  <c r="AE49"/>
  <c r="AF49"/>
  <c r="AG49"/>
  <c r="AH49"/>
  <c r="AI49"/>
  <c r="AJ49"/>
  <c r="AK49"/>
  <c r="AB50"/>
  <c r="AE50"/>
  <c r="AF50"/>
  <c r="AG50"/>
  <c r="AH50"/>
  <c r="AI50"/>
  <c r="AJ50"/>
  <c r="AK50"/>
  <c r="AB51"/>
  <c r="AE51"/>
  <c r="AF51"/>
  <c r="AG51"/>
  <c r="AH51"/>
  <c r="AI51"/>
  <c r="AJ51"/>
  <c r="AK51"/>
  <c r="AB52"/>
  <c r="AE52"/>
  <c r="AF52"/>
  <c r="AG52"/>
  <c r="AH52"/>
  <c r="AI52"/>
  <c r="AJ52"/>
  <c r="AK52"/>
  <c r="AB53"/>
  <c r="AE53"/>
  <c r="AF53"/>
  <c r="AG53"/>
  <c r="AH53"/>
  <c r="AI53"/>
  <c r="AJ53"/>
  <c r="AK53"/>
  <c r="AB54"/>
  <c r="AE54"/>
  <c r="AF54"/>
  <c r="AG54"/>
  <c r="AH54"/>
  <c r="AI54"/>
  <c r="AJ54"/>
  <c r="AK54"/>
  <c r="AB55"/>
  <c r="AE55"/>
  <c r="AF55"/>
  <c r="AG55"/>
  <c r="AH55"/>
  <c r="AI55"/>
  <c r="AJ55"/>
  <c r="AK55"/>
  <c r="AB56"/>
  <c r="AE56"/>
  <c r="AF56"/>
  <c r="AG56"/>
  <c r="AH56"/>
  <c r="AI56"/>
  <c r="AJ56"/>
  <c r="AK56"/>
  <c r="AB57"/>
  <c r="AE57"/>
  <c r="AF57"/>
  <c r="AG57"/>
  <c r="AH57"/>
  <c r="AI57"/>
  <c r="AJ57"/>
  <c r="AK57"/>
  <c r="AB58"/>
  <c r="AE58"/>
  <c r="AF58"/>
  <c r="AG58"/>
  <c r="AH58"/>
  <c r="AI58"/>
  <c r="AJ58"/>
  <c r="AK58"/>
  <c r="AB59"/>
  <c r="AE59"/>
  <c r="AF59"/>
  <c r="AG59"/>
  <c r="AH59"/>
  <c r="AI59"/>
  <c r="AJ59"/>
  <c r="AK59"/>
  <c r="AB60"/>
  <c r="AE60"/>
  <c r="AF60"/>
  <c r="AG60"/>
  <c r="AH60"/>
  <c r="AI60"/>
  <c r="AJ60"/>
  <c r="AK60"/>
  <c r="AB61"/>
  <c r="AE61"/>
  <c r="AF61"/>
  <c r="AG61"/>
  <c r="AH61"/>
  <c r="AI61"/>
  <c r="AJ61"/>
  <c r="AK61"/>
  <c r="AB62"/>
  <c r="AE62"/>
  <c r="AF62"/>
  <c r="AG62"/>
  <c r="AH62"/>
  <c r="AI62"/>
  <c r="AJ62"/>
  <c r="AK62"/>
  <c r="AB63"/>
  <c r="AE63"/>
  <c r="AF63"/>
  <c r="AG63"/>
  <c r="AH63"/>
  <c r="AI63"/>
  <c r="AJ63"/>
  <c r="AK63"/>
  <c r="AB64"/>
  <c r="AE64"/>
  <c r="AF64"/>
  <c r="AG64"/>
  <c r="AH64"/>
  <c r="AI64"/>
  <c r="AJ64"/>
  <c r="AK64"/>
  <c r="AB65"/>
  <c r="AE65"/>
  <c r="AF65"/>
  <c r="AG65"/>
  <c r="AH65"/>
  <c r="AI65"/>
  <c r="AJ65"/>
  <c r="AK65"/>
  <c r="AB66"/>
  <c r="AE66"/>
  <c r="AF66"/>
  <c r="AG66"/>
  <c r="AH66"/>
  <c r="AI66"/>
  <c r="AJ66"/>
  <c r="AK66"/>
  <c r="AB67"/>
  <c r="AE67"/>
  <c r="AF67"/>
  <c r="AG67"/>
  <c r="AH67"/>
  <c r="AI67"/>
  <c r="AJ67"/>
  <c r="AK67"/>
  <c r="AB68"/>
  <c r="AE68"/>
  <c r="AF68"/>
  <c r="AG68"/>
  <c r="AH68"/>
  <c r="AI68"/>
  <c r="AJ68"/>
  <c r="AK68"/>
  <c r="AB69"/>
  <c r="AE69"/>
  <c r="AF69"/>
  <c r="AG69"/>
  <c r="AH69"/>
  <c r="AI69"/>
  <c r="AJ69"/>
  <c r="AK69"/>
  <c r="AB70"/>
  <c r="AE70"/>
  <c r="AF70"/>
  <c r="AG70"/>
  <c r="AH70"/>
  <c r="AI70"/>
  <c r="AJ70"/>
  <c r="AK70"/>
  <c r="AB71"/>
  <c r="AE71"/>
  <c r="AF71"/>
  <c r="AG71"/>
  <c r="AH71"/>
  <c r="AI71"/>
  <c r="AJ71"/>
  <c r="AK71"/>
  <c r="AB72"/>
  <c r="AE72"/>
  <c r="AF72"/>
  <c r="AG72"/>
  <c r="AH72"/>
  <c r="AI72"/>
  <c r="AJ72"/>
  <c r="AK72"/>
  <c r="AB73"/>
  <c r="AE73"/>
  <c r="AF73"/>
  <c r="AG73"/>
  <c r="AH73"/>
  <c r="AI73"/>
  <c r="AJ73"/>
  <c r="AK73"/>
  <c r="AB74"/>
  <c r="AE74"/>
  <c r="AF74"/>
  <c r="AG74"/>
  <c r="AH74"/>
  <c r="AI74"/>
  <c r="AJ74"/>
  <c r="AK74"/>
  <c r="AB75"/>
  <c r="AE75"/>
  <c r="AF75"/>
  <c r="AG75"/>
  <c r="AH75"/>
  <c r="AI75"/>
  <c r="AJ75"/>
  <c r="AK75"/>
  <c r="AB76"/>
  <c r="AE76"/>
  <c r="AF76"/>
  <c r="AG76"/>
  <c r="AH76"/>
  <c r="AI76"/>
  <c r="AJ76"/>
  <c r="AK76"/>
  <c r="AB77"/>
  <c r="AE77"/>
  <c r="AF77"/>
  <c r="AG77"/>
  <c r="AH77"/>
  <c r="AI77"/>
  <c r="AJ77"/>
  <c r="AK77"/>
  <c r="AB78"/>
  <c r="AE78"/>
  <c r="AF78"/>
  <c r="AG78"/>
  <c r="AH78"/>
  <c r="AI78"/>
  <c r="AJ78"/>
  <c r="AK78"/>
  <c r="AB79"/>
  <c r="AE79"/>
  <c r="AF79"/>
  <c r="AG79"/>
  <c r="AH79"/>
  <c r="AI79"/>
  <c r="AJ79"/>
  <c r="AK79"/>
  <c r="AB80"/>
  <c r="AE80"/>
  <c r="AF80"/>
  <c r="AG80"/>
  <c r="AH80"/>
  <c r="AI80"/>
  <c r="AJ80"/>
  <c r="AK80"/>
  <c r="AB81"/>
  <c r="AE81"/>
  <c r="AF81"/>
  <c r="AG81"/>
  <c r="AH81"/>
  <c r="AI81"/>
  <c r="AJ81"/>
  <c r="AK81"/>
  <c r="AB82"/>
  <c r="AE82"/>
  <c r="AF82"/>
  <c r="AG82"/>
  <c r="AH82"/>
  <c r="AI82"/>
  <c r="AJ82"/>
  <c r="AK82"/>
  <c r="AB83"/>
  <c r="AE83"/>
  <c r="AF83"/>
  <c r="AG83"/>
  <c r="AH83"/>
  <c r="AI83"/>
  <c r="AJ83"/>
  <c r="AK83"/>
  <c r="AB84"/>
  <c r="AE84"/>
  <c r="AF84"/>
  <c r="AG84"/>
  <c r="AH84"/>
  <c r="AI84"/>
  <c r="AJ84"/>
  <c r="AK84"/>
  <c r="AB85"/>
  <c r="AE85"/>
  <c r="AF85"/>
  <c r="AG85"/>
  <c r="AH85"/>
  <c r="AI85"/>
  <c r="AJ85"/>
  <c r="AK85"/>
  <c r="AB86"/>
  <c r="AE86"/>
  <c r="AF86"/>
  <c r="AG86"/>
  <c r="AH86"/>
  <c r="AI86"/>
  <c r="AJ86"/>
  <c r="AK86"/>
  <c r="AB87"/>
  <c r="AE87"/>
  <c r="AF87"/>
  <c r="AG87"/>
  <c r="AH87"/>
  <c r="AI87"/>
  <c r="AJ87"/>
  <c r="AK87"/>
  <c r="AB88"/>
  <c r="AE88"/>
  <c r="AF88"/>
  <c r="AG88"/>
  <c r="AH88"/>
  <c r="AI88"/>
  <c r="AJ88"/>
  <c r="AK88"/>
  <c r="AB89"/>
  <c r="AE89"/>
  <c r="AF89"/>
  <c r="AG89"/>
  <c r="AH89"/>
  <c r="AI89"/>
  <c r="AJ89"/>
  <c r="AK89"/>
  <c r="AB90"/>
  <c r="AE90"/>
  <c r="AF90"/>
  <c r="AG90"/>
  <c r="AH90"/>
  <c r="AI90"/>
  <c r="AJ90"/>
  <c r="AK90"/>
  <c r="AB91"/>
  <c r="AE91"/>
  <c r="AF91"/>
  <c r="AG91"/>
  <c r="AH91"/>
  <c r="AI91"/>
  <c r="AJ91"/>
  <c r="AK91"/>
  <c r="AB92"/>
  <c r="AE92"/>
  <c r="AF92"/>
  <c r="AG92"/>
  <c r="AH92"/>
  <c r="AI92"/>
  <c r="AJ92"/>
  <c r="AK92"/>
  <c r="AB93"/>
  <c r="AE93"/>
  <c r="AF93"/>
  <c r="AG93"/>
  <c r="AH93"/>
  <c r="AI93"/>
  <c r="AJ93"/>
  <c r="AK93"/>
  <c r="AB94"/>
  <c r="AE94"/>
  <c r="AF94"/>
  <c r="AG94"/>
  <c r="AH94"/>
  <c r="AI94"/>
  <c r="AJ94"/>
  <c r="AK94"/>
  <c r="AB95"/>
  <c r="AE95"/>
  <c r="AF95"/>
  <c r="AG95"/>
  <c r="AH95"/>
  <c r="AI95"/>
  <c r="AJ95"/>
  <c r="AK95"/>
  <c r="AB96"/>
  <c r="AE96"/>
  <c r="AF96"/>
  <c r="AG96"/>
  <c r="AH96"/>
  <c r="AI96"/>
  <c r="AJ96"/>
  <c r="AK96"/>
  <c r="AB97"/>
  <c r="AE97"/>
  <c r="AF97"/>
  <c r="AG97"/>
  <c r="AH97"/>
  <c r="AI97"/>
  <c r="AJ97"/>
  <c r="AK97"/>
  <c r="AB98"/>
  <c r="AE98"/>
  <c r="AF98"/>
  <c r="AG98"/>
  <c r="AH98"/>
  <c r="AI98"/>
  <c r="AJ98"/>
  <c r="AK98"/>
  <c r="AB99"/>
  <c r="AE99"/>
  <c r="AF99"/>
  <c r="AG99"/>
  <c r="AH99"/>
  <c r="AI99"/>
  <c r="AJ99"/>
  <c r="AK99"/>
  <c r="AB100"/>
  <c r="AE100"/>
  <c r="AF100"/>
  <c r="AG100"/>
  <c r="AH100"/>
  <c r="AI100"/>
  <c r="AJ100"/>
  <c r="AK100"/>
  <c r="AB101"/>
  <c r="AE101"/>
  <c r="AF101"/>
  <c r="AG101"/>
  <c r="AH101"/>
  <c r="AI101"/>
  <c r="AJ101"/>
  <c r="AK101"/>
  <c r="AB102"/>
  <c r="AE102"/>
  <c r="AF102"/>
  <c r="AG102"/>
  <c r="AH102"/>
  <c r="AI102"/>
  <c r="AJ102"/>
  <c r="AK102"/>
  <c r="AB103"/>
  <c r="AE103"/>
  <c r="AF103"/>
  <c r="AG103"/>
  <c r="AH103"/>
  <c r="AI103"/>
  <c r="AJ103"/>
  <c r="AK103"/>
  <c r="AB104"/>
  <c r="AE104"/>
  <c r="AF104"/>
  <c r="AG104"/>
  <c r="AH104"/>
  <c r="AI104"/>
  <c r="AJ104"/>
  <c r="AK104"/>
  <c r="AB105"/>
  <c r="AE105"/>
  <c r="AF105"/>
  <c r="AG105"/>
  <c r="AH105"/>
  <c r="AI105"/>
  <c r="AJ105"/>
  <c r="AK105"/>
  <c r="AB106"/>
  <c r="AE106"/>
  <c r="AF106"/>
  <c r="AG106"/>
  <c r="AH106"/>
  <c r="AI106"/>
  <c r="AJ106"/>
  <c r="AK106"/>
  <c r="AB107"/>
  <c r="AE107"/>
  <c r="AF107"/>
  <c r="AG107"/>
  <c r="AH107"/>
  <c r="AI107"/>
  <c r="AJ107"/>
  <c r="AK107"/>
  <c r="AB108"/>
  <c r="AE108"/>
  <c r="AF108"/>
  <c r="AG108"/>
  <c r="AH108"/>
  <c r="AI108"/>
  <c r="AJ108"/>
  <c r="AK108"/>
  <c r="AB109"/>
  <c r="AE109"/>
  <c r="AF109"/>
  <c r="AG109"/>
  <c r="AH109"/>
  <c r="AI109"/>
  <c r="AJ109"/>
  <c r="AK109"/>
  <c r="AB110"/>
  <c r="AE110"/>
  <c r="AF110"/>
  <c r="AG110"/>
  <c r="AH110"/>
  <c r="AI110"/>
  <c r="AJ110"/>
  <c r="AK110"/>
  <c r="AB111"/>
  <c r="AE111"/>
  <c r="AF111"/>
  <c r="AG111"/>
  <c r="AH111"/>
  <c r="AI111"/>
  <c r="AJ111"/>
  <c r="AK111"/>
  <c r="AB112"/>
  <c r="AE112"/>
  <c r="AF112"/>
  <c r="AG112"/>
  <c r="AH112"/>
  <c r="AI112"/>
  <c r="AJ112"/>
  <c r="AK112"/>
  <c r="AB113"/>
  <c r="AE113"/>
  <c r="AF113"/>
  <c r="AG113"/>
  <c r="AH113"/>
  <c r="AI113"/>
  <c r="AJ113"/>
  <c r="AK113"/>
  <c r="AB114"/>
  <c r="AE114"/>
  <c r="AF114"/>
  <c r="AG114"/>
  <c r="AH114"/>
  <c r="AI114"/>
  <c r="AJ114"/>
  <c r="AK114"/>
  <c r="AB115"/>
  <c r="AE115"/>
  <c r="AF115"/>
  <c r="AG115"/>
  <c r="AH115"/>
  <c r="AI115"/>
  <c r="AJ115"/>
  <c r="AK115"/>
  <c r="AB116"/>
  <c r="AE116"/>
  <c r="AF116"/>
  <c r="AG116"/>
  <c r="AH116"/>
  <c r="AI116"/>
  <c r="AJ116"/>
  <c r="AK116"/>
  <c r="AB117"/>
  <c r="AE117"/>
  <c r="AF117"/>
  <c r="AG117"/>
  <c r="AH117"/>
  <c r="AI117"/>
  <c r="AJ117"/>
  <c r="AK117"/>
  <c r="AB118"/>
  <c r="AE118"/>
  <c r="AF118"/>
  <c r="AG118"/>
  <c r="AH118"/>
  <c r="AI118"/>
  <c r="AJ118"/>
  <c r="AK118"/>
  <c r="AB119"/>
  <c r="AE119"/>
  <c r="AF119"/>
  <c r="AG119"/>
  <c r="AH119"/>
  <c r="AI119"/>
  <c r="AJ119"/>
  <c r="AK119"/>
  <c r="AB120"/>
  <c r="AE120"/>
  <c r="AF120"/>
  <c r="AG120"/>
  <c r="AH120"/>
  <c r="AI120"/>
  <c r="AJ120"/>
  <c r="AK120"/>
  <c r="AB121"/>
  <c r="AE121"/>
  <c r="AF121"/>
  <c r="AG121"/>
  <c r="AH121"/>
  <c r="AI121"/>
  <c r="AJ121"/>
  <c r="AK121"/>
  <c r="AB122"/>
  <c r="AE122"/>
  <c r="AF122"/>
  <c r="AG122"/>
  <c r="AH122"/>
  <c r="AI122"/>
  <c r="AJ122"/>
  <c r="AK122"/>
  <c r="AB123"/>
  <c r="AE123"/>
  <c r="AF123"/>
  <c r="AG123"/>
  <c r="AH123"/>
  <c r="AI123"/>
  <c r="AJ123"/>
  <c r="AK123"/>
  <c r="AB124"/>
  <c r="AE124"/>
  <c r="AF124"/>
  <c r="AG124"/>
  <c r="AH124"/>
  <c r="AI124"/>
  <c r="AJ124"/>
  <c r="AK124"/>
  <c r="AB125"/>
  <c r="AE125"/>
  <c r="AF125"/>
  <c r="AG125"/>
  <c r="AH125"/>
  <c r="AI125"/>
  <c r="AJ125"/>
  <c r="AK125"/>
  <c r="AB126"/>
  <c r="AE126"/>
  <c r="AF126"/>
  <c r="AG126"/>
  <c r="AH126"/>
  <c r="AI126"/>
  <c r="AJ126"/>
  <c r="AK126"/>
  <c r="AB127"/>
  <c r="AE127"/>
  <c r="AF127"/>
  <c r="AG127"/>
  <c r="AH127"/>
  <c r="AI127"/>
  <c r="AJ127"/>
  <c r="AK127"/>
  <c r="AB128"/>
  <c r="AE128"/>
  <c r="AF128"/>
  <c r="AG128"/>
  <c r="AH128"/>
  <c r="AI128"/>
  <c r="AJ128"/>
  <c r="AK128"/>
  <c r="AB129"/>
  <c r="AE129"/>
  <c r="AF129"/>
  <c r="AG129"/>
  <c r="AH129"/>
  <c r="AI129"/>
  <c r="AJ129"/>
  <c r="AK129"/>
  <c r="AB130"/>
  <c r="AE130"/>
  <c r="AF130"/>
  <c r="AG130"/>
  <c r="AH130"/>
  <c r="AI130"/>
  <c r="AJ130"/>
  <c r="AK130"/>
  <c r="AB131"/>
  <c r="AE131"/>
  <c r="AF131"/>
  <c r="AG131"/>
  <c r="AH131"/>
  <c r="AI131"/>
  <c r="AJ131"/>
  <c r="AK131"/>
  <c r="AB132"/>
  <c r="AE132"/>
  <c r="AF132"/>
  <c r="AG132"/>
  <c r="AH132"/>
  <c r="AI132"/>
  <c r="AJ132"/>
  <c r="AK132"/>
  <c r="AB133"/>
  <c r="AE133"/>
  <c r="AF133"/>
  <c r="AG133"/>
  <c r="AH133"/>
  <c r="AJ133"/>
  <c r="AK133" s="1"/>
  <c r="AB134"/>
  <c r="AE134"/>
  <c r="AF134"/>
  <c r="AG134"/>
  <c r="AH134"/>
  <c r="AJ134"/>
  <c r="AK134" s="1"/>
  <c r="AB135"/>
  <c r="AE135"/>
  <c r="AF135"/>
  <c r="AG135"/>
  <c r="AH135"/>
  <c r="AJ135"/>
  <c r="AK135" s="1"/>
  <c r="AB136"/>
  <c r="AE136"/>
  <c r="AF136"/>
  <c r="AG136"/>
  <c r="AH136"/>
  <c r="AJ136"/>
  <c r="AK136" s="1"/>
  <c r="AB137"/>
  <c r="AE137"/>
  <c r="AF137"/>
  <c r="AG137"/>
  <c r="AH137"/>
  <c r="AJ137"/>
  <c r="AK137" s="1"/>
  <c r="AB138"/>
  <c r="AE138"/>
  <c r="AF138"/>
  <c r="AG138"/>
  <c r="AH138"/>
  <c r="AJ138"/>
  <c r="AK138" s="1"/>
  <c r="AB139"/>
  <c r="AE139"/>
  <c r="AF139"/>
  <c r="AG139"/>
  <c r="AH139"/>
  <c r="AJ139"/>
  <c r="AK139" s="1"/>
  <c r="AB140"/>
  <c r="AE140"/>
  <c r="AF140"/>
  <c r="AG140"/>
  <c r="AH140"/>
  <c r="AJ140"/>
  <c r="AK140" s="1"/>
  <c r="AB141"/>
  <c r="AE141"/>
  <c r="AF141"/>
  <c r="AG141"/>
  <c r="AH141"/>
  <c r="AJ141"/>
  <c r="AK141" s="1"/>
  <c r="AB142"/>
  <c r="AE142"/>
  <c r="AF142"/>
  <c r="AG142"/>
  <c r="AH142"/>
  <c r="AJ142"/>
  <c r="AK142" s="1"/>
  <c r="AB143"/>
  <c r="AE143"/>
  <c r="AF143"/>
  <c r="AG143"/>
  <c r="AH143"/>
  <c r="AJ143"/>
  <c r="AK143" s="1"/>
  <c r="AB144"/>
  <c r="AE144"/>
  <c r="AF144"/>
  <c r="AG144"/>
  <c r="AH144"/>
  <c r="AJ144"/>
  <c r="AK144" s="1"/>
  <c r="AB145"/>
  <c r="AE145"/>
  <c r="AF145"/>
  <c r="AG145"/>
  <c r="AH145"/>
  <c r="AJ145"/>
  <c r="AK145" s="1"/>
  <c r="AB146"/>
  <c r="AE146"/>
  <c r="AF146"/>
  <c r="AG146"/>
  <c r="AH146"/>
  <c r="AJ146"/>
  <c r="AK146" s="1"/>
  <c r="AB147"/>
  <c r="AE147"/>
  <c r="AF147"/>
  <c r="AG147"/>
  <c r="AH147"/>
  <c r="AJ147"/>
  <c r="AK147" s="1"/>
  <c r="AB148"/>
  <c r="AE148"/>
  <c r="AF148"/>
  <c r="AG148"/>
  <c r="AH148"/>
  <c r="AJ148"/>
  <c r="AK148" s="1"/>
  <c r="AB149"/>
  <c r="AE149"/>
  <c r="AF149"/>
  <c r="AG149"/>
  <c r="AH149"/>
  <c r="AJ149"/>
  <c r="AK149" s="1"/>
  <c r="AB150"/>
  <c r="AE150"/>
  <c r="AF150"/>
  <c r="AG150"/>
  <c r="AH150"/>
  <c r="AJ150"/>
  <c r="AK150" s="1"/>
  <c r="AB151"/>
  <c r="AE151"/>
  <c r="AF151"/>
  <c r="AG151"/>
  <c r="AH151"/>
  <c r="AJ151"/>
  <c r="AK151" s="1"/>
  <c r="AB152"/>
  <c r="AE152"/>
  <c r="AF152"/>
  <c r="AG152"/>
  <c r="AH152"/>
  <c r="AJ152"/>
  <c r="AK152" s="1"/>
  <c r="AB153"/>
  <c r="AE153"/>
  <c r="AF153"/>
  <c r="AG153"/>
  <c r="AH153"/>
  <c r="AJ153"/>
  <c r="AK153" s="1"/>
  <c r="AB154"/>
  <c r="AE154"/>
  <c r="AF154"/>
  <c r="AG154"/>
  <c r="AH154"/>
  <c r="AJ154"/>
  <c r="AK154" s="1"/>
  <c r="AB155"/>
  <c r="AE155"/>
  <c r="AF155"/>
  <c r="AG155"/>
  <c r="AH155"/>
  <c r="AJ155"/>
  <c r="AK155" s="1"/>
  <c r="AB156"/>
  <c r="AE156"/>
  <c r="AF156"/>
  <c r="AG156"/>
  <c r="AH156"/>
  <c r="AJ156"/>
  <c r="AK156" s="1"/>
  <c r="AB157"/>
  <c r="AE157"/>
  <c r="AF157"/>
  <c r="AG157"/>
  <c r="AH157"/>
  <c r="AJ157"/>
  <c r="AK157" s="1"/>
  <c r="AB158"/>
  <c r="AE158"/>
  <c r="AF158"/>
  <c r="AG158"/>
  <c r="AH158"/>
  <c r="AJ158"/>
  <c r="AK158" s="1"/>
  <c r="AB159"/>
  <c r="AE159"/>
  <c r="AF159"/>
  <c r="AG159"/>
  <c r="AH159"/>
  <c r="AJ159"/>
  <c r="AK159" s="1"/>
  <c r="AB160"/>
  <c r="AE160"/>
  <c r="AF160"/>
  <c r="AG160"/>
  <c r="AH160"/>
  <c r="AJ160"/>
  <c r="AK160" s="1"/>
  <c r="AB161"/>
  <c r="AE161"/>
  <c r="AF161"/>
  <c r="AG161"/>
  <c r="AH161"/>
  <c r="AJ161"/>
  <c r="AK161" s="1"/>
  <c r="AB162"/>
  <c r="AE162"/>
  <c r="AF162"/>
  <c r="AG162"/>
  <c r="AH162"/>
  <c r="AJ162"/>
  <c r="AK162" s="1"/>
  <c r="AB163"/>
  <c r="AE163"/>
  <c r="AF163"/>
  <c r="AG163"/>
  <c r="AH163"/>
  <c r="AJ163"/>
  <c r="AK163" s="1"/>
  <c r="AB164"/>
  <c r="AE164"/>
  <c r="AF164"/>
  <c r="AG164"/>
  <c r="AH164"/>
  <c r="AJ164"/>
  <c r="AK164" s="1"/>
  <c r="AB165"/>
  <c r="AE165"/>
  <c r="AF165"/>
  <c r="AG165"/>
  <c r="AH165"/>
  <c r="AJ165"/>
  <c r="AK165" s="1"/>
  <c r="AB166"/>
  <c r="AE166"/>
  <c r="AF166"/>
  <c r="AG166"/>
  <c r="AH166"/>
  <c r="AJ166"/>
  <c r="AK166" s="1"/>
  <c r="AB167"/>
  <c r="AE167"/>
  <c r="AF167"/>
  <c r="AG167"/>
  <c r="AH167"/>
  <c r="AJ167"/>
  <c r="AK167" s="1"/>
  <c r="AB168"/>
  <c r="AE168"/>
  <c r="AF168"/>
  <c r="AG168"/>
  <c r="AH168"/>
  <c r="AJ168"/>
  <c r="AK168" s="1"/>
  <c r="AB169"/>
  <c r="AE169"/>
  <c r="AF169"/>
  <c r="AG169"/>
  <c r="AH169"/>
  <c r="AJ169"/>
  <c r="AK169" s="1"/>
  <c r="AB170"/>
  <c r="AE170"/>
  <c r="AF170"/>
  <c r="AG170"/>
  <c r="AH170"/>
  <c r="AJ170"/>
  <c r="AK170" s="1"/>
  <c r="AB171"/>
  <c r="AE171"/>
  <c r="AF171"/>
  <c r="AG171"/>
  <c r="AH171"/>
  <c r="AJ171"/>
  <c r="AK171" s="1"/>
  <c r="AB172"/>
  <c r="AE172"/>
  <c r="AF172"/>
  <c r="AG172"/>
  <c r="AH172"/>
  <c r="AJ172"/>
  <c r="AK172" s="1"/>
  <c r="AB173"/>
  <c r="AE173"/>
  <c r="AF173"/>
  <c r="AG173"/>
  <c r="AH173"/>
  <c r="AJ173"/>
  <c r="AK173" s="1"/>
  <c r="AB174"/>
  <c r="AE174"/>
  <c r="AF174"/>
  <c r="AG174"/>
  <c r="AH174"/>
  <c r="AJ174"/>
  <c r="AK174" s="1"/>
  <c r="AB175"/>
  <c r="AE175"/>
  <c r="AF175"/>
  <c r="AG175"/>
  <c r="AH175"/>
  <c r="AJ175"/>
  <c r="AK175" s="1"/>
  <c r="AB176"/>
  <c r="AE176"/>
  <c r="AF176"/>
  <c r="AG176"/>
  <c r="AH176"/>
  <c r="AJ176"/>
  <c r="AK176" s="1"/>
  <c r="AB177"/>
  <c r="AE177"/>
  <c r="AF177"/>
  <c r="AG177"/>
  <c r="AH177"/>
  <c r="AJ177"/>
  <c r="AK177" s="1"/>
  <c r="AB178"/>
  <c r="AE178"/>
  <c r="AF178"/>
  <c r="AG178"/>
  <c r="AH178"/>
  <c r="AJ178"/>
  <c r="AK178" s="1"/>
  <c r="AB179"/>
  <c r="AE179"/>
  <c r="AF179"/>
  <c r="AG179"/>
  <c r="AH179"/>
  <c r="AJ179"/>
  <c r="AK179" s="1"/>
  <c r="AB180"/>
  <c r="AE180"/>
  <c r="AF180"/>
  <c r="AG180"/>
  <c r="AH180"/>
  <c r="AJ180"/>
  <c r="AK180" s="1"/>
  <c r="AB181"/>
  <c r="AE181"/>
  <c r="AF181"/>
  <c r="AG181"/>
  <c r="AH181"/>
  <c r="AJ181"/>
  <c r="AK181" s="1"/>
  <c r="AB182"/>
  <c r="AE182"/>
  <c r="AF182"/>
  <c r="AG182"/>
  <c r="AH182"/>
  <c r="AJ182"/>
  <c r="AK182" s="1"/>
  <c r="AB183"/>
  <c r="AE183"/>
  <c r="AF183"/>
  <c r="AG183"/>
  <c r="AH183"/>
  <c r="AJ183"/>
  <c r="AK183" s="1"/>
  <c r="AB184"/>
  <c r="AE184"/>
  <c r="AF184"/>
  <c r="AG184"/>
  <c r="AH184"/>
  <c r="AJ184"/>
  <c r="AK184" s="1"/>
  <c r="AB185"/>
  <c r="AE185"/>
  <c r="AF185"/>
  <c r="AG185"/>
  <c r="AH185"/>
  <c r="AJ185"/>
  <c r="AK185" s="1"/>
  <c r="AB186"/>
  <c r="AE186"/>
  <c r="AF186"/>
  <c r="AG186"/>
  <c r="AH186"/>
  <c r="AJ186"/>
  <c r="AK186" s="1"/>
  <c r="AB187"/>
  <c r="AE187"/>
  <c r="AF187"/>
  <c r="AG187"/>
  <c r="AH187"/>
  <c r="AJ187"/>
  <c r="AK187" s="1"/>
  <c r="AB188"/>
  <c r="AE188"/>
  <c r="AF188"/>
  <c r="AG188"/>
  <c r="AH188"/>
  <c r="AJ188"/>
  <c r="AK188" s="1"/>
  <c r="AB189"/>
  <c r="AE189"/>
  <c r="AF189"/>
  <c r="AG189"/>
  <c r="AH189"/>
  <c r="AJ189"/>
  <c r="AK189" s="1"/>
  <c r="AB190"/>
  <c r="AE190"/>
  <c r="AF190"/>
  <c r="AG190"/>
  <c r="AH190"/>
  <c r="AJ190"/>
  <c r="AK190" s="1"/>
  <c r="AB191"/>
  <c r="AE191"/>
  <c r="AF191"/>
  <c r="AG191"/>
  <c r="AH191"/>
  <c r="AJ191"/>
  <c r="AK191" s="1"/>
  <c r="AB192"/>
  <c r="AE192"/>
  <c r="AF192"/>
  <c r="AG192"/>
  <c r="AH192"/>
  <c r="AJ192"/>
  <c r="AK192" s="1"/>
  <c r="AB193"/>
  <c r="AE193"/>
  <c r="AF193"/>
  <c r="AG193"/>
  <c r="AH193"/>
  <c r="AJ193"/>
  <c r="AK193" s="1"/>
  <c r="AB194"/>
  <c r="AE194"/>
  <c r="AF194"/>
  <c r="AG194"/>
  <c r="AH194"/>
  <c r="AJ194"/>
  <c r="AK194" s="1"/>
  <c r="AB195"/>
  <c r="AE195"/>
  <c r="AF195"/>
  <c r="AG195"/>
  <c r="AH195"/>
  <c r="AJ195"/>
  <c r="AK195" s="1"/>
  <c r="AB196"/>
  <c r="AE196"/>
  <c r="AF196"/>
  <c r="AG196"/>
  <c r="AH196"/>
  <c r="AJ196"/>
  <c r="AK196" s="1"/>
  <c r="AB197"/>
  <c r="AE197"/>
  <c r="AF197"/>
  <c r="AG197"/>
  <c r="AH197"/>
  <c r="AJ197"/>
  <c r="AK197" s="1"/>
  <c r="AB198"/>
  <c r="AE198"/>
  <c r="AF198"/>
  <c r="AG198"/>
  <c r="AH198"/>
  <c r="AJ198"/>
  <c r="AK198" s="1"/>
  <c r="AB199"/>
  <c r="AE199"/>
  <c r="AF199"/>
  <c r="AG199"/>
  <c r="AH199"/>
  <c r="AJ199"/>
  <c r="AK199" s="1"/>
  <c r="AB200"/>
  <c r="AE200"/>
  <c r="AF200"/>
  <c r="AG200"/>
  <c r="AH200"/>
  <c r="AJ200"/>
  <c r="AK200" s="1"/>
  <c r="AB201"/>
  <c r="AE201"/>
  <c r="AF201"/>
  <c r="AG201"/>
  <c r="AH201"/>
  <c r="AJ201"/>
  <c r="AK201" s="1"/>
  <c r="AB202"/>
  <c r="AE202"/>
  <c r="AF202"/>
  <c r="AG202"/>
  <c r="AH202"/>
  <c r="AJ202"/>
  <c r="AK202" s="1"/>
  <c r="AB203"/>
  <c r="AE203"/>
  <c r="AF203"/>
  <c r="AG203"/>
  <c r="AH203"/>
  <c r="AJ203"/>
  <c r="AK203" s="1"/>
  <c r="AB204"/>
  <c r="AE204"/>
  <c r="AF204"/>
  <c r="AG204"/>
  <c r="AH204"/>
  <c r="AJ204"/>
  <c r="AK204" s="1"/>
  <c r="AB205"/>
  <c r="AE205"/>
  <c r="AF205"/>
  <c r="AG205"/>
  <c r="AH205"/>
  <c r="AJ205"/>
  <c r="AK205" s="1"/>
  <c r="T5"/>
  <c r="U5"/>
  <c r="V5"/>
  <c r="W5"/>
  <c r="X5"/>
  <c r="Y5"/>
  <c r="T6"/>
  <c r="W6" s="1"/>
  <c r="Z6" s="1"/>
  <c r="U6"/>
  <c r="V6"/>
  <c r="X6"/>
  <c r="Y6" s="1"/>
  <c r="T7"/>
  <c r="U7"/>
  <c r="V7"/>
  <c r="W7"/>
  <c r="X7"/>
  <c r="Y7"/>
  <c r="T8"/>
  <c r="W8" s="1"/>
  <c r="Z8" s="1"/>
  <c r="U8"/>
  <c r="V8"/>
  <c r="X8"/>
  <c r="Y8" s="1"/>
  <c r="T9"/>
  <c r="U9"/>
  <c r="V9"/>
  <c r="W9"/>
  <c r="X9"/>
  <c r="Y9"/>
  <c r="T10"/>
  <c r="W10" s="1"/>
  <c r="Z10" s="1"/>
  <c r="U10"/>
  <c r="V10"/>
  <c r="X10"/>
  <c r="Y10" s="1"/>
  <c r="T11"/>
  <c r="U11"/>
  <c r="V11"/>
  <c r="W11"/>
  <c r="X11"/>
  <c r="Y11"/>
  <c r="T12"/>
  <c r="W12" s="1"/>
  <c r="Z12" s="1"/>
  <c r="U12"/>
  <c r="V12"/>
  <c r="X12"/>
  <c r="Y12" s="1"/>
  <c r="T13"/>
  <c r="U13"/>
  <c r="V13"/>
  <c r="W13"/>
  <c r="X13"/>
  <c r="Y13"/>
  <c r="T14"/>
  <c r="W14" s="1"/>
  <c r="Z14" s="1"/>
  <c r="U14"/>
  <c r="V14"/>
  <c r="X14"/>
  <c r="Y14" s="1"/>
  <c r="T15"/>
  <c r="U15"/>
  <c r="V15"/>
  <c r="W15"/>
  <c r="X15"/>
  <c r="Y15"/>
  <c r="T16"/>
  <c r="W16" s="1"/>
  <c r="Z16" s="1"/>
  <c r="U16"/>
  <c r="V16"/>
  <c r="X16"/>
  <c r="Y16" s="1"/>
  <c r="T17"/>
  <c r="U17"/>
  <c r="V17"/>
  <c r="W17"/>
  <c r="X17"/>
  <c r="Y17"/>
  <c r="T18"/>
  <c r="W18" s="1"/>
  <c r="Z18" s="1"/>
  <c r="U18"/>
  <c r="V18"/>
  <c r="X18"/>
  <c r="Y18" s="1"/>
  <c r="T19"/>
  <c r="U19"/>
  <c r="V19"/>
  <c r="W19"/>
  <c r="X19"/>
  <c r="Y19"/>
  <c r="T20"/>
  <c r="W20" s="1"/>
  <c r="Z20" s="1"/>
  <c r="U20"/>
  <c r="V20"/>
  <c r="X20"/>
  <c r="Y20" s="1"/>
  <c r="T21"/>
  <c r="U21"/>
  <c r="V21"/>
  <c r="W21"/>
  <c r="X21"/>
  <c r="Y21"/>
  <c r="T22"/>
  <c r="W22" s="1"/>
  <c r="Z22" s="1"/>
  <c r="U22"/>
  <c r="V22"/>
  <c r="X22"/>
  <c r="Y22" s="1"/>
  <c r="T23"/>
  <c r="U23"/>
  <c r="V23"/>
  <c r="W23"/>
  <c r="X23"/>
  <c r="Y23"/>
  <c r="T24"/>
  <c r="W24" s="1"/>
  <c r="Z24" s="1"/>
  <c r="U24"/>
  <c r="V24"/>
  <c r="X24"/>
  <c r="Y24" s="1"/>
  <c r="T25"/>
  <c r="U25"/>
  <c r="V25"/>
  <c r="W25"/>
  <c r="X25"/>
  <c r="Y25"/>
  <c r="T26"/>
  <c r="W26" s="1"/>
  <c r="U26"/>
  <c r="V26"/>
  <c r="X26"/>
  <c r="Y26" s="1"/>
  <c r="T27"/>
  <c r="U27"/>
  <c r="V27"/>
  <c r="W27"/>
  <c r="X27"/>
  <c r="Y27"/>
  <c r="T28"/>
  <c r="W28" s="1"/>
  <c r="U28"/>
  <c r="V28"/>
  <c r="X28"/>
  <c r="Y28" s="1"/>
  <c r="T29"/>
  <c r="U29"/>
  <c r="V29"/>
  <c r="W29"/>
  <c r="X29"/>
  <c r="Y29"/>
  <c r="T30"/>
  <c r="W30" s="1"/>
  <c r="U30"/>
  <c r="V30"/>
  <c r="X30"/>
  <c r="Y30" s="1"/>
  <c r="T31"/>
  <c r="U31"/>
  <c r="V31"/>
  <c r="W31"/>
  <c r="X31"/>
  <c r="Y31"/>
  <c r="T32"/>
  <c r="W32" s="1"/>
  <c r="U32"/>
  <c r="V32"/>
  <c r="X32"/>
  <c r="Y32" s="1"/>
  <c r="T33"/>
  <c r="U33"/>
  <c r="V33"/>
  <c r="W33"/>
  <c r="X33"/>
  <c r="Y33"/>
  <c r="T34"/>
  <c r="W34" s="1"/>
  <c r="U34"/>
  <c r="V34"/>
  <c r="X34"/>
  <c r="Y34" s="1"/>
  <c r="T35"/>
  <c r="U35"/>
  <c r="V35"/>
  <c r="W35"/>
  <c r="X35"/>
  <c r="Y35"/>
  <c r="T36"/>
  <c r="W36" s="1"/>
  <c r="U36"/>
  <c r="V36"/>
  <c r="X36"/>
  <c r="Y36" s="1"/>
  <c r="T37"/>
  <c r="U37"/>
  <c r="V37"/>
  <c r="W37"/>
  <c r="X37"/>
  <c r="Y37"/>
  <c r="T38"/>
  <c r="W38" s="1"/>
  <c r="U38"/>
  <c r="V38"/>
  <c r="X38"/>
  <c r="Y38" s="1"/>
  <c r="T39"/>
  <c r="U39"/>
  <c r="V39"/>
  <c r="W39"/>
  <c r="X39"/>
  <c r="Y39"/>
  <c r="T40"/>
  <c r="W40" s="1"/>
  <c r="U40"/>
  <c r="V40"/>
  <c r="X40"/>
  <c r="Y40" s="1"/>
  <c r="T41"/>
  <c r="U41"/>
  <c r="V41"/>
  <c r="W41"/>
  <c r="X41"/>
  <c r="Y41"/>
  <c r="T42"/>
  <c r="W42" s="1"/>
  <c r="U42"/>
  <c r="V42"/>
  <c r="X42"/>
  <c r="Y42" s="1"/>
  <c r="T43"/>
  <c r="U43"/>
  <c r="V43"/>
  <c r="W43"/>
  <c r="X43"/>
  <c r="Y43"/>
  <c r="T44"/>
  <c r="W44" s="1"/>
  <c r="U44"/>
  <c r="V44"/>
  <c r="X44"/>
  <c r="Y44" s="1"/>
  <c r="T45"/>
  <c r="U45"/>
  <c r="V45"/>
  <c r="W45"/>
  <c r="X45"/>
  <c r="Y45"/>
  <c r="T46"/>
  <c r="W46" s="1"/>
  <c r="U46"/>
  <c r="V46"/>
  <c r="X46"/>
  <c r="Y46" s="1"/>
  <c r="T47"/>
  <c r="U47"/>
  <c r="V47"/>
  <c r="W47"/>
  <c r="X47"/>
  <c r="Y47"/>
  <c r="T48"/>
  <c r="W48" s="1"/>
  <c r="U48"/>
  <c r="V48"/>
  <c r="X48"/>
  <c r="Y48" s="1"/>
  <c r="T49"/>
  <c r="U49"/>
  <c r="V49"/>
  <c r="W49"/>
  <c r="X49"/>
  <c r="Y49"/>
  <c r="T50"/>
  <c r="W50" s="1"/>
  <c r="U50"/>
  <c r="V50"/>
  <c r="X50"/>
  <c r="Y50" s="1"/>
  <c r="T51"/>
  <c r="U51"/>
  <c r="V51"/>
  <c r="W51"/>
  <c r="X51"/>
  <c r="Y51"/>
  <c r="T52"/>
  <c r="W52" s="1"/>
  <c r="U52"/>
  <c r="V52"/>
  <c r="X52"/>
  <c r="Y52" s="1"/>
  <c r="T53"/>
  <c r="U53"/>
  <c r="V53"/>
  <c r="W53"/>
  <c r="X53"/>
  <c r="Y53"/>
  <c r="T54"/>
  <c r="W54" s="1"/>
  <c r="U54"/>
  <c r="V54"/>
  <c r="X54"/>
  <c r="Y54" s="1"/>
  <c r="T55"/>
  <c r="U55"/>
  <c r="V55"/>
  <c r="W55"/>
  <c r="X55"/>
  <c r="Y55"/>
  <c r="T56"/>
  <c r="W56" s="1"/>
  <c r="U56"/>
  <c r="V56"/>
  <c r="X56"/>
  <c r="Y56" s="1"/>
  <c r="T57"/>
  <c r="U57"/>
  <c r="V57"/>
  <c r="W57"/>
  <c r="X57"/>
  <c r="Y57"/>
  <c r="T58"/>
  <c r="W58" s="1"/>
  <c r="U58"/>
  <c r="V58"/>
  <c r="X58"/>
  <c r="Y58" s="1"/>
  <c r="T59"/>
  <c r="U59"/>
  <c r="V59"/>
  <c r="W59"/>
  <c r="X59"/>
  <c r="Y59"/>
  <c r="T60"/>
  <c r="W60" s="1"/>
  <c r="U60"/>
  <c r="V60"/>
  <c r="X60"/>
  <c r="Y60" s="1"/>
  <c r="T61"/>
  <c r="U61"/>
  <c r="V61"/>
  <c r="W61"/>
  <c r="X61"/>
  <c r="Y61"/>
  <c r="T62"/>
  <c r="W62" s="1"/>
  <c r="U62"/>
  <c r="V62"/>
  <c r="X62"/>
  <c r="Y62" s="1"/>
  <c r="T63"/>
  <c r="U63"/>
  <c r="V63"/>
  <c r="W63"/>
  <c r="X63"/>
  <c r="Y63"/>
  <c r="T64"/>
  <c r="W64" s="1"/>
  <c r="U64"/>
  <c r="V64"/>
  <c r="X64"/>
  <c r="Y64" s="1"/>
  <c r="T65"/>
  <c r="U65"/>
  <c r="V65"/>
  <c r="W65"/>
  <c r="X65"/>
  <c r="Y65"/>
  <c r="T66"/>
  <c r="W66" s="1"/>
  <c r="U66"/>
  <c r="V66"/>
  <c r="X66"/>
  <c r="Y66" s="1"/>
  <c r="T67"/>
  <c r="U67"/>
  <c r="V67"/>
  <c r="W67"/>
  <c r="X67"/>
  <c r="Y67"/>
  <c r="T68"/>
  <c r="W68" s="1"/>
  <c r="U68"/>
  <c r="V68"/>
  <c r="X68"/>
  <c r="Y68" s="1"/>
  <c r="T69"/>
  <c r="U69"/>
  <c r="V69"/>
  <c r="W69"/>
  <c r="X69"/>
  <c r="Y69"/>
  <c r="T70"/>
  <c r="W70" s="1"/>
  <c r="U70"/>
  <c r="V70"/>
  <c r="X70"/>
  <c r="Y70" s="1"/>
  <c r="T71"/>
  <c r="U71"/>
  <c r="V71"/>
  <c r="W71"/>
  <c r="X71"/>
  <c r="Y71"/>
  <c r="T72"/>
  <c r="W72" s="1"/>
  <c r="U72"/>
  <c r="V72"/>
  <c r="X72"/>
  <c r="Y72" s="1"/>
  <c r="T73"/>
  <c r="U73"/>
  <c r="V73"/>
  <c r="W73"/>
  <c r="X73"/>
  <c r="Y73"/>
  <c r="T74"/>
  <c r="W74" s="1"/>
  <c r="U74"/>
  <c r="V74"/>
  <c r="X74"/>
  <c r="Y74" s="1"/>
  <c r="T75"/>
  <c r="U75"/>
  <c r="V75"/>
  <c r="W75"/>
  <c r="X75"/>
  <c r="Y75"/>
  <c r="T76"/>
  <c r="W76" s="1"/>
  <c r="U76"/>
  <c r="V76"/>
  <c r="X76"/>
  <c r="Y76" s="1"/>
  <c r="T77"/>
  <c r="U77"/>
  <c r="V77"/>
  <c r="W77"/>
  <c r="X77"/>
  <c r="Y77"/>
  <c r="T78"/>
  <c r="W78" s="1"/>
  <c r="U78"/>
  <c r="V78"/>
  <c r="X78"/>
  <c r="Y78" s="1"/>
  <c r="T79"/>
  <c r="U79"/>
  <c r="V79"/>
  <c r="W79"/>
  <c r="X79"/>
  <c r="Y79"/>
  <c r="T80"/>
  <c r="W80" s="1"/>
  <c r="U80"/>
  <c r="V80"/>
  <c r="X80"/>
  <c r="Y80" s="1"/>
  <c r="T81"/>
  <c r="U81"/>
  <c r="V81"/>
  <c r="W81"/>
  <c r="X81"/>
  <c r="Y81"/>
  <c r="T82"/>
  <c r="W82" s="1"/>
  <c r="U82"/>
  <c r="V82"/>
  <c r="X82"/>
  <c r="Y82" s="1"/>
  <c r="T83"/>
  <c r="U83"/>
  <c r="V83"/>
  <c r="W83"/>
  <c r="X83"/>
  <c r="Y83"/>
  <c r="T84"/>
  <c r="W84" s="1"/>
  <c r="U84"/>
  <c r="V84"/>
  <c r="X84"/>
  <c r="Y84" s="1"/>
  <c r="T85"/>
  <c r="U85"/>
  <c r="V85"/>
  <c r="W85"/>
  <c r="X85"/>
  <c r="Y85"/>
  <c r="T86"/>
  <c r="W86" s="1"/>
  <c r="U86"/>
  <c r="V86"/>
  <c r="X86"/>
  <c r="Y86" s="1"/>
  <c r="T87"/>
  <c r="U87"/>
  <c r="V87"/>
  <c r="W87"/>
  <c r="X87"/>
  <c r="Y87"/>
  <c r="T88"/>
  <c r="W88" s="1"/>
  <c r="U88"/>
  <c r="V88"/>
  <c r="X88"/>
  <c r="Y88" s="1"/>
  <c r="T89"/>
  <c r="U89"/>
  <c r="V89"/>
  <c r="W89"/>
  <c r="X89"/>
  <c r="Y89"/>
  <c r="T90"/>
  <c r="W90" s="1"/>
  <c r="U90"/>
  <c r="V90"/>
  <c r="X90"/>
  <c r="Y90" s="1"/>
  <c r="T91"/>
  <c r="U91"/>
  <c r="V91"/>
  <c r="W91"/>
  <c r="X91"/>
  <c r="Y91"/>
  <c r="T92"/>
  <c r="W92" s="1"/>
  <c r="U92"/>
  <c r="V92"/>
  <c r="X92"/>
  <c r="Y92" s="1"/>
  <c r="T93"/>
  <c r="U93"/>
  <c r="V93"/>
  <c r="W93"/>
  <c r="X93"/>
  <c r="Y93"/>
  <c r="T94"/>
  <c r="W94" s="1"/>
  <c r="U94"/>
  <c r="V94"/>
  <c r="X94"/>
  <c r="Y94" s="1"/>
  <c r="T95"/>
  <c r="U95"/>
  <c r="V95"/>
  <c r="W95"/>
  <c r="X95"/>
  <c r="Y95"/>
  <c r="T96"/>
  <c r="W96" s="1"/>
  <c r="U96"/>
  <c r="V96"/>
  <c r="X96"/>
  <c r="Y96" s="1"/>
  <c r="T97"/>
  <c r="U97"/>
  <c r="V97"/>
  <c r="W97"/>
  <c r="X97"/>
  <c r="Y97"/>
  <c r="T98"/>
  <c r="W98" s="1"/>
  <c r="U98"/>
  <c r="V98"/>
  <c r="X98"/>
  <c r="Y98" s="1"/>
  <c r="T99"/>
  <c r="U99"/>
  <c r="V99"/>
  <c r="W99"/>
  <c r="X99"/>
  <c r="Y99"/>
  <c r="T100"/>
  <c r="W100" s="1"/>
  <c r="U100"/>
  <c r="V100"/>
  <c r="X100"/>
  <c r="Y100" s="1"/>
  <c r="T101"/>
  <c r="U101"/>
  <c r="V101"/>
  <c r="W101"/>
  <c r="X101"/>
  <c r="Y101"/>
  <c r="T102"/>
  <c r="W102" s="1"/>
  <c r="U102"/>
  <c r="V102"/>
  <c r="X102"/>
  <c r="Y102" s="1"/>
  <c r="T103"/>
  <c r="U103"/>
  <c r="V103"/>
  <c r="W103"/>
  <c r="X103"/>
  <c r="Y103"/>
  <c r="T104"/>
  <c r="W104" s="1"/>
  <c r="U104"/>
  <c r="V104"/>
  <c r="X104"/>
  <c r="Y104" s="1"/>
  <c r="T105"/>
  <c r="U105"/>
  <c r="V105"/>
  <c r="W105"/>
  <c r="X105"/>
  <c r="Y105"/>
  <c r="T106"/>
  <c r="W106" s="1"/>
  <c r="U106"/>
  <c r="V106"/>
  <c r="X106"/>
  <c r="Y106" s="1"/>
  <c r="T107"/>
  <c r="U107"/>
  <c r="V107"/>
  <c r="W107"/>
  <c r="X107"/>
  <c r="Y107"/>
  <c r="T108"/>
  <c r="W108" s="1"/>
  <c r="U108"/>
  <c r="V108"/>
  <c r="X108"/>
  <c r="Y108" s="1"/>
  <c r="T109"/>
  <c r="U109"/>
  <c r="V109"/>
  <c r="W109"/>
  <c r="X109"/>
  <c r="Y109"/>
  <c r="T110"/>
  <c r="W110" s="1"/>
  <c r="U110"/>
  <c r="V110"/>
  <c r="X110"/>
  <c r="Y110" s="1"/>
  <c r="T111"/>
  <c r="U111"/>
  <c r="V111"/>
  <c r="W111"/>
  <c r="X111"/>
  <c r="Y111"/>
  <c r="T112"/>
  <c r="W112" s="1"/>
  <c r="U112"/>
  <c r="V112"/>
  <c r="X112"/>
  <c r="Y112" s="1"/>
  <c r="T113"/>
  <c r="U113"/>
  <c r="V113"/>
  <c r="W113"/>
  <c r="X113"/>
  <c r="Y113"/>
  <c r="T114"/>
  <c r="W114" s="1"/>
  <c r="U114"/>
  <c r="V114"/>
  <c r="X114"/>
  <c r="Y114" s="1"/>
  <c r="T115"/>
  <c r="U115"/>
  <c r="V115"/>
  <c r="W115"/>
  <c r="X115"/>
  <c r="Y115"/>
  <c r="T116"/>
  <c r="W116" s="1"/>
  <c r="U116"/>
  <c r="V116"/>
  <c r="X116"/>
  <c r="Y116" s="1"/>
  <c r="T117"/>
  <c r="U117"/>
  <c r="V117"/>
  <c r="W117"/>
  <c r="X117"/>
  <c r="Y117"/>
  <c r="T118"/>
  <c r="W118" s="1"/>
  <c r="U118"/>
  <c r="V118"/>
  <c r="X118"/>
  <c r="Y118" s="1"/>
  <c r="T119"/>
  <c r="U119"/>
  <c r="V119"/>
  <c r="W119"/>
  <c r="X119"/>
  <c r="Y119"/>
  <c r="T120"/>
  <c r="W120" s="1"/>
  <c r="U120"/>
  <c r="V120"/>
  <c r="X120"/>
  <c r="Y120" s="1"/>
  <c r="T121"/>
  <c r="U121"/>
  <c r="V121"/>
  <c r="W121"/>
  <c r="X121"/>
  <c r="Y121"/>
  <c r="T122"/>
  <c r="W122" s="1"/>
  <c r="U122"/>
  <c r="V122"/>
  <c r="X122"/>
  <c r="Y122" s="1"/>
  <c r="T123"/>
  <c r="U123"/>
  <c r="V123"/>
  <c r="W123"/>
  <c r="X123"/>
  <c r="Y123"/>
  <c r="T124"/>
  <c r="W124" s="1"/>
  <c r="U124"/>
  <c r="V124"/>
  <c r="X124"/>
  <c r="Y124" s="1"/>
  <c r="T125"/>
  <c r="U125"/>
  <c r="V125"/>
  <c r="W125"/>
  <c r="X125"/>
  <c r="Y125"/>
  <c r="T126"/>
  <c r="W126" s="1"/>
  <c r="U126"/>
  <c r="V126"/>
  <c r="X126"/>
  <c r="Y126" s="1"/>
  <c r="T127"/>
  <c r="U127"/>
  <c r="V127"/>
  <c r="W127"/>
  <c r="X127"/>
  <c r="Y127"/>
  <c r="T128"/>
  <c r="W128" s="1"/>
  <c r="U128"/>
  <c r="V128"/>
  <c r="X128"/>
  <c r="Y128" s="1"/>
  <c r="T129"/>
  <c r="U129"/>
  <c r="V129"/>
  <c r="W129"/>
  <c r="X129"/>
  <c r="Y129"/>
  <c r="T130"/>
  <c r="W130" s="1"/>
  <c r="U130"/>
  <c r="V130"/>
  <c r="X130"/>
  <c r="Y130" s="1"/>
  <c r="T131"/>
  <c r="U131"/>
  <c r="V131"/>
  <c r="W131"/>
  <c r="X131"/>
  <c r="Y131"/>
  <c r="T132"/>
  <c r="W132" s="1"/>
  <c r="U132"/>
  <c r="V132"/>
  <c r="X132"/>
  <c r="Y132" s="1"/>
  <c r="T133"/>
  <c r="U133"/>
  <c r="V133"/>
  <c r="W133"/>
  <c r="X133"/>
  <c r="Y133"/>
  <c r="T134"/>
  <c r="W134" s="1"/>
  <c r="U134"/>
  <c r="V134"/>
  <c r="X134"/>
  <c r="Y134" s="1"/>
  <c r="T135"/>
  <c r="U135"/>
  <c r="V135"/>
  <c r="W135"/>
  <c r="X135"/>
  <c r="Y135"/>
  <c r="T136"/>
  <c r="W136" s="1"/>
  <c r="U136"/>
  <c r="V136"/>
  <c r="X136"/>
  <c r="Y136" s="1"/>
  <c r="T137"/>
  <c r="U137"/>
  <c r="V137"/>
  <c r="W137"/>
  <c r="X137"/>
  <c r="Y137"/>
  <c r="T138"/>
  <c r="W138" s="1"/>
  <c r="U138"/>
  <c r="V138"/>
  <c r="X138"/>
  <c r="Y138" s="1"/>
  <c r="T139"/>
  <c r="U139"/>
  <c r="V139"/>
  <c r="W139"/>
  <c r="X139"/>
  <c r="Y139"/>
  <c r="T140"/>
  <c r="W140" s="1"/>
  <c r="U140"/>
  <c r="V140"/>
  <c r="X140"/>
  <c r="Y140" s="1"/>
  <c r="T141"/>
  <c r="U141"/>
  <c r="V141"/>
  <c r="W141"/>
  <c r="X141"/>
  <c r="Y141"/>
  <c r="T142"/>
  <c r="W142" s="1"/>
  <c r="U142"/>
  <c r="V142"/>
  <c r="X142"/>
  <c r="Y142" s="1"/>
  <c r="T143"/>
  <c r="U143"/>
  <c r="V143"/>
  <c r="W143"/>
  <c r="X143"/>
  <c r="Y143"/>
  <c r="T144"/>
  <c r="W144" s="1"/>
  <c r="U144"/>
  <c r="V144"/>
  <c r="X144"/>
  <c r="Y144" s="1"/>
  <c r="T145"/>
  <c r="U145"/>
  <c r="V145"/>
  <c r="W145"/>
  <c r="X145"/>
  <c r="Y145"/>
  <c r="T146"/>
  <c r="W146" s="1"/>
  <c r="U146"/>
  <c r="V146"/>
  <c r="X146"/>
  <c r="Y146" s="1"/>
  <c r="T147"/>
  <c r="U147"/>
  <c r="V147"/>
  <c r="W147"/>
  <c r="X147"/>
  <c r="Y147"/>
  <c r="T148"/>
  <c r="W148" s="1"/>
  <c r="U148"/>
  <c r="V148"/>
  <c r="X148"/>
  <c r="Y148" s="1"/>
  <c r="T149"/>
  <c r="U149"/>
  <c r="V149"/>
  <c r="W149"/>
  <c r="X149"/>
  <c r="Y149"/>
  <c r="T150"/>
  <c r="W150" s="1"/>
  <c r="U150"/>
  <c r="V150"/>
  <c r="X150"/>
  <c r="Y150" s="1"/>
  <c r="T151"/>
  <c r="U151"/>
  <c r="V151"/>
  <c r="W151"/>
  <c r="X151"/>
  <c r="Y151"/>
  <c r="T152"/>
  <c r="W152" s="1"/>
  <c r="U152"/>
  <c r="V152"/>
  <c r="X152"/>
  <c r="Y152" s="1"/>
  <c r="T153"/>
  <c r="U153"/>
  <c r="V153"/>
  <c r="W153"/>
  <c r="X153"/>
  <c r="Y153"/>
  <c r="T154"/>
  <c r="W154" s="1"/>
  <c r="U154"/>
  <c r="V154"/>
  <c r="X154"/>
  <c r="Y154" s="1"/>
  <c r="T155"/>
  <c r="U155"/>
  <c r="V155"/>
  <c r="W155"/>
  <c r="X155"/>
  <c r="Y155"/>
  <c r="T156"/>
  <c r="W156" s="1"/>
  <c r="U156"/>
  <c r="V156"/>
  <c r="X156"/>
  <c r="Y156" s="1"/>
  <c r="T157"/>
  <c r="U157"/>
  <c r="V157"/>
  <c r="W157"/>
  <c r="X157"/>
  <c r="Y157"/>
  <c r="T158"/>
  <c r="W158" s="1"/>
  <c r="U158"/>
  <c r="V158"/>
  <c r="X158"/>
  <c r="Y158" s="1"/>
  <c r="T159"/>
  <c r="U159"/>
  <c r="V159"/>
  <c r="W159"/>
  <c r="X159"/>
  <c r="Y159"/>
  <c r="T160"/>
  <c r="W160" s="1"/>
  <c r="U160"/>
  <c r="V160"/>
  <c r="X160"/>
  <c r="Y160" s="1"/>
  <c r="T161"/>
  <c r="U161"/>
  <c r="V161"/>
  <c r="W161"/>
  <c r="X161"/>
  <c r="Y161"/>
  <c r="T162"/>
  <c r="W162" s="1"/>
  <c r="U162"/>
  <c r="V162"/>
  <c r="X162"/>
  <c r="Y162" s="1"/>
  <c r="T163"/>
  <c r="U163"/>
  <c r="V163"/>
  <c r="W163"/>
  <c r="X163"/>
  <c r="Y163"/>
  <c r="T164"/>
  <c r="W164" s="1"/>
  <c r="U164"/>
  <c r="V164"/>
  <c r="X164"/>
  <c r="Y164" s="1"/>
  <c r="T165"/>
  <c r="U165"/>
  <c r="V165"/>
  <c r="W165"/>
  <c r="X165"/>
  <c r="Y165"/>
  <c r="T166"/>
  <c r="W166" s="1"/>
  <c r="U166"/>
  <c r="V166"/>
  <c r="X166"/>
  <c r="Y166" s="1"/>
  <c r="T167"/>
  <c r="U167"/>
  <c r="V167"/>
  <c r="W167"/>
  <c r="X167"/>
  <c r="Y167"/>
  <c r="T168"/>
  <c r="W168" s="1"/>
  <c r="U168"/>
  <c r="V168"/>
  <c r="X168"/>
  <c r="Y168" s="1"/>
  <c r="T169"/>
  <c r="U169"/>
  <c r="V169"/>
  <c r="W169"/>
  <c r="X169"/>
  <c r="Y169"/>
  <c r="T170"/>
  <c r="W170" s="1"/>
  <c r="U170"/>
  <c r="V170"/>
  <c r="X170"/>
  <c r="Y170" s="1"/>
  <c r="T171"/>
  <c r="U171"/>
  <c r="V171"/>
  <c r="W171"/>
  <c r="X171"/>
  <c r="Y171"/>
  <c r="T172"/>
  <c r="W172" s="1"/>
  <c r="U172"/>
  <c r="V172"/>
  <c r="X172"/>
  <c r="Y172" s="1"/>
  <c r="T173"/>
  <c r="U173"/>
  <c r="V173"/>
  <c r="W173"/>
  <c r="X173"/>
  <c r="Y173"/>
  <c r="T174"/>
  <c r="W174" s="1"/>
  <c r="U174"/>
  <c r="V174"/>
  <c r="X174"/>
  <c r="Y174" s="1"/>
  <c r="T175"/>
  <c r="U175"/>
  <c r="V175"/>
  <c r="W175"/>
  <c r="X175"/>
  <c r="Y175"/>
  <c r="T176"/>
  <c r="W176" s="1"/>
  <c r="U176"/>
  <c r="V176"/>
  <c r="X176"/>
  <c r="Y176" s="1"/>
  <c r="T177"/>
  <c r="U177"/>
  <c r="V177"/>
  <c r="W177"/>
  <c r="X177"/>
  <c r="Y177"/>
  <c r="T178"/>
  <c r="W178" s="1"/>
  <c r="U178"/>
  <c r="V178"/>
  <c r="X178"/>
  <c r="Y178" s="1"/>
  <c r="T179"/>
  <c r="U179"/>
  <c r="V179"/>
  <c r="W179"/>
  <c r="X179"/>
  <c r="Y179"/>
  <c r="T180"/>
  <c r="W180" s="1"/>
  <c r="U180"/>
  <c r="V180"/>
  <c r="X180"/>
  <c r="Y180" s="1"/>
  <c r="T181"/>
  <c r="U181"/>
  <c r="V181"/>
  <c r="W181"/>
  <c r="X181"/>
  <c r="Y181"/>
  <c r="T182"/>
  <c r="W182" s="1"/>
  <c r="U182"/>
  <c r="V182"/>
  <c r="X182"/>
  <c r="Y182" s="1"/>
  <c r="T183"/>
  <c r="U183"/>
  <c r="V183"/>
  <c r="W183"/>
  <c r="X183"/>
  <c r="Y183"/>
  <c r="T184"/>
  <c r="W184" s="1"/>
  <c r="U184"/>
  <c r="V184"/>
  <c r="X184"/>
  <c r="Y184" s="1"/>
  <c r="T185"/>
  <c r="U185"/>
  <c r="V185"/>
  <c r="W185"/>
  <c r="X185"/>
  <c r="Y185"/>
  <c r="T186"/>
  <c r="W186" s="1"/>
  <c r="U186"/>
  <c r="V186"/>
  <c r="X186"/>
  <c r="Y186" s="1"/>
  <c r="T187"/>
  <c r="U187"/>
  <c r="V187"/>
  <c r="W187"/>
  <c r="X187"/>
  <c r="Y187"/>
  <c r="T188"/>
  <c r="W188" s="1"/>
  <c r="U188"/>
  <c r="V188"/>
  <c r="X188"/>
  <c r="Y188" s="1"/>
  <c r="T189"/>
  <c r="U189"/>
  <c r="V189"/>
  <c r="W189"/>
  <c r="X189"/>
  <c r="Y189"/>
  <c r="T190"/>
  <c r="W190" s="1"/>
  <c r="U190"/>
  <c r="V190"/>
  <c r="X190"/>
  <c r="Y190" s="1"/>
  <c r="T191"/>
  <c r="U191"/>
  <c r="V191"/>
  <c r="W191"/>
  <c r="X191"/>
  <c r="Y191"/>
  <c r="T192"/>
  <c r="W192" s="1"/>
  <c r="U192"/>
  <c r="V192"/>
  <c r="X192"/>
  <c r="Y192" s="1"/>
  <c r="T193"/>
  <c r="U193"/>
  <c r="V193"/>
  <c r="W193"/>
  <c r="X193"/>
  <c r="Y193"/>
  <c r="T194"/>
  <c r="W194" s="1"/>
  <c r="U194"/>
  <c r="V194"/>
  <c r="X194"/>
  <c r="Y194" s="1"/>
  <c r="T195"/>
  <c r="U195"/>
  <c r="V195"/>
  <c r="W195"/>
  <c r="X195"/>
  <c r="Y195"/>
  <c r="T196"/>
  <c r="W196" s="1"/>
  <c r="U196"/>
  <c r="V196"/>
  <c r="X196"/>
  <c r="Y196" s="1"/>
  <c r="T197"/>
  <c r="U197"/>
  <c r="V197"/>
  <c r="W197"/>
  <c r="X197"/>
  <c r="Y197"/>
  <c r="T198"/>
  <c r="W198" s="1"/>
  <c r="U198"/>
  <c r="V198"/>
  <c r="X198"/>
  <c r="Y198" s="1"/>
  <c r="T199"/>
  <c r="U199"/>
  <c r="V199"/>
  <c r="W199"/>
  <c r="X199"/>
  <c r="Y199"/>
  <c r="T200"/>
  <c r="W200" s="1"/>
  <c r="U200"/>
  <c r="V200"/>
  <c r="X200"/>
  <c r="Y200" s="1"/>
  <c r="T201"/>
  <c r="U201"/>
  <c r="V201"/>
  <c r="W201"/>
  <c r="X201"/>
  <c r="Y201"/>
  <c r="T202"/>
  <c r="W202" s="1"/>
  <c r="U202"/>
  <c r="V202"/>
  <c r="X202"/>
  <c r="Y202" s="1"/>
  <c r="T203"/>
  <c r="U203"/>
  <c r="V203"/>
  <c r="W203"/>
  <c r="X203"/>
  <c r="Y203"/>
  <c r="T204"/>
  <c r="W204" s="1"/>
  <c r="U204"/>
  <c r="V204"/>
  <c r="X204"/>
  <c r="Y204" s="1"/>
  <c r="T205"/>
  <c r="U205"/>
  <c r="V205"/>
  <c r="W205"/>
  <c r="X205"/>
  <c r="Y205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A5"/>
  <c r="B5"/>
  <c r="C5"/>
  <c r="E5"/>
  <c r="F5"/>
  <c r="G5"/>
  <c r="H5"/>
  <c r="I5"/>
  <c r="J5"/>
  <c r="M5" s="1"/>
  <c r="P5" s="1"/>
  <c r="S5" s="1"/>
  <c r="K5"/>
  <c r="L5"/>
  <c r="N5"/>
  <c r="O5" s="1"/>
  <c r="A6"/>
  <c r="B6"/>
  <c r="C6"/>
  <c r="E6"/>
  <c r="F6"/>
  <c r="G6"/>
  <c r="H6"/>
  <c r="I6"/>
  <c r="J6"/>
  <c r="K6"/>
  <c r="L6"/>
  <c r="M6"/>
  <c r="N6"/>
  <c r="O6"/>
  <c r="A7"/>
  <c r="B7"/>
  <c r="C7"/>
  <c r="E7"/>
  <c r="F7"/>
  <c r="G7"/>
  <c r="H7"/>
  <c r="I7"/>
  <c r="J7"/>
  <c r="M7" s="1"/>
  <c r="P7" s="1"/>
  <c r="S7" s="1"/>
  <c r="K7"/>
  <c r="L7"/>
  <c r="N7"/>
  <c r="O7" s="1"/>
  <c r="A8"/>
  <c r="B8"/>
  <c r="C8"/>
  <c r="E8"/>
  <c r="F8"/>
  <c r="G8"/>
  <c r="H8"/>
  <c r="I8"/>
  <c r="J8"/>
  <c r="K8"/>
  <c r="L8"/>
  <c r="M8"/>
  <c r="N8"/>
  <c r="O8"/>
  <c r="A9"/>
  <c r="B9"/>
  <c r="C9"/>
  <c r="E9"/>
  <c r="F9"/>
  <c r="G9"/>
  <c r="H9"/>
  <c r="I9"/>
  <c r="J9"/>
  <c r="M9" s="1"/>
  <c r="P9" s="1"/>
  <c r="S9" s="1"/>
  <c r="K9"/>
  <c r="L9"/>
  <c r="N9"/>
  <c r="O9" s="1"/>
  <c r="A10"/>
  <c r="B10"/>
  <c r="C10"/>
  <c r="E10"/>
  <c r="F10"/>
  <c r="G10"/>
  <c r="H10"/>
  <c r="I10"/>
  <c r="J10"/>
  <c r="K10"/>
  <c r="L10"/>
  <c r="M10"/>
  <c r="N10"/>
  <c r="O10"/>
  <c r="A11"/>
  <c r="B11"/>
  <c r="C11"/>
  <c r="E11"/>
  <c r="F11"/>
  <c r="G11"/>
  <c r="H11"/>
  <c r="I11"/>
  <c r="J11"/>
  <c r="M11" s="1"/>
  <c r="P11" s="1"/>
  <c r="S11" s="1"/>
  <c r="K11"/>
  <c r="L11"/>
  <c r="N11"/>
  <c r="O11" s="1"/>
  <c r="A12"/>
  <c r="B12"/>
  <c r="C12"/>
  <c r="E12"/>
  <c r="F12"/>
  <c r="G12"/>
  <c r="H12"/>
  <c r="I12"/>
  <c r="J12"/>
  <c r="K12"/>
  <c r="L12"/>
  <c r="M12"/>
  <c r="N12"/>
  <c r="O12"/>
  <c r="A13"/>
  <c r="B13"/>
  <c r="C13"/>
  <c r="E13"/>
  <c r="F13"/>
  <c r="G13"/>
  <c r="H13"/>
  <c r="I13"/>
  <c r="J13"/>
  <c r="M13" s="1"/>
  <c r="P13" s="1"/>
  <c r="S13" s="1"/>
  <c r="K13"/>
  <c r="L13"/>
  <c r="N13"/>
  <c r="O13" s="1"/>
  <c r="A14"/>
  <c r="B14"/>
  <c r="C14"/>
  <c r="E14"/>
  <c r="F14"/>
  <c r="G14"/>
  <c r="H14"/>
  <c r="I14"/>
  <c r="J14"/>
  <c r="K14"/>
  <c r="L14"/>
  <c r="M14"/>
  <c r="N14"/>
  <c r="O14"/>
  <c r="A15"/>
  <c r="B15"/>
  <c r="C15"/>
  <c r="E15"/>
  <c r="F15"/>
  <c r="G15"/>
  <c r="H15"/>
  <c r="I15"/>
  <c r="J15"/>
  <c r="M15" s="1"/>
  <c r="P15" s="1"/>
  <c r="S15" s="1"/>
  <c r="K15"/>
  <c r="L15"/>
  <c r="N15"/>
  <c r="O15" s="1"/>
  <c r="A16"/>
  <c r="B16"/>
  <c r="C16"/>
  <c r="E16"/>
  <c r="F16"/>
  <c r="G16"/>
  <c r="H16"/>
  <c r="I16"/>
  <c r="J16"/>
  <c r="K16"/>
  <c r="L16"/>
  <c r="M16"/>
  <c r="N16"/>
  <c r="O16"/>
  <c r="A17"/>
  <c r="B17"/>
  <c r="C17"/>
  <c r="E17"/>
  <c r="F17"/>
  <c r="G17"/>
  <c r="H17"/>
  <c r="I17"/>
  <c r="J17"/>
  <c r="M17" s="1"/>
  <c r="P17" s="1"/>
  <c r="S17" s="1"/>
  <c r="K17"/>
  <c r="L17"/>
  <c r="N17"/>
  <c r="O17" s="1"/>
  <c r="A18"/>
  <c r="B18"/>
  <c r="C18"/>
  <c r="E18"/>
  <c r="F18"/>
  <c r="G18"/>
  <c r="H18"/>
  <c r="I18"/>
  <c r="J18"/>
  <c r="K18"/>
  <c r="L18"/>
  <c r="M18"/>
  <c r="N18"/>
  <c r="O18"/>
  <c r="A19"/>
  <c r="B19"/>
  <c r="C19"/>
  <c r="E19"/>
  <c r="F19"/>
  <c r="G19"/>
  <c r="H19"/>
  <c r="I19"/>
  <c r="J19"/>
  <c r="M19" s="1"/>
  <c r="P19" s="1"/>
  <c r="S19" s="1"/>
  <c r="K19"/>
  <c r="L19"/>
  <c r="N19"/>
  <c r="O19" s="1"/>
  <c r="A20"/>
  <c r="B20"/>
  <c r="C20"/>
  <c r="E20"/>
  <c r="F20"/>
  <c r="G20"/>
  <c r="H20"/>
  <c r="I20"/>
  <c r="J20"/>
  <c r="K20"/>
  <c r="L20"/>
  <c r="M20"/>
  <c r="N20"/>
  <c r="O20"/>
  <c r="A21"/>
  <c r="B21"/>
  <c r="C21"/>
  <c r="E21"/>
  <c r="F21"/>
  <c r="G21"/>
  <c r="H21"/>
  <c r="I21"/>
  <c r="J21"/>
  <c r="M21" s="1"/>
  <c r="P21" s="1"/>
  <c r="S21" s="1"/>
  <c r="K21"/>
  <c r="L21"/>
  <c r="N21"/>
  <c r="O21" s="1"/>
  <c r="A22"/>
  <c r="B22"/>
  <c r="C22"/>
  <c r="E22"/>
  <c r="F22"/>
  <c r="G22"/>
  <c r="H22"/>
  <c r="I22"/>
  <c r="J22"/>
  <c r="K22"/>
  <c r="L22"/>
  <c r="M22"/>
  <c r="N22"/>
  <c r="O22"/>
  <c r="A23"/>
  <c r="B23"/>
  <c r="C23"/>
  <c r="E23"/>
  <c r="F23"/>
  <c r="G23"/>
  <c r="H23"/>
  <c r="I23"/>
  <c r="J23"/>
  <c r="M23" s="1"/>
  <c r="P23" s="1"/>
  <c r="S23" s="1"/>
  <c r="K23"/>
  <c r="L23"/>
  <c r="N23"/>
  <c r="O23" s="1"/>
  <c r="A24"/>
  <c r="B24"/>
  <c r="C24"/>
  <c r="E24"/>
  <c r="F24"/>
  <c r="G24"/>
  <c r="H24"/>
  <c r="I24"/>
  <c r="J24"/>
  <c r="K24"/>
  <c r="L24"/>
  <c r="M24"/>
  <c r="N24"/>
  <c r="O24"/>
  <c r="A25"/>
  <c r="B25"/>
  <c r="C25"/>
  <c r="E25"/>
  <c r="F25"/>
  <c r="G25"/>
  <c r="H25"/>
  <c r="I25"/>
  <c r="J25"/>
  <c r="M25" s="1"/>
  <c r="P25" s="1"/>
  <c r="S25" s="1"/>
  <c r="K25"/>
  <c r="L25"/>
  <c r="N25"/>
  <c r="O25" s="1"/>
  <c r="A26"/>
  <c r="B26"/>
  <c r="C26"/>
  <c r="E26"/>
  <c r="F26"/>
  <c r="G26"/>
  <c r="H26"/>
  <c r="I26"/>
  <c r="J26"/>
  <c r="K26"/>
  <c r="L26"/>
  <c r="M26"/>
  <c r="N26"/>
  <c r="O26"/>
  <c r="A27"/>
  <c r="B27"/>
  <c r="C27"/>
  <c r="E27"/>
  <c r="F27"/>
  <c r="G27"/>
  <c r="H27"/>
  <c r="I27"/>
  <c r="J27"/>
  <c r="M27" s="1"/>
  <c r="P27" s="1"/>
  <c r="S27" s="1"/>
  <c r="K27"/>
  <c r="L27"/>
  <c r="N27"/>
  <c r="O27" s="1"/>
  <c r="A28"/>
  <c r="B28"/>
  <c r="C28"/>
  <c r="E28"/>
  <c r="F28"/>
  <c r="G28"/>
  <c r="H28"/>
  <c r="I28"/>
  <c r="J28"/>
  <c r="K28"/>
  <c r="L28"/>
  <c r="M28"/>
  <c r="N28"/>
  <c r="O28"/>
  <c r="A29"/>
  <c r="B29"/>
  <c r="C29"/>
  <c r="E29"/>
  <c r="F29"/>
  <c r="G29"/>
  <c r="H29"/>
  <c r="I29"/>
  <c r="J29"/>
  <c r="M29" s="1"/>
  <c r="P29" s="1"/>
  <c r="S29" s="1"/>
  <c r="K29"/>
  <c r="L29"/>
  <c r="N29"/>
  <c r="O29" s="1"/>
  <c r="A30"/>
  <c r="B30"/>
  <c r="C30"/>
  <c r="E30"/>
  <c r="F30"/>
  <c r="G30"/>
  <c r="H30"/>
  <c r="I30"/>
  <c r="J30"/>
  <c r="K30"/>
  <c r="L30"/>
  <c r="M30"/>
  <c r="N30"/>
  <c r="O30"/>
  <c r="A31"/>
  <c r="B31"/>
  <c r="C31"/>
  <c r="E31"/>
  <c r="F31"/>
  <c r="G31"/>
  <c r="H31"/>
  <c r="I31"/>
  <c r="J31"/>
  <c r="M31" s="1"/>
  <c r="P31" s="1"/>
  <c r="S31" s="1"/>
  <c r="K31"/>
  <c r="L31"/>
  <c r="N31"/>
  <c r="O31" s="1"/>
  <c r="A32"/>
  <c r="B32"/>
  <c r="C32"/>
  <c r="E32"/>
  <c r="F32"/>
  <c r="G32"/>
  <c r="H32"/>
  <c r="I32"/>
  <c r="J32"/>
  <c r="K32"/>
  <c r="L32"/>
  <c r="M32"/>
  <c r="N32"/>
  <c r="O32"/>
  <c r="A33"/>
  <c r="B33"/>
  <c r="C33"/>
  <c r="E33"/>
  <c r="F33"/>
  <c r="G33"/>
  <c r="H33"/>
  <c r="I33"/>
  <c r="J33"/>
  <c r="M33" s="1"/>
  <c r="P33" s="1"/>
  <c r="S33" s="1"/>
  <c r="K33"/>
  <c r="L33"/>
  <c r="N33"/>
  <c r="O33" s="1"/>
  <c r="A34"/>
  <c r="B34"/>
  <c r="C34"/>
  <c r="E34"/>
  <c r="F34"/>
  <c r="G34"/>
  <c r="H34"/>
  <c r="I34"/>
  <c r="J34"/>
  <c r="K34"/>
  <c r="L34"/>
  <c r="M34"/>
  <c r="N34"/>
  <c r="O34"/>
  <c r="A35"/>
  <c r="B35"/>
  <c r="C35"/>
  <c r="E35"/>
  <c r="F35"/>
  <c r="G35"/>
  <c r="H35"/>
  <c r="I35"/>
  <c r="J35"/>
  <c r="M35" s="1"/>
  <c r="P35" s="1"/>
  <c r="S35" s="1"/>
  <c r="K35"/>
  <c r="L35"/>
  <c r="N35"/>
  <c r="O35" s="1"/>
  <c r="A36"/>
  <c r="B36"/>
  <c r="C36"/>
  <c r="E36"/>
  <c r="F36"/>
  <c r="G36"/>
  <c r="H36"/>
  <c r="I36"/>
  <c r="J36"/>
  <c r="K36"/>
  <c r="L36"/>
  <c r="M36"/>
  <c r="N36"/>
  <c r="O36"/>
  <c r="A37"/>
  <c r="B37"/>
  <c r="C37"/>
  <c r="E37"/>
  <c r="F37"/>
  <c r="G37"/>
  <c r="H37"/>
  <c r="I37"/>
  <c r="J37"/>
  <c r="M37" s="1"/>
  <c r="P37" s="1"/>
  <c r="S37" s="1"/>
  <c r="K37"/>
  <c r="L37"/>
  <c r="N37"/>
  <c r="O37" s="1"/>
  <c r="A38"/>
  <c r="B38"/>
  <c r="C38"/>
  <c r="E38"/>
  <c r="F38"/>
  <c r="G38"/>
  <c r="H38"/>
  <c r="I38"/>
  <c r="J38"/>
  <c r="K38"/>
  <c r="L38"/>
  <c r="M38"/>
  <c r="N38"/>
  <c r="O38"/>
  <c r="A39"/>
  <c r="B39"/>
  <c r="C39"/>
  <c r="E39"/>
  <c r="F39"/>
  <c r="G39"/>
  <c r="H39"/>
  <c r="I39"/>
  <c r="J39"/>
  <c r="M39" s="1"/>
  <c r="P39" s="1"/>
  <c r="S39" s="1"/>
  <c r="K39"/>
  <c r="L39"/>
  <c r="N39"/>
  <c r="O39" s="1"/>
  <c r="A40"/>
  <c r="B40"/>
  <c r="C40"/>
  <c r="E40"/>
  <c r="F40"/>
  <c r="G40"/>
  <c r="H40"/>
  <c r="I40"/>
  <c r="J40"/>
  <c r="K40"/>
  <c r="L40"/>
  <c r="M40"/>
  <c r="N40"/>
  <c r="O40"/>
  <c r="A41"/>
  <c r="B41"/>
  <c r="C41"/>
  <c r="E41"/>
  <c r="F41"/>
  <c r="G41"/>
  <c r="H41"/>
  <c r="I41"/>
  <c r="J41"/>
  <c r="M41" s="1"/>
  <c r="P41" s="1"/>
  <c r="S41" s="1"/>
  <c r="K41"/>
  <c r="L41"/>
  <c r="N41"/>
  <c r="O41" s="1"/>
  <c r="A42"/>
  <c r="B42"/>
  <c r="C42"/>
  <c r="E42"/>
  <c r="F42"/>
  <c r="G42"/>
  <c r="H42"/>
  <c r="I42"/>
  <c r="J42"/>
  <c r="K42"/>
  <c r="L42"/>
  <c r="M42"/>
  <c r="N42"/>
  <c r="O42"/>
  <c r="A43"/>
  <c r="B43"/>
  <c r="C43"/>
  <c r="E43"/>
  <c r="F43"/>
  <c r="G43"/>
  <c r="H43"/>
  <c r="I43"/>
  <c r="J43"/>
  <c r="M43" s="1"/>
  <c r="P43" s="1"/>
  <c r="S43" s="1"/>
  <c r="K43"/>
  <c r="L43"/>
  <c r="N43"/>
  <c r="O43" s="1"/>
  <c r="A44"/>
  <c r="B44"/>
  <c r="C44"/>
  <c r="E44"/>
  <c r="F44"/>
  <c r="G44"/>
  <c r="H44"/>
  <c r="I44"/>
  <c r="J44"/>
  <c r="K44"/>
  <c r="L44"/>
  <c r="M44"/>
  <c r="N44"/>
  <c r="O44"/>
  <c r="A45"/>
  <c r="B45"/>
  <c r="C45"/>
  <c r="E45"/>
  <c r="F45"/>
  <c r="G45"/>
  <c r="H45"/>
  <c r="I45"/>
  <c r="J45"/>
  <c r="M45" s="1"/>
  <c r="P45" s="1"/>
  <c r="S45" s="1"/>
  <c r="K45"/>
  <c r="L45"/>
  <c r="N45"/>
  <c r="O45" s="1"/>
  <c r="A46"/>
  <c r="B46"/>
  <c r="C46"/>
  <c r="E46"/>
  <c r="F46"/>
  <c r="G46"/>
  <c r="H46"/>
  <c r="I46"/>
  <c r="J46"/>
  <c r="K46"/>
  <c r="L46"/>
  <c r="M46"/>
  <c r="N46"/>
  <c r="O46"/>
  <c r="A47"/>
  <c r="B47"/>
  <c r="C47"/>
  <c r="E47"/>
  <c r="F47"/>
  <c r="G47"/>
  <c r="H47"/>
  <c r="I47"/>
  <c r="J47"/>
  <c r="M47" s="1"/>
  <c r="P47" s="1"/>
  <c r="S47" s="1"/>
  <c r="K47"/>
  <c r="L47"/>
  <c r="N47"/>
  <c r="O47" s="1"/>
  <c r="A48"/>
  <c r="B48"/>
  <c r="C48"/>
  <c r="E48"/>
  <c r="F48"/>
  <c r="G48"/>
  <c r="H48"/>
  <c r="I48"/>
  <c r="J48"/>
  <c r="K48"/>
  <c r="L48"/>
  <c r="M48"/>
  <c r="N48"/>
  <c r="O48"/>
  <c r="A49"/>
  <c r="B49"/>
  <c r="C49"/>
  <c r="E49"/>
  <c r="F49"/>
  <c r="G49"/>
  <c r="H49"/>
  <c r="I49"/>
  <c r="J49"/>
  <c r="M49" s="1"/>
  <c r="P49" s="1"/>
  <c r="S49" s="1"/>
  <c r="K49"/>
  <c r="L49"/>
  <c r="N49"/>
  <c r="O49" s="1"/>
  <c r="A50"/>
  <c r="B50"/>
  <c r="C50"/>
  <c r="E50"/>
  <c r="F50"/>
  <c r="G50"/>
  <c r="H50"/>
  <c r="I50"/>
  <c r="J50"/>
  <c r="K50"/>
  <c r="L50"/>
  <c r="M50"/>
  <c r="N50"/>
  <c r="O50"/>
  <c r="A51"/>
  <c r="B51"/>
  <c r="C51"/>
  <c r="E51"/>
  <c r="F51"/>
  <c r="G51"/>
  <c r="H51"/>
  <c r="I51"/>
  <c r="J51"/>
  <c r="M51" s="1"/>
  <c r="P51" s="1"/>
  <c r="S51" s="1"/>
  <c r="K51"/>
  <c r="L51"/>
  <c r="N51"/>
  <c r="O51" s="1"/>
  <c r="A52"/>
  <c r="B52"/>
  <c r="C52"/>
  <c r="E52"/>
  <c r="F52"/>
  <c r="G52"/>
  <c r="H52"/>
  <c r="I52"/>
  <c r="J52"/>
  <c r="K52"/>
  <c r="L52"/>
  <c r="M52"/>
  <c r="N52"/>
  <c r="O52"/>
  <c r="A53"/>
  <c r="B53"/>
  <c r="C53"/>
  <c r="E53"/>
  <c r="F53"/>
  <c r="G53"/>
  <c r="H53"/>
  <c r="I53"/>
  <c r="J53"/>
  <c r="M53" s="1"/>
  <c r="P53" s="1"/>
  <c r="S53" s="1"/>
  <c r="K53"/>
  <c r="L53"/>
  <c r="N53"/>
  <c r="O53" s="1"/>
  <c r="A54"/>
  <c r="B54"/>
  <c r="C54"/>
  <c r="E54"/>
  <c r="F54"/>
  <c r="G54"/>
  <c r="H54"/>
  <c r="I54"/>
  <c r="J54"/>
  <c r="K54"/>
  <c r="L54"/>
  <c r="M54"/>
  <c r="N54"/>
  <c r="O54"/>
  <c r="A55"/>
  <c r="B55"/>
  <c r="C55"/>
  <c r="E55"/>
  <c r="F55"/>
  <c r="G55"/>
  <c r="H55"/>
  <c r="I55"/>
  <c r="J55"/>
  <c r="M55" s="1"/>
  <c r="P55" s="1"/>
  <c r="S55" s="1"/>
  <c r="K55"/>
  <c r="L55"/>
  <c r="N55"/>
  <c r="O55" s="1"/>
  <c r="A56"/>
  <c r="B56"/>
  <c r="C56"/>
  <c r="E56"/>
  <c r="F56"/>
  <c r="G56"/>
  <c r="H56"/>
  <c r="I56"/>
  <c r="J56"/>
  <c r="K56"/>
  <c r="L56"/>
  <c r="M56"/>
  <c r="N56"/>
  <c r="O56"/>
  <c r="A57"/>
  <c r="B57"/>
  <c r="C57"/>
  <c r="E57"/>
  <c r="F57"/>
  <c r="G57"/>
  <c r="H57"/>
  <c r="I57"/>
  <c r="J57"/>
  <c r="M57" s="1"/>
  <c r="P57" s="1"/>
  <c r="S57" s="1"/>
  <c r="K57"/>
  <c r="L57"/>
  <c r="N57"/>
  <c r="O57" s="1"/>
  <c r="A58"/>
  <c r="B58"/>
  <c r="C58"/>
  <c r="E58"/>
  <c r="F58"/>
  <c r="G58"/>
  <c r="H58"/>
  <c r="I58"/>
  <c r="J58"/>
  <c r="K58"/>
  <c r="L58"/>
  <c r="M58"/>
  <c r="N58"/>
  <c r="O58"/>
  <c r="A59"/>
  <c r="B59"/>
  <c r="C59"/>
  <c r="E59"/>
  <c r="F59"/>
  <c r="G59"/>
  <c r="H59"/>
  <c r="I59"/>
  <c r="J59"/>
  <c r="M59" s="1"/>
  <c r="P59" s="1"/>
  <c r="S59" s="1"/>
  <c r="K59"/>
  <c r="L59"/>
  <c r="N59"/>
  <c r="O59" s="1"/>
  <c r="A60"/>
  <c r="B60"/>
  <c r="C60"/>
  <c r="E60"/>
  <c r="F60"/>
  <c r="G60"/>
  <c r="H60"/>
  <c r="I60"/>
  <c r="J60"/>
  <c r="K60"/>
  <c r="L60"/>
  <c r="M60"/>
  <c r="N60"/>
  <c r="O60"/>
  <c r="A61"/>
  <c r="B61"/>
  <c r="C61"/>
  <c r="E61"/>
  <c r="F61"/>
  <c r="G61"/>
  <c r="H61"/>
  <c r="I61"/>
  <c r="J61"/>
  <c r="M61" s="1"/>
  <c r="P61" s="1"/>
  <c r="S61" s="1"/>
  <c r="K61"/>
  <c r="L61"/>
  <c r="N61"/>
  <c r="O61" s="1"/>
  <c r="A62"/>
  <c r="B62"/>
  <c r="C62"/>
  <c r="E62"/>
  <c r="F62"/>
  <c r="G62"/>
  <c r="H62"/>
  <c r="I62"/>
  <c r="J62"/>
  <c r="K62"/>
  <c r="L62"/>
  <c r="M62"/>
  <c r="N62"/>
  <c r="O62"/>
  <c r="A63"/>
  <c r="B63"/>
  <c r="C63"/>
  <c r="E63"/>
  <c r="F63"/>
  <c r="G63"/>
  <c r="H63"/>
  <c r="I63"/>
  <c r="J63"/>
  <c r="M63" s="1"/>
  <c r="P63" s="1"/>
  <c r="S63" s="1"/>
  <c r="K63"/>
  <c r="L63"/>
  <c r="N63"/>
  <c r="O63" s="1"/>
  <c r="A64"/>
  <c r="B64"/>
  <c r="C64"/>
  <c r="E64"/>
  <c r="F64"/>
  <c r="G64"/>
  <c r="H64"/>
  <c r="I64"/>
  <c r="J64"/>
  <c r="K64"/>
  <c r="L64"/>
  <c r="M64"/>
  <c r="N64"/>
  <c r="O64"/>
  <c r="A65"/>
  <c r="B65"/>
  <c r="C65"/>
  <c r="E65"/>
  <c r="F65"/>
  <c r="G65"/>
  <c r="H65"/>
  <c r="I65"/>
  <c r="J65"/>
  <c r="M65" s="1"/>
  <c r="P65" s="1"/>
  <c r="S65" s="1"/>
  <c r="K65"/>
  <c r="L65"/>
  <c r="N65"/>
  <c r="O65" s="1"/>
  <c r="A66"/>
  <c r="B66"/>
  <c r="C66"/>
  <c r="E66"/>
  <c r="F66"/>
  <c r="G66"/>
  <c r="H66"/>
  <c r="I66"/>
  <c r="J66"/>
  <c r="K66"/>
  <c r="L66"/>
  <c r="M66"/>
  <c r="N66"/>
  <c r="O66"/>
  <c r="A67"/>
  <c r="B67"/>
  <c r="C67"/>
  <c r="E67"/>
  <c r="F67"/>
  <c r="G67"/>
  <c r="H67"/>
  <c r="I67"/>
  <c r="J67"/>
  <c r="M67" s="1"/>
  <c r="P67" s="1"/>
  <c r="S67" s="1"/>
  <c r="K67"/>
  <c r="L67"/>
  <c r="N67"/>
  <c r="O67" s="1"/>
  <c r="A68"/>
  <c r="B68"/>
  <c r="C68"/>
  <c r="E68"/>
  <c r="F68"/>
  <c r="G68"/>
  <c r="H68"/>
  <c r="I68"/>
  <c r="J68"/>
  <c r="K68"/>
  <c r="L68"/>
  <c r="M68"/>
  <c r="N68"/>
  <c r="O68"/>
  <c r="A69"/>
  <c r="B69"/>
  <c r="C69"/>
  <c r="E69"/>
  <c r="F69"/>
  <c r="G69"/>
  <c r="H69"/>
  <c r="I69"/>
  <c r="J69"/>
  <c r="M69" s="1"/>
  <c r="P69" s="1"/>
  <c r="S69" s="1"/>
  <c r="K69"/>
  <c r="L69"/>
  <c r="N69"/>
  <c r="O69" s="1"/>
  <c r="A70"/>
  <c r="B70"/>
  <c r="C70"/>
  <c r="E70"/>
  <c r="F70"/>
  <c r="G70"/>
  <c r="H70"/>
  <c r="I70"/>
  <c r="J70"/>
  <c r="K70"/>
  <c r="L70"/>
  <c r="M70"/>
  <c r="N70"/>
  <c r="O70"/>
  <c r="A71"/>
  <c r="B71"/>
  <c r="C71"/>
  <c r="E71"/>
  <c r="F71"/>
  <c r="G71"/>
  <c r="H71"/>
  <c r="I71"/>
  <c r="J71"/>
  <c r="M71" s="1"/>
  <c r="P71" s="1"/>
  <c r="S71" s="1"/>
  <c r="K71"/>
  <c r="L71"/>
  <c r="N71"/>
  <c r="O71" s="1"/>
  <c r="A72"/>
  <c r="B72"/>
  <c r="C72"/>
  <c r="E72"/>
  <c r="F72"/>
  <c r="G72"/>
  <c r="H72"/>
  <c r="I72"/>
  <c r="J72"/>
  <c r="K72"/>
  <c r="L72"/>
  <c r="M72"/>
  <c r="N72"/>
  <c r="O72"/>
  <c r="A73"/>
  <c r="B73"/>
  <c r="C73"/>
  <c r="E73"/>
  <c r="F73"/>
  <c r="G73"/>
  <c r="H73"/>
  <c r="I73"/>
  <c r="J73"/>
  <c r="M73" s="1"/>
  <c r="P73" s="1"/>
  <c r="S73" s="1"/>
  <c r="K73"/>
  <c r="L73"/>
  <c r="N73"/>
  <c r="O73" s="1"/>
  <c r="A74"/>
  <c r="B74"/>
  <c r="C74"/>
  <c r="E74"/>
  <c r="F74"/>
  <c r="G74"/>
  <c r="H74"/>
  <c r="I74"/>
  <c r="J74"/>
  <c r="K74"/>
  <c r="L74"/>
  <c r="M74"/>
  <c r="N74"/>
  <c r="O74"/>
  <c r="A75"/>
  <c r="B75"/>
  <c r="C75"/>
  <c r="E75"/>
  <c r="F75"/>
  <c r="G75"/>
  <c r="H75"/>
  <c r="I75"/>
  <c r="J75"/>
  <c r="M75" s="1"/>
  <c r="P75" s="1"/>
  <c r="S75" s="1"/>
  <c r="K75"/>
  <c r="L75"/>
  <c r="N75"/>
  <c r="O75" s="1"/>
  <c r="A76"/>
  <c r="B76"/>
  <c r="C76"/>
  <c r="E76"/>
  <c r="F76"/>
  <c r="G76"/>
  <c r="H76"/>
  <c r="I76"/>
  <c r="J76"/>
  <c r="K76"/>
  <c r="L76"/>
  <c r="M76"/>
  <c r="N76"/>
  <c r="O76"/>
  <c r="A77"/>
  <c r="B77"/>
  <c r="C77"/>
  <c r="E77"/>
  <c r="F77"/>
  <c r="G77"/>
  <c r="H77"/>
  <c r="I77"/>
  <c r="J77"/>
  <c r="M77" s="1"/>
  <c r="P77" s="1"/>
  <c r="S77" s="1"/>
  <c r="K77"/>
  <c r="L77"/>
  <c r="N77"/>
  <c r="O77" s="1"/>
  <c r="A78"/>
  <c r="B78"/>
  <c r="C78"/>
  <c r="E78"/>
  <c r="F78"/>
  <c r="G78"/>
  <c r="H78"/>
  <c r="I78"/>
  <c r="J78"/>
  <c r="K78"/>
  <c r="L78"/>
  <c r="M78"/>
  <c r="N78"/>
  <c r="O78"/>
  <c r="A79"/>
  <c r="B79"/>
  <c r="C79"/>
  <c r="E79"/>
  <c r="F79"/>
  <c r="G79"/>
  <c r="H79"/>
  <c r="I79"/>
  <c r="J79"/>
  <c r="M79" s="1"/>
  <c r="P79" s="1"/>
  <c r="S79" s="1"/>
  <c r="K79"/>
  <c r="L79"/>
  <c r="N79"/>
  <c r="O79" s="1"/>
  <c r="A80"/>
  <c r="B80"/>
  <c r="C80"/>
  <c r="E80"/>
  <c r="F80"/>
  <c r="G80"/>
  <c r="H80"/>
  <c r="I80"/>
  <c r="J80"/>
  <c r="K80"/>
  <c r="L80"/>
  <c r="M80"/>
  <c r="N80"/>
  <c r="O80"/>
  <c r="A81"/>
  <c r="B81"/>
  <c r="C81"/>
  <c r="E81"/>
  <c r="F81"/>
  <c r="G81"/>
  <c r="H81"/>
  <c r="I81"/>
  <c r="J81"/>
  <c r="M81" s="1"/>
  <c r="P81" s="1"/>
  <c r="S81" s="1"/>
  <c r="K81"/>
  <c r="L81"/>
  <c r="N81"/>
  <c r="O81" s="1"/>
  <c r="A82"/>
  <c r="B82"/>
  <c r="C82"/>
  <c r="E82"/>
  <c r="F82"/>
  <c r="G82"/>
  <c r="H82"/>
  <c r="I82"/>
  <c r="J82"/>
  <c r="K82"/>
  <c r="L82"/>
  <c r="M82"/>
  <c r="N82"/>
  <c r="O82"/>
  <c r="A83"/>
  <c r="B83"/>
  <c r="C83"/>
  <c r="E83"/>
  <c r="F83"/>
  <c r="G83"/>
  <c r="H83"/>
  <c r="I83"/>
  <c r="J83"/>
  <c r="M83" s="1"/>
  <c r="P83" s="1"/>
  <c r="S83" s="1"/>
  <c r="K83"/>
  <c r="L83"/>
  <c r="N83"/>
  <c r="O83" s="1"/>
  <c r="A84"/>
  <c r="B84"/>
  <c r="C84"/>
  <c r="E84"/>
  <c r="F84"/>
  <c r="G84"/>
  <c r="H84"/>
  <c r="I84"/>
  <c r="J84"/>
  <c r="K84"/>
  <c r="L84"/>
  <c r="M84"/>
  <c r="N84"/>
  <c r="O84"/>
  <c r="A85"/>
  <c r="B85"/>
  <c r="C85"/>
  <c r="E85"/>
  <c r="F85"/>
  <c r="G85"/>
  <c r="H85"/>
  <c r="I85"/>
  <c r="J85"/>
  <c r="M85" s="1"/>
  <c r="P85" s="1"/>
  <c r="S85" s="1"/>
  <c r="K85"/>
  <c r="L85"/>
  <c r="N85"/>
  <c r="O85" s="1"/>
  <c r="A86"/>
  <c r="B86"/>
  <c r="C86"/>
  <c r="E86"/>
  <c r="F86"/>
  <c r="G86"/>
  <c r="H86"/>
  <c r="I86"/>
  <c r="J86"/>
  <c r="K86"/>
  <c r="L86"/>
  <c r="M86"/>
  <c r="N86"/>
  <c r="O86"/>
  <c r="A87"/>
  <c r="B87"/>
  <c r="C87"/>
  <c r="E87"/>
  <c r="F87"/>
  <c r="G87"/>
  <c r="H87"/>
  <c r="I87"/>
  <c r="J87"/>
  <c r="M87" s="1"/>
  <c r="P87" s="1"/>
  <c r="S87" s="1"/>
  <c r="K87"/>
  <c r="L87"/>
  <c r="N87"/>
  <c r="O87" s="1"/>
  <c r="A88"/>
  <c r="B88"/>
  <c r="C88"/>
  <c r="E88"/>
  <c r="F88"/>
  <c r="G88"/>
  <c r="H88"/>
  <c r="I88"/>
  <c r="J88"/>
  <c r="K88"/>
  <c r="L88"/>
  <c r="M88"/>
  <c r="N88"/>
  <c r="O88"/>
  <c r="A89"/>
  <c r="B89"/>
  <c r="C89"/>
  <c r="E89"/>
  <c r="F89"/>
  <c r="G89"/>
  <c r="H89"/>
  <c r="I89"/>
  <c r="J89"/>
  <c r="M89" s="1"/>
  <c r="P89" s="1"/>
  <c r="S89" s="1"/>
  <c r="K89"/>
  <c r="L89"/>
  <c r="N89"/>
  <c r="O89" s="1"/>
  <c r="A90"/>
  <c r="B90"/>
  <c r="C90"/>
  <c r="E90"/>
  <c r="F90"/>
  <c r="G90"/>
  <c r="H90"/>
  <c r="I90"/>
  <c r="J90"/>
  <c r="K90"/>
  <c r="L90"/>
  <c r="M90"/>
  <c r="N90"/>
  <c r="O90"/>
  <c r="A91"/>
  <c r="B91"/>
  <c r="C91"/>
  <c r="E91"/>
  <c r="F91"/>
  <c r="G91"/>
  <c r="H91"/>
  <c r="I91"/>
  <c r="J91"/>
  <c r="M91" s="1"/>
  <c r="P91" s="1"/>
  <c r="S91" s="1"/>
  <c r="K91"/>
  <c r="L91"/>
  <c r="N91"/>
  <c r="O91" s="1"/>
  <c r="A92"/>
  <c r="B92"/>
  <c r="C92"/>
  <c r="E92"/>
  <c r="F92"/>
  <c r="G92"/>
  <c r="H92"/>
  <c r="I92"/>
  <c r="J92"/>
  <c r="K92"/>
  <c r="L92"/>
  <c r="M92"/>
  <c r="N92"/>
  <c r="O92"/>
  <c r="A93"/>
  <c r="B93"/>
  <c r="C93"/>
  <c r="E93"/>
  <c r="F93"/>
  <c r="G93"/>
  <c r="H93"/>
  <c r="I93"/>
  <c r="J93"/>
  <c r="M93" s="1"/>
  <c r="P93" s="1"/>
  <c r="S93" s="1"/>
  <c r="K93"/>
  <c r="L93"/>
  <c r="N93"/>
  <c r="O93" s="1"/>
  <c r="A94"/>
  <c r="B94"/>
  <c r="C94"/>
  <c r="E94"/>
  <c r="F94"/>
  <c r="G94"/>
  <c r="H94"/>
  <c r="I94"/>
  <c r="J94"/>
  <c r="K94"/>
  <c r="L94"/>
  <c r="M94"/>
  <c r="N94"/>
  <c r="O94"/>
  <c r="A95"/>
  <c r="B95"/>
  <c r="C95"/>
  <c r="E95"/>
  <c r="F95"/>
  <c r="G95"/>
  <c r="H95"/>
  <c r="I95"/>
  <c r="J95"/>
  <c r="M95" s="1"/>
  <c r="P95" s="1"/>
  <c r="S95" s="1"/>
  <c r="K95"/>
  <c r="L95"/>
  <c r="N95"/>
  <c r="O95" s="1"/>
  <c r="A96"/>
  <c r="B96"/>
  <c r="C96"/>
  <c r="E96"/>
  <c r="F96"/>
  <c r="G96"/>
  <c r="H96"/>
  <c r="I96"/>
  <c r="J96"/>
  <c r="K96"/>
  <c r="L96"/>
  <c r="M96"/>
  <c r="N96"/>
  <c r="O96"/>
  <c r="A97"/>
  <c r="B97"/>
  <c r="C97"/>
  <c r="E97"/>
  <c r="F97"/>
  <c r="G97"/>
  <c r="H97"/>
  <c r="I97"/>
  <c r="J97"/>
  <c r="M97" s="1"/>
  <c r="P97" s="1"/>
  <c r="S97" s="1"/>
  <c r="K97"/>
  <c r="L97"/>
  <c r="N97"/>
  <c r="O97" s="1"/>
  <c r="A98"/>
  <c r="B98"/>
  <c r="C98"/>
  <c r="E98"/>
  <c r="F98"/>
  <c r="G98"/>
  <c r="H98"/>
  <c r="I98"/>
  <c r="J98"/>
  <c r="K98"/>
  <c r="L98"/>
  <c r="M98"/>
  <c r="N98"/>
  <c r="O98"/>
  <c r="A99"/>
  <c r="B99"/>
  <c r="C99"/>
  <c r="E99"/>
  <c r="F99"/>
  <c r="G99"/>
  <c r="H99"/>
  <c r="I99"/>
  <c r="J99"/>
  <c r="M99" s="1"/>
  <c r="P99" s="1"/>
  <c r="S99" s="1"/>
  <c r="K99"/>
  <c r="L99"/>
  <c r="N99"/>
  <c r="O99" s="1"/>
  <c r="A100"/>
  <c r="B100"/>
  <c r="C100"/>
  <c r="E100"/>
  <c r="F100"/>
  <c r="G100"/>
  <c r="H100"/>
  <c r="I100"/>
  <c r="J100"/>
  <c r="K100"/>
  <c r="L100"/>
  <c r="M100"/>
  <c r="N100"/>
  <c r="O100"/>
  <c r="A101"/>
  <c r="B101"/>
  <c r="C101"/>
  <c r="E101"/>
  <c r="F101"/>
  <c r="G101"/>
  <c r="H101"/>
  <c r="I101"/>
  <c r="J101"/>
  <c r="M101" s="1"/>
  <c r="P101" s="1"/>
  <c r="S101" s="1"/>
  <c r="K101"/>
  <c r="L101"/>
  <c r="N101"/>
  <c r="O101" s="1"/>
  <c r="A102"/>
  <c r="B102"/>
  <c r="C102"/>
  <c r="E102"/>
  <c r="F102"/>
  <c r="G102"/>
  <c r="H102"/>
  <c r="I102"/>
  <c r="J102"/>
  <c r="K102"/>
  <c r="L102"/>
  <c r="M102"/>
  <c r="N102"/>
  <c r="O102"/>
  <c r="A103"/>
  <c r="B103"/>
  <c r="C103"/>
  <c r="E103"/>
  <c r="F103"/>
  <c r="G103"/>
  <c r="H103"/>
  <c r="I103"/>
  <c r="J103"/>
  <c r="M103" s="1"/>
  <c r="P103" s="1"/>
  <c r="S103" s="1"/>
  <c r="K103"/>
  <c r="L103"/>
  <c r="N103"/>
  <c r="O103" s="1"/>
  <c r="A104"/>
  <c r="B104"/>
  <c r="C104"/>
  <c r="E104"/>
  <c r="F104"/>
  <c r="G104"/>
  <c r="H104"/>
  <c r="I104"/>
  <c r="J104"/>
  <c r="K104"/>
  <c r="L104"/>
  <c r="M104"/>
  <c r="N104"/>
  <c r="O104"/>
  <c r="A105"/>
  <c r="B105"/>
  <c r="C105"/>
  <c r="E105"/>
  <c r="F105"/>
  <c r="G105"/>
  <c r="H105"/>
  <c r="I105"/>
  <c r="J105"/>
  <c r="M105" s="1"/>
  <c r="P105" s="1"/>
  <c r="S105" s="1"/>
  <c r="K105"/>
  <c r="L105"/>
  <c r="N105"/>
  <c r="O105" s="1"/>
  <c r="A106"/>
  <c r="B106"/>
  <c r="C106"/>
  <c r="E106"/>
  <c r="F106"/>
  <c r="G106"/>
  <c r="H106"/>
  <c r="I106"/>
  <c r="J106"/>
  <c r="K106"/>
  <c r="L106"/>
  <c r="M106"/>
  <c r="N106"/>
  <c r="O106"/>
  <c r="A107"/>
  <c r="B107"/>
  <c r="C107"/>
  <c r="E107"/>
  <c r="F107"/>
  <c r="G107"/>
  <c r="H107"/>
  <c r="I107"/>
  <c r="J107"/>
  <c r="M107" s="1"/>
  <c r="P107" s="1"/>
  <c r="S107" s="1"/>
  <c r="K107"/>
  <c r="L107"/>
  <c r="N107"/>
  <c r="O107" s="1"/>
  <c r="A108"/>
  <c r="B108"/>
  <c r="C108"/>
  <c r="E108"/>
  <c r="F108"/>
  <c r="G108"/>
  <c r="H108"/>
  <c r="I108"/>
  <c r="J108"/>
  <c r="K108"/>
  <c r="L108"/>
  <c r="M108"/>
  <c r="N108"/>
  <c r="O108"/>
  <c r="A109"/>
  <c r="B109"/>
  <c r="C109"/>
  <c r="E109"/>
  <c r="F109"/>
  <c r="G109"/>
  <c r="H109"/>
  <c r="I109"/>
  <c r="J109"/>
  <c r="M109" s="1"/>
  <c r="P109" s="1"/>
  <c r="S109" s="1"/>
  <c r="K109"/>
  <c r="L109"/>
  <c r="N109"/>
  <c r="O109" s="1"/>
  <c r="A110"/>
  <c r="B110"/>
  <c r="C110"/>
  <c r="E110"/>
  <c r="F110"/>
  <c r="G110"/>
  <c r="H110"/>
  <c r="I110"/>
  <c r="J110"/>
  <c r="K110"/>
  <c r="L110"/>
  <c r="M110"/>
  <c r="N110"/>
  <c r="O110"/>
  <c r="A111"/>
  <c r="B111"/>
  <c r="C111"/>
  <c r="E111"/>
  <c r="F111"/>
  <c r="G111"/>
  <c r="H111"/>
  <c r="I111"/>
  <c r="J111"/>
  <c r="M111" s="1"/>
  <c r="P111" s="1"/>
  <c r="S111" s="1"/>
  <c r="K111"/>
  <c r="L111"/>
  <c r="N111"/>
  <c r="O111" s="1"/>
  <c r="A112"/>
  <c r="B112"/>
  <c r="C112"/>
  <c r="E112"/>
  <c r="F112"/>
  <c r="G112"/>
  <c r="H112"/>
  <c r="I112"/>
  <c r="J112"/>
  <c r="K112"/>
  <c r="L112"/>
  <c r="M112"/>
  <c r="N112"/>
  <c r="O112"/>
  <c r="A113"/>
  <c r="B113"/>
  <c r="C113"/>
  <c r="E113"/>
  <c r="F113"/>
  <c r="G113"/>
  <c r="H113"/>
  <c r="I113"/>
  <c r="J113"/>
  <c r="M113" s="1"/>
  <c r="P113" s="1"/>
  <c r="S113" s="1"/>
  <c r="K113"/>
  <c r="L113"/>
  <c r="N113"/>
  <c r="O113" s="1"/>
  <c r="A114"/>
  <c r="B114"/>
  <c r="C114"/>
  <c r="E114"/>
  <c r="F114"/>
  <c r="G114"/>
  <c r="H114"/>
  <c r="I114"/>
  <c r="J114"/>
  <c r="K114"/>
  <c r="L114"/>
  <c r="M114"/>
  <c r="N114"/>
  <c r="O114"/>
  <c r="A115"/>
  <c r="B115"/>
  <c r="C115"/>
  <c r="E115"/>
  <c r="F115"/>
  <c r="G115"/>
  <c r="H115"/>
  <c r="I115"/>
  <c r="J115"/>
  <c r="M115" s="1"/>
  <c r="P115" s="1"/>
  <c r="S115" s="1"/>
  <c r="K115"/>
  <c r="L115"/>
  <c r="N115"/>
  <c r="O115" s="1"/>
  <c r="A116"/>
  <c r="B116"/>
  <c r="C116"/>
  <c r="E116"/>
  <c r="F116"/>
  <c r="G116"/>
  <c r="H116"/>
  <c r="I116"/>
  <c r="J116"/>
  <c r="K116"/>
  <c r="L116"/>
  <c r="M116"/>
  <c r="N116"/>
  <c r="O116"/>
  <c r="A117"/>
  <c r="B117"/>
  <c r="C117"/>
  <c r="E117"/>
  <c r="F117"/>
  <c r="G117"/>
  <c r="H117"/>
  <c r="I117"/>
  <c r="J117"/>
  <c r="M117" s="1"/>
  <c r="P117" s="1"/>
  <c r="S117" s="1"/>
  <c r="K117"/>
  <c r="L117"/>
  <c r="N117"/>
  <c r="O117" s="1"/>
  <c r="A118"/>
  <c r="B118"/>
  <c r="C118"/>
  <c r="E118"/>
  <c r="F118"/>
  <c r="G118"/>
  <c r="H118"/>
  <c r="I118"/>
  <c r="J118"/>
  <c r="K118"/>
  <c r="L118"/>
  <c r="M118"/>
  <c r="N118"/>
  <c r="O118"/>
  <c r="A119"/>
  <c r="B119"/>
  <c r="C119"/>
  <c r="E119"/>
  <c r="F119"/>
  <c r="G119"/>
  <c r="H119"/>
  <c r="I119"/>
  <c r="J119"/>
  <c r="M119" s="1"/>
  <c r="P119" s="1"/>
  <c r="S119" s="1"/>
  <c r="K119"/>
  <c r="L119"/>
  <c r="N119"/>
  <c r="O119" s="1"/>
  <c r="A120"/>
  <c r="B120"/>
  <c r="C120"/>
  <c r="E120"/>
  <c r="F120"/>
  <c r="G120"/>
  <c r="H120"/>
  <c r="I120"/>
  <c r="J120"/>
  <c r="K120"/>
  <c r="L120"/>
  <c r="M120"/>
  <c r="N120"/>
  <c r="O120"/>
  <c r="A121"/>
  <c r="B121"/>
  <c r="C121"/>
  <c r="E121"/>
  <c r="F121"/>
  <c r="G121"/>
  <c r="H121"/>
  <c r="I121"/>
  <c r="J121"/>
  <c r="M121" s="1"/>
  <c r="P121" s="1"/>
  <c r="S121" s="1"/>
  <c r="K121"/>
  <c r="L121"/>
  <c r="N121"/>
  <c r="O121" s="1"/>
  <c r="A122"/>
  <c r="B122"/>
  <c r="C122"/>
  <c r="E122"/>
  <c r="F122"/>
  <c r="G122"/>
  <c r="H122"/>
  <c r="I122"/>
  <c r="J122"/>
  <c r="K122"/>
  <c r="L122"/>
  <c r="M122"/>
  <c r="N122"/>
  <c r="O122"/>
  <c r="A123"/>
  <c r="B123"/>
  <c r="C123"/>
  <c r="E123"/>
  <c r="F123"/>
  <c r="G123"/>
  <c r="H123"/>
  <c r="I123"/>
  <c r="J123"/>
  <c r="M123" s="1"/>
  <c r="P123" s="1"/>
  <c r="S123" s="1"/>
  <c r="K123"/>
  <c r="L123"/>
  <c r="N123"/>
  <c r="O123" s="1"/>
  <c r="A124"/>
  <c r="B124"/>
  <c r="C124"/>
  <c r="E124"/>
  <c r="F124"/>
  <c r="G124"/>
  <c r="H124"/>
  <c r="I124"/>
  <c r="J124"/>
  <c r="K124"/>
  <c r="L124"/>
  <c r="M124"/>
  <c r="N124"/>
  <c r="O124"/>
  <c r="A125"/>
  <c r="B125"/>
  <c r="C125"/>
  <c r="E125"/>
  <c r="F125"/>
  <c r="G125"/>
  <c r="H125"/>
  <c r="I125"/>
  <c r="J125"/>
  <c r="M125" s="1"/>
  <c r="P125" s="1"/>
  <c r="S125" s="1"/>
  <c r="K125"/>
  <c r="L125"/>
  <c r="N125"/>
  <c r="O125" s="1"/>
  <c r="A126"/>
  <c r="B126"/>
  <c r="C126"/>
  <c r="E126"/>
  <c r="F126"/>
  <c r="G126"/>
  <c r="H126"/>
  <c r="I126"/>
  <c r="J126"/>
  <c r="K126"/>
  <c r="L126"/>
  <c r="M126"/>
  <c r="N126"/>
  <c r="O126"/>
  <c r="A127"/>
  <c r="B127"/>
  <c r="C127"/>
  <c r="E127"/>
  <c r="F127"/>
  <c r="G127"/>
  <c r="H127"/>
  <c r="I127"/>
  <c r="J127"/>
  <c r="M127" s="1"/>
  <c r="P127" s="1"/>
  <c r="S127" s="1"/>
  <c r="K127"/>
  <c r="L127"/>
  <c r="N127"/>
  <c r="O127" s="1"/>
  <c r="A128"/>
  <c r="B128"/>
  <c r="C128"/>
  <c r="E128"/>
  <c r="F128"/>
  <c r="G128"/>
  <c r="H128"/>
  <c r="I128"/>
  <c r="J128"/>
  <c r="K128"/>
  <c r="L128"/>
  <c r="M128"/>
  <c r="N128"/>
  <c r="O128"/>
  <c r="A129"/>
  <c r="B129"/>
  <c r="C129"/>
  <c r="E129"/>
  <c r="F129"/>
  <c r="G129"/>
  <c r="H129"/>
  <c r="I129"/>
  <c r="J129"/>
  <c r="M129" s="1"/>
  <c r="P129" s="1"/>
  <c r="S129" s="1"/>
  <c r="K129"/>
  <c r="L129"/>
  <c r="N129"/>
  <c r="O129" s="1"/>
  <c r="A130"/>
  <c r="B130"/>
  <c r="C130"/>
  <c r="E130"/>
  <c r="F130"/>
  <c r="G130"/>
  <c r="H130"/>
  <c r="I130"/>
  <c r="J130"/>
  <c r="K130"/>
  <c r="L130"/>
  <c r="M130"/>
  <c r="N130"/>
  <c r="O130"/>
  <c r="A131"/>
  <c r="B131"/>
  <c r="C131"/>
  <c r="E131"/>
  <c r="F131"/>
  <c r="G131"/>
  <c r="H131"/>
  <c r="I131"/>
  <c r="J131"/>
  <c r="M131" s="1"/>
  <c r="P131" s="1"/>
  <c r="S131" s="1"/>
  <c r="K131"/>
  <c r="L131"/>
  <c r="N131"/>
  <c r="O131" s="1"/>
  <c r="A132"/>
  <c r="B132"/>
  <c r="C132"/>
  <c r="E132"/>
  <c r="F132"/>
  <c r="G132"/>
  <c r="H132"/>
  <c r="I132"/>
  <c r="J132"/>
  <c r="K132"/>
  <c r="L132"/>
  <c r="M132"/>
  <c r="N132"/>
  <c r="O132"/>
  <c r="A133"/>
  <c r="B133"/>
  <c r="C133"/>
  <c r="E133"/>
  <c r="F133"/>
  <c r="G133"/>
  <c r="H133"/>
  <c r="I133"/>
  <c r="J133"/>
  <c r="M133" s="1"/>
  <c r="P133" s="1"/>
  <c r="S133" s="1"/>
  <c r="K133"/>
  <c r="L133"/>
  <c r="N133"/>
  <c r="O133" s="1"/>
  <c r="A134"/>
  <c r="B134"/>
  <c r="C134"/>
  <c r="E134"/>
  <c r="F134"/>
  <c r="G134"/>
  <c r="H134"/>
  <c r="I134"/>
  <c r="J134"/>
  <c r="K134"/>
  <c r="L134"/>
  <c r="M134"/>
  <c r="N134"/>
  <c r="O134"/>
  <c r="A135"/>
  <c r="B135"/>
  <c r="C135"/>
  <c r="E135"/>
  <c r="F135"/>
  <c r="G135"/>
  <c r="H135"/>
  <c r="I135"/>
  <c r="J135"/>
  <c r="M135" s="1"/>
  <c r="P135" s="1"/>
  <c r="S135" s="1"/>
  <c r="K135"/>
  <c r="L135"/>
  <c r="N135"/>
  <c r="O135" s="1"/>
  <c r="A136"/>
  <c r="B136"/>
  <c r="C136"/>
  <c r="E136"/>
  <c r="F136"/>
  <c r="G136"/>
  <c r="H136"/>
  <c r="I136"/>
  <c r="J136"/>
  <c r="K136"/>
  <c r="L136"/>
  <c r="M136"/>
  <c r="N136"/>
  <c r="O136"/>
  <c r="A137"/>
  <c r="B137"/>
  <c r="C137"/>
  <c r="E137"/>
  <c r="F137"/>
  <c r="G137"/>
  <c r="H137"/>
  <c r="I137"/>
  <c r="J137"/>
  <c r="M137" s="1"/>
  <c r="P137" s="1"/>
  <c r="S137" s="1"/>
  <c r="K137"/>
  <c r="L137"/>
  <c r="N137"/>
  <c r="O137" s="1"/>
  <c r="A138"/>
  <c r="B138"/>
  <c r="C138"/>
  <c r="E138"/>
  <c r="F138"/>
  <c r="G138"/>
  <c r="H138"/>
  <c r="I138"/>
  <c r="J138"/>
  <c r="K138"/>
  <c r="L138"/>
  <c r="M138"/>
  <c r="N138"/>
  <c r="O138"/>
  <c r="A139"/>
  <c r="B139"/>
  <c r="C139"/>
  <c r="E139"/>
  <c r="F139"/>
  <c r="G139"/>
  <c r="H139"/>
  <c r="I139"/>
  <c r="J139"/>
  <c r="M139" s="1"/>
  <c r="P139" s="1"/>
  <c r="S139" s="1"/>
  <c r="K139"/>
  <c r="L139"/>
  <c r="N139"/>
  <c r="O139" s="1"/>
  <c r="A140"/>
  <c r="B140"/>
  <c r="C140"/>
  <c r="E140"/>
  <c r="F140"/>
  <c r="G140"/>
  <c r="H140"/>
  <c r="I140"/>
  <c r="J140"/>
  <c r="K140"/>
  <c r="L140"/>
  <c r="M140"/>
  <c r="N140"/>
  <c r="O140"/>
  <c r="A141"/>
  <c r="B141"/>
  <c r="C141"/>
  <c r="E141"/>
  <c r="F141"/>
  <c r="G141"/>
  <c r="H141"/>
  <c r="I141"/>
  <c r="J141"/>
  <c r="M141" s="1"/>
  <c r="P141" s="1"/>
  <c r="S141" s="1"/>
  <c r="K141"/>
  <c r="L141"/>
  <c r="N141"/>
  <c r="O141" s="1"/>
  <c r="A142"/>
  <c r="B142"/>
  <c r="C142"/>
  <c r="E142"/>
  <c r="F142"/>
  <c r="G142"/>
  <c r="H142"/>
  <c r="I142"/>
  <c r="J142"/>
  <c r="K142"/>
  <c r="L142"/>
  <c r="M142"/>
  <c r="N142"/>
  <c r="O142"/>
  <c r="A143"/>
  <c r="B143"/>
  <c r="C143"/>
  <c r="E143"/>
  <c r="F143"/>
  <c r="G143"/>
  <c r="H143"/>
  <c r="I143"/>
  <c r="J143"/>
  <c r="M143" s="1"/>
  <c r="P143" s="1"/>
  <c r="S143" s="1"/>
  <c r="K143"/>
  <c r="L143"/>
  <c r="N143"/>
  <c r="O143" s="1"/>
  <c r="A144"/>
  <c r="B144"/>
  <c r="C144"/>
  <c r="E144"/>
  <c r="F144"/>
  <c r="G144"/>
  <c r="H144"/>
  <c r="I144"/>
  <c r="J144"/>
  <c r="K144"/>
  <c r="L144"/>
  <c r="M144"/>
  <c r="N144"/>
  <c r="O144"/>
  <c r="A145"/>
  <c r="B145"/>
  <c r="C145"/>
  <c r="E145"/>
  <c r="F145"/>
  <c r="G145"/>
  <c r="H145"/>
  <c r="I145"/>
  <c r="J145"/>
  <c r="M145" s="1"/>
  <c r="P145" s="1"/>
  <c r="S145" s="1"/>
  <c r="K145"/>
  <c r="L145"/>
  <c r="N145"/>
  <c r="O145" s="1"/>
  <c r="A146"/>
  <c r="B146"/>
  <c r="C146"/>
  <c r="E146"/>
  <c r="F146"/>
  <c r="G146"/>
  <c r="H146"/>
  <c r="I146"/>
  <c r="J146"/>
  <c r="K146"/>
  <c r="L146"/>
  <c r="M146"/>
  <c r="N146"/>
  <c r="O146"/>
  <c r="A147"/>
  <c r="B147"/>
  <c r="C147"/>
  <c r="E147"/>
  <c r="F147"/>
  <c r="G147"/>
  <c r="H147"/>
  <c r="I147"/>
  <c r="J147"/>
  <c r="M147" s="1"/>
  <c r="P147" s="1"/>
  <c r="S147" s="1"/>
  <c r="K147"/>
  <c r="L147"/>
  <c r="N147"/>
  <c r="O147" s="1"/>
  <c r="A148"/>
  <c r="B148"/>
  <c r="C148"/>
  <c r="E148"/>
  <c r="F148"/>
  <c r="G148"/>
  <c r="H148"/>
  <c r="I148"/>
  <c r="J148"/>
  <c r="K148"/>
  <c r="L148"/>
  <c r="M148"/>
  <c r="N148"/>
  <c r="O148"/>
  <c r="A149"/>
  <c r="B149"/>
  <c r="C149"/>
  <c r="E149"/>
  <c r="F149"/>
  <c r="G149"/>
  <c r="H149"/>
  <c r="I149"/>
  <c r="J149"/>
  <c r="M149" s="1"/>
  <c r="P149" s="1"/>
  <c r="S149" s="1"/>
  <c r="K149"/>
  <c r="L149"/>
  <c r="N149"/>
  <c r="O149" s="1"/>
  <c r="A150"/>
  <c r="B150"/>
  <c r="C150"/>
  <c r="E150"/>
  <c r="F150"/>
  <c r="G150"/>
  <c r="H150"/>
  <c r="I150"/>
  <c r="J150"/>
  <c r="K150"/>
  <c r="L150"/>
  <c r="M150"/>
  <c r="N150"/>
  <c r="O150"/>
  <c r="A151"/>
  <c r="B151"/>
  <c r="C151"/>
  <c r="E151"/>
  <c r="F151"/>
  <c r="G151"/>
  <c r="H151"/>
  <c r="I151"/>
  <c r="J151"/>
  <c r="M151" s="1"/>
  <c r="P151" s="1"/>
  <c r="S151" s="1"/>
  <c r="K151"/>
  <c r="L151"/>
  <c r="N151"/>
  <c r="O151" s="1"/>
  <c r="A152"/>
  <c r="B152"/>
  <c r="C152"/>
  <c r="E152"/>
  <c r="F152"/>
  <c r="G152"/>
  <c r="H152"/>
  <c r="I152"/>
  <c r="J152"/>
  <c r="K152"/>
  <c r="L152"/>
  <c r="M152"/>
  <c r="N152"/>
  <c r="O152"/>
  <c r="A153"/>
  <c r="B153"/>
  <c r="C153"/>
  <c r="E153"/>
  <c r="F153"/>
  <c r="G153"/>
  <c r="H153"/>
  <c r="I153"/>
  <c r="J153"/>
  <c r="M153" s="1"/>
  <c r="P153" s="1"/>
  <c r="S153" s="1"/>
  <c r="K153"/>
  <c r="L153"/>
  <c r="N153"/>
  <c r="O153" s="1"/>
  <c r="A154"/>
  <c r="B154"/>
  <c r="C154"/>
  <c r="E154"/>
  <c r="F154"/>
  <c r="G154"/>
  <c r="H154"/>
  <c r="I154"/>
  <c r="J154"/>
  <c r="K154"/>
  <c r="L154"/>
  <c r="M154"/>
  <c r="N154"/>
  <c r="O154"/>
  <c r="A155"/>
  <c r="B155"/>
  <c r="C155"/>
  <c r="E155"/>
  <c r="F155"/>
  <c r="G155"/>
  <c r="H155"/>
  <c r="I155"/>
  <c r="J155"/>
  <c r="M155" s="1"/>
  <c r="P155" s="1"/>
  <c r="S155" s="1"/>
  <c r="K155"/>
  <c r="L155"/>
  <c r="N155"/>
  <c r="O155" s="1"/>
  <c r="A156"/>
  <c r="B156"/>
  <c r="C156"/>
  <c r="E156"/>
  <c r="F156"/>
  <c r="G156"/>
  <c r="H156"/>
  <c r="I156"/>
  <c r="J156"/>
  <c r="K156"/>
  <c r="L156"/>
  <c r="M156"/>
  <c r="N156"/>
  <c r="O156"/>
  <c r="A157"/>
  <c r="B157"/>
  <c r="C157"/>
  <c r="E157"/>
  <c r="F157"/>
  <c r="G157"/>
  <c r="H157"/>
  <c r="I157"/>
  <c r="J157"/>
  <c r="M157" s="1"/>
  <c r="P157" s="1"/>
  <c r="S157" s="1"/>
  <c r="K157"/>
  <c r="L157"/>
  <c r="N157"/>
  <c r="O157" s="1"/>
  <c r="A158"/>
  <c r="B158"/>
  <c r="C158"/>
  <c r="E158"/>
  <c r="F158"/>
  <c r="G158"/>
  <c r="H158"/>
  <c r="I158"/>
  <c r="J158"/>
  <c r="K158"/>
  <c r="L158"/>
  <c r="M158"/>
  <c r="N158"/>
  <c r="O158"/>
  <c r="A159"/>
  <c r="B159"/>
  <c r="C159"/>
  <c r="E159"/>
  <c r="F159"/>
  <c r="G159"/>
  <c r="H159"/>
  <c r="I159"/>
  <c r="J159"/>
  <c r="M159" s="1"/>
  <c r="P159" s="1"/>
  <c r="S159" s="1"/>
  <c r="K159"/>
  <c r="L159"/>
  <c r="N159"/>
  <c r="O159" s="1"/>
  <c r="A160"/>
  <c r="B160"/>
  <c r="C160"/>
  <c r="E160"/>
  <c r="F160"/>
  <c r="G160"/>
  <c r="H160"/>
  <c r="I160"/>
  <c r="J160"/>
  <c r="K160"/>
  <c r="L160"/>
  <c r="M160"/>
  <c r="N160"/>
  <c r="O160"/>
  <c r="A161"/>
  <c r="B161"/>
  <c r="C161"/>
  <c r="E161"/>
  <c r="F161"/>
  <c r="G161"/>
  <c r="H161"/>
  <c r="I161"/>
  <c r="J161"/>
  <c r="M161" s="1"/>
  <c r="P161" s="1"/>
  <c r="S161" s="1"/>
  <c r="K161"/>
  <c r="L161"/>
  <c r="N161"/>
  <c r="O161" s="1"/>
  <c r="A162"/>
  <c r="B162"/>
  <c r="C162"/>
  <c r="E162"/>
  <c r="F162"/>
  <c r="G162"/>
  <c r="H162"/>
  <c r="I162"/>
  <c r="J162"/>
  <c r="K162"/>
  <c r="L162"/>
  <c r="M162"/>
  <c r="N162"/>
  <c r="O162"/>
  <c r="A163"/>
  <c r="B163"/>
  <c r="C163"/>
  <c r="E163"/>
  <c r="F163"/>
  <c r="G163"/>
  <c r="H163"/>
  <c r="I163"/>
  <c r="J163"/>
  <c r="M163" s="1"/>
  <c r="P163" s="1"/>
  <c r="S163" s="1"/>
  <c r="K163"/>
  <c r="L163"/>
  <c r="N163"/>
  <c r="O163" s="1"/>
  <c r="A164"/>
  <c r="B164"/>
  <c r="C164"/>
  <c r="E164"/>
  <c r="F164"/>
  <c r="G164"/>
  <c r="H164"/>
  <c r="I164"/>
  <c r="J164"/>
  <c r="K164"/>
  <c r="L164"/>
  <c r="M164"/>
  <c r="N164"/>
  <c r="O164"/>
  <c r="A165"/>
  <c r="B165"/>
  <c r="C165"/>
  <c r="E165"/>
  <c r="F165"/>
  <c r="G165"/>
  <c r="H165"/>
  <c r="I165"/>
  <c r="J165"/>
  <c r="M165" s="1"/>
  <c r="P165" s="1"/>
  <c r="S165" s="1"/>
  <c r="K165"/>
  <c r="L165"/>
  <c r="N165"/>
  <c r="O165" s="1"/>
  <c r="A166"/>
  <c r="B166"/>
  <c r="C166"/>
  <c r="E166"/>
  <c r="F166"/>
  <c r="G166"/>
  <c r="H166"/>
  <c r="I166"/>
  <c r="J166"/>
  <c r="K166"/>
  <c r="L166"/>
  <c r="M166"/>
  <c r="N166"/>
  <c r="O166"/>
  <c r="A167"/>
  <c r="B167"/>
  <c r="C167"/>
  <c r="E167"/>
  <c r="F167"/>
  <c r="G167"/>
  <c r="H167"/>
  <c r="I167"/>
  <c r="J167"/>
  <c r="M167" s="1"/>
  <c r="P167" s="1"/>
  <c r="S167" s="1"/>
  <c r="K167"/>
  <c r="L167"/>
  <c r="N167"/>
  <c r="O167" s="1"/>
  <c r="A168"/>
  <c r="B168"/>
  <c r="C168"/>
  <c r="E168"/>
  <c r="F168"/>
  <c r="G168"/>
  <c r="H168"/>
  <c r="I168"/>
  <c r="J168"/>
  <c r="K168"/>
  <c r="L168"/>
  <c r="M168"/>
  <c r="N168"/>
  <c r="O168"/>
  <c r="A169"/>
  <c r="B169"/>
  <c r="C169"/>
  <c r="E169"/>
  <c r="F169"/>
  <c r="G169"/>
  <c r="H169"/>
  <c r="I169"/>
  <c r="J169"/>
  <c r="M169" s="1"/>
  <c r="P169" s="1"/>
  <c r="S169" s="1"/>
  <c r="K169"/>
  <c r="L169"/>
  <c r="N169"/>
  <c r="O169" s="1"/>
  <c r="A170"/>
  <c r="B170"/>
  <c r="C170"/>
  <c r="E170"/>
  <c r="F170"/>
  <c r="G170"/>
  <c r="H170"/>
  <c r="I170"/>
  <c r="J170"/>
  <c r="K170"/>
  <c r="L170"/>
  <c r="M170"/>
  <c r="N170"/>
  <c r="O170"/>
  <c r="A171"/>
  <c r="B171"/>
  <c r="C171"/>
  <c r="E171"/>
  <c r="F171"/>
  <c r="G171"/>
  <c r="H171"/>
  <c r="I171"/>
  <c r="J171"/>
  <c r="M171" s="1"/>
  <c r="P171" s="1"/>
  <c r="S171" s="1"/>
  <c r="K171"/>
  <c r="L171"/>
  <c r="N171"/>
  <c r="O171" s="1"/>
  <c r="A172"/>
  <c r="B172"/>
  <c r="C172"/>
  <c r="E172"/>
  <c r="F172"/>
  <c r="G172"/>
  <c r="H172"/>
  <c r="I172"/>
  <c r="J172"/>
  <c r="K172"/>
  <c r="L172"/>
  <c r="M172"/>
  <c r="N172"/>
  <c r="O172"/>
  <c r="A173"/>
  <c r="B173"/>
  <c r="C173"/>
  <c r="E173"/>
  <c r="F173"/>
  <c r="G173"/>
  <c r="H173"/>
  <c r="I173"/>
  <c r="J173"/>
  <c r="M173" s="1"/>
  <c r="P173" s="1"/>
  <c r="S173" s="1"/>
  <c r="K173"/>
  <c r="L173"/>
  <c r="N173"/>
  <c r="O173" s="1"/>
  <c r="A174"/>
  <c r="B174"/>
  <c r="C174"/>
  <c r="E174"/>
  <c r="F174"/>
  <c r="G174"/>
  <c r="H174"/>
  <c r="I174"/>
  <c r="J174"/>
  <c r="K174"/>
  <c r="L174"/>
  <c r="M174"/>
  <c r="N174"/>
  <c r="O174"/>
  <c r="A175"/>
  <c r="B175"/>
  <c r="C175"/>
  <c r="E175"/>
  <c r="F175"/>
  <c r="G175"/>
  <c r="H175"/>
  <c r="I175"/>
  <c r="J175"/>
  <c r="M175" s="1"/>
  <c r="P175" s="1"/>
  <c r="S175" s="1"/>
  <c r="K175"/>
  <c r="L175"/>
  <c r="N175"/>
  <c r="O175" s="1"/>
  <c r="A176"/>
  <c r="B176"/>
  <c r="C176"/>
  <c r="E176"/>
  <c r="F176"/>
  <c r="G176"/>
  <c r="H176"/>
  <c r="I176"/>
  <c r="J176"/>
  <c r="K176"/>
  <c r="L176"/>
  <c r="M176"/>
  <c r="N176"/>
  <c r="O176"/>
  <c r="A177"/>
  <c r="B177"/>
  <c r="C177"/>
  <c r="E177"/>
  <c r="F177"/>
  <c r="G177"/>
  <c r="H177"/>
  <c r="I177"/>
  <c r="J177"/>
  <c r="M177" s="1"/>
  <c r="P177" s="1"/>
  <c r="S177" s="1"/>
  <c r="K177"/>
  <c r="L177"/>
  <c r="N177"/>
  <c r="O177" s="1"/>
  <c r="A178"/>
  <c r="B178"/>
  <c r="C178"/>
  <c r="E178"/>
  <c r="F178"/>
  <c r="G178"/>
  <c r="H178"/>
  <c r="I178"/>
  <c r="J178"/>
  <c r="K178"/>
  <c r="L178"/>
  <c r="M178"/>
  <c r="N178"/>
  <c r="O178"/>
  <c r="A179"/>
  <c r="B179"/>
  <c r="C179"/>
  <c r="E179"/>
  <c r="F179"/>
  <c r="G179"/>
  <c r="H179"/>
  <c r="I179"/>
  <c r="J179"/>
  <c r="M179" s="1"/>
  <c r="P179" s="1"/>
  <c r="S179" s="1"/>
  <c r="K179"/>
  <c r="L179"/>
  <c r="N179"/>
  <c r="O179" s="1"/>
  <c r="A180"/>
  <c r="B180"/>
  <c r="C180"/>
  <c r="E180"/>
  <c r="F180"/>
  <c r="G180"/>
  <c r="H180"/>
  <c r="I180"/>
  <c r="J180"/>
  <c r="K180"/>
  <c r="L180"/>
  <c r="M180"/>
  <c r="N180"/>
  <c r="O180"/>
  <c r="A181"/>
  <c r="B181"/>
  <c r="C181"/>
  <c r="E181"/>
  <c r="F181"/>
  <c r="G181"/>
  <c r="H181"/>
  <c r="I181"/>
  <c r="J181"/>
  <c r="M181" s="1"/>
  <c r="P181" s="1"/>
  <c r="S181" s="1"/>
  <c r="K181"/>
  <c r="L181"/>
  <c r="N181"/>
  <c r="O181" s="1"/>
  <c r="A182"/>
  <c r="B182"/>
  <c r="C182"/>
  <c r="E182"/>
  <c r="F182"/>
  <c r="G182"/>
  <c r="H182"/>
  <c r="I182"/>
  <c r="J182"/>
  <c r="K182"/>
  <c r="L182"/>
  <c r="M182"/>
  <c r="N182"/>
  <c r="O182"/>
  <c r="A183"/>
  <c r="B183"/>
  <c r="C183"/>
  <c r="E183"/>
  <c r="F183"/>
  <c r="G183"/>
  <c r="H183"/>
  <c r="I183"/>
  <c r="J183"/>
  <c r="M183" s="1"/>
  <c r="P183" s="1"/>
  <c r="S183" s="1"/>
  <c r="K183"/>
  <c r="L183"/>
  <c r="N183"/>
  <c r="O183" s="1"/>
  <c r="A184"/>
  <c r="B184"/>
  <c r="C184"/>
  <c r="E184"/>
  <c r="F184"/>
  <c r="G184"/>
  <c r="H184"/>
  <c r="I184"/>
  <c r="J184"/>
  <c r="K184"/>
  <c r="L184"/>
  <c r="M184"/>
  <c r="N184"/>
  <c r="O184"/>
  <c r="A185"/>
  <c r="B185"/>
  <c r="C185"/>
  <c r="E185"/>
  <c r="F185"/>
  <c r="G185"/>
  <c r="H185"/>
  <c r="I185"/>
  <c r="J185"/>
  <c r="M185" s="1"/>
  <c r="P185" s="1"/>
  <c r="S185" s="1"/>
  <c r="K185"/>
  <c r="L185"/>
  <c r="N185"/>
  <c r="O185" s="1"/>
  <c r="A186"/>
  <c r="B186"/>
  <c r="C186"/>
  <c r="E186"/>
  <c r="F186"/>
  <c r="G186"/>
  <c r="H186"/>
  <c r="I186"/>
  <c r="J186"/>
  <c r="K186"/>
  <c r="L186"/>
  <c r="M186"/>
  <c r="N186"/>
  <c r="O186"/>
  <c r="A187"/>
  <c r="B187"/>
  <c r="C187"/>
  <c r="E187"/>
  <c r="F187"/>
  <c r="G187"/>
  <c r="H187"/>
  <c r="I187"/>
  <c r="J187"/>
  <c r="M187" s="1"/>
  <c r="P187" s="1"/>
  <c r="S187" s="1"/>
  <c r="K187"/>
  <c r="L187"/>
  <c r="N187"/>
  <c r="O187" s="1"/>
  <c r="A188"/>
  <c r="B188"/>
  <c r="C188"/>
  <c r="E188"/>
  <c r="F188"/>
  <c r="G188"/>
  <c r="H188"/>
  <c r="I188"/>
  <c r="J188"/>
  <c r="K188"/>
  <c r="L188"/>
  <c r="M188"/>
  <c r="N188"/>
  <c r="O188"/>
  <c r="A189"/>
  <c r="B189"/>
  <c r="C189"/>
  <c r="E189"/>
  <c r="F189"/>
  <c r="G189"/>
  <c r="H189"/>
  <c r="I189"/>
  <c r="J189"/>
  <c r="M189" s="1"/>
  <c r="K189"/>
  <c r="L189"/>
  <c r="N189"/>
  <c r="O189" s="1"/>
  <c r="A190"/>
  <c r="B190"/>
  <c r="C190"/>
  <c r="E190"/>
  <c r="F190"/>
  <c r="G190"/>
  <c r="H190"/>
  <c r="I190"/>
  <c r="J190"/>
  <c r="K190"/>
  <c r="L190"/>
  <c r="M190"/>
  <c r="N190"/>
  <c r="O190"/>
  <c r="A191"/>
  <c r="B191"/>
  <c r="C191"/>
  <c r="E191"/>
  <c r="F191"/>
  <c r="G191"/>
  <c r="H191"/>
  <c r="I191"/>
  <c r="J191"/>
  <c r="M191" s="1"/>
  <c r="K191"/>
  <c r="L191"/>
  <c r="N191"/>
  <c r="O191" s="1"/>
  <c r="A192"/>
  <c r="B192"/>
  <c r="C192"/>
  <c r="E192"/>
  <c r="F192"/>
  <c r="G192"/>
  <c r="H192"/>
  <c r="I192"/>
  <c r="J192"/>
  <c r="K192"/>
  <c r="L192"/>
  <c r="M192"/>
  <c r="N192"/>
  <c r="O192"/>
  <c r="A193"/>
  <c r="B193"/>
  <c r="C193"/>
  <c r="E193"/>
  <c r="F193"/>
  <c r="G193"/>
  <c r="H193"/>
  <c r="I193"/>
  <c r="J193"/>
  <c r="M193" s="1"/>
  <c r="K193"/>
  <c r="L193"/>
  <c r="N193"/>
  <c r="O193" s="1"/>
  <c r="A194"/>
  <c r="B194"/>
  <c r="C194"/>
  <c r="E194"/>
  <c r="F194"/>
  <c r="G194"/>
  <c r="H194"/>
  <c r="I194"/>
  <c r="J194"/>
  <c r="K194"/>
  <c r="L194"/>
  <c r="M194"/>
  <c r="N194"/>
  <c r="O194"/>
  <c r="A195"/>
  <c r="B195"/>
  <c r="C195"/>
  <c r="E195"/>
  <c r="F195"/>
  <c r="G195"/>
  <c r="H195"/>
  <c r="I195"/>
  <c r="J195"/>
  <c r="M195" s="1"/>
  <c r="K195"/>
  <c r="L195"/>
  <c r="N195"/>
  <c r="O195" s="1"/>
  <c r="A196"/>
  <c r="B196"/>
  <c r="C196"/>
  <c r="E196"/>
  <c r="F196"/>
  <c r="G196"/>
  <c r="H196"/>
  <c r="I196"/>
  <c r="J196"/>
  <c r="K196"/>
  <c r="L196"/>
  <c r="M196"/>
  <c r="N196"/>
  <c r="O196"/>
  <c r="A197"/>
  <c r="B197"/>
  <c r="C197"/>
  <c r="E197"/>
  <c r="F197"/>
  <c r="G197"/>
  <c r="H197"/>
  <c r="I197"/>
  <c r="J197"/>
  <c r="M197" s="1"/>
  <c r="K197"/>
  <c r="L197"/>
  <c r="N197"/>
  <c r="O197" s="1"/>
  <c r="A198"/>
  <c r="B198"/>
  <c r="C198"/>
  <c r="E198"/>
  <c r="F198"/>
  <c r="G198"/>
  <c r="H198"/>
  <c r="I198"/>
  <c r="J198"/>
  <c r="K198"/>
  <c r="L198"/>
  <c r="M198"/>
  <c r="N198"/>
  <c r="O198"/>
  <c r="A199"/>
  <c r="B199"/>
  <c r="C199"/>
  <c r="E199"/>
  <c r="F199"/>
  <c r="G199"/>
  <c r="H199"/>
  <c r="I199"/>
  <c r="J199"/>
  <c r="M199" s="1"/>
  <c r="K199"/>
  <c r="L199"/>
  <c r="N199"/>
  <c r="O199" s="1"/>
  <c r="A200"/>
  <c r="B200"/>
  <c r="C200"/>
  <c r="E200"/>
  <c r="F200"/>
  <c r="G200"/>
  <c r="H200"/>
  <c r="I200"/>
  <c r="J200"/>
  <c r="K200"/>
  <c r="L200"/>
  <c r="M200"/>
  <c r="N200"/>
  <c r="O200"/>
  <c r="A201"/>
  <c r="B201"/>
  <c r="C201"/>
  <c r="E201"/>
  <c r="F201"/>
  <c r="G201"/>
  <c r="H201"/>
  <c r="I201"/>
  <c r="J201"/>
  <c r="M201" s="1"/>
  <c r="K201"/>
  <c r="L201"/>
  <c r="N201"/>
  <c r="O201" s="1"/>
  <c r="A202"/>
  <c r="B202"/>
  <c r="C202"/>
  <c r="E202"/>
  <c r="F202"/>
  <c r="G202"/>
  <c r="H202"/>
  <c r="I202"/>
  <c r="J202"/>
  <c r="K202"/>
  <c r="L202"/>
  <c r="M202"/>
  <c r="N202"/>
  <c r="O202"/>
  <c r="A203"/>
  <c r="B203"/>
  <c r="C203"/>
  <c r="E203"/>
  <c r="F203"/>
  <c r="G203"/>
  <c r="H203"/>
  <c r="I203"/>
  <c r="J203"/>
  <c r="M203" s="1"/>
  <c r="K203"/>
  <c r="L203"/>
  <c r="N203"/>
  <c r="O203" s="1"/>
  <c r="A204"/>
  <c r="B204"/>
  <c r="C204"/>
  <c r="E204"/>
  <c r="F204"/>
  <c r="G204"/>
  <c r="H204"/>
  <c r="I204"/>
  <c r="J204"/>
  <c r="K204"/>
  <c r="L204"/>
  <c r="M204"/>
  <c r="N204"/>
  <c r="O204"/>
  <c r="A205"/>
  <c r="B205"/>
  <c r="C205"/>
  <c r="E205"/>
  <c r="F205"/>
  <c r="G205"/>
  <c r="H205"/>
  <c r="I205"/>
  <c r="J205"/>
  <c r="M205" s="1"/>
  <c r="K205"/>
  <c r="L205"/>
  <c r="N205"/>
  <c r="O205" s="1"/>
  <c r="A5" i="3"/>
  <c r="A5" i="5" s="1"/>
  <c r="B5" i="3"/>
  <c r="H5" i="5" s="1"/>
  <c r="C5" i="3"/>
  <c r="I5" i="5" s="1"/>
  <c r="B5"/>
  <c r="E5" i="3"/>
  <c r="C5" i="5" s="1"/>
  <c r="F5" i="3"/>
  <c r="D5" i="5" s="1"/>
  <c r="G5" i="3"/>
  <c r="E5" i="5" s="1"/>
  <c r="H5" i="3"/>
  <c r="F5" i="5" s="1"/>
  <c r="I5" i="3"/>
  <c r="G5" i="5" s="1"/>
  <c r="J5" i="3"/>
  <c r="K5"/>
  <c r="BY5" s="1"/>
  <c r="L5"/>
  <c r="M5"/>
  <c r="N5"/>
  <c r="O5"/>
  <c r="Q5"/>
  <c r="R5" s="1"/>
  <c r="T5"/>
  <c r="U5"/>
  <c r="V5"/>
  <c r="X5"/>
  <c r="Y5" s="1"/>
  <c r="AA5"/>
  <c r="AD5"/>
  <c r="AE5"/>
  <c r="CI5" s="1"/>
  <c r="AF5"/>
  <c r="AH5"/>
  <c r="AI5" s="1"/>
  <c r="AK5"/>
  <c r="AL5" s="1"/>
  <c r="AN5"/>
  <c r="AO5"/>
  <c r="AP5"/>
  <c r="AR5"/>
  <c r="AS5" s="1"/>
  <c r="AU5"/>
  <c r="AV5" s="1"/>
  <c r="AX5"/>
  <c r="AY5"/>
  <c r="AZ5"/>
  <c r="BA5"/>
  <c r="BB5"/>
  <c r="BC5"/>
  <c r="BE5"/>
  <c r="BF5" s="1"/>
  <c r="BH5"/>
  <c r="BI5"/>
  <c r="BJ5"/>
  <c r="BM5"/>
  <c r="BN5"/>
  <c r="CX5" s="1"/>
  <c r="BO5"/>
  <c r="BQ5"/>
  <c r="BR5" s="1"/>
  <c r="BT5"/>
  <c r="BU5"/>
  <c r="CD5"/>
  <c r="CS5"/>
  <c r="DD5"/>
  <c r="DE5"/>
  <c r="DF5"/>
  <c r="DH5"/>
  <c r="DI5"/>
  <c r="DJ5"/>
  <c r="DK5"/>
  <c r="DM5"/>
  <c r="DN5"/>
  <c r="DO5"/>
  <c r="DQ5"/>
  <c r="DR5" s="1"/>
  <c r="DS5"/>
  <c r="DT5" s="1"/>
  <c r="DV5"/>
  <c r="DW5"/>
  <c r="DX5"/>
  <c r="DY5"/>
  <c r="DZ5"/>
  <c r="EA5"/>
  <c r="ED5" s="1"/>
  <c r="EB5"/>
  <c r="EC5"/>
  <c r="EE5"/>
  <c r="EF5"/>
  <c r="A6"/>
  <c r="A6" i="5" s="1"/>
  <c r="B6" i="3"/>
  <c r="H6" i="5" s="1"/>
  <c r="C6" i="3"/>
  <c r="I6" i="5" s="1"/>
  <c r="E6" i="3"/>
  <c r="C6" i="5" s="1"/>
  <c r="F6" i="3"/>
  <c r="D6" i="5" s="1"/>
  <c r="G6" i="3"/>
  <c r="E6" i="5" s="1"/>
  <c r="H6" i="3"/>
  <c r="F6" i="5" s="1"/>
  <c r="I6" i="3"/>
  <c r="G6" i="5" s="1"/>
  <c r="J6" i="3"/>
  <c r="K6"/>
  <c r="L6"/>
  <c r="N6"/>
  <c r="O6" s="1"/>
  <c r="Q6"/>
  <c r="R6" s="1"/>
  <c r="T6"/>
  <c r="U6"/>
  <c r="V6"/>
  <c r="X6"/>
  <c r="Y6" s="1"/>
  <c r="AA6"/>
  <c r="AD6"/>
  <c r="AE6"/>
  <c r="CI6" s="1"/>
  <c r="AF6"/>
  <c r="AH6"/>
  <c r="AI6" s="1"/>
  <c r="AK6"/>
  <c r="AL6" s="1"/>
  <c r="AN6"/>
  <c r="AO6"/>
  <c r="AP6"/>
  <c r="AR6"/>
  <c r="AS6" s="1"/>
  <c r="AU6"/>
  <c r="AV6" s="1"/>
  <c r="AX6"/>
  <c r="AY6"/>
  <c r="AZ6"/>
  <c r="BB6"/>
  <c r="BC6" s="1"/>
  <c r="BE6"/>
  <c r="BF6" s="1"/>
  <c r="BH6"/>
  <c r="BI6"/>
  <c r="BJ6"/>
  <c r="BM6"/>
  <c r="BN6"/>
  <c r="BO6"/>
  <c r="BQ6"/>
  <c r="BR6" s="1"/>
  <c r="BT6"/>
  <c r="BU6"/>
  <c r="CD6"/>
  <c r="CX6"/>
  <c r="DD6"/>
  <c r="DE6"/>
  <c r="DF6"/>
  <c r="DG6"/>
  <c r="DL6" s="1"/>
  <c r="DH6"/>
  <c r="DI6"/>
  <c r="DJ6"/>
  <c r="DK6"/>
  <c r="DM6"/>
  <c r="DN6"/>
  <c r="DO6"/>
  <c r="DQ6"/>
  <c r="DR6" s="1"/>
  <c r="DS6"/>
  <c r="DT6" s="1"/>
  <c r="DV6"/>
  <c r="DW6"/>
  <c r="DX6"/>
  <c r="DY6"/>
  <c r="DZ6"/>
  <c r="EA6"/>
  <c r="ED6" s="1"/>
  <c r="EB6"/>
  <c r="EC6"/>
  <c r="EE6"/>
  <c r="EF6"/>
  <c r="A7"/>
  <c r="A7" i="5" s="1"/>
  <c r="B7" i="3"/>
  <c r="H7" i="5" s="1"/>
  <c r="C7" i="3"/>
  <c r="I7" i="5" s="1"/>
  <c r="B7"/>
  <c r="E7" i="3"/>
  <c r="C7" i="5" s="1"/>
  <c r="F7" i="3"/>
  <c r="D7" i="5" s="1"/>
  <c r="G7" i="3"/>
  <c r="E7" i="5" s="1"/>
  <c r="H7" i="3"/>
  <c r="F7" i="5" s="1"/>
  <c r="I7" i="3"/>
  <c r="G7" i="5" s="1"/>
  <c r="J7" i="3"/>
  <c r="K7"/>
  <c r="BZ7" s="1"/>
  <c r="L7"/>
  <c r="M7"/>
  <c r="N7"/>
  <c r="O7"/>
  <c r="Q7"/>
  <c r="R7" s="1"/>
  <c r="T7"/>
  <c r="U7"/>
  <c r="V7"/>
  <c r="X7"/>
  <c r="Y7" s="1"/>
  <c r="AA7"/>
  <c r="AD7"/>
  <c r="AE7"/>
  <c r="CI7" s="1"/>
  <c r="AF7"/>
  <c r="AH7"/>
  <c r="AI7" s="1"/>
  <c r="AK7"/>
  <c r="AL7" s="1"/>
  <c r="AN7"/>
  <c r="AO7"/>
  <c r="AP7"/>
  <c r="AR7"/>
  <c r="AS7"/>
  <c r="AU7"/>
  <c r="AV7" s="1"/>
  <c r="AX7"/>
  <c r="AY7"/>
  <c r="AZ7"/>
  <c r="BB7"/>
  <c r="BC7" s="1"/>
  <c r="BE7"/>
  <c r="BF7" s="1"/>
  <c r="BH7"/>
  <c r="BI7"/>
  <c r="BJ7"/>
  <c r="BM7"/>
  <c r="BN7"/>
  <c r="BO7"/>
  <c r="BQ7"/>
  <c r="BR7" s="1"/>
  <c r="BT7"/>
  <c r="BU7"/>
  <c r="DD7"/>
  <c r="DE7"/>
  <c r="DF7"/>
  <c r="DH7"/>
  <c r="DI7"/>
  <c r="DJ7"/>
  <c r="DK7"/>
  <c r="DM7"/>
  <c r="DN7"/>
  <c r="DO7"/>
  <c r="DQ7"/>
  <c r="DR7" s="1"/>
  <c r="DS7"/>
  <c r="DT7" s="1"/>
  <c r="DV7"/>
  <c r="DW7"/>
  <c r="DX7"/>
  <c r="DY7"/>
  <c r="DZ7"/>
  <c r="EA7"/>
  <c r="ED7" s="1"/>
  <c r="EB7"/>
  <c r="EC7"/>
  <c r="EE7"/>
  <c r="EF7"/>
  <c r="A8"/>
  <c r="A8" i="5" s="1"/>
  <c r="B8" i="3"/>
  <c r="H8" i="5" s="1"/>
  <c r="C8" i="3"/>
  <c r="I8" i="5" s="1"/>
  <c r="B8"/>
  <c r="E8" i="3"/>
  <c r="C8" i="5" s="1"/>
  <c r="F8" i="3"/>
  <c r="D8" i="5" s="1"/>
  <c r="G8" i="3"/>
  <c r="E8" i="5" s="1"/>
  <c r="H8" i="3"/>
  <c r="F8" i="5" s="1"/>
  <c r="I8" i="3"/>
  <c r="G8" i="5" s="1"/>
  <c r="J8" i="3"/>
  <c r="K8"/>
  <c r="BZ8" s="1"/>
  <c r="L8"/>
  <c r="M8"/>
  <c r="N8"/>
  <c r="O8"/>
  <c r="Q8"/>
  <c r="R8" s="1"/>
  <c r="T8"/>
  <c r="U8"/>
  <c r="V8"/>
  <c r="X8"/>
  <c r="Y8"/>
  <c r="AA8"/>
  <c r="AD8"/>
  <c r="CI8" s="1"/>
  <c r="AE8"/>
  <c r="AF8"/>
  <c r="AH8"/>
  <c r="AI8" s="1"/>
  <c r="AK8"/>
  <c r="AL8" s="1"/>
  <c r="AN8"/>
  <c r="AO8"/>
  <c r="CN8" s="1"/>
  <c r="AP8"/>
  <c r="AR8"/>
  <c r="AS8" s="1"/>
  <c r="AU8"/>
  <c r="AV8" s="1"/>
  <c r="AX8"/>
  <c r="AY8"/>
  <c r="AZ8"/>
  <c r="BB8"/>
  <c r="BC8" s="1"/>
  <c r="BE8"/>
  <c r="BF8" s="1"/>
  <c r="BH8"/>
  <c r="BI8"/>
  <c r="BJ8"/>
  <c r="BM8"/>
  <c r="BN8"/>
  <c r="BO8"/>
  <c r="BQ8"/>
  <c r="BR8" s="1"/>
  <c r="BT8"/>
  <c r="BU8"/>
  <c r="BY8"/>
  <c r="CY8"/>
  <c r="DD8"/>
  <c r="DE8"/>
  <c r="DF8"/>
  <c r="DH8"/>
  <c r="DI8"/>
  <c r="DJ8"/>
  <c r="DK8"/>
  <c r="DM8"/>
  <c r="DN8"/>
  <c r="DO8"/>
  <c r="DQ8"/>
  <c r="DR8" s="1"/>
  <c r="DS8"/>
  <c r="DT8" s="1"/>
  <c r="DV8"/>
  <c r="DW8"/>
  <c r="DX8"/>
  <c r="DY8"/>
  <c r="DZ8"/>
  <c r="EA8"/>
  <c r="ED8" s="1"/>
  <c r="EB8"/>
  <c r="EC8"/>
  <c r="EE8"/>
  <c r="EF8"/>
  <c r="A9"/>
  <c r="A9" i="5" s="1"/>
  <c r="B9" i="3"/>
  <c r="H9" i="5" s="1"/>
  <c r="C9" i="3"/>
  <c r="I9" i="5" s="1"/>
  <c r="B9"/>
  <c r="E9" i="3"/>
  <c r="C9" i="5" s="1"/>
  <c r="F9" i="3"/>
  <c r="D9" i="5" s="1"/>
  <c r="G9" i="3"/>
  <c r="E9" i="5" s="1"/>
  <c r="H9" i="3"/>
  <c r="F9" i="5" s="1"/>
  <c r="I9" i="3"/>
  <c r="G9" i="5" s="1"/>
  <c r="J9" i="3"/>
  <c r="M9" s="1"/>
  <c r="K9"/>
  <c r="L9"/>
  <c r="N9"/>
  <c r="O9" s="1"/>
  <c r="Q9"/>
  <c r="R9" s="1"/>
  <c r="T9"/>
  <c r="U9"/>
  <c r="CD9" s="1"/>
  <c r="V9"/>
  <c r="X9"/>
  <c r="Y9" s="1"/>
  <c r="AA9"/>
  <c r="AD9"/>
  <c r="AE9"/>
  <c r="AF9"/>
  <c r="AH9"/>
  <c r="AI9"/>
  <c r="AK9"/>
  <c r="AL9" s="1"/>
  <c r="AN9"/>
  <c r="AO9"/>
  <c r="AP9"/>
  <c r="AR9"/>
  <c r="AS9"/>
  <c r="AU9"/>
  <c r="AV9" s="1"/>
  <c r="AX9"/>
  <c r="AY9"/>
  <c r="AZ9"/>
  <c r="BB9"/>
  <c r="BC9" s="1"/>
  <c r="BE9"/>
  <c r="BF9" s="1"/>
  <c r="BH9"/>
  <c r="BI9"/>
  <c r="BJ9"/>
  <c r="BM9"/>
  <c r="BN9"/>
  <c r="BO9"/>
  <c r="BQ9"/>
  <c r="BR9" s="1"/>
  <c r="BT9"/>
  <c r="BU9"/>
  <c r="CI9"/>
  <c r="DD9"/>
  <c r="DE9"/>
  <c r="DF9"/>
  <c r="DH9"/>
  <c r="DI9"/>
  <c r="DJ9"/>
  <c r="DK9"/>
  <c r="DM9"/>
  <c r="DN9"/>
  <c r="DO9"/>
  <c r="DQ9"/>
  <c r="DR9" s="1"/>
  <c r="DS9"/>
  <c r="DT9" s="1"/>
  <c r="DV9"/>
  <c r="DW9"/>
  <c r="DX9"/>
  <c r="DY9"/>
  <c r="DZ9"/>
  <c r="EA9"/>
  <c r="EB9"/>
  <c r="EC9"/>
  <c r="EE9"/>
  <c r="EF9"/>
  <c r="A10"/>
  <c r="A10" i="5" s="1"/>
  <c r="B10" i="3"/>
  <c r="H10" i="5" s="1"/>
  <c r="C10" i="3"/>
  <c r="I10" i="5" s="1"/>
  <c r="B10"/>
  <c r="E10" i="3"/>
  <c r="C10" i="5" s="1"/>
  <c r="F10" i="3"/>
  <c r="D10" i="5" s="1"/>
  <c r="G10" i="3"/>
  <c r="E10" i="5" s="1"/>
  <c r="H10" i="3"/>
  <c r="F10" i="5" s="1"/>
  <c r="I10" i="3"/>
  <c r="G10" i="5" s="1"/>
  <c r="J10" i="3"/>
  <c r="K10"/>
  <c r="L10"/>
  <c r="N10"/>
  <c r="O10" s="1"/>
  <c r="Q10"/>
  <c r="T10"/>
  <c r="U10"/>
  <c r="V10"/>
  <c r="X10"/>
  <c r="Y10" s="1"/>
  <c r="AA10"/>
  <c r="AD10"/>
  <c r="AE10"/>
  <c r="AF10"/>
  <c r="AH10"/>
  <c r="AI10" s="1"/>
  <c r="AK10"/>
  <c r="AL10" s="1"/>
  <c r="AN10"/>
  <c r="AO10"/>
  <c r="CN10" s="1"/>
  <c r="AP10"/>
  <c r="AQ10"/>
  <c r="AR10"/>
  <c r="AS10"/>
  <c r="AU10"/>
  <c r="AV10" s="1"/>
  <c r="AX10"/>
  <c r="BA10" s="1"/>
  <c r="AY10"/>
  <c r="AZ10"/>
  <c r="BB10"/>
  <c r="BC10" s="1"/>
  <c r="BE10"/>
  <c r="BF10" s="1"/>
  <c r="BH10"/>
  <c r="BI10"/>
  <c r="BJ10"/>
  <c r="BK10"/>
  <c r="BL10" s="1"/>
  <c r="BM10"/>
  <c r="BN10"/>
  <c r="BO10"/>
  <c r="BQ10"/>
  <c r="BR10" s="1"/>
  <c r="BT10"/>
  <c r="BU10"/>
  <c r="CY10"/>
  <c r="DD10"/>
  <c r="DE10"/>
  <c r="DF10"/>
  <c r="DG10"/>
  <c r="DH10"/>
  <c r="DI10"/>
  <c r="DJ10"/>
  <c r="DK10"/>
  <c r="DM10"/>
  <c r="DN10"/>
  <c r="DO10"/>
  <c r="DQ10"/>
  <c r="DR10" s="1"/>
  <c r="DS10"/>
  <c r="DT10" s="1"/>
  <c r="DV10"/>
  <c r="DW10"/>
  <c r="DX10"/>
  <c r="DY10"/>
  <c r="DZ10"/>
  <c r="EA10"/>
  <c r="EB10"/>
  <c r="EC10"/>
  <c r="EE10"/>
  <c r="EF10"/>
  <c r="EG10"/>
  <c r="J10" i="5" s="1"/>
  <c r="A11" i="3"/>
  <c r="A11" i="5" s="1"/>
  <c r="B11" i="3"/>
  <c r="H11" i="5" s="1"/>
  <c r="C11" i="3"/>
  <c r="I11" i="5" s="1"/>
  <c r="B11"/>
  <c r="E11" i="3"/>
  <c r="C11" i="5" s="1"/>
  <c r="F11" i="3"/>
  <c r="D11" i="5" s="1"/>
  <c r="G11" i="3"/>
  <c r="E11" i="5" s="1"/>
  <c r="H11" i="3"/>
  <c r="F11" i="5" s="1"/>
  <c r="I11" i="3"/>
  <c r="G11" i="5" s="1"/>
  <c r="J11" i="3"/>
  <c r="K11"/>
  <c r="L11"/>
  <c r="N11"/>
  <c r="O11" s="1"/>
  <c r="Q11"/>
  <c r="T11"/>
  <c r="U11"/>
  <c r="V11"/>
  <c r="X11"/>
  <c r="Y11" s="1"/>
  <c r="AA11"/>
  <c r="AD11"/>
  <c r="AE11"/>
  <c r="AF11"/>
  <c r="AH11"/>
  <c r="AI11" s="1"/>
  <c r="AK11"/>
  <c r="AL11" s="1"/>
  <c r="AN11"/>
  <c r="AO11"/>
  <c r="AP11"/>
  <c r="AR11"/>
  <c r="AS11" s="1"/>
  <c r="AU11"/>
  <c r="AV11" s="1"/>
  <c r="AX11"/>
  <c r="BA11" s="1"/>
  <c r="AY11"/>
  <c r="AZ11"/>
  <c r="BB11"/>
  <c r="BC11" s="1"/>
  <c r="BE11"/>
  <c r="BF11" s="1"/>
  <c r="BH11"/>
  <c r="BI11"/>
  <c r="BJ11"/>
  <c r="BK11"/>
  <c r="BL11" s="1"/>
  <c r="BM11"/>
  <c r="BN11"/>
  <c r="BO11"/>
  <c r="BQ11"/>
  <c r="BR11" s="1"/>
  <c r="BT11"/>
  <c r="BU11"/>
  <c r="DD11"/>
  <c r="DE11"/>
  <c r="DF11"/>
  <c r="DG11"/>
  <c r="DH11"/>
  <c r="DI11"/>
  <c r="DJ11"/>
  <c r="DK11"/>
  <c r="DM11"/>
  <c r="DN11"/>
  <c r="DO11"/>
  <c r="DQ11"/>
  <c r="DR11" s="1"/>
  <c r="DS11"/>
  <c r="DT11" s="1"/>
  <c r="DV11"/>
  <c r="DW11"/>
  <c r="DX11"/>
  <c r="DY11"/>
  <c r="DZ11"/>
  <c r="EA11"/>
  <c r="ED11" s="1"/>
  <c r="EB11"/>
  <c r="EC11"/>
  <c r="EE11"/>
  <c r="EF11"/>
  <c r="EG11"/>
  <c r="J11" i="5" s="1"/>
  <c r="A12" i="3"/>
  <c r="A12" i="5" s="1"/>
  <c r="B12" i="3"/>
  <c r="H12" i="5" s="1"/>
  <c r="C12" i="3"/>
  <c r="I12" i="5" s="1"/>
  <c r="E12" i="3"/>
  <c r="C12" i="5" s="1"/>
  <c r="F12" i="3"/>
  <c r="D12" i="5" s="1"/>
  <c r="G12" i="3"/>
  <c r="E12" i="5" s="1"/>
  <c r="H12" i="3"/>
  <c r="F12" i="5" s="1"/>
  <c r="I12" i="3"/>
  <c r="G12" i="5" s="1"/>
  <c r="J12" i="3"/>
  <c r="K12"/>
  <c r="L12"/>
  <c r="N12"/>
  <c r="O12" s="1"/>
  <c r="Q12"/>
  <c r="R12" s="1"/>
  <c r="T12"/>
  <c r="U12"/>
  <c r="V12"/>
  <c r="X12"/>
  <c r="Y12" s="1"/>
  <c r="AA12"/>
  <c r="AD12"/>
  <c r="AE12"/>
  <c r="AF12"/>
  <c r="AH12"/>
  <c r="AI12" s="1"/>
  <c r="AK12"/>
  <c r="AL12" s="1"/>
  <c r="AN12"/>
  <c r="AO12"/>
  <c r="CN12" s="1"/>
  <c r="AP12"/>
  <c r="AQ12"/>
  <c r="AR12"/>
  <c r="AS12"/>
  <c r="AU12"/>
  <c r="AV12" s="1"/>
  <c r="AX12"/>
  <c r="AY12"/>
  <c r="AZ12"/>
  <c r="BB12"/>
  <c r="BC12" s="1"/>
  <c r="BE12"/>
  <c r="BF12" s="1"/>
  <c r="BH12"/>
  <c r="BI12"/>
  <c r="BJ12"/>
  <c r="BK12"/>
  <c r="BL12" s="1"/>
  <c r="BM12"/>
  <c r="BN12"/>
  <c r="CY12" s="1"/>
  <c r="BO12"/>
  <c r="BQ12"/>
  <c r="BR12" s="1"/>
  <c r="BT12"/>
  <c r="BU12"/>
  <c r="DD12"/>
  <c r="DE12"/>
  <c r="DF12"/>
  <c r="DG12"/>
  <c r="DH12"/>
  <c r="DI12"/>
  <c r="DJ12"/>
  <c r="DK12"/>
  <c r="DM12"/>
  <c r="DN12"/>
  <c r="DO12"/>
  <c r="DQ12"/>
  <c r="DR12" s="1"/>
  <c r="DS12"/>
  <c r="DT12" s="1"/>
  <c r="DV12"/>
  <c r="DW12"/>
  <c r="DX12"/>
  <c r="DY12"/>
  <c r="DZ12"/>
  <c r="EA12"/>
  <c r="ED12" s="1"/>
  <c r="EB12"/>
  <c r="EC12"/>
  <c r="EE12"/>
  <c r="EF12"/>
  <c r="A13"/>
  <c r="A13" i="5" s="1"/>
  <c r="B13" i="3"/>
  <c r="H13" i="5" s="1"/>
  <c r="C13" i="3"/>
  <c r="I13" i="5" s="1"/>
  <c r="B13"/>
  <c r="E13" i="3"/>
  <c r="C13" i="5" s="1"/>
  <c r="F13" i="3"/>
  <c r="D13" i="5" s="1"/>
  <c r="G13" i="3"/>
  <c r="E13" i="5" s="1"/>
  <c r="H13" i="3"/>
  <c r="F13" i="5" s="1"/>
  <c r="I13" i="3"/>
  <c r="G13" i="5" s="1"/>
  <c r="J13" i="3"/>
  <c r="K13"/>
  <c r="L13"/>
  <c r="N13"/>
  <c r="O13" s="1"/>
  <c r="Q13"/>
  <c r="R13" s="1"/>
  <c r="T13"/>
  <c r="U13"/>
  <c r="V13"/>
  <c r="X13"/>
  <c r="Y13" s="1"/>
  <c r="AA13"/>
  <c r="AD13"/>
  <c r="AE13"/>
  <c r="AF13"/>
  <c r="AH13"/>
  <c r="AI13" s="1"/>
  <c r="AK13"/>
  <c r="AL13" s="1"/>
  <c r="AN13"/>
  <c r="AO13"/>
  <c r="AP13"/>
  <c r="AR13"/>
  <c r="AS13" s="1"/>
  <c r="AU13"/>
  <c r="AV13" s="1"/>
  <c r="AX13"/>
  <c r="BA13" s="1"/>
  <c r="AY13"/>
  <c r="AZ13"/>
  <c r="BB13"/>
  <c r="BC13" s="1"/>
  <c r="BE13"/>
  <c r="BF13" s="1"/>
  <c r="BH13"/>
  <c r="BI13"/>
  <c r="BJ13"/>
  <c r="BK13"/>
  <c r="BL13" s="1"/>
  <c r="BM13"/>
  <c r="BN13"/>
  <c r="BO13"/>
  <c r="BQ13"/>
  <c r="BR13" s="1"/>
  <c r="BT13"/>
  <c r="BU13"/>
  <c r="DD13"/>
  <c r="DE13"/>
  <c r="DF13"/>
  <c r="DG13"/>
  <c r="DH13"/>
  <c r="DI13"/>
  <c r="DJ13"/>
  <c r="DK13"/>
  <c r="DM13"/>
  <c r="DN13"/>
  <c r="DO13"/>
  <c r="DQ13"/>
  <c r="DR13" s="1"/>
  <c r="DS13"/>
  <c r="DT13" s="1"/>
  <c r="DV13"/>
  <c r="DW13"/>
  <c r="DX13"/>
  <c r="DY13"/>
  <c r="DZ13"/>
  <c r="EA13"/>
  <c r="ED13" s="1"/>
  <c r="EB13"/>
  <c r="EC13"/>
  <c r="EE13"/>
  <c r="EF13"/>
  <c r="A14"/>
  <c r="A14" i="5" s="1"/>
  <c r="B14" i="3"/>
  <c r="H14" i="5" s="1"/>
  <c r="C14" i="3"/>
  <c r="I14" i="5" s="1"/>
  <c r="E14" i="3"/>
  <c r="C14" i="5" s="1"/>
  <c r="F14" i="3"/>
  <c r="D14" i="5" s="1"/>
  <c r="G14" i="3"/>
  <c r="E14" i="5" s="1"/>
  <c r="H14" i="3"/>
  <c r="F14" i="5" s="1"/>
  <c r="I14" i="3"/>
  <c r="G14" i="5" s="1"/>
  <c r="J14" i="3"/>
  <c r="K14"/>
  <c r="L14"/>
  <c r="N14"/>
  <c r="O14" s="1"/>
  <c r="Q14"/>
  <c r="R14" s="1"/>
  <c r="T14"/>
  <c r="U14"/>
  <c r="V14"/>
  <c r="X14"/>
  <c r="Y14" s="1"/>
  <c r="AA14"/>
  <c r="AD14"/>
  <c r="AE14"/>
  <c r="AF14"/>
  <c r="AG14"/>
  <c r="AH14"/>
  <c r="AI14"/>
  <c r="AK14"/>
  <c r="AL14" s="1"/>
  <c r="AN14"/>
  <c r="AO14"/>
  <c r="AP14"/>
  <c r="AR14"/>
  <c r="AS14" s="1"/>
  <c r="AU14"/>
  <c r="AV14" s="1"/>
  <c r="CO14" s="1"/>
  <c r="AX14"/>
  <c r="AY14"/>
  <c r="CT14" s="1"/>
  <c r="AZ14"/>
  <c r="BA14"/>
  <c r="BB14"/>
  <c r="BC14"/>
  <c r="BE14"/>
  <c r="BF14" s="1"/>
  <c r="BH14"/>
  <c r="BI14"/>
  <c r="BJ14"/>
  <c r="BM14"/>
  <c r="BN14"/>
  <c r="BO14"/>
  <c r="BQ14"/>
  <c r="BR14" s="1"/>
  <c r="BT14"/>
  <c r="BU14"/>
  <c r="CI14"/>
  <c r="DD14"/>
  <c r="DE14"/>
  <c r="DF14"/>
  <c r="DG14"/>
  <c r="DH14"/>
  <c r="DI14"/>
  <c r="DJ14"/>
  <c r="DK14"/>
  <c r="DM14"/>
  <c r="DN14"/>
  <c r="DO14"/>
  <c r="DQ14"/>
  <c r="DR14" s="1"/>
  <c r="DS14"/>
  <c r="DT14" s="1"/>
  <c r="DV14"/>
  <c r="DW14"/>
  <c r="DX14"/>
  <c r="DY14"/>
  <c r="DZ14"/>
  <c r="EA14"/>
  <c r="EB14"/>
  <c r="EC14"/>
  <c r="EE14"/>
  <c r="EF14"/>
  <c r="A15"/>
  <c r="A15" i="5" s="1"/>
  <c r="B15" i="3"/>
  <c r="H15" i="5" s="1"/>
  <c r="C15" i="3"/>
  <c r="I15" i="5" s="1"/>
  <c r="B15"/>
  <c r="E15" i="3"/>
  <c r="C15" i="5" s="1"/>
  <c r="F15" i="3"/>
  <c r="D15" i="5" s="1"/>
  <c r="G15" i="3"/>
  <c r="E15" i="5" s="1"/>
  <c r="H15" i="3"/>
  <c r="F15" i="5" s="1"/>
  <c r="I15" i="3"/>
  <c r="G15" i="5" s="1"/>
  <c r="J15" i="3"/>
  <c r="K15"/>
  <c r="BY15" s="1"/>
  <c r="L15"/>
  <c r="M15"/>
  <c r="N15"/>
  <c r="O15"/>
  <c r="Q15"/>
  <c r="T15"/>
  <c r="U15"/>
  <c r="V15"/>
  <c r="X15"/>
  <c r="Y15" s="1"/>
  <c r="AA15"/>
  <c r="AD15"/>
  <c r="AE15"/>
  <c r="CI15" s="1"/>
  <c r="AF15"/>
  <c r="AH15"/>
  <c r="AI15" s="1"/>
  <c r="AK15"/>
  <c r="AL15" s="1"/>
  <c r="AN15"/>
  <c r="AO15"/>
  <c r="AP15"/>
  <c r="AR15"/>
  <c r="AS15"/>
  <c r="AU15"/>
  <c r="AV15" s="1"/>
  <c r="AX15"/>
  <c r="AY15"/>
  <c r="AZ15"/>
  <c r="BB15"/>
  <c r="BC15" s="1"/>
  <c r="BE15"/>
  <c r="BF15" s="1"/>
  <c r="BH15"/>
  <c r="BI15"/>
  <c r="BJ15"/>
  <c r="BM15"/>
  <c r="BN15"/>
  <c r="BO15"/>
  <c r="BQ15"/>
  <c r="BR15" s="1"/>
  <c r="BT15"/>
  <c r="BU15"/>
  <c r="DD15"/>
  <c r="DE15"/>
  <c r="DF15"/>
  <c r="DH15"/>
  <c r="DI15"/>
  <c r="DJ15"/>
  <c r="DK15"/>
  <c r="DM15"/>
  <c r="DN15"/>
  <c r="DO15"/>
  <c r="DQ15"/>
  <c r="DR15" s="1"/>
  <c r="DS15"/>
  <c r="DT15" s="1"/>
  <c r="DV15"/>
  <c r="DW15"/>
  <c r="DX15"/>
  <c r="DY15"/>
  <c r="DZ15"/>
  <c r="EA15"/>
  <c r="EB15"/>
  <c r="EC15"/>
  <c r="EE15"/>
  <c r="EF15"/>
  <c r="A16"/>
  <c r="A16" i="5" s="1"/>
  <c r="B16" i="3"/>
  <c r="H16" i="5" s="1"/>
  <c r="C16" i="3"/>
  <c r="I16" i="5" s="1"/>
  <c r="B16"/>
  <c r="E16" i="3"/>
  <c r="C16" i="5" s="1"/>
  <c r="F16" i="3"/>
  <c r="D16" i="5" s="1"/>
  <c r="G16" i="3"/>
  <c r="E16" i="5" s="1"/>
  <c r="H16" i="3"/>
  <c r="F16" i="5" s="1"/>
  <c r="I16" i="3"/>
  <c r="G16" i="5" s="1"/>
  <c r="J16" i="3"/>
  <c r="K16"/>
  <c r="BY16" s="1"/>
  <c r="L16"/>
  <c r="M16"/>
  <c r="N16"/>
  <c r="O16"/>
  <c r="Q16"/>
  <c r="T16"/>
  <c r="U16"/>
  <c r="V16"/>
  <c r="X16"/>
  <c r="Y16" s="1"/>
  <c r="AA16"/>
  <c r="AD16"/>
  <c r="AE16"/>
  <c r="AF16"/>
  <c r="AH16"/>
  <c r="AI16" s="1"/>
  <c r="AK16"/>
  <c r="AL16" s="1"/>
  <c r="AN16"/>
  <c r="AO16"/>
  <c r="AP16"/>
  <c r="AR16"/>
  <c r="AS16" s="1"/>
  <c r="AU16"/>
  <c r="AV16" s="1"/>
  <c r="AX16"/>
  <c r="AY16"/>
  <c r="AZ16"/>
  <c r="BB16"/>
  <c r="BC16" s="1"/>
  <c r="BE16"/>
  <c r="BF16" s="1"/>
  <c r="BH16"/>
  <c r="BI16"/>
  <c r="BJ16"/>
  <c r="BM16"/>
  <c r="BN16"/>
  <c r="BO16"/>
  <c r="BQ16"/>
  <c r="BR16" s="1"/>
  <c r="BT16"/>
  <c r="BU16"/>
  <c r="DD16"/>
  <c r="DE16"/>
  <c r="DF16"/>
  <c r="DH16"/>
  <c r="DI16"/>
  <c r="DJ16"/>
  <c r="DK16"/>
  <c r="DM16"/>
  <c r="DN16"/>
  <c r="DO16"/>
  <c r="DQ16"/>
  <c r="DR16" s="1"/>
  <c r="DS16"/>
  <c r="DT16" s="1"/>
  <c r="DV16"/>
  <c r="DW16"/>
  <c r="DX16"/>
  <c r="DY16"/>
  <c r="DZ16"/>
  <c r="EA16"/>
  <c r="EB16"/>
  <c r="EC16"/>
  <c r="EE16"/>
  <c r="EF16"/>
  <c r="A17"/>
  <c r="A17" i="5" s="1"/>
  <c r="B17" i="3"/>
  <c r="H17" i="5" s="1"/>
  <c r="C17" i="3"/>
  <c r="I17" i="5" s="1"/>
  <c r="B17"/>
  <c r="E17" i="3"/>
  <c r="C17" i="5" s="1"/>
  <c r="F17" i="3"/>
  <c r="D17" i="5" s="1"/>
  <c r="G17" i="3"/>
  <c r="E17" i="5" s="1"/>
  <c r="H17" i="3"/>
  <c r="F17" i="5" s="1"/>
  <c r="I17" i="3"/>
  <c r="G17" i="5" s="1"/>
  <c r="J17" i="3"/>
  <c r="K17"/>
  <c r="L17"/>
  <c r="N17"/>
  <c r="O17" s="1"/>
  <c r="Q17"/>
  <c r="T17"/>
  <c r="U17"/>
  <c r="V17"/>
  <c r="X17"/>
  <c r="Y17" s="1"/>
  <c r="AA17"/>
  <c r="AD17"/>
  <c r="AE17"/>
  <c r="AF17"/>
  <c r="AH17"/>
  <c r="AI17" s="1"/>
  <c r="AK17"/>
  <c r="AL17" s="1"/>
  <c r="AN17"/>
  <c r="AO17"/>
  <c r="AP17"/>
  <c r="AR17"/>
  <c r="AS17" s="1"/>
  <c r="AU17"/>
  <c r="AV17" s="1"/>
  <c r="AX17"/>
  <c r="AY17"/>
  <c r="AZ17"/>
  <c r="BB17"/>
  <c r="BC17" s="1"/>
  <c r="BE17"/>
  <c r="BF17" s="1"/>
  <c r="BH17"/>
  <c r="BI17"/>
  <c r="BJ17"/>
  <c r="BK17"/>
  <c r="BL17" s="1"/>
  <c r="BM17"/>
  <c r="BN17"/>
  <c r="CY17" s="1"/>
  <c r="BO17"/>
  <c r="BQ17"/>
  <c r="BR17" s="1"/>
  <c r="BT17"/>
  <c r="BU17"/>
  <c r="DD17"/>
  <c r="DE17"/>
  <c r="DF17"/>
  <c r="DG17"/>
  <c r="DH17"/>
  <c r="DI17"/>
  <c r="DJ17"/>
  <c r="DK17"/>
  <c r="DM17"/>
  <c r="DN17"/>
  <c r="DO17"/>
  <c r="DQ17"/>
  <c r="DR17" s="1"/>
  <c r="DS17"/>
  <c r="DT17" s="1"/>
  <c r="DV17"/>
  <c r="DW17"/>
  <c r="DX17"/>
  <c r="DY17"/>
  <c r="DZ17"/>
  <c r="EA17"/>
  <c r="ED17" s="1"/>
  <c r="EB17"/>
  <c r="EC17"/>
  <c r="EE17"/>
  <c r="EF17"/>
  <c r="A18"/>
  <c r="A18" i="5" s="1"/>
  <c r="B18" i="3"/>
  <c r="H18" i="5" s="1"/>
  <c r="C18" i="3"/>
  <c r="I18" i="5" s="1"/>
  <c r="B18"/>
  <c r="E18" i="3"/>
  <c r="C18" i="5" s="1"/>
  <c r="F18" i="3"/>
  <c r="D18" i="5" s="1"/>
  <c r="G18" i="3"/>
  <c r="E18" i="5" s="1"/>
  <c r="H18" i="3"/>
  <c r="F18" i="5" s="1"/>
  <c r="I18" i="3"/>
  <c r="G18" i="5" s="1"/>
  <c r="J18" i="3"/>
  <c r="K18"/>
  <c r="BY18" s="1"/>
  <c r="L18"/>
  <c r="M18"/>
  <c r="N18"/>
  <c r="O18"/>
  <c r="Q18"/>
  <c r="R18" s="1"/>
  <c r="T18"/>
  <c r="U18"/>
  <c r="V18"/>
  <c r="X18"/>
  <c r="Y18"/>
  <c r="AA18"/>
  <c r="AD18"/>
  <c r="AE18"/>
  <c r="AF18"/>
  <c r="AH18"/>
  <c r="AI18" s="1"/>
  <c r="AK18"/>
  <c r="AL18" s="1"/>
  <c r="AN18"/>
  <c r="AO18"/>
  <c r="AP18"/>
  <c r="AR18"/>
  <c r="AS18" s="1"/>
  <c r="AU18"/>
  <c r="AV18" s="1"/>
  <c r="AX18"/>
  <c r="AY18"/>
  <c r="AZ18"/>
  <c r="BA18"/>
  <c r="BB18"/>
  <c r="BC18"/>
  <c r="BE18"/>
  <c r="BF18" s="1"/>
  <c r="BH18"/>
  <c r="BI18"/>
  <c r="BJ18"/>
  <c r="BM18"/>
  <c r="BN18"/>
  <c r="CY18" s="1"/>
  <c r="BO18"/>
  <c r="BQ18"/>
  <c r="BR18" s="1"/>
  <c r="BT18"/>
  <c r="BU18"/>
  <c r="CS18"/>
  <c r="DD18"/>
  <c r="DE18"/>
  <c r="DF18"/>
  <c r="DH18"/>
  <c r="DI18"/>
  <c r="DJ18"/>
  <c r="DK18"/>
  <c r="DM18"/>
  <c r="DN18"/>
  <c r="DO18"/>
  <c r="DQ18"/>
  <c r="DR18" s="1"/>
  <c r="DS18"/>
  <c r="DT18" s="1"/>
  <c r="DV18"/>
  <c r="DW18"/>
  <c r="DX18"/>
  <c r="DY18"/>
  <c r="DZ18"/>
  <c r="EA18"/>
  <c r="ED18" s="1"/>
  <c r="EB18"/>
  <c r="EC18"/>
  <c r="EE18"/>
  <c r="EF18"/>
  <c r="A19"/>
  <c r="A19" i="5" s="1"/>
  <c r="B19" i="3"/>
  <c r="H19" i="5" s="1"/>
  <c r="C19" i="3"/>
  <c r="I19" i="5" s="1"/>
  <c r="B19"/>
  <c r="E19" i="3"/>
  <c r="C19" i="5" s="1"/>
  <c r="F19" i="3"/>
  <c r="D19" i="5" s="1"/>
  <c r="G19" i="3"/>
  <c r="E19" i="5" s="1"/>
  <c r="H19" i="3"/>
  <c r="F19" i="5" s="1"/>
  <c r="I19" i="3"/>
  <c r="G19" i="5" s="1"/>
  <c r="J19" i="3"/>
  <c r="K19"/>
  <c r="BY19" s="1"/>
  <c r="L19"/>
  <c r="M19"/>
  <c r="N19"/>
  <c r="O19"/>
  <c r="Q19"/>
  <c r="R19" s="1"/>
  <c r="T19"/>
  <c r="U19"/>
  <c r="V19"/>
  <c r="X19"/>
  <c r="Y19" s="1"/>
  <c r="AA19"/>
  <c r="AD19"/>
  <c r="AE19"/>
  <c r="CI19" s="1"/>
  <c r="AF19"/>
  <c r="AG19"/>
  <c r="AH19"/>
  <c r="AI19"/>
  <c r="AK19"/>
  <c r="AL19" s="1"/>
  <c r="AN19"/>
  <c r="AO19"/>
  <c r="AP19"/>
  <c r="AR19"/>
  <c r="AS19" s="1"/>
  <c r="AU19"/>
  <c r="AV19" s="1"/>
  <c r="AX19"/>
  <c r="AY19"/>
  <c r="AZ19"/>
  <c r="BA19"/>
  <c r="BB19"/>
  <c r="BC19"/>
  <c r="BE19"/>
  <c r="BF19" s="1"/>
  <c r="BH19"/>
  <c r="BI19"/>
  <c r="BJ19"/>
  <c r="BM19"/>
  <c r="BN19"/>
  <c r="CY19" s="1"/>
  <c r="BO19"/>
  <c r="BQ19"/>
  <c r="BR19" s="1"/>
  <c r="BT19"/>
  <c r="BU19"/>
  <c r="CS19"/>
  <c r="DD19"/>
  <c r="DE19"/>
  <c r="DF19"/>
  <c r="DH19"/>
  <c r="DI19"/>
  <c r="DJ19"/>
  <c r="DK19"/>
  <c r="DM19"/>
  <c r="DN19"/>
  <c r="DO19"/>
  <c r="DQ19"/>
  <c r="DR19" s="1"/>
  <c r="DS19"/>
  <c r="DT19" s="1"/>
  <c r="DV19"/>
  <c r="DW19"/>
  <c r="DX19"/>
  <c r="DY19"/>
  <c r="DZ19"/>
  <c r="EA19"/>
  <c r="ED19" s="1"/>
  <c r="EB19"/>
  <c r="EC19"/>
  <c r="EE19"/>
  <c r="EF19"/>
  <c r="A20"/>
  <c r="A20" i="5" s="1"/>
  <c r="B20" i="3"/>
  <c r="H20" i="5" s="1"/>
  <c r="C20" i="3"/>
  <c r="I20" i="5" s="1"/>
  <c r="B20"/>
  <c r="E20" i="3"/>
  <c r="C20" i="5" s="1"/>
  <c r="F20" i="3"/>
  <c r="D20" i="5" s="1"/>
  <c r="G20" i="3"/>
  <c r="E20" i="5" s="1"/>
  <c r="H20" i="3"/>
  <c r="F20" i="5" s="1"/>
  <c r="I20" i="3"/>
  <c r="G20" i="5" s="1"/>
  <c r="J20" i="3"/>
  <c r="K20"/>
  <c r="L20"/>
  <c r="M20"/>
  <c r="N20"/>
  <c r="O20"/>
  <c r="Q20"/>
  <c r="R20" s="1"/>
  <c r="T20"/>
  <c r="U20"/>
  <c r="V20"/>
  <c r="X20"/>
  <c r="Y20" s="1"/>
  <c r="AA20"/>
  <c r="AD20"/>
  <c r="AE20"/>
  <c r="CI20" s="1"/>
  <c r="AF20"/>
  <c r="AG20"/>
  <c r="AH20"/>
  <c r="AI20"/>
  <c r="AK20"/>
  <c r="AL20" s="1"/>
  <c r="AN20"/>
  <c r="AO20"/>
  <c r="AP20"/>
  <c r="AR20"/>
  <c r="AS20"/>
  <c r="AU20"/>
  <c r="AV20" s="1"/>
  <c r="AX20"/>
  <c r="AY20"/>
  <c r="AZ20"/>
  <c r="BB20"/>
  <c r="BC20" s="1"/>
  <c r="BE20"/>
  <c r="BF20" s="1"/>
  <c r="BH20"/>
  <c r="BI20"/>
  <c r="BJ20"/>
  <c r="BM20"/>
  <c r="CY20" s="1"/>
  <c r="BN20"/>
  <c r="BO20"/>
  <c r="BQ20"/>
  <c r="BR20" s="1"/>
  <c r="BT20"/>
  <c r="BU20"/>
  <c r="BY20"/>
  <c r="DD20"/>
  <c r="DE20"/>
  <c r="DF20"/>
  <c r="DH20"/>
  <c r="DI20"/>
  <c r="DJ20"/>
  <c r="DK20"/>
  <c r="DM20"/>
  <c r="DN20"/>
  <c r="DO20"/>
  <c r="DQ20"/>
  <c r="DR20" s="1"/>
  <c r="DS20"/>
  <c r="DT20" s="1"/>
  <c r="DV20"/>
  <c r="DW20"/>
  <c r="DX20"/>
  <c r="DY20"/>
  <c r="DZ20"/>
  <c r="EA20"/>
  <c r="ED20" s="1"/>
  <c r="EB20"/>
  <c r="EC20"/>
  <c r="EE20"/>
  <c r="EF20"/>
  <c r="A21"/>
  <c r="A21" i="5" s="1"/>
  <c r="B21" i="3"/>
  <c r="H21" i="5" s="1"/>
  <c r="C21" i="3"/>
  <c r="I21" i="5" s="1"/>
  <c r="B21"/>
  <c r="E21" i="3"/>
  <c r="C21" i="5" s="1"/>
  <c r="F21" i="3"/>
  <c r="D21" i="5" s="1"/>
  <c r="G21" i="3"/>
  <c r="E21" i="5" s="1"/>
  <c r="H21" i="3"/>
  <c r="F21" i="5" s="1"/>
  <c r="I21" i="3"/>
  <c r="G21" i="5" s="1"/>
  <c r="J21" i="3"/>
  <c r="K21"/>
  <c r="BY21" s="1"/>
  <c r="L21"/>
  <c r="M21"/>
  <c r="N21"/>
  <c r="O21"/>
  <c r="Q21"/>
  <c r="R21" s="1"/>
  <c r="T21"/>
  <c r="U21"/>
  <c r="V21"/>
  <c r="X21"/>
  <c r="Y21" s="1"/>
  <c r="AA21"/>
  <c r="AD21"/>
  <c r="AE21"/>
  <c r="CI21" s="1"/>
  <c r="AF21"/>
  <c r="AG21"/>
  <c r="AH21"/>
  <c r="AI21"/>
  <c r="AK21"/>
  <c r="AL21" s="1"/>
  <c r="AN21"/>
  <c r="AO21"/>
  <c r="AP21"/>
  <c r="AR21"/>
  <c r="AS21" s="1"/>
  <c r="AU21"/>
  <c r="AV21" s="1"/>
  <c r="AX21"/>
  <c r="AY21"/>
  <c r="AZ21"/>
  <c r="BB21"/>
  <c r="BC21" s="1"/>
  <c r="BE21"/>
  <c r="BF21" s="1"/>
  <c r="BH21"/>
  <c r="BI21"/>
  <c r="BJ21"/>
  <c r="BM21"/>
  <c r="BN21"/>
  <c r="BO21"/>
  <c r="BQ21"/>
  <c r="BR21" s="1"/>
  <c r="BT21"/>
  <c r="BU21"/>
  <c r="DD21"/>
  <c r="DE21"/>
  <c r="DF21"/>
  <c r="DH21"/>
  <c r="DI21"/>
  <c r="DJ21"/>
  <c r="DK21"/>
  <c r="DM21"/>
  <c r="DN21"/>
  <c r="DO21"/>
  <c r="DQ21"/>
  <c r="DR21" s="1"/>
  <c r="DS21"/>
  <c r="DT21" s="1"/>
  <c r="DV21"/>
  <c r="DW21"/>
  <c r="DX21"/>
  <c r="DY21"/>
  <c r="DZ21"/>
  <c r="EA21"/>
  <c r="ED21" s="1"/>
  <c r="EB21"/>
  <c r="EC21"/>
  <c r="EE21"/>
  <c r="EF21"/>
  <c r="A22"/>
  <c r="A22" i="5" s="1"/>
  <c r="B22" i="3"/>
  <c r="H22" i="5" s="1"/>
  <c r="C22" i="3"/>
  <c r="I22" i="5" s="1"/>
  <c r="B22"/>
  <c r="E22" i="3"/>
  <c r="C22" i="5" s="1"/>
  <c r="F22" i="3"/>
  <c r="D22" i="5" s="1"/>
  <c r="G22" i="3"/>
  <c r="E22" i="5" s="1"/>
  <c r="H22" i="3"/>
  <c r="F22" i="5" s="1"/>
  <c r="I22" i="3"/>
  <c r="G22" i="5" s="1"/>
  <c r="J22" i="3"/>
  <c r="K22"/>
  <c r="L22"/>
  <c r="M22"/>
  <c r="N22"/>
  <c r="O22"/>
  <c r="Q22"/>
  <c r="R22" s="1"/>
  <c r="T22"/>
  <c r="U22"/>
  <c r="V22"/>
  <c r="X22"/>
  <c r="Y22"/>
  <c r="AA22"/>
  <c r="AD22"/>
  <c r="CI22" s="1"/>
  <c r="AE22"/>
  <c r="AF22"/>
  <c r="AH22"/>
  <c r="AI22" s="1"/>
  <c r="AK22"/>
  <c r="AL22" s="1"/>
  <c r="AN22"/>
  <c r="AO22"/>
  <c r="CN22" s="1"/>
  <c r="AP22"/>
  <c r="AR22"/>
  <c r="AS22" s="1"/>
  <c r="AU22"/>
  <c r="AV22" s="1"/>
  <c r="AX22"/>
  <c r="AY22"/>
  <c r="AZ22"/>
  <c r="BB22"/>
  <c r="BC22" s="1"/>
  <c r="BE22"/>
  <c r="BF22" s="1"/>
  <c r="BH22"/>
  <c r="BI22"/>
  <c r="BJ22"/>
  <c r="BM22"/>
  <c r="BN22"/>
  <c r="BO22"/>
  <c r="BQ22"/>
  <c r="BR22" s="1"/>
  <c r="BT22"/>
  <c r="BU22"/>
  <c r="BY22"/>
  <c r="CY22"/>
  <c r="DD22"/>
  <c r="DE22"/>
  <c r="DF22"/>
  <c r="DH22"/>
  <c r="DI22"/>
  <c r="DJ22"/>
  <c r="DK22"/>
  <c r="DM22"/>
  <c r="DN22"/>
  <c r="DO22"/>
  <c r="DQ22"/>
  <c r="DR22" s="1"/>
  <c r="DS22"/>
  <c r="DT22" s="1"/>
  <c r="DV22"/>
  <c r="DW22"/>
  <c r="DX22"/>
  <c r="DY22"/>
  <c r="DZ22"/>
  <c r="EA22"/>
  <c r="ED22" s="1"/>
  <c r="EB22"/>
  <c r="EC22"/>
  <c r="EE22"/>
  <c r="EF22"/>
  <c r="A23"/>
  <c r="A23" i="5" s="1"/>
  <c r="B23" i="3"/>
  <c r="H23" i="5" s="1"/>
  <c r="C23" i="3"/>
  <c r="I23" i="5" s="1"/>
  <c r="B23"/>
  <c r="E23" i="3"/>
  <c r="C23" i="5" s="1"/>
  <c r="F23" i="3"/>
  <c r="D23" i="5" s="1"/>
  <c r="G23" i="3"/>
  <c r="E23" i="5" s="1"/>
  <c r="H23" i="3"/>
  <c r="F23" i="5" s="1"/>
  <c r="I23" i="3"/>
  <c r="G23" i="5" s="1"/>
  <c r="J23" i="3"/>
  <c r="M23" s="1"/>
  <c r="K23"/>
  <c r="L23"/>
  <c r="N23"/>
  <c r="O23" s="1"/>
  <c r="Q23"/>
  <c r="T23"/>
  <c r="U23"/>
  <c r="CD23" s="1"/>
  <c r="V23"/>
  <c r="X23"/>
  <c r="Y23" s="1"/>
  <c r="AA23"/>
  <c r="AD23"/>
  <c r="CI23" s="1"/>
  <c r="AE23"/>
  <c r="AF23"/>
  <c r="AH23"/>
  <c r="AI23" s="1"/>
  <c r="AK23"/>
  <c r="AL23" s="1"/>
  <c r="AN23"/>
  <c r="AO23"/>
  <c r="CN23" s="1"/>
  <c r="AP23"/>
  <c r="AR23"/>
  <c r="AS23" s="1"/>
  <c r="AU23"/>
  <c r="AV23" s="1"/>
  <c r="AX23"/>
  <c r="AY23"/>
  <c r="AZ23"/>
  <c r="BB23"/>
  <c r="BC23" s="1"/>
  <c r="BE23"/>
  <c r="BF23" s="1"/>
  <c r="BH23"/>
  <c r="BI23"/>
  <c r="BJ23"/>
  <c r="BM23"/>
  <c r="BN23"/>
  <c r="BO23"/>
  <c r="BQ23"/>
  <c r="BR23" s="1"/>
  <c r="BT23"/>
  <c r="BU23"/>
  <c r="BY23"/>
  <c r="CS23"/>
  <c r="DD23"/>
  <c r="DE23"/>
  <c r="DF23"/>
  <c r="DH23"/>
  <c r="DI23"/>
  <c r="DJ23"/>
  <c r="DK23"/>
  <c r="DM23"/>
  <c r="DN23"/>
  <c r="DO23"/>
  <c r="DQ23"/>
  <c r="DR23" s="1"/>
  <c r="DS23"/>
  <c r="DT23" s="1"/>
  <c r="DV23"/>
  <c r="DW23"/>
  <c r="DX23"/>
  <c r="DY23"/>
  <c r="DZ23"/>
  <c r="EA23"/>
  <c r="EB23"/>
  <c r="EC23"/>
  <c r="EE23"/>
  <c r="EF23"/>
  <c r="A24"/>
  <c r="A24" i="5" s="1"/>
  <c r="B24" i="3"/>
  <c r="H24" i="5" s="1"/>
  <c r="C24" i="3"/>
  <c r="I24" i="5" s="1"/>
  <c r="B24"/>
  <c r="E24" i="3"/>
  <c r="C24" i="5" s="1"/>
  <c r="F24" i="3"/>
  <c r="D24" i="5" s="1"/>
  <c r="G24" i="3"/>
  <c r="E24" i="5" s="1"/>
  <c r="H24" i="3"/>
  <c r="F24" i="5" s="1"/>
  <c r="I24" i="3"/>
  <c r="G24" i="5" s="1"/>
  <c r="J24" i="3"/>
  <c r="M24" s="1"/>
  <c r="K24"/>
  <c r="L24"/>
  <c r="N24"/>
  <c r="O24" s="1"/>
  <c r="Q24"/>
  <c r="T24"/>
  <c r="U24"/>
  <c r="V24"/>
  <c r="X24"/>
  <c r="Y24" s="1"/>
  <c r="AA24"/>
  <c r="AD24"/>
  <c r="AE24"/>
  <c r="AF24"/>
  <c r="AH24"/>
  <c r="AI24" s="1"/>
  <c r="AK24"/>
  <c r="AL24" s="1"/>
  <c r="AN24"/>
  <c r="AO24"/>
  <c r="CN24" s="1"/>
  <c r="AP24"/>
  <c r="AR24"/>
  <c r="AS24" s="1"/>
  <c r="AU24"/>
  <c r="AV24" s="1"/>
  <c r="AX24"/>
  <c r="AY24"/>
  <c r="AZ24"/>
  <c r="BB24"/>
  <c r="BC24" s="1"/>
  <c r="BE24"/>
  <c r="BF24" s="1"/>
  <c r="BH24"/>
  <c r="BI24"/>
  <c r="BJ24"/>
  <c r="BM24"/>
  <c r="BN24"/>
  <c r="BO24"/>
  <c r="BQ24"/>
  <c r="BR24" s="1"/>
  <c r="BT24"/>
  <c r="BU24"/>
  <c r="DD24"/>
  <c r="DE24"/>
  <c r="DF24"/>
  <c r="DH24"/>
  <c r="DI24"/>
  <c r="DJ24"/>
  <c r="DK24"/>
  <c r="DM24"/>
  <c r="DN24"/>
  <c r="DO24"/>
  <c r="DQ24"/>
  <c r="DR24" s="1"/>
  <c r="DS24"/>
  <c r="DT24" s="1"/>
  <c r="DV24"/>
  <c r="DW24"/>
  <c r="DX24"/>
  <c r="DY24"/>
  <c r="DZ24"/>
  <c r="EA24"/>
  <c r="EB24"/>
  <c r="EC24"/>
  <c r="EE24"/>
  <c r="EF24"/>
  <c r="A25"/>
  <c r="A25" i="5" s="1"/>
  <c r="B25" i="3"/>
  <c r="H25" i="5" s="1"/>
  <c r="C25" i="3"/>
  <c r="I25" i="5" s="1"/>
  <c r="E25" i="3"/>
  <c r="C25" i="5" s="1"/>
  <c r="F25" i="3"/>
  <c r="D25" i="5" s="1"/>
  <c r="G25" i="3"/>
  <c r="S25" s="1"/>
  <c r="BX25" s="1"/>
  <c r="H25"/>
  <c r="F25" i="5" s="1"/>
  <c r="I25" i="3"/>
  <c r="G25" i="5" s="1"/>
  <c r="J25" i="3"/>
  <c r="K25"/>
  <c r="L25"/>
  <c r="M25"/>
  <c r="N25"/>
  <c r="O25" s="1"/>
  <c r="Q25"/>
  <c r="T25"/>
  <c r="U25"/>
  <c r="V25"/>
  <c r="X25"/>
  <c r="Y25" s="1"/>
  <c r="AA25"/>
  <c r="AC25"/>
  <c r="CC25" s="1"/>
  <c r="AD25"/>
  <c r="AE25"/>
  <c r="AF25"/>
  <c r="AG25"/>
  <c r="AH25"/>
  <c r="AI25" s="1"/>
  <c r="AK25"/>
  <c r="AL25" s="1"/>
  <c r="AN25"/>
  <c r="AO25"/>
  <c r="AP25"/>
  <c r="AR25"/>
  <c r="AS25" s="1"/>
  <c r="AU25"/>
  <c r="AV25" s="1"/>
  <c r="AW25"/>
  <c r="CM25" s="1"/>
  <c r="AX25"/>
  <c r="AY25"/>
  <c r="AZ25"/>
  <c r="BA25"/>
  <c r="BB25"/>
  <c r="BC25" s="1"/>
  <c r="BE25"/>
  <c r="BF25" s="1"/>
  <c r="BH25"/>
  <c r="BI25"/>
  <c r="BJ25"/>
  <c r="BM25"/>
  <c r="BN25"/>
  <c r="BO25"/>
  <c r="BQ25"/>
  <c r="BR25" s="1"/>
  <c r="BT25"/>
  <c r="BU25"/>
  <c r="BW25"/>
  <c r="CQ25"/>
  <c r="DD25"/>
  <c r="DE25"/>
  <c r="DF25"/>
  <c r="DG25"/>
  <c r="DH25"/>
  <c r="DI25"/>
  <c r="DJ25"/>
  <c r="DK25"/>
  <c r="DM25"/>
  <c r="DN25"/>
  <c r="DO25"/>
  <c r="DQ25"/>
  <c r="DR25" s="1"/>
  <c r="DS25"/>
  <c r="DT25" s="1"/>
  <c r="DU25"/>
  <c r="DV25"/>
  <c r="DW25"/>
  <c r="DX25"/>
  <c r="DY25"/>
  <c r="DZ25"/>
  <c r="EA25"/>
  <c r="EB25"/>
  <c r="EC25"/>
  <c r="EE25"/>
  <c r="EF25"/>
  <c r="A26"/>
  <c r="A26" i="5" s="1"/>
  <c r="B26" i="3"/>
  <c r="H26" i="5" s="1"/>
  <c r="C26" i="3"/>
  <c r="I26" i="5" s="1"/>
  <c r="E26" i="3"/>
  <c r="C26" i="5" s="1"/>
  <c r="F26" i="3"/>
  <c r="D26" i="5" s="1"/>
  <c r="G26" i="3"/>
  <c r="H26"/>
  <c r="F26" i="5" s="1"/>
  <c r="I26" i="3"/>
  <c r="G26" i="5" s="1"/>
  <c r="J26" i="3"/>
  <c r="K26"/>
  <c r="L26"/>
  <c r="M26"/>
  <c r="N26"/>
  <c r="O26" s="1"/>
  <c r="Q26"/>
  <c r="S26"/>
  <c r="BX26" s="1"/>
  <c r="T26"/>
  <c r="U26"/>
  <c r="V26"/>
  <c r="W26"/>
  <c r="X26"/>
  <c r="Y26" s="1"/>
  <c r="AA26"/>
  <c r="AC26"/>
  <c r="CC26" s="1"/>
  <c r="AD26"/>
  <c r="AE26"/>
  <c r="AF26"/>
  <c r="AG26"/>
  <c r="AH26"/>
  <c r="AI26" s="1"/>
  <c r="AK26"/>
  <c r="AL26" s="1"/>
  <c r="AM26"/>
  <c r="CH26" s="1"/>
  <c r="AN26"/>
  <c r="AO26"/>
  <c r="AP26"/>
  <c r="AQ26"/>
  <c r="AR26"/>
  <c r="AS26" s="1"/>
  <c r="AU26"/>
  <c r="AV26" s="1"/>
  <c r="AW26"/>
  <c r="AX26"/>
  <c r="AY26"/>
  <c r="AZ26"/>
  <c r="BA26"/>
  <c r="BB26"/>
  <c r="BC26" s="1"/>
  <c r="BE26"/>
  <c r="BF26" s="1"/>
  <c r="BG26"/>
  <c r="CR26" s="1"/>
  <c r="BH26"/>
  <c r="BI26"/>
  <c r="BJ26"/>
  <c r="BK26"/>
  <c r="BL26" s="1"/>
  <c r="BM26"/>
  <c r="CY26" s="1"/>
  <c r="BN26"/>
  <c r="BO26"/>
  <c r="BQ26"/>
  <c r="BR26" s="1"/>
  <c r="BT26"/>
  <c r="BU26"/>
  <c r="BW26"/>
  <c r="CM26"/>
  <c r="CQ26"/>
  <c r="DD26"/>
  <c r="DE26"/>
  <c r="DF26"/>
  <c r="DG26"/>
  <c r="DH26"/>
  <c r="DI26"/>
  <c r="DJ26"/>
  <c r="DK26"/>
  <c r="DM26"/>
  <c r="DN26"/>
  <c r="DO26"/>
  <c r="DQ26"/>
  <c r="DR26" s="1"/>
  <c r="DS26"/>
  <c r="DT26" s="1"/>
  <c r="DU26"/>
  <c r="DV26"/>
  <c r="DW26"/>
  <c r="DX26"/>
  <c r="DY26"/>
  <c r="DZ26"/>
  <c r="EA26"/>
  <c r="EB26"/>
  <c r="EC26"/>
  <c r="EE26"/>
  <c r="EF26"/>
  <c r="A27"/>
  <c r="A27" i="5" s="1"/>
  <c r="B27" i="3"/>
  <c r="H27" i="5" s="1"/>
  <c r="C27" i="3"/>
  <c r="I27" i="5" s="1"/>
  <c r="B27"/>
  <c r="E27" i="3"/>
  <c r="C27" i="5" s="1"/>
  <c r="F27" i="3"/>
  <c r="D27" i="5" s="1"/>
  <c r="G27" i="3"/>
  <c r="S27" s="1"/>
  <c r="BX27" s="1"/>
  <c r="H27"/>
  <c r="F27" i="5" s="1"/>
  <c r="I27" i="3"/>
  <c r="G27" i="5" s="1"/>
  <c r="J27" i="3"/>
  <c r="K27"/>
  <c r="L27"/>
  <c r="M27"/>
  <c r="N27"/>
  <c r="O27" s="1"/>
  <c r="Q27"/>
  <c r="T27"/>
  <c r="U27"/>
  <c r="V27"/>
  <c r="X27"/>
  <c r="Y27" s="1"/>
  <c r="AA27"/>
  <c r="AD27"/>
  <c r="AE27"/>
  <c r="AF27"/>
  <c r="AH27"/>
  <c r="AI27" s="1"/>
  <c r="AK27"/>
  <c r="AL27" s="1"/>
  <c r="AN27"/>
  <c r="AO27"/>
  <c r="AP27"/>
  <c r="AR27"/>
  <c r="AS27" s="1"/>
  <c r="AU27"/>
  <c r="AV27" s="1"/>
  <c r="AW27"/>
  <c r="AX27"/>
  <c r="AY27"/>
  <c r="AZ27"/>
  <c r="BA27"/>
  <c r="BB27"/>
  <c r="BC27" s="1"/>
  <c r="BE27"/>
  <c r="BF27" s="1"/>
  <c r="BH27"/>
  <c r="BI27"/>
  <c r="BJ27"/>
  <c r="BM27"/>
  <c r="CY27" s="1"/>
  <c r="BN27"/>
  <c r="BO27"/>
  <c r="BQ27"/>
  <c r="BR27" s="1"/>
  <c r="BT27"/>
  <c r="BU27"/>
  <c r="BW27"/>
  <c r="CM27"/>
  <c r="CU27"/>
  <c r="DD27"/>
  <c r="DE27"/>
  <c r="DF27"/>
  <c r="DH27"/>
  <c r="DI27"/>
  <c r="DJ27"/>
  <c r="DK27"/>
  <c r="DM27"/>
  <c r="DN27"/>
  <c r="DO27"/>
  <c r="DQ27"/>
  <c r="DR27" s="1"/>
  <c r="DS27"/>
  <c r="DT27" s="1"/>
  <c r="DV27"/>
  <c r="DW27"/>
  <c r="DX27"/>
  <c r="DY27"/>
  <c r="DZ27"/>
  <c r="EA27"/>
  <c r="EB27"/>
  <c r="EC27"/>
  <c r="EE27"/>
  <c r="EF27"/>
  <c r="A28"/>
  <c r="A28" i="5" s="1"/>
  <c r="B28" i="3"/>
  <c r="H28" i="5" s="1"/>
  <c r="C28" i="3"/>
  <c r="I28" i="5" s="1"/>
  <c r="B28"/>
  <c r="E28" i="3"/>
  <c r="C28" i="5" s="1"/>
  <c r="F28" i="3"/>
  <c r="D28" i="5" s="1"/>
  <c r="G28" i="3"/>
  <c r="S28" s="1"/>
  <c r="BX28" s="1"/>
  <c r="H28"/>
  <c r="F28" i="5" s="1"/>
  <c r="I28" i="3"/>
  <c r="G28" i="5" s="1"/>
  <c r="J28" i="3"/>
  <c r="K28"/>
  <c r="L28"/>
  <c r="M28"/>
  <c r="N28"/>
  <c r="O28" s="1"/>
  <c r="Q28"/>
  <c r="T28"/>
  <c r="U28"/>
  <c r="V28"/>
  <c r="X28"/>
  <c r="Y28" s="1"/>
  <c r="AA28"/>
  <c r="AC28"/>
  <c r="CC28" s="1"/>
  <c r="AD28"/>
  <c r="AE28"/>
  <c r="CJ28" s="1"/>
  <c r="AF28"/>
  <c r="AG28"/>
  <c r="AH28"/>
  <c r="AI28"/>
  <c r="AK28"/>
  <c r="AL28" s="1"/>
  <c r="AM28"/>
  <c r="CH28" s="1"/>
  <c r="AN28"/>
  <c r="AO28"/>
  <c r="CN28" s="1"/>
  <c r="AP28"/>
  <c r="AQ28"/>
  <c r="AR28"/>
  <c r="AS28"/>
  <c r="AU28"/>
  <c r="AV28" s="1"/>
  <c r="AW28"/>
  <c r="CM28" s="1"/>
  <c r="AX28"/>
  <c r="AY28"/>
  <c r="CT28" s="1"/>
  <c r="AZ28"/>
  <c r="BA28"/>
  <c r="BB28"/>
  <c r="BC28"/>
  <c r="BE28"/>
  <c r="BF28" s="1"/>
  <c r="BG28"/>
  <c r="CR28" s="1"/>
  <c r="BH28"/>
  <c r="BI28"/>
  <c r="BJ28"/>
  <c r="BK28"/>
  <c r="BL28" s="1"/>
  <c r="BM28"/>
  <c r="BN28"/>
  <c r="CY28" s="1"/>
  <c r="BO28"/>
  <c r="BQ28"/>
  <c r="BR28" s="1"/>
  <c r="BT28"/>
  <c r="BU28"/>
  <c r="CA28"/>
  <c r="CU28"/>
  <c r="DD28"/>
  <c r="DE28"/>
  <c r="DF28"/>
  <c r="DH28"/>
  <c r="DI28"/>
  <c r="DJ28"/>
  <c r="DK28"/>
  <c r="DM28"/>
  <c r="DN28"/>
  <c r="DO28"/>
  <c r="DQ28"/>
  <c r="DR28" s="1"/>
  <c r="DS28"/>
  <c r="DT28" s="1"/>
  <c r="DV28"/>
  <c r="DW28"/>
  <c r="DX28"/>
  <c r="DY28"/>
  <c r="DZ28"/>
  <c r="EA28"/>
  <c r="EB28"/>
  <c r="EC28"/>
  <c r="EE28"/>
  <c r="EF28"/>
  <c r="A29"/>
  <c r="A29" i="5" s="1"/>
  <c r="B29" i="3"/>
  <c r="H29" i="5" s="1"/>
  <c r="C29" i="3"/>
  <c r="I29" i="5" s="1"/>
  <c r="B29"/>
  <c r="E29" i="3"/>
  <c r="C29" i="5" s="1"/>
  <c r="F29" i="3"/>
  <c r="D29" i="5" s="1"/>
  <c r="G29" i="3"/>
  <c r="AC29" s="1"/>
  <c r="CC29" s="1"/>
  <c r="H29"/>
  <c r="F29" i="5" s="1"/>
  <c r="I29" i="3"/>
  <c r="G29" i="5" s="1"/>
  <c r="J29" i="3"/>
  <c r="K29"/>
  <c r="BY29" s="1"/>
  <c r="L29"/>
  <c r="M29"/>
  <c r="N29"/>
  <c r="O29"/>
  <c r="Q29"/>
  <c r="S29"/>
  <c r="BX29" s="1"/>
  <c r="T29"/>
  <c r="U29"/>
  <c r="V29"/>
  <c r="W29"/>
  <c r="X29"/>
  <c r="Y29" s="1"/>
  <c r="AA29"/>
  <c r="AD29"/>
  <c r="AE29"/>
  <c r="AF29"/>
  <c r="AH29"/>
  <c r="AI29" s="1"/>
  <c r="AK29"/>
  <c r="AL29" s="1"/>
  <c r="AM29"/>
  <c r="CH29" s="1"/>
  <c r="AN29"/>
  <c r="AO29"/>
  <c r="AP29"/>
  <c r="AQ29"/>
  <c r="AR29"/>
  <c r="AS29" s="1"/>
  <c r="AU29"/>
  <c r="AV29" s="1"/>
  <c r="AX29"/>
  <c r="AY29"/>
  <c r="AZ29"/>
  <c r="BB29"/>
  <c r="BC29" s="1"/>
  <c r="BE29"/>
  <c r="BF29" s="1"/>
  <c r="BG29"/>
  <c r="CR29" s="1"/>
  <c r="BH29"/>
  <c r="BI29"/>
  <c r="BJ29"/>
  <c r="BK29"/>
  <c r="BL29" s="1"/>
  <c r="BM29"/>
  <c r="BN29"/>
  <c r="BO29"/>
  <c r="BQ29"/>
  <c r="BR29" s="1"/>
  <c r="BT29"/>
  <c r="BU29"/>
  <c r="DD29"/>
  <c r="DE29"/>
  <c r="DF29"/>
  <c r="DH29"/>
  <c r="DI29"/>
  <c r="DJ29"/>
  <c r="DK29"/>
  <c r="DM29"/>
  <c r="DN29"/>
  <c r="DO29"/>
  <c r="DQ29"/>
  <c r="DR29" s="1"/>
  <c r="DS29"/>
  <c r="DT29" s="1"/>
  <c r="DV29"/>
  <c r="DW29"/>
  <c r="DX29"/>
  <c r="DY29"/>
  <c r="DZ29"/>
  <c r="EA29"/>
  <c r="EB29"/>
  <c r="EC29"/>
  <c r="EE29"/>
  <c r="EF29"/>
  <c r="A30"/>
  <c r="A30" i="5" s="1"/>
  <c r="B30" i="3"/>
  <c r="H30" i="5" s="1"/>
  <c r="C30" i="3"/>
  <c r="I30" i="5" s="1"/>
  <c r="B30"/>
  <c r="E30" i="3"/>
  <c r="C30" i="5" s="1"/>
  <c r="F30" i="3"/>
  <c r="D30" i="5" s="1"/>
  <c r="G30" i="3"/>
  <c r="BS30" s="1"/>
  <c r="H30"/>
  <c r="F30" i="5" s="1"/>
  <c r="I30" i="3"/>
  <c r="G30" i="5" s="1"/>
  <c r="J30" i="3"/>
  <c r="K30"/>
  <c r="BZ30" s="1"/>
  <c r="L30"/>
  <c r="M30"/>
  <c r="N30"/>
  <c r="O30"/>
  <c r="Q30"/>
  <c r="R30" s="1"/>
  <c r="S30"/>
  <c r="BX30" s="1"/>
  <c r="T30"/>
  <c r="U30"/>
  <c r="V30"/>
  <c r="W30"/>
  <c r="X30"/>
  <c r="Y30" s="1"/>
  <c r="AA30"/>
  <c r="AB30"/>
  <c r="AD30"/>
  <c r="AE30"/>
  <c r="AF30"/>
  <c r="AH30"/>
  <c r="AI30" s="1"/>
  <c r="AK30"/>
  <c r="AL30" s="1"/>
  <c r="AN30"/>
  <c r="AO30"/>
  <c r="CN30" s="1"/>
  <c r="AP30"/>
  <c r="AR30"/>
  <c r="AS30" s="1"/>
  <c r="AU30"/>
  <c r="AV30" s="1"/>
  <c r="AX30"/>
  <c r="AY30"/>
  <c r="AZ30"/>
  <c r="BB30"/>
  <c r="BC30"/>
  <c r="BE30"/>
  <c r="BF30" s="1"/>
  <c r="BH30"/>
  <c r="BI30"/>
  <c r="BJ30"/>
  <c r="BM30"/>
  <c r="BN30"/>
  <c r="BO30"/>
  <c r="BQ30"/>
  <c r="BR30" s="1"/>
  <c r="BT30"/>
  <c r="BU30"/>
  <c r="BY30"/>
  <c r="CK30"/>
  <c r="CS30"/>
  <c r="CY30"/>
  <c r="DD30"/>
  <c r="DE30"/>
  <c r="DF30"/>
  <c r="DH30"/>
  <c r="DI30"/>
  <c r="DJ30"/>
  <c r="DK30"/>
  <c r="DM30"/>
  <c r="DN30"/>
  <c r="DO30"/>
  <c r="DQ30"/>
  <c r="DR30" s="1"/>
  <c r="DS30"/>
  <c r="DT30" s="1"/>
  <c r="DV30"/>
  <c r="DW30"/>
  <c r="DX30"/>
  <c r="DY30"/>
  <c r="DZ30"/>
  <c r="EA30"/>
  <c r="ED30" s="1"/>
  <c r="EB30"/>
  <c r="EC30"/>
  <c r="EE30"/>
  <c r="EF30"/>
  <c r="A31"/>
  <c r="A31" i="5" s="1"/>
  <c r="B31" i="3"/>
  <c r="H31" i="5" s="1"/>
  <c r="C31" i="3"/>
  <c r="I31" i="5" s="1"/>
  <c r="B31"/>
  <c r="E31" i="3"/>
  <c r="C31" i="5" s="1"/>
  <c r="F31" i="3"/>
  <c r="D31" i="5" s="1"/>
  <c r="G31" i="3"/>
  <c r="AC31" s="1"/>
  <c r="CC31" s="1"/>
  <c r="H31"/>
  <c r="F31" i="5" s="1"/>
  <c r="I31" i="3"/>
  <c r="G31" i="5" s="1"/>
  <c r="J31" i="3"/>
  <c r="K31"/>
  <c r="BZ31" s="1"/>
  <c r="L31"/>
  <c r="M31"/>
  <c r="N31"/>
  <c r="O31"/>
  <c r="Q31"/>
  <c r="R31" s="1"/>
  <c r="S31"/>
  <c r="BX31" s="1"/>
  <c r="T31"/>
  <c r="U31"/>
  <c r="V31"/>
  <c r="W31"/>
  <c r="X31"/>
  <c r="Y31" s="1"/>
  <c r="AA31"/>
  <c r="AD31"/>
  <c r="AE31"/>
  <c r="AF31"/>
  <c r="AH31"/>
  <c r="AI31" s="1"/>
  <c r="AK31"/>
  <c r="AL31" s="1"/>
  <c r="AM31"/>
  <c r="CH31" s="1"/>
  <c r="AN31"/>
  <c r="AO31"/>
  <c r="AP31"/>
  <c r="AQ31"/>
  <c r="AR31"/>
  <c r="AS31" s="1"/>
  <c r="AU31"/>
  <c r="AV31" s="1"/>
  <c r="CO31" s="1"/>
  <c r="AX31"/>
  <c r="AY31"/>
  <c r="AZ31"/>
  <c r="BB31"/>
  <c r="BC31" s="1"/>
  <c r="BE31"/>
  <c r="BF31" s="1"/>
  <c r="BG31"/>
  <c r="CR31" s="1"/>
  <c r="BH31"/>
  <c r="BI31"/>
  <c r="BJ31"/>
  <c r="BK31"/>
  <c r="BL31" s="1"/>
  <c r="BM31"/>
  <c r="BN31"/>
  <c r="BO31"/>
  <c r="BQ31"/>
  <c r="BR31" s="1"/>
  <c r="BT31"/>
  <c r="BU31"/>
  <c r="CA31"/>
  <c r="CK31"/>
  <c r="CU31"/>
  <c r="DD31"/>
  <c r="DE31"/>
  <c r="DF31"/>
  <c r="DH31"/>
  <c r="DI31"/>
  <c r="DJ31"/>
  <c r="DK31"/>
  <c r="DM31"/>
  <c r="DN31"/>
  <c r="DO31"/>
  <c r="DQ31"/>
  <c r="DR31" s="1"/>
  <c r="DS31"/>
  <c r="DT31" s="1"/>
  <c r="DV31"/>
  <c r="DW31"/>
  <c r="DX31"/>
  <c r="DY31"/>
  <c r="DZ31"/>
  <c r="EA31"/>
  <c r="ED31" s="1"/>
  <c r="EB31"/>
  <c r="EC31"/>
  <c r="EE31"/>
  <c r="EF31"/>
  <c r="A32"/>
  <c r="A32" i="5" s="1"/>
  <c r="B32" i="3"/>
  <c r="H32" i="5" s="1"/>
  <c r="C32" i="3"/>
  <c r="I32" i="5" s="1"/>
  <c r="B32"/>
  <c r="E32" i="3"/>
  <c r="C32" i="5" s="1"/>
  <c r="F32" i="3"/>
  <c r="D32" i="5" s="1"/>
  <c r="G32" i="3"/>
  <c r="AW32" s="1"/>
  <c r="CM32" s="1"/>
  <c r="H32"/>
  <c r="F32" i="5" s="1"/>
  <c r="I32" i="3"/>
  <c r="G32" i="5" s="1"/>
  <c r="J32" i="3"/>
  <c r="K32"/>
  <c r="BZ32" s="1"/>
  <c r="L32"/>
  <c r="M32"/>
  <c r="N32"/>
  <c r="O32"/>
  <c r="Q32"/>
  <c r="R32" s="1"/>
  <c r="S32"/>
  <c r="BX32" s="1"/>
  <c r="T32"/>
  <c r="U32"/>
  <c r="CD32" s="1"/>
  <c r="V32"/>
  <c r="W32"/>
  <c r="X32"/>
  <c r="Y32"/>
  <c r="AA32"/>
  <c r="AC32"/>
  <c r="CC32" s="1"/>
  <c r="AD32"/>
  <c r="AE32"/>
  <c r="CJ32" s="1"/>
  <c r="AF32"/>
  <c r="AG32"/>
  <c r="AH32"/>
  <c r="AI32"/>
  <c r="AK32"/>
  <c r="AL32" s="1"/>
  <c r="AM32"/>
  <c r="CH32" s="1"/>
  <c r="AN32"/>
  <c r="AO32"/>
  <c r="AP32"/>
  <c r="AQ32"/>
  <c r="AR32"/>
  <c r="AS32" s="1"/>
  <c r="AU32"/>
  <c r="AV32" s="1"/>
  <c r="CO32" s="1"/>
  <c r="AX32"/>
  <c r="AY32"/>
  <c r="AZ32"/>
  <c r="BB32"/>
  <c r="BC32" s="1"/>
  <c r="BE32"/>
  <c r="BF32" s="1"/>
  <c r="BH32"/>
  <c r="BI32"/>
  <c r="BJ32"/>
  <c r="BM32"/>
  <c r="CY32" s="1"/>
  <c r="BN32"/>
  <c r="BO32"/>
  <c r="BQ32"/>
  <c r="BR32" s="1"/>
  <c r="BT32"/>
  <c r="BU32"/>
  <c r="BW32"/>
  <c r="CG32"/>
  <c r="CK32"/>
  <c r="CU32"/>
  <c r="DA32"/>
  <c r="DD32"/>
  <c r="DE32"/>
  <c r="DF32"/>
  <c r="DG32"/>
  <c r="DH32"/>
  <c r="DI32"/>
  <c r="DJ32"/>
  <c r="DK32"/>
  <c r="DM32"/>
  <c r="DN32"/>
  <c r="DO32"/>
  <c r="DQ32"/>
  <c r="DR32" s="1"/>
  <c r="DS32"/>
  <c r="DT32" s="1"/>
  <c r="DU32"/>
  <c r="DV32"/>
  <c r="DW32"/>
  <c r="DX32"/>
  <c r="DY32"/>
  <c r="DZ32"/>
  <c r="EA32"/>
  <c r="ED32" s="1"/>
  <c r="EB32"/>
  <c r="EC32"/>
  <c r="EE32"/>
  <c r="EF32"/>
  <c r="A33"/>
  <c r="A33" i="5" s="1"/>
  <c r="B33" i="3"/>
  <c r="H33" i="5" s="1"/>
  <c r="C33" i="3"/>
  <c r="I33" i="5" s="1"/>
  <c r="B33"/>
  <c r="E33" i="3"/>
  <c r="C33" i="5" s="1"/>
  <c r="F33" i="3"/>
  <c r="D33" i="5" s="1"/>
  <c r="G33" i="3"/>
  <c r="H33"/>
  <c r="F33" i="5" s="1"/>
  <c r="I33" i="3"/>
  <c r="G33" i="5" s="1"/>
  <c r="J33" i="3"/>
  <c r="K33"/>
  <c r="L33"/>
  <c r="M33"/>
  <c r="N33"/>
  <c r="O33" s="1"/>
  <c r="Q33"/>
  <c r="R33" s="1"/>
  <c r="S33"/>
  <c r="BX33" s="1"/>
  <c r="T33"/>
  <c r="U33"/>
  <c r="V33"/>
  <c r="W33"/>
  <c r="X33"/>
  <c r="Y33" s="1"/>
  <c r="AA33"/>
  <c r="AC33"/>
  <c r="CC33" s="1"/>
  <c r="AD33"/>
  <c r="AE33"/>
  <c r="CJ33" s="1"/>
  <c r="AF33"/>
  <c r="AG33"/>
  <c r="AH33"/>
  <c r="AI33"/>
  <c r="AK33"/>
  <c r="AL33" s="1"/>
  <c r="AM33"/>
  <c r="CH33" s="1"/>
  <c r="AN33"/>
  <c r="AO33"/>
  <c r="AP33"/>
  <c r="AQ33"/>
  <c r="AR33"/>
  <c r="AS33" s="1"/>
  <c r="AU33"/>
  <c r="AV33" s="1"/>
  <c r="CO33" s="1"/>
  <c r="AW33"/>
  <c r="CM33" s="1"/>
  <c r="AX33"/>
  <c r="CS33" s="1"/>
  <c r="AY33"/>
  <c r="AZ33"/>
  <c r="BA33"/>
  <c r="BB33"/>
  <c r="BC33" s="1"/>
  <c r="BE33"/>
  <c r="BF33" s="1"/>
  <c r="BG33"/>
  <c r="CR33" s="1"/>
  <c r="BH33"/>
  <c r="BI33"/>
  <c r="BJ33"/>
  <c r="BK33"/>
  <c r="BL33" s="1"/>
  <c r="BM33"/>
  <c r="BN33"/>
  <c r="CY33" s="1"/>
  <c r="BO33"/>
  <c r="BQ33"/>
  <c r="BR33" s="1"/>
  <c r="BT33"/>
  <c r="BU33"/>
  <c r="BW33"/>
  <c r="CA33"/>
  <c r="CI33"/>
  <c r="CQ33"/>
  <c r="CU33"/>
  <c r="DA33"/>
  <c r="DD33"/>
  <c r="DE33"/>
  <c r="DF33"/>
  <c r="DG33"/>
  <c r="DH33"/>
  <c r="DI33"/>
  <c r="DJ33"/>
  <c r="DK33"/>
  <c r="DM33"/>
  <c r="DN33"/>
  <c r="DO33"/>
  <c r="DQ33"/>
  <c r="DR33" s="1"/>
  <c r="DS33"/>
  <c r="DT33" s="1"/>
  <c r="DU33"/>
  <c r="DV33"/>
  <c r="DW33"/>
  <c r="DX33"/>
  <c r="DY33"/>
  <c r="DZ33"/>
  <c r="EA33"/>
  <c r="ED33" s="1"/>
  <c r="EB33"/>
  <c r="EC33"/>
  <c r="EE33"/>
  <c r="EF33"/>
  <c r="A34"/>
  <c r="A34" i="5" s="1"/>
  <c r="B34" i="3"/>
  <c r="H34" i="5" s="1"/>
  <c r="C34" i="3"/>
  <c r="I34" i="5" s="1"/>
  <c r="B34"/>
  <c r="E34" i="3"/>
  <c r="C34" i="5" s="1"/>
  <c r="F34" i="3"/>
  <c r="D34" i="5" s="1"/>
  <c r="G34" i="3"/>
  <c r="H34"/>
  <c r="F34" i="5" s="1"/>
  <c r="I34" i="3"/>
  <c r="G34" i="5" s="1"/>
  <c r="J34" i="3"/>
  <c r="K34"/>
  <c r="L34"/>
  <c r="M34"/>
  <c r="N34"/>
  <c r="O34" s="1"/>
  <c r="Q34"/>
  <c r="R34" s="1"/>
  <c r="S34"/>
  <c r="BX34" s="1"/>
  <c r="T34"/>
  <c r="U34"/>
  <c r="V34"/>
  <c r="W34"/>
  <c r="X34"/>
  <c r="Y34" s="1"/>
  <c r="AA34"/>
  <c r="AC34"/>
  <c r="CC34" s="1"/>
  <c r="AD34"/>
  <c r="AE34"/>
  <c r="CJ34" s="1"/>
  <c r="AF34"/>
  <c r="AG34"/>
  <c r="AH34"/>
  <c r="AI34"/>
  <c r="AK34"/>
  <c r="AL34" s="1"/>
  <c r="AM34"/>
  <c r="CH34" s="1"/>
  <c r="AN34"/>
  <c r="AO34"/>
  <c r="AP34"/>
  <c r="AQ34"/>
  <c r="AR34"/>
  <c r="AS34" s="1"/>
  <c r="AU34"/>
  <c r="AV34" s="1"/>
  <c r="CO34" s="1"/>
  <c r="AW34"/>
  <c r="CM34" s="1"/>
  <c r="AX34"/>
  <c r="AY34"/>
  <c r="AZ34"/>
  <c r="BA34"/>
  <c r="BB34"/>
  <c r="BC34" s="1"/>
  <c r="BE34"/>
  <c r="BF34" s="1"/>
  <c r="BG34"/>
  <c r="CR34" s="1"/>
  <c r="BH34"/>
  <c r="BI34"/>
  <c r="BJ34"/>
  <c r="BK34"/>
  <c r="BL34" s="1"/>
  <c r="BM34"/>
  <c r="CY34" s="1"/>
  <c r="BN34"/>
  <c r="BO34"/>
  <c r="BQ34"/>
  <c r="BR34" s="1"/>
  <c r="BT34"/>
  <c r="BU34"/>
  <c r="BW34"/>
  <c r="CG34"/>
  <c r="CK34"/>
  <c r="CU34"/>
  <c r="DA34"/>
  <c r="DD34"/>
  <c r="DE34"/>
  <c r="DF34"/>
  <c r="DG34"/>
  <c r="DH34"/>
  <c r="DI34"/>
  <c r="DJ34"/>
  <c r="DK34"/>
  <c r="DM34"/>
  <c r="DN34"/>
  <c r="DO34"/>
  <c r="DQ34"/>
  <c r="DR34" s="1"/>
  <c r="DS34"/>
  <c r="DT34" s="1"/>
  <c r="DU34"/>
  <c r="DV34"/>
  <c r="DW34"/>
  <c r="DX34"/>
  <c r="DY34"/>
  <c r="DZ34"/>
  <c r="EA34"/>
  <c r="ED34" s="1"/>
  <c r="EB34"/>
  <c r="EC34"/>
  <c r="EE34"/>
  <c r="EF34"/>
  <c r="A35"/>
  <c r="A35" i="5" s="1"/>
  <c r="B35" i="3"/>
  <c r="H35" i="5" s="1"/>
  <c r="C35" i="3"/>
  <c r="I35" i="5" s="1"/>
  <c r="B35"/>
  <c r="E35" i="3"/>
  <c r="C35" i="5" s="1"/>
  <c r="F35" i="3"/>
  <c r="D35" i="5" s="1"/>
  <c r="G35" i="3"/>
  <c r="H35"/>
  <c r="F35" i="5" s="1"/>
  <c r="I35" i="3"/>
  <c r="G35" i="5" s="1"/>
  <c r="J35" i="3"/>
  <c r="K35"/>
  <c r="L35"/>
  <c r="M35"/>
  <c r="N35"/>
  <c r="O35" s="1"/>
  <c r="Q35"/>
  <c r="R35" s="1"/>
  <c r="S35"/>
  <c r="BX35" s="1"/>
  <c r="T35"/>
  <c r="U35"/>
  <c r="V35"/>
  <c r="W35"/>
  <c r="X35"/>
  <c r="Y35" s="1"/>
  <c r="AA35"/>
  <c r="AC35"/>
  <c r="CC35" s="1"/>
  <c r="AD35"/>
  <c r="AE35"/>
  <c r="CJ35" s="1"/>
  <c r="AF35"/>
  <c r="AG35"/>
  <c r="AH35"/>
  <c r="AI35"/>
  <c r="AK35"/>
  <c r="AL35" s="1"/>
  <c r="AM35"/>
  <c r="CH35" s="1"/>
  <c r="AN35"/>
  <c r="AO35"/>
  <c r="AP35"/>
  <c r="AQ35"/>
  <c r="AR35"/>
  <c r="AS35" s="1"/>
  <c r="AU35"/>
  <c r="AV35" s="1"/>
  <c r="CO35" s="1"/>
  <c r="AW35"/>
  <c r="CM35" s="1"/>
  <c r="AX35"/>
  <c r="CS35" s="1"/>
  <c r="AY35"/>
  <c r="AZ35"/>
  <c r="BA35"/>
  <c r="BB35"/>
  <c r="BC35" s="1"/>
  <c r="BE35"/>
  <c r="BF35" s="1"/>
  <c r="BG35"/>
  <c r="CR35" s="1"/>
  <c r="BH35"/>
  <c r="BI35"/>
  <c r="BJ35"/>
  <c r="BK35"/>
  <c r="BL35" s="1"/>
  <c r="BM35"/>
  <c r="BN35"/>
  <c r="CY35" s="1"/>
  <c r="BO35"/>
  <c r="BQ35"/>
  <c r="BR35" s="1"/>
  <c r="BT35"/>
  <c r="BU35"/>
  <c r="BW35"/>
  <c r="CA35"/>
  <c r="CI35"/>
  <c r="CQ35"/>
  <c r="CU35"/>
  <c r="DA35"/>
  <c r="DD35"/>
  <c r="DE35"/>
  <c r="DF35"/>
  <c r="DG35"/>
  <c r="DH35"/>
  <c r="DI35"/>
  <c r="DJ35"/>
  <c r="DK35"/>
  <c r="DM35"/>
  <c r="DN35"/>
  <c r="DO35"/>
  <c r="DQ35"/>
  <c r="DR35" s="1"/>
  <c r="DS35"/>
  <c r="DT35" s="1"/>
  <c r="DU35"/>
  <c r="DV35"/>
  <c r="DW35"/>
  <c r="DX35"/>
  <c r="DY35"/>
  <c r="DZ35"/>
  <c r="EA35"/>
  <c r="ED35" s="1"/>
  <c r="EB35"/>
  <c r="EC35"/>
  <c r="EE35"/>
  <c r="EF35"/>
  <c r="A36"/>
  <c r="A36" i="5" s="1"/>
  <c r="B36" i="3"/>
  <c r="H36" i="5" s="1"/>
  <c r="C36" i="3"/>
  <c r="I36" i="5" s="1"/>
  <c r="B36"/>
  <c r="E36" i="3"/>
  <c r="C36" i="5" s="1"/>
  <c r="F36" i="3"/>
  <c r="D36" i="5" s="1"/>
  <c r="G36" i="3"/>
  <c r="H36"/>
  <c r="F36" i="5" s="1"/>
  <c r="I36" i="3"/>
  <c r="G36" i="5" s="1"/>
  <c r="J36" i="3"/>
  <c r="K36"/>
  <c r="L36"/>
  <c r="M36"/>
  <c r="N36"/>
  <c r="O36" s="1"/>
  <c r="Q36"/>
  <c r="R36" s="1"/>
  <c r="S36"/>
  <c r="BX36" s="1"/>
  <c r="T36"/>
  <c r="U36"/>
  <c r="V36"/>
  <c r="W36"/>
  <c r="X36"/>
  <c r="Y36" s="1"/>
  <c r="AA36"/>
  <c r="AC36"/>
  <c r="CC36" s="1"/>
  <c r="AD36"/>
  <c r="AE36"/>
  <c r="AF36"/>
  <c r="AG36"/>
  <c r="AH36"/>
  <c r="AI36" s="1"/>
  <c r="AK36"/>
  <c r="AL36" s="1"/>
  <c r="AM36"/>
  <c r="CH36" s="1"/>
  <c r="AN36"/>
  <c r="AO36"/>
  <c r="AP36"/>
  <c r="AQ36"/>
  <c r="AR36"/>
  <c r="AS36" s="1"/>
  <c r="AU36"/>
  <c r="AV36" s="1"/>
  <c r="CO36" s="1"/>
  <c r="AW36"/>
  <c r="CM36" s="1"/>
  <c r="AX36"/>
  <c r="CS36" s="1"/>
  <c r="AY36"/>
  <c r="AZ36"/>
  <c r="BA36"/>
  <c r="BB36"/>
  <c r="BC36" s="1"/>
  <c r="BE36"/>
  <c r="BF36" s="1"/>
  <c r="BG36"/>
  <c r="CR36" s="1"/>
  <c r="BH36"/>
  <c r="BI36"/>
  <c r="BJ36"/>
  <c r="BK36"/>
  <c r="BL36" s="1"/>
  <c r="BM36"/>
  <c r="CY36" s="1"/>
  <c r="BN36"/>
  <c r="BO36"/>
  <c r="BQ36"/>
  <c r="BR36" s="1"/>
  <c r="BT36"/>
  <c r="BU36"/>
  <c r="BW36"/>
  <c r="CG36"/>
  <c r="CQ36"/>
  <c r="CU36"/>
  <c r="DA36"/>
  <c r="DD36"/>
  <c r="DE36"/>
  <c r="DF36"/>
  <c r="DG36"/>
  <c r="DH36"/>
  <c r="DI36"/>
  <c r="DJ36"/>
  <c r="DK36"/>
  <c r="DM36"/>
  <c r="DN36"/>
  <c r="DO36"/>
  <c r="DQ36"/>
  <c r="DR36" s="1"/>
  <c r="DS36"/>
  <c r="DT36" s="1"/>
  <c r="DU36"/>
  <c r="DV36"/>
  <c r="DW36"/>
  <c r="DX36"/>
  <c r="DY36"/>
  <c r="DZ36"/>
  <c r="EA36"/>
  <c r="ED36" s="1"/>
  <c r="EB36"/>
  <c r="EC36"/>
  <c r="EE36"/>
  <c r="EF36"/>
  <c r="A37"/>
  <c r="A37" i="5" s="1"/>
  <c r="B37" i="3"/>
  <c r="H37" i="5" s="1"/>
  <c r="C37" i="3"/>
  <c r="I37" i="5" s="1"/>
  <c r="B37"/>
  <c r="E37" i="3"/>
  <c r="C37" i="5" s="1"/>
  <c r="F37" i="3"/>
  <c r="D37" i="5" s="1"/>
  <c r="G37" i="3"/>
  <c r="H37"/>
  <c r="F37" i="5" s="1"/>
  <c r="I37" i="3"/>
  <c r="G37" i="5" s="1"/>
  <c r="J37" i="3"/>
  <c r="K37"/>
  <c r="L37"/>
  <c r="M37"/>
  <c r="N37"/>
  <c r="O37" s="1"/>
  <c r="Q37"/>
  <c r="R37" s="1"/>
  <c r="S37"/>
  <c r="BX37" s="1"/>
  <c r="T37"/>
  <c r="U37"/>
  <c r="V37"/>
  <c r="W37"/>
  <c r="X37"/>
  <c r="Y37" s="1"/>
  <c r="AA37"/>
  <c r="AC37"/>
  <c r="CC37" s="1"/>
  <c r="AD37"/>
  <c r="AE37"/>
  <c r="AF37"/>
  <c r="AG37"/>
  <c r="AH37"/>
  <c r="AI37" s="1"/>
  <c r="AK37"/>
  <c r="AL37" s="1"/>
  <c r="AM37"/>
  <c r="CH37" s="1"/>
  <c r="AN37"/>
  <c r="AO37"/>
  <c r="AP37"/>
  <c r="AQ37"/>
  <c r="AR37"/>
  <c r="AS37" s="1"/>
  <c r="AU37"/>
  <c r="AV37" s="1"/>
  <c r="AW37"/>
  <c r="CM37" s="1"/>
  <c r="AX37"/>
  <c r="AY37"/>
  <c r="AZ37"/>
  <c r="BA37"/>
  <c r="BB37"/>
  <c r="BC37" s="1"/>
  <c r="BE37"/>
  <c r="BF37" s="1"/>
  <c r="BG37"/>
  <c r="CR37" s="1"/>
  <c r="BH37"/>
  <c r="BI37"/>
  <c r="BJ37"/>
  <c r="BK37"/>
  <c r="BL37" s="1"/>
  <c r="BM37"/>
  <c r="BN37"/>
  <c r="BO37"/>
  <c r="BQ37"/>
  <c r="BR37" s="1"/>
  <c r="BT37"/>
  <c r="BU37"/>
  <c r="BW37"/>
  <c r="CG37"/>
  <c r="CQ37"/>
  <c r="DA37"/>
  <c r="DD37"/>
  <c r="DE37"/>
  <c r="DF37"/>
  <c r="DG37"/>
  <c r="DH37"/>
  <c r="DI37"/>
  <c r="DJ37"/>
  <c r="DK37"/>
  <c r="DM37"/>
  <c r="DN37"/>
  <c r="DO37"/>
  <c r="DQ37"/>
  <c r="DR37" s="1"/>
  <c r="DS37"/>
  <c r="DT37" s="1"/>
  <c r="DU37"/>
  <c r="DV37"/>
  <c r="DW37"/>
  <c r="DX37"/>
  <c r="DY37"/>
  <c r="DZ37"/>
  <c r="EA37"/>
  <c r="ED37" s="1"/>
  <c r="EB37"/>
  <c r="EC37"/>
  <c r="EE37"/>
  <c r="EF37"/>
  <c r="A38"/>
  <c r="A38" i="5" s="1"/>
  <c r="B38" i="3"/>
  <c r="H38" i="5" s="1"/>
  <c r="C38" i="3"/>
  <c r="I38" i="5" s="1"/>
  <c r="B38"/>
  <c r="E38" i="3"/>
  <c r="C38" i="5" s="1"/>
  <c r="F38" i="3"/>
  <c r="D38" i="5" s="1"/>
  <c r="G38" i="3"/>
  <c r="H38"/>
  <c r="F38" i="5" s="1"/>
  <c r="I38" i="3"/>
  <c r="G38" i="5" s="1"/>
  <c r="J38" i="3"/>
  <c r="K38"/>
  <c r="L38"/>
  <c r="M38"/>
  <c r="N38"/>
  <c r="O38" s="1"/>
  <c r="Q38"/>
  <c r="R38" s="1"/>
  <c r="S38"/>
  <c r="BX38" s="1"/>
  <c r="T38"/>
  <c r="U38"/>
  <c r="V38"/>
  <c r="W38"/>
  <c r="X38"/>
  <c r="Y38" s="1"/>
  <c r="AA38"/>
  <c r="AC38"/>
  <c r="CC38" s="1"/>
  <c r="AD38"/>
  <c r="AE38"/>
  <c r="AF38"/>
  <c r="AG38"/>
  <c r="AH38"/>
  <c r="AI38" s="1"/>
  <c r="AK38"/>
  <c r="AL38" s="1"/>
  <c r="AM38"/>
  <c r="CH38" s="1"/>
  <c r="AN38"/>
  <c r="AO38"/>
  <c r="AP38"/>
  <c r="AQ38"/>
  <c r="AR38"/>
  <c r="AS38" s="1"/>
  <c r="AU38"/>
  <c r="AV38" s="1"/>
  <c r="AW38"/>
  <c r="CM38" s="1"/>
  <c r="AX38"/>
  <c r="AY38"/>
  <c r="CT38" s="1"/>
  <c r="AZ38"/>
  <c r="BA38"/>
  <c r="BB38"/>
  <c r="BC38"/>
  <c r="BE38"/>
  <c r="BF38" s="1"/>
  <c r="BG38"/>
  <c r="CR38" s="1"/>
  <c r="BH38"/>
  <c r="BI38"/>
  <c r="BJ38"/>
  <c r="BK38"/>
  <c r="BL38" s="1"/>
  <c r="BM38"/>
  <c r="BN38"/>
  <c r="BO38"/>
  <c r="BQ38"/>
  <c r="BR38" s="1"/>
  <c r="BT38"/>
  <c r="BU38"/>
  <c r="BW38"/>
  <c r="CA38"/>
  <c r="CK38"/>
  <c r="CS38"/>
  <c r="CY38"/>
  <c r="DD38"/>
  <c r="DE38"/>
  <c r="DF38"/>
  <c r="DG38"/>
  <c r="DH38"/>
  <c r="DI38"/>
  <c r="DJ38"/>
  <c r="DK38"/>
  <c r="DM38"/>
  <c r="DN38"/>
  <c r="DO38"/>
  <c r="DQ38"/>
  <c r="DR38" s="1"/>
  <c r="DS38"/>
  <c r="DT38" s="1"/>
  <c r="DU38"/>
  <c r="DV38"/>
  <c r="DW38"/>
  <c r="DX38"/>
  <c r="DY38"/>
  <c r="DZ38"/>
  <c r="EA38"/>
  <c r="ED38" s="1"/>
  <c r="EB38"/>
  <c r="EC38"/>
  <c r="EE38"/>
  <c r="EF38"/>
  <c r="A39"/>
  <c r="A39" i="5" s="1"/>
  <c r="B39" i="3"/>
  <c r="H39" i="5" s="1"/>
  <c r="C39" i="3"/>
  <c r="I39" i="5" s="1"/>
  <c r="B39"/>
  <c r="E39" i="3"/>
  <c r="C39" i="5" s="1"/>
  <c r="F39" i="3"/>
  <c r="D39" i="5" s="1"/>
  <c r="G39" i="3"/>
  <c r="AW39" s="1"/>
  <c r="CM39" s="1"/>
  <c r="H39"/>
  <c r="F39" i="5" s="1"/>
  <c r="I39" i="3"/>
  <c r="G39" i="5" s="1"/>
  <c r="J39" i="3"/>
  <c r="K39"/>
  <c r="BZ39" s="1"/>
  <c r="L39"/>
  <c r="M39"/>
  <c r="N39"/>
  <c r="O39"/>
  <c r="Q39"/>
  <c r="R39" s="1"/>
  <c r="S39"/>
  <c r="BX39" s="1"/>
  <c r="T39"/>
  <c r="U39"/>
  <c r="V39"/>
  <c r="W39"/>
  <c r="X39"/>
  <c r="Y39"/>
  <c r="AA39"/>
  <c r="AC39"/>
  <c r="CC39" s="1"/>
  <c r="AD39"/>
  <c r="AE39"/>
  <c r="CJ39" s="1"/>
  <c r="AF39"/>
  <c r="AG39"/>
  <c r="AH39"/>
  <c r="AI39"/>
  <c r="AK39"/>
  <c r="AL39" s="1"/>
  <c r="AM39"/>
  <c r="CH39" s="1"/>
  <c r="AN39"/>
  <c r="AO39"/>
  <c r="AP39"/>
  <c r="AQ39"/>
  <c r="AR39"/>
  <c r="AS39" s="1"/>
  <c r="AU39"/>
  <c r="AV39" s="1"/>
  <c r="CO39" s="1"/>
  <c r="AX39"/>
  <c r="CS39" s="1"/>
  <c r="AY39"/>
  <c r="AZ39"/>
  <c r="BB39"/>
  <c r="BC39" s="1"/>
  <c r="BE39"/>
  <c r="BF39" s="1"/>
  <c r="BG39"/>
  <c r="CR39" s="1"/>
  <c r="BH39"/>
  <c r="BI39"/>
  <c r="BJ39"/>
  <c r="BK39"/>
  <c r="BL39" s="1"/>
  <c r="BM39"/>
  <c r="BN39"/>
  <c r="BO39"/>
  <c r="BQ39"/>
  <c r="BR39" s="1"/>
  <c r="BT39"/>
  <c r="BU39"/>
  <c r="CA39"/>
  <c r="CI39"/>
  <c r="CQ39"/>
  <c r="CU39"/>
  <c r="DD39"/>
  <c r="DE39"/>
  <c r="DF39"/>
  <c r="DH39"/>
  <c r="DI39"/>
  <c r="DJ39"/>
  <c r="DK39"/>
  <c r="DM39"/>
  <c r="DN39"/>
  <c r="DO39"/>
  <c r="DQ39"/>
  <c r="DR39" s="1"/>
  <c r="DS39"/>
  <c r="DT39" s="1"/>
  <c r="DV39"/>
  <c r="DW39"/>
  <c r="DX39"/>
  <c r="DY39"/>
  <c r="DZ39"/>
  <c r="EA39"/>
  <c r="ED39" s="1"/>
  <c r="EB39"/>
  <c r="EC39"/>
  <c r="EE39"/>
  <c r="EF39"/>
  <c r="A40"/>
  <c r="A40" i="5" s="1"/>
  <c r="B40" i="3"/>
  <c r="H40" i="5" s="1"/>
  <c r="C40" i="3"/>
  <c r="I40" i="5" s="1"/>
  <c r="B40"/>
  <c r="E40" i="3"/>
  <c r="C40" i="5" s="1"/>
  <c r="F40" i="3"/>
  <c r="D40" i="5" s="1"/>
  <c r="G40" i="3"/>
  <c r="AC40" s="1"/>
  <c r="CC40" s="1"/>
  <c r="H40"/>
  <c r="F40" i="5" s="1"/>
  <c r="I40" i="3"/>
  <c r="G40" i="5" s="1"/>
  <c r="J40" i="3"/>
  <c r="K40"/>
  <c r="BZ40" s="1"/>
  <c r="L40"/>
  <c r="M40"/>
  <c r="N40"/>
  <c r="O40"/>
  <c r="Q40"/>
  <c r="R40" s="1"/>
  <c r="S40"/>
  <c r="BX40" s="1"/>
  <c r="T40"/>
  <c r="U40"/>
  <c r="V40"/>
  <c r="W40"/>
  <c r="X40"/>
  <c r="Y40" s="1"/>
  <c r="AA40"/>
  <c r="AD40"/>
  <c r="AE40"/>
  <c r="AF40"/>
  <c r="AH40"/>
  <c r="AI40" s="1"/>
  <c r="AK40"/>
  <c r="AL40" s="1"/>
  <c r="AN40"/>
  <c r="AO40"/>
  <c r="AP40"/>
  <c r="AR40"/>
  <c r="AS40" s="1"/>
  <c r="AU40"/>
  <c r="AV40" s="1"/>
  <c r="AW40"/>
  <c r="CM40" s="1"/>
  <c r="AX40"/>
  <c r="AY40"/>
  <c r="CT40" s="1"/>
  <c r="AZ40"/>
  <c r="BA40"/>
  <c r="BB40"/>
  <c r="BC40"/>
  <c r="BE40"/>
  <c r="BF40" s="1"/>
  <c r="BG40"/>
  <c r="CR40" s="1"/>
  <c r="BH40"/>
  <c r="BI40"/>
  <c r="BJ40"/>
  <c r="BK40"/>
  <c r="BL40" s="1"/>
  <c r="BM40"/>
  <c r="BN40"/>
  <c r="BO40"/>
  <c r="BQ40"/>
  <c r="BR40" s="1"/>
  <c r="BT40"/>
  <c r="BU40"/>
  <c r="CA40"/>
  <c r="CI40"/>
  <c r="CQ40"/>
  <c r="DA40"/>
  <c r="DD40"/>
  <c r="DE40"/>
  <c r="DF40"/>
  <c r="DG40"/>
  <c r="DH40"/>
  <c r="DI40"/>
  <c r="DJ40"/>
  <c r="DK40"/>
  <c r="DM40"/>
  <c r="DN40"/>
  <c r="DO40"/>
  <c r="DQ40"/>
  <c r="DR40" s="1"/>
  <c r="DS40"/>
  <c r="DT40" s="1"/>
  <c r="DU40"/>
  <c r="DV40"/>
  <c r="DW40"/>
  <c r="DX40"/>
  <c r="DY40"/>
  <c r="DZ40"/>
  <c r="EA40"/>
  <c r="ED40" s="1"/>
  <c r="EB40"/>
  <c r="EC40"/>
  <c r="EE40"/>
  <c r="EF40"/>
  <c r="A41"/>
  <c r="A41" i="5" s="1"/>
  <c r="B41" i="3"/>
  <c r="H41" i="5" s="1"/>
  <c r="C41" i="3"/>
  <c r="I41" i="5" s="1"/>
  <c r="B41"/>
  <c r="E41" i="3"/>
  <c r="C41" i="5" s="1"/>
  <c r="F41" i="3"/>
  <c r="D41" i="5" s="1"/>
  <c r="G41" i="3"/>
  <c r="H41"/>
  <c r="F41" i="5" s="1"/>
  <c r="I41" i="3"/>
  <c r="G41" i="5" s="1"/>
  <c r="J41" i="3"/>
  <c r="K41"/>
  <c r="L41"/>
  <c r="M41"/>
  <c r="N41"/>
  <c r="O41" s="1"/>
  <c r="Q41"/>
  <c r="R41" s="1"/>
  <c r="S41"/>
  <c r="BX41" s="1"/>
  <c r="T41"/>
  <c r="U41"/>
  <c r="V41"/>
  <c r="W41"/>
  <c r="X41"/>
  <c r="Y41" s="1"/>
  <c r="AA41"/>
  <c r="AC41"/>
  <c r="CC41" s="1"/>
  <c r="AD41"/>
  <c r="AE41"/>
  <c r="AF41"/>
  <c r="AG41"/>
  <c r="AH41"/>
  <c r="AI41" s="1"/>
  <c r="AK41"/>
  <c r="AL41" s="1"/>
  <c r="AM41"/>
  <c r="CH41" s="1"/>
  <c r="AN41"/>
  <c r="AO41"/>
  <c r="AP41"/>
  <c r="AQ41"/>
  <c r="AR41"/>
  <c r="AS41" s="1"/>
  <c r="AU41"/>
  <c r="AV41" s="1"/>
  <c r="CO41" s="1"/>
  <c r="AW41"/>
  <c r="CM41" s="1"/>
  <c r="AX41"/>
  <c r="AY41"/>
  <c r="AZ41"/>
  <c r="BA41"/>
  <c r="BB41"/>
  <c r="BC41" s="1"/>
  <c r="BE41"/>
  <c r="BF41" s="1"/>
  <c r="BG41"/>
  <c r="CR41" s="1"/>
  <c r="BH41"/>
  <c r="BI41"/>
  <c r="BJ41"/>
  <c r="BK41"/>
  <c r="BL41" s="1"/>
  <c r="BM41"/>
  <c r="BN41"/>
  <c r="BO41"/>
  <c r="BQ41"/>
  <c r="BR41" s="1"/>
  <c r="BT41"/>
  <c r="BU41"/>
  <c r="BW41"/>
  <c r="CA41"/>
  <c r="CK41"/>
  <c r="CU41"/>
  <c r="DD41"/>
  <c r="DE41"/>
  <c r="DF41"/>
  <c r="DG41"/>
  <c r="DH41"/>
  <c r="DI41"/>
  <c r="DJ41"/>
  <c r="DK41"/>
  <c r="DM41"/>
  <c r="DN41"/>
  <c r="DO41"/>
  <c r="DQ41"/>
  <c r="DR41" s="1"/>
  <c r="DS41"/>
  <c r="DT41" s="1"/>
  <c r="DU41"/>
  <c r="DV41"/>
  <c r="DW41"/>
  <c r="DX41"/>
  <c r="DY41"/>
  <c r="DZ41"/>
  <c r="EA41"/>
  <c r="ED41" s="1"/>
  <c r="EB41"/>
  <c r="EC41"/>
  <c r="EE41"/>
  <c r="EF41"/>
  <c r="EH41"/>
  <c r="K41" i="5" s="1"/>
  <c r="A42" i="3"/>
  <c r="A42" i="5" s="1"/>
  <c r="B42" i="3"/>
  <c r="H42" i="5" s="1"/>
  <c r="C42" i="3"/>
  <c r="I42" i="5" s="1"/>
  <c r="E42" i="3"/>
  <c r="C42" i="5" s="1"/>
  <c r="F42" i="3"/>
  <c r="D42" i="5" s="1"/>
  <c r="G42" i="3"/>
  <c r="S42" s="1"/>
  <c r="BX42" s="1"/>
  <c r="H42"/>
  <c r="F42" i="5" s="1"/>
  <c r="I42" i="3"/>
  <c r="G42" i="5" s="1"/>
  <c r="J42" i="3"/>
  <c r="K42"/>
  <c r="L42"/>
  <c r="M42"/>
  <c r="N42"/>
  <c r="O42" s="1"/>
  <c r="Q42"/>
  <c r="R42" s="1"/>
  <c r="T42"/>
  <c r="U42"/>
  <c r="V42"/>
  <c r="X42"/>
  <c r="Y42" s="1"/>
  <c r="AA42"/>
  <c r="AD42"/>
  <c r="AE42"/>
  <c r="AF42"/>
  <c r="AH42"/>
  <c r="AI42" s="1"/>
  <c r="AK42"/>
  <c r="AL42" s="1"/>
  <c r="AM42"/>
  <c r="CH42" s="1"/>
  <c r="AN42"/>
  <c r="AO42"/>
  <c r="AP42"/>
  <c r="AQ42"/>
  <c r="AR42"/>
  <c r="AS42" s="1"/>
  <c r="AU42"/>
  <c r="AV42" s="1"/>
  <c r="CO42" s="1"/>
  <c r="AX42"/>
  <c r="AY42"/>
  <c r="AZ42"/>
  <c r="BB42"/>
  <c r="BC42" s="1"/>
  <c r="BE42"/>
  <c r="BF42" s="1"/>
  <c r="BH42"/>
  <c r="BI42"/>
  <c r="BJ42"/>
  <c r="BM42"/>
  <c r="BN42"/>
  <c r="BO42"/>
  <c r="BQ42"/>
  <c r="BR42" s="1"/>
  <c r="BS42"/>
  <c r="BT42"/>
  <c r="BU42"/>
  <c r="BY42"/>
  <c r="CI42"/>
  <c r="DD42"/>
  <c r="DE42"/>
  <c r="DF42"/>
  <c r="DH42"/>
  <c r="DI42"/>
  <c r="DJ42"/>
  <c r="DK42"/>
  <c r="DM42"/>
  <c r="DN42"/>
  <c r="DO42"/>
  <c r="DQ42"/>
  <c r="DR42" s="1"/>
  <c r="DS42"/>
  <c r="DT42" s="1"/>
  <c r="DV42"/>
  <c r="DW42"/>
  <c r="DX42"/>
  <c r="DY42"/>
  <c r="DZ42"/>
  <c r="EA42"/>
  <c r="ED42" s="1"/>
  <c r="EB42"/>
  <c r="EC42"/>
  <c r="EE42"/>
  <c r="EF42"/>
  <c r="EG42"/>
  <c r="J42" i="5" s="1"/>
  <c r="A43" i="3"/>
  <c r="A43" i="5" s="1"/>
  <c r="B43" i="3"/>
  <c r="H43" i="5" s="1"/>
  <c r="C43" i="3"/>
  <c r="I43" i="5" s="1"/>
  <c r="B43"/>
  <c r="E43" i="3"/>
  <c r="C43" i="5" s="1"/>
  <c r="F43" i="3"/>
  <c r="D43" i="5" s="1"/>
  <c r="G43" i="3"/>
  <c r="H43"/>
  <c r="F43" i="5" s="1"/>
  <c r="I43" i="3"/>
  <c r="G43" i="5" s="1"/>
  <c r="J43" i="3"/>
  <c r="K43"/>
  <c r="L43"/>
  <c r="M43"/>
  <c r="N43"/>
  <c r="O43" s="1"/>
  <c r="Q43"/>
  <c r="R43" s="1"/>
  <c r="S43"/>
  <c r="BX43" s="1"/>
  <c r="T43"/>
  <c r="U43"/>
  <c r="V43"/>
  <c r="W43"/>
  <c r="X43"/>
  <c r="Y43" s="1"/>
  <c r="AA43"/>
  <c r="AC43"/>
  <c r="CC43" s="1"/>
  <c r="AD43"/>
  <c r="AE43"/>
  <c r="AF43"/>
  <c r="AG43"/>
  <c r="AH43"/>
  <c r="AI43" s="1"/>
  <c r="AK43"/>
  <c r="AL43" s="1"/>
  <c r="AM43"/>
  <c r="CH43" s="1"/>
  <c r="AN43"/>
  <c r="AO43"/>
  <c r="CN43" s="1"/>
  <c r="AP43"/>
  <c r="AQ43"/>
  <c r="AR43"/>
  <c r="AS43"/>
  <c r="AU43"/>
  <c r="AV43" s="1"/>
  <c r="AW43"/>
  <c r="CM43" s="1"/>
  <c r="AX43"/>
  <c r="AY43"/>
  <c r="AZ43"/>
  <c r="BA43"/>
  <c r="BB43"/>
  <c r="BC43" s="1"/>
  <c r="BE43"/>
  <c r="BF43" s="1"/>
  <c r="BG43"/>
  <c r="CR43" s="1"/>
  <c r="BH43"/>
  <c r="BI43"/>
  <c r="BJ43"/>
  <c r="BK43"/>
  <c r="BL43" s="1"/>
  <c r="BM43"/>
  <c r="BN43"/>
  <c r="BO43"/>
  <c r="BQ43"/>
  <c r="BR43" s="1"/>
  <c r="BT43"/>
  <c r="BU43"/>
  <c r="BW43"/>
  <c r="CG43"/>
  <c r="CQ43"/>
  <c r="CY43"/>
  <c r="DD43"/>
  <c r="DE43"/>
  <c r="DF43"/>
  <c r="DG43"/>
  <c r="DH43"/>
  <c r="DI43"/>
  <c r="DJ43"/>
  <c r="DK43"/>
  <c r="DM43"/>
  <c r="DN43"/>
  <c r="DO43"/>
  <c r="DQ43"/>
  <c r="DR43" s="1"/>
  <c r="DS43"/>
  <c r="DT43" s="1"/>
  <c r="DU43"/>
  <c r="DV43"/>
  <c r="DW43"/>
  <c r="DX43"/>
  <c r="DY43"/>
  <c r="DZ43"/>
  <c r="EA43"/>
  <c r="ED43" s="1"/>
  <c r="EB43"/>
  <c r="EC43"/>
  <c r="EE43"/>
  <c r="EF43"/>
  <c r="A44"/>
  <c r="A44" i="5" s="1"/>
  <c r="B44" i="3"/>
  <c r="H44" i="5" s="1"/>
  <c r="C44" i="3"/>
  <c r="I44" i="5" s="1"/>
  <c r="B44"/>
  <c r="E44" i="3"/>
  <c r="C44" i="5" s="1"/>
  <c r="F44" i="3"/>
  <c r="D44" i="5" s="1"/>
  <c r="G44" i="3"/>
  <c r="AC44" s="1"/>
  <c r="CC44" s="1"/>
  <c r="H44"/>
  <c r="F44" i="5" s="1"/>
  <c r="I44" i="3"/>
  <c r="G44" i="5" s="1"/>
  <c r="J44" i="3"/>
  <c r="K44"/>
  <c r="BZ44" s="1"/>
  <c r="L44"/>
  <c r="M44"/>
  <c r="N44"/>
  <c r="O44"/>
  <c r="Q44"/>
  <c r="R44" s="1"/>
  <c r="S44"/>
  <c r="BX44" s="1"/>
  <c r="T44"/>
  <c r="U44"/>
  <c r="V44"/>
  <c r="W44"/>
  <c r="X44"/>
  <c r="Y44" s="1"/>
  <c r="AA44"/>
  <c r="AD44"/>
  <c r="AE44"/>
  <c r="AF44"/>
  <c r="AH44"/>
  <c r="AI44" s="1"/>
  <c r="AK44"/>
  <c r="AL44" s="1"/>
  <c r="AM44"/>
  <c r="CH44" s="1"/>
  <c r="AN44"/>
  <c r="AO44"/>
  <c r="CN44" s="1"/>
  <c r="AP44"/>
  <c r="AQ44"/>
  <c r="AR44"/>
  <c r="AS44"/>
  <c r="AU44"/>
  <c r="AV44" s="1"/>
  <c r="AW44"/>
  <c r="CM44" s="1"/>
  <c r="AX44"/>
  <c r="AY44"/>
  <c r="AZ44"/>
  <c r="BA44"/>
  <c r="BB44"/>
  <c r="BC44" s="1"/>
  <c r="BE44"/>
  <c r="BF44" s="1"/>
  <c r="BH44"/>
  <c r="BI44"/>
  <c r="BJ44"/>
  <c r="BM44"/>
  <c r="BN44"/>
  <c r="BO44"/>
  <c r="BQ44"/>
  <c r="BR44" s="1"/>
  <c r="BT44"/>
  <c r="BU44"/>
  <c r="BW44"/>
  <c r="CG44"/>
  <c r="CY44"/>
  <c r="DD44"/>
  <c r="DE44"/>
  <c r="DF44"/>
  <c r="DH44"/>
  <c r="DI44"/>
  <c r="DJ44"/>
  <c r="DK44"/>
  <c r="DM44"/>
  <c r="DN44"/>
  <c r="DO44"/>
  <c r="DQ44"/>
  <c r="DR44" s="1"/>
  <c r="DS44"/>
  <c r="DT44" s="1"/>
  <c r="DV44"/>
  <c r="DW44"/>
  <c r="DX44"/>
  <c r="DY44"/>
  <c r="DZ44"/>
  <c r="EA44"/>
  <c r="ED44" s="1"/>
  <c r="EB44"/>
  <c r="EC44"/>
  <c r="EE44"/>
  <c r="EF44"/>
  <c r="A45"/>
  <c r="A45" i="5" s="1"/>
  <c r="B45" i="3"/>
  <c r="H45" i="5" s="1"/>
  <c r="C45" i="3"/>
  <c r="I45" i="5" s="1"/>
  <c r="B45"/>
  <c r="E45" i="3"/>
  <c r="C45" i="5" s="1"/>
  <c r="F45" i="3"/>
  <c r="D45" i="5" s="1"/>
  <c r="G45" i="3"/>
  <c r="AC45" s="1"/>
  <c r="CC45" s="1"/>
  <c r="H45"/>
  <c r="F45" i="5" s="1"/>
  <c r="I45" i="3"/>
  <c r="G45" i="5" s="1"/>
  <c r="J45" i="3"/>
  <c r="K45"/>
  <c r="BZ45" s="1"/>
  <c r="L45"/>
  <c r="M45"/>
  <c r="N45"/>
  <c r="O45"/>
  <c r="Q45"/>
  <c r="R45" s="1"/>
  <c r="S45"/>
  <c r="BX45" s="1"/>
  <c r="T45"/>
  <c r="U45"/>
  <c r="V45"/>
  <c r="W45"/>
  <c r="X45"/>
  <c r="Y45" s="1"/>
  <c r="AA45"/>
  <c r="AD45"/>
  <c r="AE45"/>
  <c r="AF45"/>
  <c r="AH45"/>
  <c r="AI45" s="1"/>
  <c r="AK45"/>
  <c r="AL45" s="1"/>
  <c r="AM45"/>
  <c r="CH45" s="1"/>
  <c r="AN45"/>
  <c r="AO45"/>
  <c r="CN45" s="1"/>
  <c r="AP45"/>
  <c r="AQ45"/>
  <c r="AR45"/>
  <c r="AS45"/>
  <c r="AU45"/>
  <c r="AV45" s="1"/>
  <c r="AW45"/>
  <c r="CM45" s="1"/>
  <c r="AX45"/>
  <c r="AY45"/>
  <c r="AZ45"/>
  <c r="BA45"/>
  <c r="BB45"/>
  <c r="BC45" s="1"/>
  <c r="BE45"/>
  <c r="BF45" s="1"/>
  <c r="BH45"/>
  <c r="BI45"/>
  <c r="BJ45"/>
  <c r="BM45"/>
  <c r="BN45"/>
  <c r="BO45"/>
  <c r="BQ45"/>
  <c r="BR45" s="1"/>
  <c r="BT45"/>
  <c r="BU45"/>
  <c r="BW45"/>
  <c r="CG45"/>
  <c r="CY45"/>
  <c r="DD45"/>
  <c r="DE45"/>
  <c r="DF45"/>
  <c r="DH45"/>
  <c r="DI45"/>
  <c r="DJ45"/>
  <c r="DK45"/>
  <c r="DM45"/>
  <c r="DN45"/>
  <c r="DO45"/>
  <c r="DQ45"/>
  <c r="DR45" s="1"/>
  <c r="DS45"/>
  <c r="DT45" s="1"/>
  <c r="DV45"/>
  <c r="DW45"/>
  <c r="DX45"/>
  <c r="DY45"/>
  <c r="DZ45"/>
  <c r="EA45"/>
  <c r="ED45" s="1"/>
  <c r="EB45"/>
  <c r="EC45"/>
  <c r="EE45"/>
  <c r="EF45"/>
  <c r="A46"/>
  <c r="A46" i="5" s="1"/>
  <c r="B46" i="3"/>
  <c r="H46" i="5" s="1"/>
  <c r="C46" i="3"/>
  <c r="I46" i="5" s="1"/>
  <c r="B46"/>
  <c r="E46" i="3"/>
  <c r="C46" i="5" s="1"/>
  <c r="F46" i="3"/>
  <c r="D46" i="5" s="1"/>
  <c r="G46" i="3"/>
  <c r="BG46" s="1"/>
  <c r="CR46" s="1"/>
  <c r="H46"/>
  <c r="F46" i="5" s="1"/>
  <c r="I46" i="3"/>
  <c r="G46" i="5" s="1"/>
  <c r="J46" i="3"/>
  <c r="K46"/>
  <c r="BZ46" s="1"/>
  <c r="L46"/>
  <c r="M46"/>
  <c r="N46"/>
  <c r="O46"/>
  <c r="Q46"/>
  <c r="R46" s="1"/>
  <c r="S46"/>
  <c r="BX46" s="1"/>
  <c r="T46"/>
  <c r="U46"/>
  <c r="CD46" s="1"/>
  <c r="V46"/>
  <c r="W46"/>
  <c r="X46"/>
  <c r="Y46"/>
  <c r="AA46"/>
  <c r="AC46"/>
  <c r="CC46" s="1"/>
  <c r="AD46"/>
  <c r="AE46"/>
  <c r="CJ46" s="1"/>
  <c r="AF46"/>
  <c r="AG46"/>
  <c r="AH46"/>
  <c r="AI46"/>
  <c r="AK46"/>
  <c r="AL46" s="1"/>
  <c r="AM46"/>
  <c r="CH46" s="1"/>
  <c r="AN46"/>
  <c r="AO46"/>
  <c r="CN46" s="1"/>
  <c r="AP46"/>
  <c r="AQ46"/>
  <c r="AR46"/>
  <c r="AS46"/>
  <c r="AU46"/>
  <c r="AV46" s="1"/>
  <c r="AW46"/>
  <c r="CM46" s="1"/>
  <c r="AX46"/>
  <c r="AY46"/>
  <c r="AZ46"/>
  <c r="BA46"/>
  <c r="BB46"/>
  <c r="BC46" s="1"/>
  <c r="BE46"/>
  <c r="BF46" s="1"/>
  <c r="BH46"/>
  <c r="BI46"/>
  <c r="BJ46"/>
  <c r="BM46"/>
  <c r="BN46"/>
  <c r="BO46"/>
  <c r="BQ46"/>
  <c r="BR46" s="1"/>
  <c r="BT46"/>
  <c r="BU46"/>
  <c r="BW46"/>
  <c r="CG46"/>
  <c r="CS46"/>
  <c r="CY46"/>
  <c r="DD46"/>
  <c r="DE46"/>
  <c r="DF46"/>
  <c r="DH46"/>
  <c r="DI46"/>
  <c r="DJ46"/>
  <c r="DK46"/>
  <c r="DM46"/>
  <c r="DN46"/>
  <c r="DO46"/>
  <c r="DQ46"/>
  <c r="DR46" s="1"/>
  <c r="DS46"/>
  <c r="DT46" s="1"/>
  <c r="DV46"/>
  <c r="DW46"/>
  <c r="DX46"/>
  <c r="DY46"/>
  <c r="DZ46"/>
  <c r="EA46"/>
  <c r="ED46" s="1"/>
  <c r="EB46"/>
  <c r="EC46"/>
  <c r="EE46"/>
  <c r="EF46"/>
  <c r="A47"/>
  <c r="A47" i="5" s="1"/>
  <c r="B47" i="3"/>
  <c r="H47" i="5" s="1"/>
  <c r="C47" i="3"/>
  <c r="I47" i="5" s="1"/>
  <c r="B47"/>
  <c r="E47" i="3"/>
  <c r="C47" i="5" s="1"/>
  <c r="F47" i="3"/>
  <c r="D47" i="5" s="1"/>
  <c r="G47" i="3"/>
  <c r="AC47" s="1"/>
  <c r="CC47" s="1"/>
  <c r="H47"/>
  <c r="F47" i="5" s="1"/>
  <c r="I47" i="3"/>
  <c r="G47" i="5" s="1"/>
  <c r="J47" i="3"/>
  <c r="K47"/>
  <c r="BZ47" s="1"/>
  <c r="L47"/>
  <c r="M47"/>
  <c r="N47"/>
  <c r="O47"/>
  <c r="Q47"/>
  <c r="R47" s="1"/>
  <c r="S47"/>
  <c r="BX47" s="1"/>
  <c r="T47"/>
  <c r="U47"/>
  <c r="V47"/>
  <c r="W47"/>
  <c r="X47"/>
  <c r="Y47" s="1"/>
  <c r="AA47"/>
  <c r="AD47"/>
  <c r="AE47"/>
  <c r="AF47"/>
  <c r="AH47"/>
  <c r="AI47" s="1"/>
  <c r="AK47"/>
  <c r="AL47" s="1"/>
  <c r="AN47"/>
  <c r="AO47"/>
  <c r="AP47"/>
  <c r="AR47"/>
  <c r="AS47" s="1"/>
  <c r="AU47"/>
  <c r="AV47" s="1"/>
  <c r="AX47"/>
  <c r="CS47" s="1"/>
  <c r="AY47"/>
  <c r="AZ47"/>
  <c r="BB47"/>
  <c r="BC47" s="1"/>
  <c r="BE47"/>
  <c r="BF47" s="1"/>
  <c r="BG47"/>
  <c r="CR47" s="1"/>
  <c r="BH47"/>
  <c r="BI47"/>
  <c r="BJ47"/>
  <c r="BK47"/>
  <c r="BL47" s="1"/>
  <c r="BM47"/>
  <c r="BN47"/>
  <c r="BO47"/>
  <c r="BQ47"/>
  <c r="BR47" s="1"/>
  <c r="BT47"/>
  <c r="BU47"/>
  <c r="CA47"/>
  <c r="CI47"/>
  <c r="CQ47"/>
  <c r="CU47"/>
  <c r="DD47"/>
  <c r="DE47"/>
  <c r="DF47"/>
  <c r="DH47"/>
  <c r="DI47"/>
  <c r="DJ47"/>
  <c r="DK47"/>
  <c r="DM47"/>
  <c r="DN47"/>
  <c r="DO47"/>
  <c r="DQ47"/>
  <c r="DR47" s="1"/>
  <c r="DS47"/>
  <c r="DT47" s="1"/>
  <c r="DV47"/>
  <c r="DW47"/>
  <c r="DX47"/>
  <c r="DY47"/>
  <c r="DZ47"/>
  <c r="EA47"/>
  <c r="ED47" s="1"/>
  <c r="EB47"/>
  <c r="EC47"/>
  <c r="EE47"/>
  <c r="EF47"/>
  <c r="A48"/>
  <c r="A48" i="5" s="1"/>
  <c r="B48" i="3"/>
  <c r="H48" i="5" s="1"/>
  <c r="C48" i="3"/>
  <c r="I48" i="5" s="1"/>
  <c r="B48"/>
  <c r="E48" i="3"/>
  <c r="C48" i="5" s="1"/>
  <c r="F48" i="3"/>
  <c r="D48" i="5" s="1"/>
  <c r="G48" i="3"/>
  <c r="AM48" s="1"/>
  <c r="CH48" s="1"/>
  <c r="H48"/>
  <c r="F48" i="5" s="1"/>
  <c r="I48" i="3"/>
  <c r="G48" i="5" s="1"/>
  <c r="J48" i="3"/>
  <c r="K48"/>
  <c r="BZ48" s="1"/>
  <c r="L48"/>
  <c r="M48"/>
  <c r="N48"/>
  <c r="O48"/>
  <c r="Q48"/>
  <c r="R48" s="1"/>
  <c r="S48"/>
  <c r="BX48" s="1"/>
  <c r="T48"/>
  <c r="U48"/>
  <c r="CD48" s="1"/>
  <c r="V48"/>
  <c r="W48"/>
  <c r="X48"/>
  <c r="Y48"/>
  <c r="AA48"/>
  <c r="AC48"/>
  <c r="CC48" s="1"/>
  <c r="AD48"/>
  <c r="AE48"/>
  <c r="AF48"/>
  <c r="AG48"/>
  <c r="AH48"/>
  <c r="AI48" s="1"/>
  <c r="AK48"/>
  <c r="AL48" s="1"/>
  <c r="AN48"/>
  <c r="AO48"/>
  <c r="AP48"/>
  <c r="AR48"/>
  <c r="AS48" s="1"/>
  <c r="AU48"/>
  <c r="AV48" s="1"/>
  <c r="AX48"/>
  <c r="AY48"/>
  <c r="AZ48"/>
  <c r="BB48"/>
  <c r="BC48" s="1"/>
  <c r="BE48"/>
  <c r="BF48" s="1"/>
  <c r="BG48"/>
  <c r="CR48" s="1"/>
  <c r="BH48"/>
  <c r="BI48"/>
  <c r="BJ48"/>
  <c r="BK48"/>
  <c r="BL48" s="1"/>
  <c r="BM48"/>
  <c r="BN48"/>
  <c r="CY48" s="1"/>
  <c r="BO48"/>
  <c r="BQ48"/>
  <c r="BR48" s="1"/>
  <c r="BT48"/>
  <c r="BU48"/>
  <c r="CK48"/>
  <c r="DA48"/>
  <c r="DD48"/>
  <c r="DE48"/>
  <c r="DF48"/>
  <c r="DG48"/>
  <c r="DH48"/>
  <c r="DI48"/>
  <c r="DJ48"/>
  <c r="DK48"/>
  <c r="DM48"/>
  <c r="DN48"/>
  <c r="DO48"/>
  <c r="DQ48"/>
  <c r="DR48" s="1"/>
  <c r="DS48"/>
  <c r="DT48" s="1"/>
  <c r="DU48"/>
  <c r="DV48"/>
  <c r="DW48"/>
  <c r="DX48"/>
  <c r="DY48"/>
  <c r="DZ48"/>
  <c r="EA48"/>
  <c r="ED48" s="1"/>
  <c r="EB48"/>
  <c r="EC48"/>
  <c r="EE48"/>
  <c r="EF48"/>
  <c r="A49"/>
  <c r="A49" i="5" s="1"/>
  <c r="B49" i="3"/>
  <c r="H49" i="5" s="1"/>
  <c r="C49" i="3"/>
  <c r="I49" i="5" s="1"/>
  <c r="B49"/>
  <c r="E49" i="3"/>
  <c r="C49" i="5" s="1"/>
  <c r="F49" i="3"/>
  <c r="D49" i="5" s="1"/>
  <c r="G49" i="3"/>
  <c r="H49"/>
  <c r="F49" i="5" s="1"/>
  <c r="I49" i="3"/>
  <c r="G49" i="5" s="1"/>
  <c r="J49" i="3"/>
  <c r="K49"/>
  <c r="L49"/>
  <c r="M49"/>
  <c r="N49"/>
  <c r="O49" s="1"/>
  <c r="Q49"/>
  <c r="R49" s="1"/>
  <c r="S49"/>
  <c r="BX49" s="1"/>
  <c r="T49"/>
  <c r="U49"/>
  <c r="V49"/>
  <c r="W49"/>
  <c r="X49"/>
  <c r="Y49" s="1"/>
  <c r="AA49"/>
  <c r="AC49"/>
  <c r="CC49" s="1"/>
  <c r="AD49"/>
  <c r="AE49"/>
  <c r="AF49"/>
  <c r="AG49"/>
  <c r="AH49"/>
  <c r="AI49" s="1"/>
  <c r="AK49"/>
  <c r="AL49" s="1"/>
  <c r="AM49"/>
  <c r="CH49" s="1"/>
  <c r="AN49"/>
  <c r="AO49"/>
  <c r="AP49"/>
  <c r="AQ49"/>
  <c r="AR49"/>
  <c r="AS49" s="1"/>
  <c r="AU49"/>
  <c r="AV49" s="1"/>
  <c r="AW49"/>
  <c r="CM49" s="1"/>
  <c r="AX49"/>
  <c r="AY49"/>
  <c r="AZ49"/>
  <c r="BA49"/>
  <c r="BB49"/>
  <c r="BC49" s="1"/>
  <c r="BE49"/>
  <c r="BF49" s="1"/>
  <c r="BG49"/>
  <c r="CR49" s="1"/>
  <c r="BH49"/>
  <c r="BI49"/>
  <c r="BJ49"/>
  <c r="BK49"/>
  <c r="BL49" s="1"/>
  <c r="BM49"/>
  <c r="BN49"/>
  <c r="CY49" s="1"/>
  <c r="BO49"/>
  <c r="BQ49"/>
  <c r="BR49" s="1"/>
  <c r="BT49"/>
  <c r="BU49"/>
  <c r="BW49"/>
  <c r="CA49"/>
  <c r="CU49"/>
  <c r="DD49"/>
  <c r="DE49"/>
  <c r="DF49"/>
  <c r="DG49"/>
  <c r="DH49"/>
  <c r="DI49"/>
  <c r="DJ49"/>
  <c r="DK49"/>
  <c r="DM49"/>
  <c r="DN49"/>
  <c r="DO49"/>
  <c r="DQ49"/>
  <c r="DR49" s="1"/>
  <c r="DS49"/>
  <c r="DT49" s="1"/>
  <c r="DU49"/>
  <c r="DV49"/>
  <c r="DW49"/>
  <c r="DX49"/>
  <c r="DY49"/>
  <c r="DZ49"/>
  <c r="EA49"/>
  <c r="EB49"/>
  <c r="EC49"/>
  <c r="EE49"/>
  <c r="EF49"/>
  <c r="A50"/>
  <c r="A50" i="5" s="1"/>
  <c r="B50" i="3"/>
  <c r="H50" i="5" s="1"/>
  <c r="C50" i="3"/>
  <c r="I50" i="5" s="1"/>
  <c r="B50"/>
  <c r="E50" i="3"/>
  <c r="C50" i="5" s="1"/>
  <c r="F50" i="3"/>
  <c r="D50" i="5" s="1"/>
  <c r="G50" i="3"/>
  <c r="H50"/>
  <c r="F50" i="5" s="1"/>
  <c r="I50" i="3"/>
  <c r="G50" i="5" s="1"/>
  <c r="J50" i="3"/>
  <c r="K50"/>
  <c r="L50"/>
  <c r="M50"/>
  <c r="N50"/>
  <c r="O50" s="1"/>
  <c r="Q50"/>
  <c r="S50"/>
  <c r="BX50" s="1"/>
  <c r="T50"/>
  <c r="U50"/>
  <c r="V50"/>
  <c r="W50"/>
  <c r="X50"/>
  <c r="Y50" s="1"/>
  <c r="AA50"/>
  <c r="AC50"/>
  <c r="CC50" s="1"/>
  <c r="AD50"/>
  <c r="AE50"/>
  <c r="AF50"/>
  <c r="AG50"/>
  <c r="AH50"/>
  <c r="AI50" s="1"/>
  <c r="AK50"/>
  <c r="AL50" s="1"/>
  <c r="AM50"/>
  <c r="CH50" s="1"/>
  <c r="AN50"/>
  <c r="AO50"/>
  <c r="AP50"/>
  <c r="AQ50"/>
  <c r="AR50"/>
  <c r="AS50" s="1"/>
  <c r="AU50"/>
  <c r="AV50" s="1"/>
  <c r="AW50"/>
  <c r="CM50" s="1"/>
  <c r="AX50"/>
  <c r="CS50" s="1"/>
  <c r="AY50"/>
  <c r="AZ50"/>
  <c r="BA50"/>
  <c r="BB50"/>
  <c r="BC50" s="1"/>
  <c r="BE50"/>
  <c r="BF50" s="1"/>
  <c r="BG50"/>
  <c r="CR50" s="1"/>
  <c r="BH50"/>
  <c r="BI50"/>
  <c r="BJ50"/>
  <c r="BK50"/>
  <c r="BL50" s="1"/>
  <c r="BM50"/>
  <c r="BN50"/>
  <c r="BO50"/>
  <c r="BQ50"/>
  <c r="BR50" s="1"/>
  <c r="BT50"/>
  <c r="BU50"/>
  <c r="BW50"/>
  <c r="CA50"/>
  <c r="CI50"/>
  <c r="CO50"/>
  <c r="DA50"/>
  <c r="DD50"/>
  <c r="DE50"/>
  <c r="DF50"/>
  <c r="DG50"/>
  <c r="DH50"/>
  <c r="DI50"/>
  <c r="DJ50"/>
  <c r="DK50"/>
  <c r="DM50"/>
  <c r="DN50"/>
  <c r="DO50"/>
  <c r="DQ50"/>
  <c r="DR50" s="1"/>
  <c r="DS50"/>
  <c r="DT50" s="1"/>
  <c r="DU50"/>
  <c r="DV50"/>
  <c r="DW50"/>
  <c r="DX50"/>
  <c r="DY50"/>
  <c r="DZ50"/>
  <c r="EA50"/>
  <c r="EB50"/>
  <c r="EC50"/>
  <c r="EE50"/>
  <c r="EF50"/>
  <c r="A51"/>
  <c r="A51" i="5" s="1"/>
  <c r="B51" i="3"/>
  <c r="H51" i="5" s="1"/>
  <c r="C51" i="3"/>
  <c r="I51" i="5" s="1"/>
  <c r="B51"/>
  <c r="E51" i="3"/>
  <c r="C51" i="5" s="1"/>
  <c r="F51" i="3"/>
  <c r="D51" i="5" s="1"/>
  <c r="G51" i="3"/>
  <c r="H51"/>
  <c r="F51" i="5" s="1"/>
  <c r="I51" i="3"/>
  <c r="G51" i="5" s="1"/>
  <c r="J51" i="3"/>
  <c r="K51"/>
  <c r="L51"/>
  <c r="M51"/>
  <c r="N51"/>
  <c r="O51" s="1"/>
  <c r="Q51"/>
  <c r="S51"/>
  <c r="BX51" s="1"/>
  <c r="T51"/>
  <c r="U51"/>
  <c r="V51"/>
  <c r="W51"/>
  <c r="X51"/>
  <c r="Y51" s="1"/>
  <c r="AA51"/>
  <c r="AC51"/>
  <c r="CC51" s="1"/>
  <c r="AD51"/>
  <c r="AE51"/>
  <c r="CI51" s="1"/>
  <c r="AF51"/>
  <c r="AG51"/>
  <c r="AH51"/>
  <c r="AI51"/>
  <c r="AK51"/>
  <c r="AL51" s="1"/>
  <c r="AM51"/>
  <c r="CH51" s="1"/>
  <c r="AN51"/>
  <c r="AO51"/>
  <c r="AP51"/>
  <c r="AQ51"/>
  <c r="AR51"/>
  <c r="AS51"/>
  <c r="AU51"/>
  <c r="AV51" s="1"/>
  <c r="AW51"/>
  <c r="CM51" s="1"/>
  <c r="AX51"/>
  <c r="AY51"/>
  <c r="CS51" s="1"/>
  <c r="AZ51"/>
  <c r="BA51"/>
  <c r="BB51"/>
  <c r="BC51" s="1"/>
  <c r="BE51"/>
  <c r="BF51" s="1"/>
  <c r="BG51"/>
  <c r="CR51" s="1"/>
  <c r="BH51"/>
  <c r="BI51"/>
  <c r="BJ51"/>
  <c r="BK51"/>
  <c r="BL51" s="1"/>
  <c r="BM51"/>
  <c r="BN51"/>
  <c r="BO51"/>
  <c r="BQ51"/>
  <c r="BR51" s="1"/>
  <c r="BT51"/>
  <c r="BU51"/>
  <c r="BW51"/>
  <c r="CG51"/>
  <c r="DD51"/>
  <c r="DE51"/>
  <c r="DF51"/>
  <c r="DG51"/>
  <c r="DH51"/>
  <c r="DI51"/>
  <c r="DJ51"/>
  <c r="DK51"/>
  <c r="DM51"/>
  <c r="DN51"/>
  <c r="DO51"/>
  <c r="DQ51"/>
  <c r="DR51" s="1"/>
  <c r="DS51"/>
  <c r="DT51" s="1"/>
  <c r="DU51"/>
  <c r="DV51"/>
  <c r="DW51"/>
  <c r="DX51"/>
  <c r="DY51"/>
  <c r="DZ51"/>
  <c r="EA51"/>
  <c r="EB51"/>
  <c r="EC51"/>
  <c r="EE51"/>
  <c r="EF51"/>
  <c r="A52"/>
  <c r="A52" i="5" s="1"/>
  <c r="B52" i="3"/>
  <c r="H52" i="5" s="1"/>
  <c r="C52" i="3"/>
  <c r="I52" i="5" s="1"/>
  <c r="B52"/>
  <c r="E52" i="3"/>
  <c r="C52" i="5" s="1"/>
  <c r="F52" i="3"/>
  <c r="D52" i="5" s="1"/>
  <c r="G52" i="3"/>
  <c r="H52"/>
  <c r="F52" i="5" s="1"/>
  <c r="I52" i="3"/>
  <c r="G52" i="5" s="1"/>
  <c r="J52" i="3"/>
  <c r="K52"/>
  <c r="BY52" s="1"/>
  <c r="L52"/>
  <c r="M52"/>
  <c r="N52"/>
  <c r="O52"/>
  <c r="Q52"/>
  <c r="S52"/>
  <c r="BX52" s="1"/>
  <c r="T52"/>
  <c r="U52"/>
  <c r="CD52" s="1"/>
  <c r="V52"/>
  <c r="W52"/>
  <c r="X52"/>
  <c r="Y52"/>
  <c r="AA52"/>
  <c r="AC52"/>
  <c r="CC52" s="1"/>
  <c r="AD52"/>
  <c r="AE52"/>
  <c r="AF52"/>
  <c r="AG52"/>
  <c r="AH52"/>
  <c r="AI52" s="1"/>
  <c r="AK52"/>
  <c r="AL52" s="1"/>
  <c r="AN52"/>
  <c r="AO52"/>
  <c r="AP52"/>
  <c r="AR52"/>
  <c r="AS52" s="1"/>
  <c r="AU52"/>
  <c r="AV52" s="1"/>
  <c r="AX52"/>
  <c r="AY52"/>
  <c r="AZ52"/>
  <c r="BB52"/>
  <c r="BC52" s="1"/>
  <c r="BE52"/>
  <c r="BF52" s="1"/>
  <c r="BH52"/>
  <c r="BI52"/>
  <c r="BJ52"/>
  <c r="BM52"/>
  <c r="BN52"/>
  <c r="BO52"/>
  <c r="BQ52"/>
  <c r="BR52" s="1"/>
  <c r="BT52"/>
  <c r="BU52"/>
  <c r="CA52"/>
  <c r="DA52"/>
  <c r="DD52"/>
  <c r="DE52"/>
  <c r="DF52"/>
  <c r="DG52"/>
  <c r="DH52"/>
  <c r="DI52"/>
  <c r="DJ52"/>
  <c r="DK52"/>
  <c r="DM52"/>
  <c r="DN52"/>
  <c r="DO52"/>
  <c r="DQ52"/>
  <c r="DR52" s="1"/>
  <c r="DS52"/>
  <c r="DT52" s="1"/>
  <c r="DU52"/>
  <c r="DV52"/>
  <c r="DW52"/>
  <c r="DX52"/>
  <c r="DY52"/>
  <c r="DZ52"/>
  <c r="EA52"/>
  <c r="EB52"/>
  <c r="EC52"/>
  <c r="EE52"/>
  <c r="EF52"/>
  <c r="A53"/>
  <c r="A53" i="5" s="1"/>
  <c r="B53" i="3"/>
  <c r="H53" i="5" s="1"/>
  <c r="C53" i="3"/>
  <c r="I53" i="5" s="1"/>
  <c r="E53" i="3"/>
  <c r="C53" i="5" s="1"/>
  <c r="F53" i="3"/>
  <c r="D53" i="5" s="1"/>
  <c r="G53" i="3"/>
  <c r="H53"/>
  <c r="F53" i="5" s="1"/>
  <c r="I53" i="3"/>
  <c r="G53" i="5" s="1"/>
  <c r="J53" i="3"/>
  <c r="K53"/>
  <c r="L53"/>
  <c r="M53"/>
  <c r="N53"/>
  <c r="O53" s="1"/>
  <c r="Q53"/>
  <c r="S53"/>
  <c r="BX53" s="1"/>
  <c r="T53"/>
  <c r="U53"/>
  <c r="V53"/>
  <c r="W53"/>
  <c r="X53"/>
  <c r="Y53" s="1"/>
  <c r="AA53"/>
  <c r="AC53"/>
  <c r="CC53" s="1"/>
  <c r="AD53"/>
  <c r="AE53"/>
  <c r="AF53"/>
  <c r="AG53"/>
  <c r="AH53"/>
  <c r="AI53" s="1"/>
  <c r="AK53"/>
  <c r="AL53" s="1"/>
  <c r="AM53"/>
  <c r="CH53" s="1"/>
  <c r="AN53"/>
  <c r="AO53"/>
  <c r="AP53"/>
  <c r="AQ53"/>
  <c r="AR53"/>
  <c r="AS53" s="1"/>
  <c r="AU53"/>
  <c r="AV53" s="1"/>
  <c r="AW53"/>
  <c r="CM53" s="1"/>
  <c r="AX53"/>
  <c r="AY53"/>
  <c r="AZ53"/>
  <c r="BA53"/>
  <c r="BB53"/>
  <c r="BC53" s="1"/>
  <c r="BE53"/>
  <c r="BF53" s="1"/>
  <c r="BG53"/>
  <c r="CR53" s="1"/>
  <c r="BH53"/>
  <c r="BI53"/>
  <c r="BJ53"/>
  <c r="BK53"/>
  <c r="BL53" s="1"/>
  <c r="BM53"/>
  <c r="BN53"/>
  <c r="BO53"/>
  <c r="BQ53"/>
  <c r="BR53" s="1"/>
  <c r="BT53"/>
  <c r="BU53"/>
  <c r="BW53"/>
  <c r="CG53"/>
  <c r="DD53"/>
  <c r="DE53"/>
  <c r="DF53"/>
  <c r="DG53"/>
  <c r="DH53"/>
  <c r="DI53"/>
  <c r="DJ53"/>
  <c r="DK53"/>
  <c r="DM53"/>
  <c r="DN53"/>
  <c r="DO53"/>
  <c r="DQ53"/>
  <c r="DR53" s="1"/>
  <c r="DS53"/>
  <c r="DT53" s="1"/>
  <c r="DU53"/>
  <c r="DV53"/>
  <c r="DW53"/>
  <c r="DX53"/>
  <c r="DY53"/>
  <c r="DZ53"/>
  <c r="EA53"/>
  <c r="EB53"/>
  <c r="EC53"/>
  <c r="EE53"/>
  <c r="EF53"/>
  <c r="A54"/>
  <c r="A54" i="5" s="1"/>
  <c r="B54" i="3"/>
  <c r="H54" i="5" s="1"/>
  <c r="C54" i="3"/>
  <c r="I54" i="5" s="1"/>
  <c r="E54" i="3"/>
  <c r="C54" i="5" s="1"/>
  <c r="F54" i="3"/>
  <c r="D54" i="5" s="1"/>
  <c r="G54" i="3"/>
  <c r="H54"/>
  <c r="F54" i="5" s="1"/>
  <c r="I54" i="3"/>
  <c r="G54" i="5" s="1"/>
  <c r="J54" i="3"/>
  <c r="K54"/>
  <c r="L54"/>
  <c r="M54"/>
  <c r="N54"/>
  <c r="O54" s="1"/>
  <c r="Q54"/>
  <c r="S54"/>
  <c r="BX54" s="1"/>
  <c r="T54"/>
  <c r="U54"/>
  <c r="V54"/>
  <c r="W54"/>
  <c r="X54"/>
  <c r="Y54" s="1"/>
  <c r="AA54"/>
  <c r="AC54"/>
  <c r="CC54" s="1"/>
  <c r="AD54"/>
  <c r="AE54"/>
  <c r="AF54"/>
  <c r="AG54"/>
  <c r="AH54"/>
  <c r="AI54" s="1"/>
  <c r="AK54"/>
  <c r="AL54" s="1"/>
  <c r="AM54"/>
  <c r="CH54" s="1"/>
  <c r="AN54"/>
  <c r="AO54"/>
  <c r="AP54"/>
  <c r="AQ54"/>
  <c r="AR54"/>
  <c r="AS54" s="1"/>
  <c r="AU54"/>
  <c r="AV54" s="1"/>
  <c r="AW54"/>
  <c r="CM54" s="1"/>
  <c r="AX54"/>
  <c r="AY54"/>
  <c r="AZ54"/>
  <c r="BA54"/>
  <c r="BB54"/>
  <c r="BC54" s="1"/>
  <c r="BE54"/>
  <c r="BF54" s="1"/>
  <c r="BG54"/>
  <c r="CR54" s="1"/>
  <c r="BH54"/>
  <c r="BI54"/>
  <c r="BJ54"/>
  <c r="BK54"/>
  <c r="BL54" s="1"/>
  <c r="BM54"/>
  <c r="BN54"/>
  <c r="CX54" s="1"/>
  <c r="BO54"/>
  <c r="BQ54"/>
  <c r="BR54" s="1"/>
  <c r="BT54"/>
  <c r="BU54"/>
  <c r="BW54"/>
  <c r="CA54"/>
  <c r="CK54"/>
  <c r="CU54"/>
  <c r="CZ54"/>
  <c r="DD54"/>
  <c r="DE54"/>
  <c r="DF54"/>
  <c r="DH54"/>
  <c r="DI54" s="1"/>
  <c r="DJ54"/>
  <c r="DK54" s="1"/>
  <c r="DL54"/>
  <c r="DM54"/>
  <c r="DN54"/>
  <c r="DO54"/>
  <c r="DP54"/>
  <c r="DQ54"/>
  <c r="DR54"/>
  <c r="DS54"/>
  <c r="DT54"/>
  <c r="DV54"/>
  <c r="DY54" s="1"/>
  <c r="DW54"/>
  <c r="DX54"/>
  <c r="DZ54"/>
  <c r="EA54"/>
  <c r="EB54"/>
  <c r="EC54"/>
  <c r="ED54"/>
  <c r="EE54"/>
  <c r="EF54"/>
  <c r="EG54"/>
  <c r="J54" i="5" s="1"/>
  <c r="EJ54" i="3"/>
  <c r="A55"/>
  <c r="A55" i="5" s="1"/>
  <c r="B55" i="3"/>
  <c r="H55" i="5" s="1"/>
  <c r="C55" i="3"/>
  <c r="I55" i="5" s="1"/>
  <c r="E55" i="3"/>
  <c r="C55" i="5" s="1"/>
  <c r="F55" i="3"/>
  <c r="D55" i="5" s="1"/>
  <c r="G55" i="3"/>
  <c r="H55"/>
  <c r="F55" i="5" s="1"/>
  <c r="I55" i="3"/>
  <c r="G55" i="5" s="1"/>
  <c r="J55" i="3"/>
  <c r="K55"/>
  <c r="L55"/>
  <c r="M55"/>
  <c r="N55"/>
  <c r="O55" s="1"/>
  <c r="P55"/>
  <c r="Q55"/>
  <c r="R55"/>
  <c r="T55"/>
  <c r="U55"/>
  <c r="V55"/>
  <c r="X55"/>
  <c r="Y55" s="1"/>
  <c r="AA55"/>
  <c r="AB55"/>
  <c r="AC55"/>
  <c r="CC55" s="1"/>
  <c r="AD55"/>
  <c r="AE55"/>
  <c r="CI55" s="1"/>
  <c r="AF55"/>
  <c r="AG55"/>
  <c r="AH55"/>
  <c r="AI55" s="1"/>
  <c r="AJ55"/>
  <c r="AK55"/>
  <c r="AL55"/>
  <c r="AN55"/>
  <c r="AO55"/>
  <c r="AP55"/>
  <c r="AR55"/>
  <c r="AS55" s="1"/>
  <c r="AU55"/>
  <c r="AV55"/>
  <c r="AW55"/>
  <c r="AX55"/>
  <c r="AY55"/>
  <c r="AZ55"/>
  <c r="BA55"/>
  <c r="BB55"/>
  <c r="BC55" s="1"/>
  <c r="BD55"/>
  <c r="BE55"/>
  <c r="BF55"/>
  <c r="BH55"/>
  <c r="BI55"/>
  <c r="BJ55"/>
  <c r="BM55"/>
  <c r="BN55"/>
  <c r="CX55" s="1"/>
  <c r="BO55"/>
  <c r="BP55"/>
  <c r="BQ55"/>
  <c r="BR55"/>
  <c r="BT55"/>
  <c r="BU55" s="1"/>
  <c r="BW55"/>
  <c r="CG55"/>
  <c r="CM55"/>
  <c r="CU55"/>
  <c r="DD55"/>
  <c r="DE55"/>
  <c r="DF55"/>
  <c r="DH55"/>
  <c r="DI55" s="1"/>
  <c r="DJ55"/>
  <c r="DK55" s="1"/>
  <c r="DL55"/>
  <c r="DM55"/>
  <c r="DN55"/>
  <c r="DO55"/>
  <c r="DP55"/>
  <c r="DQ55"/>
  <c r="DR55"/>
  <c r="DS55"/>
  <c r="DT55"/>
  <c r="DV55"/>
  <c r="DY55" s="1"/>
  <c r="DW55"/>
  <c r="DX55"/>
  <c r="DZ55"/>
  <c r="EA55"/>
  <c r="EB55"/>
  <c r="EC55"/>
  <c r="ED55"/>
  <c r="EE55"/>
  <c r="EF55"/>
  <c r="EG55"/>
  <c r="J55" i="5" s="1"/>
  <c r="A56" i="3"/>
  <c r="A56" i="5" s="1"/>
  <c r="B56" i="3"/>
  <c r="H56" i="5" s="1"/>
  <c r="C56" i="3"/>
  <c r="I56" i="5" s="1"/>
  <c r="B56"/>
  <c r="E56" i="3"/>
  <c r="C56" i="5" s="1"/>
  <c r="F56" i="3"/>
  <c r="D56" i="5" s="1"/>
  <c r="G56" i="3"/>
  <c r="H56"/>
  <c r="F56" i="5" s="1"/>
  <c r="I56" i="3"/>
  <c r="G56" i="5" s="1"/>
  <c r="J56" i="3"/>
  <c r="K56"/>
  <c r="BZ56" s="1"/>
  <c r="L56"/>
  <c r="M56"/>
  <c r="N56"/>
  <c r="O56" s="1"/>
  <c r="P56"/>
  <c r="Q56"/>
  <c r="R56"/>
  <c r="T56"/>
  <c r="U56"/>
  <c r="CD56" s="1"/>
  <c r="V56"/>
  <c r="X56"/>
  <c r="Y56" s="1"/>
  <c r="AA56"/>
  <c r="AB56"/>
  <c r="AD56"/>
  <c r="AE56"/>
  <c r="AF56"/>
  <c r="AH56"/>
  <c r="AI56" s="1"/>
  <c r="AK56"/>
  <c r="AL56"/>
  <c r="AN56"/>
  <c r="AO56"/>
  <c r="AP56"/>
  <c r="AR56"/>
  <c r="AS56" s="1"/>
  <c r="AU56"/>
  <c r="AV56"/>
  <c r="AX56"/>
  <c r="AY56"/>
  <c r="CS56" s="1"/>
  <c r="AZ56"/>
  <c r="BB56"/>
  <c r="BC56" s="1"/>
  <c r="BE56"/>
  <c r="BF56"/>
  <c r="BH56"/>
  <c r="BI56"/>
  <c r="BJ56"/>
  <c r="BM56"/>
  <c r="BN56"/>
  <c r="BO56"/>
  <c r="BQ56"/>
  <c r="BR56" s="1"/>
  <c r="BT56"/>
  <c r="BU56" s="1"/>
  <c r="BY56"/>
  <c r="CI56"/>
  <c r="CQ56"/>
  <c r="DA56"/>
  <c r="DD56"/>
  <c r="DE56"/>
  <c r="DF56"/>
  <c r="DG56"/>
  <c r="DH56"/>
  <c r="DI56" s="1"/>
  <c r="DJ56"/>
  <c r="DK56" s="1"/>
  <c r="DM56"/>
  <c r="DN56"/>
  <c r="DO56"/>
  <c r="DQ56"/>
  <c r="DR56"/>
  <c r="DS56"/>
  <c r="DT56"/>
  <c r="DU56"/>
  <c r="DV56"/>
  <c r="DY56" s="1"/>
  <c r="DW56"/>
  <c r="DX56"/>
  <c r="DZ56"/>
  <c r="EA56"/>
  <c r="EB56"/>
  <c r="EC56"/>
  <c r="ED56"/>
  <c r="EE56"/>
  <c r="EF56"/>
  <c r="A57"/>
  <c r="A57" i="5" s="1"/>
  <c r="B57" i="3"/>
  <c r="H57" i="5" s="1"/>
  <c r="C57" i="3"/>
  <c r="I57" i="5" s="1"/>
  <c r="EH57" i="3"/>
  <c r="E57"/>
  <c r="C57" i="5" s="1"/>
  <c r="F57" i="3"/>
  <c r="D57" i="5" s="1"/>
  <c r="G57" i="3"/>
  <c r="H57"/>
  <c r="F57" i="5" s="1"/>
  <c r="I57" i="3"/>
  <c r="G57" i="5" s="1"/>
  <c r="J57" i="3"/>
  <c r="K57"/>
  <c r="L57"/>
  <c r="M57"/>
  <c r="N57"/>
  <c r="O57" s="1"/>
  <c r="P57"/>
  <c r="Q57"/>
  <c r="R57"/>
  <c r="T57"/>
  <c r="U57"/>
  <c r="V57"/>
  <c r="X57"/>
  <c r="Y57" s="1"/>
  <c r="AA57"/>
  <c r="AB57"/>
  <c r="AC57"/>
  <c r="CC57" s="1"/>
  <c r="AD57"/>
  <c r="AE57"/>
  <c r="AF57"/>
  <c r="AG57"/>
  <c r="AH57"/>
  <c r="AI57" s="1"/>
  <c r="AJ57"/>
  <c r="AK57"/>
  <c r="AL57"/>
  <c r="AN57"/>
  <c r="AO57"/>
  <c r="AP57"/>
  <c r="AR57"/>
  <c r="AS57" s="1"/>
  <c r="AU57"/>
  <c r="AV57"/>
  <c r="AW57"/>
  <c r="AX57"/>
  <c r="AY57"/>
  <c r="AZ57"/>
  <c r="BA57"/>
  <c r="BB57"/>
  <c r="BC57" s="1"/>
  <c r="BD57"/>
  <c r="BE57"/>
  <c r="BF57"/>
  <c r="BH57"/>
  <c r="BI57"/>
  <c r="BJ57"/>
  <c r="BM57"/>
  <c r="BN57"/>
  <c r="BO57"/>
  <c r="BQ57"/>
  <c r="BR57" s="1"/>
  <c r="BS57"/>
  <c r="BT57"/>
  <c r="BU57" s="1"/>
  <c r="BV57"/>
  <c r="CW57" s="1"/>
  <c r="CJ57"/>
  <c r="CM57"/>
  <c r="CP57"/>
  <c r="CT57"/>
  <c r="DA57"/>
  <c r="DD57"/>
  <c r="DE57"/>
  <c r="DF57"/>
  <c r="DG57"/>
  <c r="DH57"/>
  <c r="DI57" s="1"/>
  <c r="DJ57"/>
  <c r="DK57" s="1"/>
  <c r="DM57"/>
  <c r="DN57"/>
  <c r="DO57"/>
  <c r="DQ57"/>
  <c r="DR57"/>
  <c r="DS57"/>
  <c r="DT57"/>
  <c r="DU57"/>
  <c r="DV57"/>
  <c r="DY57" s="1"/>
  <c r="DW57"/>
  <c r="DX57"/>
  <c r="DZ57"/>
  <c r="EA57"/>
  <c r="EB57"/>
  <c r="EC57"/>
  <c r="ED57"/>
  <c r="EE57"/>
  <c r="EF57"/>
  <c r="A58"/>
  <c r="A58" i="5" s="1"/>
  <c r="B58" i="3"/>
  <c r="H58" i="5" s="1"/>
  <c r="C58" i="3"/>
  <c r="I58" i="5" s="1"/>
  <c r="E58" i="3"/>
  <c r="C58" i="5" s="1"/>
  <c r="F58" i="3"/>
  <c r="D58" i="5" s="1"/>
  <c r="G58" i="3"/>
  <c r="E58" i="5" s="1"/>
  <c r="H58" i="3"/>
  <c r="F58" i="5" s="1"/>
  <c r="I58" i="3"/>
  <c r="G58" i="5" s="1"/>
  <c r="J58" i="3"/>
  <c r="K58"/>
  <c r="L58"/>
  <c r="M58"/>
  <c r="N58"/>
  <c r="O58" s="1"/>
  <c r="P58"/>
  <c r="Q58"/>
  <c r="R58"/>
  <c r="S58"/>
  <c r="BX58" s="1"/>
  <c r="T58"/>
  <c r="U58"/>
  <c r="V58"/>
  <c r="W58"/>
  <c r="X58"/>
  <c r="Y58" s="1"/>
  <c r="Z58"/>
  <c r="AA58"/>
  <c r="AB58"/>
  <c r="AC58"/>
  <c r="AD58"/>
  <c r="AE58"/>
  <c r="AF58"/>
  <c r="AG58"/>
  <c r="AH58"/>
  <c r="AI58" s="1"/>
  <c r="AJ58"/>
  <c r="AK58"/>
  <c r="AL58"/>
  <c r="AM58"/>
  <c r="AN58"/>
  <c r="AO58"/>
  <c r="AP58"/>
  <c r="AQ58"/>
  <c r="AR58"/>
  <c r="AS58" s="1"/>
  <c r="AT58"/>
  <c r="AU58"/>
  <c r="AV58"/>
  <c r="AW58"/>
  <c r="AX58"/>
  <c r="AY58"/>
  <c r="AZ58"/>
  <c r="BA58"/>
  <c r="BB58"/>
  <c r="BC58" s="1"/>
  <c r="BD58"/>
  <c r="BE58"/>
  <c r="BF58"/>
  <c r="BG58"/>
  <c r="CR58" s="1"/>
  <c r="BH58"/>
  <c r="BI58"/>
  <c r="BJ58"/>
  <c r="BK58"/>
  <c r="BL58" s="1"/>
  <c r="BM58"/>
  <c r="BN58"/>
  <c r="CX58" s="1"/>
  <c r="BO58"/>
  <c r="BP58"/>
  <c r="BQ58"/>
  <c r="BR58"/>
  <c r="BS58"/>
  <c r="BT58"/>
  <c r="BU58" s="1"/>
  <c r="BV58"/>
  <c r="CW58" s="1"/>
  <c r="BW58"/>
  <c r="CB58"/>
  <c r="CC58"/>
  <c r="CH58"/>
  <c r="CL58"/>
  <c r="CM58"/>
  <c r="CN58"/>
  <c r="CV58"/>
  <c r="DD58"/>
  <c r="DE58"/>
  <c r="DF58"/>
  <c r="DG58"/>
  <c r="DH58"/>
  <c r="DI58" s="1"/>
  <c r="DJ58"/>
  <c r="DK58" s="1"/>
  <c r="DL58"/>
  <c r="DM58"/>
  <c r="DN58"/>
  <c r="DO58"/>
  <c r="DP58"/>
  <c r="DQ58"/>
  <c r="DR58"/>
  <c r="DS58"/>
  <c r="DT58"/>
  <c r="DU58"/>
  <c r="DV58"/>
  <c r="DY58" s="1"/>
  <c r="DW58"/>
  <c r="DX58"/>
  <c r="DZ58"/>
  <c r="EA58"/>
  <c r="EB58"/>
  <c r="EC58"/>
  <c r="ED58"/>
  <c r="EE58"/>
  <c r="EF58"/>
  <c r="EG58"/>
  <c r="J58" i="5" s="1"/>
  <c r="A59" i="3"/>
  <c r="A59" i="5" s="1"/>
  <c r="B59" i="3"/>
  <c r="H59" i="5" s="1"/>
  <c r="C59" i="3"/>
  <c r="I59" i="5" s="1"/>
  <c r="E59" i="3"/>
  <c r="C59" i="5" s="1"/>
  <c r="F59" i="3"/>
  <c r="D59" i="5" s="1"/>
  <c r="G59" i="3"/>
  <c r="H59"/>
  <c r="F59" i="5" s="1"/>
  <c r="I59" i="3"/>
  <c r="G59" i="5" s="1"/>
  <c r="J59" i="3"/>
  <c r="K59"/>
  <c r="L59"/>
  <c r="M59"/>
  <c r="N59"/>
  <c r="O59" s="1"/>
  <c r="P59"/>
  <c r="Q59"/>
  <c r="R59"/>
  <c r="T59"/>
  <c r="U59"/>
  <c r="V59"/>
  <c r="X59"/>
  <c r="Y59" s="1"/>
  <c r="AA59"/>
  <c r="AB59"/>
  <c r="AD59"/>
  <c r="AE59"/>
  <c r="AF59"/>
  <c r="AH59"/>
  <c r="AI59" s="1"/>
  <c r="AK59"/>
  <c r="AL59"/>
  <c r="AN59"/>
  <c r="AO59"/>
  <c r="AP59"/>
  <c r="AR59"/>
  <c r="AS59" s="1"/>
  <c r="AU59"/>
  <c r="AV59"/>
  <c r="AW59"/>
  <c r="CM59" s="1"/>
  <c r="AX59"/>
  <c r="AY59"/>
  <c r="AZ59"/>
  <c r="BA59"/>
  <c r="BB59"/>
  <c r="BC59" s="1"/>
  <c r="BD59"/>
  <c r="BE59"/>
  <c r="BF59"/>
  <c r="BH59"/>
  <c r="BI59"/>
  <c r="BJ59"/>
  <c r="BM59"/>
  <c r="BN59"/>
  <c r="BO59"/>
  <c r="BQ59"/>
  <c r="BR59" s="1"/>
  <c r="BS59"/>
  <c r="BT59"/>
  <c r="BU59" s="1"/>
  <c r="BV59"/>
  <c r="CW59" s="1"/>
  <c r="CV59"/>
  <c r="DD59"/>
  <c r="DE59"/>
  <c r="DF59"/>
  <c r="DH59"/>
  <c r="DI59" s="1"/>
  <c r="DJ59"/>
  <c r="DK59" s="1"/>
  <c r="DM59"/>
  <c r="DN59"/>
  <c r="DO59"/>
  <c r="DQ59"/>
  <c r="DR59"/>
  <c r="DS59"/>
  <c r="DT59"/>
  <c r="DV59"/>
  <c r="DY59" s="1"/>
  <c r="DW59"/>
  <c r="DX59"/>
  <c r="DZ59"/>
  <c r="EA59"/>
  <c r="EB59"/>
  <c r="EC59"/>
  <c r="ED59"/>
  <c r="EE59"/>
  <c r="EF59"/>
  <c r="EH59"/>
  <c r="K59" i="5" s="1"/>
  <c r="A60" i="3"/>
  <c r="A60" i="5" s="1"/>
  <c r="B60" i="3"/>
  <c r="H60" i="5" s="1"/>
  <c r="C60" i="3"/>
  <c r="I60" i="5" s="1"/>
  <c r="E60" i="3"/>
  <c r="C60" i="5" s="1"/>
  <c r="F60" i="3"/>
  <c r="D60" i="5" s="1"/>
  <c r="G60" i="3"/>
  <c r="E60" i="5" s="1"/>
  <c r="H60" i="3"/>
  <c r="F60" i="5" s="1"/>
  <c r="I60" i="3"/>
  <c r="G60" i="5" s="1"/>
  <c r="J60" i="3"/>
  <c r="K60"/>
  <c r="L60"/>
  <c r="M60"/>
  <c r="N60"/>
  <c r="O60" s="1"/>
  <c r="P60"/>
  <c r="Q60"/>
  <c r="R60"/>
  <c r="S60"/>
  <c r="T60"/>
  <c r="U60"/>
  <c r="V60"/>
  <c r="W60"/>
  <c r="X60"/>
  <c r="Y60" s="1"/>
  <c r="Z60"/>
  <c r="AA60"/>
  <c r="AB60"/>
  <c r="AC60"/>
  <c r="AD60"/>
  <c r="AE60"/>
  <c r="AF60"/>
  <c r="AG60"/>
  <c r="AH60"/>
  <c r="AI60" s="1"/>
  <c r="AJ60"/>
  <c r="AK60"/>
  <c r="AL60"/>
  <c r="AM60"/>
  <c r="CH60" s="1"/>
  <c r="AN60"/>
  <c r="AO60"/>
  <c r="AP60"/>
  <c r="AQ60"/>
  <c r="AR60"/>
  <c r="AS60" s="1"/>
  <c r="AT60"/>
  <c r="AU60"/>
  <c r="AV60"/>
  <c r="AW60"/>
  <c r="AX60"/>
  <c r="AY60"/>
  <c r="AZ60"/>
  <c r="BA60"/>
  <c r="BB60"/>
  <c r="BC60" s="1"/>
  <c r="BD60"/>
  <c r="BE60"/>
  <c r="BF60"/>
  <c r="BG60"/>
  <c r="CR60" s="1"/>
  <c r="BH60"/>
  <c r="BI60"/>
  <c r="BJ60"/>
  <c r="BK60"/>
  <c r="BL60" s="1"/>
  <c r="BM60"/>
  <c r="BN60"/>
  <c r="BO60"/>
  <c r="BP60"/>
  <c r="BQ60"/>
  <c r="BR60" s="1"/>
  <c r="BS60"/>
  <c r="BT60"/>
  <c r="BU60" s="1"/>
  <c r="BV60"/>
  <c r="CW60" s="1"/>
  <c r="BW60"/>
  <c r="BX60"/>
  <c r="CC60"/>
  <c r="CJ60"/>
  <c r="CM60"/>
  <c r="CV60"/>
  <c r="DD60"/>
  <c r="DE60"/>
  <c r="DF60"/>
  <c r="DG60"/>
  <c r="DH60"/>
  <c r="DI60" s="1"/>
  <c r="DJ60"/>
  <c r="DK60" s="1"/>
  <c r="DL60"/>
  <c r="DM60"/>
  <c r="DN60"/>
  <c r="DO60"/>
  <c r="DP60"/>
  <c r="DQ60"/>
  <c r="DR60"/>
  <c r="DS60"/>
  <c r="DT60"/>
  <c r="DU60"/>
  <c r="DV60"/>
  <c r="DY60" s="1"/>
  <c r="DW60"/>
  <c r="DX60"/>
  <c r="DZ60"/>
  <c r="EA60"/>
  <c r="EB60"/>
  <c r="EC60"/>
  <c r="ED60"/>
  <c r="EE60"/>
  <c r="EF60"/>
  <c r="EG60"/>
  <c r="J60" i="5" s="1"/>
  <c r="A61" i="3"/>
  <c r="A61" i="5" s="1"/>
  <c r="B61" i="3"/>
  <c r="H61" i="5" s="1"/>
  <c r="C61" i="3"/>
  <c r="I61" i="5" s="1"/>
  <c r="E61" i="3"/>
  <c r="C61" i="5" s="1"/>
  <c r="F61" i="3"/>
  <c r="D61" i="5" s="1"/>
  <c r="G61" i="3"/>
  <c r="H61"/>
  <c r="F61" i="5" s="1"/>
  <c r="I61" i="3"/>
  <c r="G61" i="5" s="1"/>
  <c r="J61" i="3"/>
  <c r="K61"/>
  <c r="L61"/>
  <c r="M61"/>
  <c r="N61"/>
  <c r="O61" s="1"/>
  <c r="P61"/>
  <c r="Q61"/>
  <c r="R61"/>
  <c r="T61"/>
  <c r="U61"/>
  <c r="V61"/>
  <c r="X61"/>
  <c r="Y61" s="1"/>
  <c r="AA61"/>
  <c r="AB61"/>
  <c r="AD61"/>
  <c r="AE61"/>
  <c r="AF61"/>
  <c r="AH61"/>
  <c r="AI61" s="1"/>
  <c r="AK61"/>
  <c r="AL61"/>
  <c r="AN61"/>
  <c r="AO61"/>
  <c r="AP61"/>
  <c r="AR61"/>
  <c r="AS61" s="1"/>
  <c r="AU61"/>
  <c r="AV61"/>
  <c r="AW61"/>
  <c r="CM61" s="1"/>
  <c r="AX61"/>
  <c r="AY61"/>
  <c r="AZ61"/>
  <c r="BA61"/>
  <c r="BB61"/>
  <c r="BC61" s="1"/>
  <c r="BD61"/>
  <c r="BE61"/>
  <c r="BF61"/>
  <c r="BH61"/>
  <c r="BI61"/>
  <c r="BJ61"/>
  <c r="BM61"/>
  <c r="BN61"/>
  <c r="BO61"/>
  <c r="BQ61"/>
  <c r="BR61" s="1"/>
  <c r="BS61"/>
  <c r="BT61"/>
  <c r="BU61" s="1"/>
  <c r="BV61"/>
  <c r="CW61" s="1"/>
  <c r="CT61"/>
  <c r="DD61"/>
  <c r="DE61"/>
  <c r="DF61"/>
  <c r="DH61"/>
  <c r="DI61" s="1"/>
  <c r="DJ61"/>
  <c r="DK61" s="1"/>
  <c r="DM61"/>
  <c r="DN61"/>
  <c r="DO61"/>
  <c r="DQ61"/>
  <c r="DR61"/>
  <c r="DS61"/>
  <c r="DT61"/>
  <c r="DV61"/>
  <c r="DY61" s="1"/>
  <c r="DW61"/>
  <c r="DX61"/>
  <c r="DZ61"/>
  <c r="EA61"/>
  <c r="EB61"/>
  <c r="EC61"/>
  <c r="ED61"/>
  <c r="EE61"/>
  <c r="EF61"/>
  <c r="EG61"/>
  <c r="J61" i="5" s="1"/>
  <c r="A62" i="3"/>
  <c r="A62" i="5" s="1"/>
  <c r="B62" i="3"/>
  <c r="H62" i="5" s="1"/>
  <c r="C62" i="3"/>
  <c r="I62" i="5" s="1"/>
  <c r="CZ62" i="3"/>
  <c r="E62"/>
  <c r="C62" i="5" s="1"/>
  <c r="F62" i="3"/>
  <c r="D62" i="5" s="1"/>
  <c r="G62" i="3"/>
  <c r="E62" i="5" s="1"/>
  <c r="H62" i="3"/>
  <c r="F62" i="5" s="1"/>
  <c r="I62" i="3"/>
  <c r="G62" i="5" s="1"/>
  <c r="J62" i="3"/>
  <c r="K62"/>
  <c r="L62"/>
  <c r="M62"/>
  <c r="N62"/>
  <c r="O62" s="1"/>
  <c r="P62"/>
  <c r="Q62"/>
  <c r="R62"/>
  <c r="T62"/>
  <c r="U62"/>
  <c r="V62"/>
  <c r="X62"/>
  <c r="Y62" s="1"/>
  <c r="AA62"/>
  <c r="AB62"/>
  <c r="AC62"/>
  <c r="AD62"/>
  <c r="AE62"/>
  <c r="AF62"/>
  <c r="AG62"/>
  <c r="AH62"/>
  <c r="AI62" s="1"/>
  <c r="AJ62"/>
  <c r="AK62"/>
  <c r="AL62"/>
  <c r="AN62"/>
  <c r="CN62" s="1"/>
  <c r="AO62"/>
  <c r="AP62"/>
  <c r="AR62"/>
  <c r="AS62" s="1"/>
  <c r="AU62"/>
  <c r="AV62"/>
  <c r="AW62"/>
  <c r="AX62"/>
  <c r="AY62"/>
  <c r="CT62" s="1"/>
  <c r="AZ62"/>
  <c r="BA62"/>
  <c r="BB62"/>
  <c r="BC62" s="1"/>
  <c r="BD62"/>
  <c r="BE62"/>
  <c r="BF62"/>
  <c r="BH62"/>
  <c r="BI62"/>
  <c r="BJ62"/>
  <c r="BM62"/>
  <c r="BN62"/>
  <c r="BO62"/>
  <c r="BQ62"/>
  <c r="BR62" s="1"/>
  <c r="BS62"/>
  <c r="BT62"/>
  <c r="BU62" s="1"/>
  <c r="BV62"/>
  <c r="CW62" s="1"/>
  <c r="CC62"/>
  <c r="CJ62"/>
  <c r="CM62"/>
  <c r="DD62"/>
  <c r="DE62"/>
  <c r="DF62"/>
  <c r="DG62"/>
  <c r="DH62"/>
  <c r="DI62" s="1"/>
  <c r="DJ62"/>
  <c r="DK62" s="1"/>
  <c r="DM62"/>
  <c r="DN62"/>
  <c r="DO62"/>
  <c r="DQ62"/>
  <c r="DR62"/>
  <c r="DS62"/>
  <c r="DT62"/>
  <c r="DU62"/>
  <c r="DV62"/>
  <c r="DY62" s="1"/>
  <c r="DW62"/>
  <c r="DX62"/>
  <c r="DZ62"/>
  <c r="EA62"/>
  <c r="EB62"/>
  <c r="EC62"/>
  <c r="ED62"/>
  <c r="EE62"/>
  <c r="EF62"/>
  <c r="EH62"/>
  <c r="K62" i="5" s="1"/>
  <c r="A63" i="3"/>
  <c r="A63" i="5" s="1"/>
  <c r="B63" i="3"/>
  <c r="H63" i="5" s="1"/>
  <c r="C63" i="3"/>
  <c r="I63" i="5" s="1"/>
  <c r="CB63" i="3"/>
  <c r="E63"/>
  <c r="C63" i="5" s="1"/>
  <c r="F63" i="3"/>
  <c r="D63" i="5" s="1"/>
  <c r="G63" i="3"/>
  <c r="E63" i="5" s="1"/>
  <c r="H63" i="3"/>
  <c r="F63" i="5" s="1"/>
  <c r="I63" i="3"/>
  <c r="G63" i="5" s="1"/>
  <c r="J63" i="3"/>
  <c r="K63"/>
  <c r="L63"/>
  <c r="M63"/>
  <c r="N63"/>
  <c r="O63" s="1"/>
  <c r="P63"/>
  <c r="Q63"/>
  <c r="R63"/>
  <c r="S63"/>
  <c r="BX63" s="1"/>
  <c r="T63"/>
  <c r="U63"/>
  <c r="V63"/>
  <c r="W63"/>
  <c r="X63"/>
  <c r="Y63" s="1"/>
  <c r="Z63"/>
  <c r="AA63"/>
  <c r="AB63"/>
  <c r="AC63"/>
  <c r="AD63"/>
  <c r="AE63"/>
  <c r="AF63"/>
  <c r="AG63"/>
  <c r="AH63"/>
  <c r="AI63" s="1"/>
  <c r="AJ63"/>
  <c r="AK63"/>
  <c r="AL63"/>
  <c r="AM63"/>
  <c r="AN63"/>
  <c r="AO63"/>
  <c r="AP63"/>
  <c r="AQ63"/>
  <c r="AR63"/>
  <c r="AS63" s="1"/>
  <c r="AT63"/>
  <c r="AU63"/>
  <c r="AV63"/>
  <c r="AW63"/>
  <c r="CM63" s="1"/>
  <c r="AX63"/>
  <c r="CT63" s="1"/>
  <c r="AY63"/>
  <c r="AZ63"/>
  <c r="BA63"/>
  <c r="BB63"/>
  <c r="BC63" s="1"/>
  <c r="BD63"/>
  <c r="BE63"/>
  <c r="BF63"/>
  <c r="BG63"/>
  <c r="CR63" s="1"/>
  <c r="BH63"/>
  <c r="BI63"/>
  <c r="BJ63"/>
  <c r="BK63"/>
  <c r="BL63" s="1"/>
  <c r="BM63"/>
  <c r="BN63"/>
  <c r="CX63" s="1"/>
  <c r="BO63"/>
  <c r="BP63"/>
  <c r="BQ63"/>
  <c r="BR63"/>
  <c r="BS63"/>
  <c r="BT63"/>
  <c r="BU63" s="1"/>
  <c r="BV63"/>
  <c r="CW63" s="1"/>
  <c r="BW63"/>
  <c r="CC63"/>
  <c r="CH63"/>
  <c r="CN63"/>
  <c r="DD63"/>
  <c r="DE63"/>
  <c r="DF63"/>
  <c r="DG63"/>
  <c r="DH63"/>
  <c r="DI63" s="1"/>
  <c r="DJ63"/>
  <c r="DK63" s="1"/>
  <c r="DL63"/>
  <c r="DM63"/>
  <c r="DN63"/>
  <c r="DO63"/>
  <c r="DP63"/>
  <c r="DQ63"/>
  <c r="DR63"/>
  <c r="DS63"/>
  <c r="DT63"/>
  <c r="DU63"/>
  <c r="DV63"/>
  <c r="DY63" s="1"/>
  <c r="DW63"/>
  <c r="DX63"/>
  <c r="DZ63"/>
  <c r="EA63"/>
  <c r="EB63"/>
  <c r="EC63"/>
  <c r="ED63"/>
  <c r="EE63"/>
  <c r="EF63"/>
  <c r="EG63"/>
  <c r="J63" i="5" s="1"/>
  <c r="A64" i="3"/>
  <c r="A64" i="5" s="1"/>
  <c r="B64" i="3"/>
  <c r="H64" i="5" s="1"/>
  <c r="C64" i="3"/>
  <c r="I64" i="5" s="1"/>
  <c r="EH64" i="3"/>
  <c r="K64" i="5" s="1"/>
  <c r="E64" i="3"/>
  <c r="C64" i="5" s="1"/>
  <c r="F64" i="3"/>
  <c r="D64" i="5" s="1"/>
  <c r="G64" i="3"/>
  <c r="E64" i="5" s="1"/>
  <c r="H64" i="3"/>
  <c r="F64" i="5" s="1"/>
  <c r="I64" i="3"/>
  <c r="G64" i="5" s="1"/>
  <c r="J64" i="3"/>
  <c r="K64"/>
  <c r="L64"/>
  <c r="M64"/>
  <c r="N64"/>
  <c r="O64" s="1"/>
  <c r="P64"/>
  <c r="Q64"/>
  <c r="R64"/>
  <c r="T64"/>
  <c r="U64"/>
  <c r="V64"/>
  <c r="X64"/>
  <c r="Y64" s="1"/>
  <c r="AA64"/>
  <c r="AB64"/>
  <c r="AC64"/>
  <c r="AD64"/>
  <c r="AE64"/>
  <c r="AF64"/>
  <c r="AG64"/>
  <c r="AH64"/>
  <c r="AI64" s="1"/>
  <c r="AJ64"/>
  <c r="AK64"/>
  <c r="AL64"/>
  <c r="AN64"/>
  <c r="AO64"/>
  <c r="AP64"/>
  <c r="AR64"/>
  <c r="AS64" s="1"/>
  <c r="AU64"/>
  <c r="AV64"/>
  <c r="AW64"/>
  <c r="AX64"/>
  <c r="AY64"/>
  <c r="AZ64"/>
  <c r="BA64"/>
  <c r="BB64"/>
  <c r="BC64" s="1"/>
  <c r="BD64"/>
  <c r="BE64"/>
  <c r="BF64"/>
  <c r="BH64"/>
  <c r="BI64"/>
  <c r="BJ64"/>
  <c r="BM64"/>
  <c r="BN64"/>
  <c r="BO64"/>
  <c r="BQ64"/>
  <c r="BR64" s="1"/>
  <c r="BS64"/>
  <c r="BT64"/>
  <c r="BU64" s="1"/>
  <c r="BV64"/>
  <c r="CW64" s="1"/>
  <c r="CC64"/>
  <c r="CJ64"/>
  <c r="CM64"/>
  <c r="CT64"/>
  <c r="CZ64"/>
  <c r="DD64"/>
  <c r="DE64"/>
  <c r="DF64"/>
  <c r="DG64"/>
  <c r="DH64"/>
  <c r="DI64" s="1"/>
  <c r="DJ64"/>
  <c r="DK64" s="1"/>
  <c r="DM64"/>
  <c r="DN64"/>
  <c r="DO64"/>
  <c r="DQ64"/>
  <c r="DR64"/>
  <c r="DS64"/>
  <c r="DT64"/>
  <c r="DU64"/>
  <c r="DV64"/>
  <c r="DY64" s="1"/>
  <c r="DW64"/>
  <c r="DX64"/>
  <c r="DZ64"/>
  <c r="EA64"/>
  <c r="EB64"/>
  <c r="EC64"/>
  <c r="ED64"/>
  <c r="EE64"/>
  <c r="EF64"/>
  <c r="A65"/>
  <c r="A65" i="5" s="1"/>
  <c r="B65" i="3"/>
  <c r="H65" i="5" s="1"/>
  <c r="C65" i="3"/>
  <c r="I65" i="5" s="1"/>
  <c r="E65" i="3"/>
  <c r="C65" i="5" s="1"/>
  <c r="F65" i="3"/>
  <c r="D65" i="5" s="1"/>
  <c r="G65" i="3"/>
  <c r="E65" i="5" s="1"/>
  <c r="H65" i="3"/>
  <c r="F65" i="5" s="1"/>
  <c r="I65" i="3"/>
  <c r="G65" i="5" s="1"/>
  <c r="J65" i="3"/>
  <c r="K65"/>
  <c r="L65"/>
  <c r="M65"/>
  <c r="N65"/>
  <c r="O65" s="1"/>
  <c r="P65"/>
  <c r="Q65"/>
  <c r="R65"/>
  <c r="S65"/>
  <c r="BX65" s="1"/>
  <c r="T65"/>
  <c r="U65"/>
  <c r="V65"/>
  <c r="W65"/>
  <c r="X65"/>
  <c r="Y65" s="1"/>
  <c r="Z65"/>
  <c r="AA65"/>
  <c r="AB65"/>
  <c r="AC65"/>
  <c r="AD65"/>
  <c r="AE65"/>
  <c r="AF65"/>
  <c r="AG65"/>
  <c r="AH65"/>
  <c r="AI65" s="1"/>
  <c r="AJ65"/>
  <c r="AK65"/>
  <c r="AL65"/>
  <c r="AM65"/>
  <c r="AN65"/>
  <c r="AO65"/>
  <c r="CN65" s="1"/>
  <c r="AP65"/>
  <c r="AQ65"/>
  <c r="AR65"/>
  <c r="AS65" s="1"/>
  <c r="AT65"/>
  <c r="AU65"/>
  <c r="AV65"/>
  <c r="AW65"/>
  <c r="AX65"/>
  <c r="AY65"/>
  <c r="AZ65"/>
  <c r="BA65"/>
  <c r="BB65"/>
  <c r="BC65" s="1"/>
  <c r="BD65"/>
  <c r="BE65"/>
  <c r="BF65"/>
  <c r="BG65"/>
  <c r="CR65" s="1"/>
  <c r="BH65"/>
  <c r="BI65"/>
  <c r="BJ65"/>
  <c r="BK65"/>
  <c r="BL65" s="1"/>
  <c r="BM65"/>
  <c r="BN65"/>
  <c r="CX65" s="1"/>
  <c r="BO65"/>
  <c r="BP65"/>
  <c r="BQ65"/>
  <c r="BR65"/>
  <c r="BS65"/>
  <c r="BT65"/>
  <c r="BU65" s="1"/>
  <c r="BV65"/>
  <c r="CW65" s="1"/>
  <c r="BW65"/>
  <c r="CB65"/>
  <c r="CC65"/>
  <c r="CH65"/>
  <c r="CM65"/>
  <c r="CV65"/>
  <c r="DD65"/>
  <c r="DE65"/>
  <c r="DF65"/>
  <c r="DG65"/>
  <c r="DH65"/>
  <c r="DI65" s="1"/>
  <c r="DJ65"/>
  <c r="DK65" s="1"/>
  <c r="DL65"/>
  <c r="DM65"/>
  <c r="DN65"/>
  <c r="DO65"/>
  <c r="DP65"/>
  <c r="DQ65"/>
  <c r="DR65"/>
  <c r="DS65"/>
  <c r="DT65"/>
  <c r="DU65"/>
  <c r="DV65"/>
  <c r="DY65" s="1"/>
  <c r="DW65"/>
  <c r="DX65"/>
  <c r="DZ65"/>
  <c r="EA65"/>
  <c r="EB65"/>
  <c r="EC65"/>
  <c r="ED65"/>
  <c r="EE65"/>
  <c r="EF65"/>
  <c r="EG65"/>
  <c r="J65" i="5" s="1"/>
  <c r="A66" i="3"/>
  <c r="A66" i="5" s="1"/>
  <c r="B66" i="3"/>
  <c r="H66" i="5" s="1"/>
  <c r="C66" i="3"/>
  <c r="I66" i="5" s="1"/>
  <c r="E66" i="3"/>
  <c r="C66" i="5" s="1"/>
  <c r="F66" i="3"/>
  <c r="D66" i="5" s="1"/>
  <c r="G66" i="3"/>
  <c r="E66" i="5" s="1"/>
  <c r="H66" i="3"/>
  <c r="F66" i="5" s="1"/>
  <c r="I66" i="3"/>
  <c r="G66" i="5" s="1"/>
  <c r="J66" i="3"/>
  <c r="K66"/>
  <c r="L66"/>
  <c r="M66"/>
  <c r="N66"/>
  <c r="O66" s="1"/>
  <c r="P66"/>
  <c r="Q66"/>
  <c r="R66"/>
  <c r="T66"/>
  <c r="U66"/>
  <c r="V66"/>
  <c r="X66"/>
  <c r="Y66" s="1"/>
  <c r="AA66"/>
  <c r="AB66"/>
  <c r="AC66"/>
  <c r="AD66"/>
  <c r="AE66"/>
  <c r="AF66"/>
  <c r="AG66"/>
  <c r="AH66"/>
  <c r="AI66" s="1"/>
  <c r="AJ66"/>
  <c r="AK66"/>
  <c r="AL66"/>
  <c r="AN66"/>
  <c r="CN66" s="1"/>
  <c r="AO66"/>
  <c r="AP66"/>
  <c r="AR66"/>
  <c r="AS66" s="1"/>
  <c r="AU66"/>
  <c r="AV66"/>
  <c r="AW66"/>
  <c r="AX66"/>
  <c r="AY66"/>
  <c r="AZ66"/>
  <c r="BA66"/>
  <c r="BB66"/>
  <c r="BC66" s="1"/>
  <c r="BD66"/>
  <c r="BE66"/>
  <c r="BF66"/>
  <c r="BH66"/>
  <c r="BI66"/>
  <c r="BJ66"/>
  <c r="BM66"/>
  <c r="BN66"/>
  <c r="BO66"/>
  <c r="BQ66"/>
  <c r="BR66" s="1"/>
  <c r="BS66"/>
  <c r="BT66"/>
  <c r="BU66" s="1"/>
  <c r="BV66"/>
  <c r="CW66" s="1"/>
  <c r="CC66"/>
  <c r="CJ66"/>
  <c r="CM66"/>
  <c r="CT66"/>
  <c r="CZ66"/>
  <c r="DD66"/>
  <c r="DE66"/>
  <c r="DF66"/>
  <c r="DG66"/>
  <c r="DH66"/>
  <c r="DI66" s="1"/>
  <c r="DJ66"/>
  <c r="DK66" s="1"/>
  <c r="DM66"/>
  <c r="DN66"/>
  <c r="DO66"/>
  <c r="DQ66"/>
  <c r="DR66"/>
  <c r="DS66"/>
  <c r="DT66"/>
  <c r="DU66"/>
  <c r="DV66"/>
  <c r="DY66" s="1"/>
  <c r="DW66"/>
  <c r="DX66"/>
  <c r="DZ66"/>
  <c r="EA66"/>
  <c r="EB66"/>
  <c r="EC66"/>
  <c r="ED66"/>
  <c r="EE66"/>
  <c r="EF66"/>
  <c r="EH66"/>
  <c r="K66" i="5" s="1"/>
  <c r="A67" i="3"/>
  <c r="A67" i="5" s="1"/>
  <c r="B67" i="3"/>
  <c r="H67" i="5" s="1"/>
  <c r="C67" i="3"/>
  <c r="I67" i="5" s="1"/>
  <c r="CB67" i="3"/>
  <c r="E67"/>
  <c r="C67" i="5" s="1"/>
  <c r="F67" i="3"/>
  <c r="D67" i="5" s="1"/>
  <c r="G67" i="3"/>
  <c r="E67" i="5" s="1"/>
  <c r="H67" i="3"/>
  <c r="F67" i="5" s="1"/>
  <c r="I67" i="3"/>
  <c r="G67" i="5" s="1"/>
  <c r="J67" i="3"/>
  <c r="K67"/>
  <c r="L67"/>
  <c r="M67"/>
  <c r="N67"/>
  <c r="O67" s="1"/>
  <c r="P67"/>
  <c r="Q67"/>
  <c r="R67"/>
  <c r="S67"/>
  <c r="BX67" s="1"/>
  <c r="T67"/>
  <c r="U67"/>
  <c r="V67"/>
  <c r="W67"/>
  <c r="X67"/>
  <c r="Y67" s="1"/>
  <c r="Z67"/>
  <c r="AA67"/>
  <c r="AB67"/>
  <c r="AC67"/>
  <c r="AD67"/>
  <c r="AE67"/>
  <c r="AF67"/>
  <c r="AG67"/>
  <c r="AH67"/>
  <c r="AI67" s="1"/>
  <c r="AJ67"/>
  <c r="AK67"/>
  <c r="AL67"/>
  <c r="AM67"/>
  <c r="AN67"/>
  <c r="AO67"/>
  <c r="AP67"/>
  <c r="AQ67"/>
  <c r="AR67"/>
  <c r="AS67" s="1"/>
  <c r="AT67"/>
  <c r="AU67"/>
  <c r="AV67"/>
  <c r="AW67"/>
  <c r="CM67" s="1"/>
  <c r="AX67"/>
  <c r="CT67" s="1"/>
  <c r="AY67"/>
  <c r="AZ67"/>
  <c r="BA67"/>
  <c r="BB67"/>
  <c r="BC67" s="1"/>
  <c r="BD67"/>
  <c r="BE67"/>
  <c r="BF67"/>
  <c r="BG67"/>
  <c r="BH67"/>
  <c r="BI67"/>
  <c r="BJ67"/>
  <c r="BK67"/>
  <c r="BL67" s="1"/>
  <c r="BM67"/>
  <c r="BN67"/>
  <c r="CX67" s="1"/>
  <c r="BO67"/>
  <c r="BP67"/>
  <c r="BQ67"/>
  <c r="BR67"/>
  <c r="BS67"/>
  <c r="BT67"/>
  <c r="BU67" s="1"/>
  <c r="BV67"/>
  <c r="CW67" s="1"/>
  <c r="BW67"/>
  <c r="CC67"/>
  <c r="CH67"/>
  <c r="CR67"/>
  <c r="DD67"/>
  <c r="DE67"/>
  <c r="DF67"/>
  <c r="DG67"/>
  <c r="DH67"/>
  <c r="DI67" s="1"/>
  <c r="DJ67"/>
  <c r="DK67" s="1"/>
  <c r="DL67"/>
  <c r="DM67"/>
  <c r="DN67"/>
  <c r="DO67"/>
  <c r="DP67"/>
  <c r="DQ67"/>
  <c r="DR67"/>
  <c r="DS67"/>
  <c r="DT67"/>
  <c r="DU67"/>
  <c r="DV67"/>
  <c r="DY67" s="1"/>
  <c r="DW67"/>
  <c r="DX67"/>
  <c r="DZ67"/>
  <c r="EA67"/>
  <c r="EB67"/>
  <c r="EC67"/>
  <c r="ED67"/>
  <c r="EE67"/>
  <c r="EF67"/>
  <c r="EG67"/>
  <c r="J67" i="5" s="1"/>
  <c r="A68" i="3"/>
  <c r="A68" i="5" s="1"/>
  <c r="B68" i="3"/>
  <c r="H68" i="5" s="1"/>
  <c r="C68" i="3"/>
  <c r="I68" i="5" s="1"/>
  <c r="E68" i="3"/>
  <c r="C68" i="5" s="1"/>
  <c r="F68" i="3"/>
  <c r="D68" i="5" s="1"/>
  <c r="G68" i="3"/>
  <c r="E68" i="5" s="1"/>
  <c r="H68" i="3"/>
  <c r="F68" i="5" s="1"/>
  <c r="I68" i="3"/>
  <c r="G68" i="5" s="1"/>
  <c r="J68" i="3"/>
  <c r="K68"/>
  <c r="L68"/>
  <c r="M68"/>
  <c r="N68"/>
  <c r="O68" s="1"/>
  <c r="P68"/>
  <c r="Q68"/>
  <c r="R68"/>
  <c r="T68"/>
  <c r="U68"/>
  <c r="V68"/>
  <c r="X68"/>
  <c r="Y68" s="1"/>
  <c r="AA68"/>
  <c r="AB68"/>
  <c r="AC68"/>
  <c r="AD68"/>
  <c r="AE68"/>
  <c r="AF68"/>
  <c r="AG68"/>
  <c r="AH68"/>
  <c r="AI68" s="1"/>
  <c r="AJ68"/>
  <c r="AK68"/>
  <c r="AL68"/>
  <c r="AN68"/>
  <c r="AO68"/>
  <c r="AP68"/>
  <c r="AR68"/>
  <c r="AS68" s="1"/>
  <c r="AU68"/>
  <c r="AV68"/>
  <c r="AW68"/>
  <c r="AX68"/>
  <c r="AY68"/>
  <c r="AZ68"/>
  <c r="BA68"/>
  <c r="BB68"/>
  <c r="BC68" s="1"/>
  <c r="BD68"/>
  <c r="BE68"/>
  <c r="BF68"/>
  <c r="BH68"/>
  <c r="BI68"/>
  <c r="BJ68"/>
  <c r="BM68"/>
  <c r="BN68"/>
  <c r="BO68"/>
  <c r="BQ68"/>
  <c r="BR68" s="1"/>
  <c r="BS68"/>
  <c r="BT68"/>
  <c r="BU68" s="1"/>
  <c r="BV68"/>
  <c r="CW68" s="1"/>
  <c r="CC68"/>
  <c r="CJ68"/>
  <c r="CM68"/>
  <c r="CT68"/>
  <c r="CZ68"/>
  <c r="DD68"/>
  <c r="DE68"/>
  <c r="DF68"/>
  <c r="DG68"/>
  <c r="DH68"/>
  <c r="DI68" s="1"/>
  <c r="DJ68"/>
  <c r="DK68" s="1"/>
  <c r="DM68"/>
  <c r="DN68"/>
  <c r="DO68"/>
  <c r="DQ68"/>
  <c r="DR68"/>
  <c r="DS68"/>
  <c r="DT68"/>
  <c r="DU68"/>
  <c r="DV68"/>
  <c r="DY68" s="1"/>
  <c r="DW68"/>
  <c r="DX68"/>
  <c r="DZ68"/>
  <c r="EA68"/>
  <c r="EB68"/>
  <c r="EC68"/>
  <c r="ED68"/>
  <c r="EE68"/>
  <c r="EF68"/>
  <c r="EH68"/>
  <c r="K68" i="5" s="1"/>
  <c r="A69" i="3"/>
  <c r="A69" i="5" s="1"/>
  <c r="B69" i="3"/>
  <c r="H69" i="5" s="1"/>
  <c r="C69" i="3"/>
  <c r="I69" i="5" s="1"/>
  <c r="E69" i="3"/>
  <c r="C69" i="5" s="1"/>
  <c r="F69" i="3"/>
  <c r="D69" i="5" s="1"/>
  <c r="G69" i="3"/>
  <c r="E69" i="5" s="1"/>
  <c r="H69" i="3"/>
  <c r="F69" i="5" s="1"/>
  <c r="I69" i="3"/>
  <c r="G69" i="5" s="1"/>
  <c r="J69" i="3"/>
  <c r="K69"/>
  <c r="L69"/>
  <c r="M69"/>
  <c r="N69"/>
  <c r="O69" s="1"/>
  <c r="P69"/>
  <c r="Q69"/>
  <c r="R69"/>
  <c r="S69"/>
  <c r="BX69" s="1"/>
  <c r="T69"/>
  <c r="U69"/>
  <c r="V69"/>
  <c r="W69"/>
  <c r="X69"/>
  <c r="Y69" s="1"/>
  <c r="Z69"/>
  <c r="AA69"/>
  <c r="AB69"/>
  <c r="AC69"/>
  <c r="AD69"/>
  <c r="AE69"/>
  <c r="AF69"/>
  <c r="AG69"/>
  <c r="AH69"/>
  <c r="AI69" s="1"/>
  <c r="AJ69"/>
  <c r="AK69"/>
  <c r="AL69"/>
  <c r="AM69"/>
  <c r="AN69"/>
  <c r="AO69"/>
  <c r="CN69" s="1"/>
  <c r="AP69"/>
  <c r="AQ69"/>
  <c r="AR69"/>
  <c r="AS69" s="1"/>
  <c r="AT69"/>
  <c r="AU69"/>
  <c r="AV69"/>
  <c r="AW69"/>
  <c r="AX69"/>
  <c r="AY69"/>
  <c r="AZ69"/>
  <c r="BA69"/>
  <c r="BB69"/>
  <c r="BC69" s="1"/>
  <c r="BD69"/>
  <c r="BE69"/>
  <c r="BF69"/>
  <c r="BG69"/>
  <c r="CR69" s="1"/>
  <c r="BH69"/>
  <c r="BI69"/>
  <c r="BJ69"/>
  <c r="BK69"/>
  <c r="BL69" s="1"/>
  <c r="BM69"/>
  <c r="BN69"/>
  <c r="CX69" s="1"/>
  <c r="BO69"/>
  <c r="BP69"/>
  <c r="BQ69"/>
  <c r="BR69"/>
  <c r="BS69"/>
  <c r="BT69"/>
  <c r="BU69" s="1"/>
  <c r="BV69"/>
  <c r="CW69" s="1"/>
  <c r="BW69"/>
  <c r="CB69"/>
  <c r="CC69"/>
  <c r="CH69"/>
  <c r="CM69"/>
  <c r="CV69"/>
  <c r="DD69"/>
  <c r="DE69"/>
  <c r="DF69"/>
  <c r="DG69"/>
  <c r="DH69"/>
  <c r="DI69" s="1"/>
  <c r="DJ69"/>
  <c r="DK69" s="1"/>
  <c r="DL69"/>
  <c r="DM69"/>
  <c r="DN69"/>
  <c r="DO69"/>
  <c r="DP69"/>
  <c r="DQ69"/>
  <c r="DR69"/>
  <c r="DS69"/>
  <c r="DT69"/>
  <c r="DU69"/>
  <c r="DV69"/>
  <c r="DY69" s="1"/>
  <c r="DW69"/>
  <c r="DX69"/>
  <c r="DZ69"/>
  <c r="EA69"/>
  <c r="EB69"/>
  <c r="EC69"/>
  <c r="ED69"/>
  <c r="EE69"/>
  <c r="EF69"/>
  <c r="EG69"/>
  <c r="J69" i="5" s="1"/>
  <c r="A70" i="3"/>
  <c r="A70" i="5" s="1"/>
  <c r="B70" i="3"/>
  <c r="H70" i="5" s="1"/>
  <c r="C70" i="3"/>
  <c r="I70" i="5" s="1"/>
  <c r="E70" i="3"/>
  <c r="C70" i="5" s="1"/>
  <c r="F70" i="3"/>
  <c r="D70" i="5" s="1"/>
  <c r="G70" i="3"/>
  <c r="E70" i="5" s="1"/>
  <c r="H70" i="3"/>
  <c r="F70" i="5" s="1"/>
  <c r="I70" i="3"/>
  <c r="G70" i="5" s="1"/>
  <c r="J70" i="3"/>
  <c r="K70"/>
  <c r="L70"/>
  <c r="M70"/>
  <c r="N70"/>
  <c r="O70" s="1"/>
  <c r="P70"/>
  <c r="Q70"/>
  <c r="R70"/>
  <c r="T70"/>
  <c r="U70"/>
  <c r="V70"/>
  <c r="X70"/>
  <c r="Y70" s="1"/>
  <c r="AA70"/>
  <c r="AB70"/>
  <c r="AC70"/>
  <c r="AD70"/>
  <c r="AE70"/>
  <c r="AF70"/>
  <c r="AG70"/>
  <c r="AH70"/>
  <c r="AI70" s="1"/>
  <c r="AJ70"/>
  <c r="AK70"/>
  <c r="AL70"/>
  <c r="AN70"/>
  <c r="AO70"/>
  <c r="AP70"/>
  <c r="AR70"/>
  <c r="AS70" s="1"/>
  <c r="AU70"/>
  <c r="AV70"/>
  <c r="AW70"/>
  <c r="CM70" s="1"/>
  <c r="AX70"/>
  <c r="AY70"/>
  <c r="AZ70"/>
  <c r="BA70"/>
  <c r="BB70"/>
  <c r="BC70" s="1"/>
  <c r="BD70"/>
  <c r="BE70"/>
  <c r="BF70"/>
  <c r="BH70"/>
  <c r="BI70"/>
  <c r="BJ70"/>
  <c r="BM70"/>
  <c r="BN70"/>
  <c r="BO70"/>
  <c r="BQ70"/>
  <c r="BR70" s="1"/>
  <c r="BS70"/>
  <c r="BT70"/>
  <c r="BU70" s="1"/>
  <c r="BV70"/>
  <c r="CW70" s="1"/>
  <c r="CC70"/>
  <c r="CL70"/>
  <c r="CT70"/>
  <c r="CZ70"/>
  <c r="DD70"/>
  <c r="DE70"/>
  <c r="DF70"/>
  <c r="DG70"/>
  <c r="DH70"/>
  <c r="DI70" s="1"/>
  <c r="DJ70"/>
  <c r="DK70" s="1"/>
  <c r="DM70"/>
  <c r="DN70"/>
  <c r="DO70"/>
  <c r="DQ70"/>
  <c r="DR70"/>
  <c r="DS70"/>
  <c r="DT70"/>
  <c r="DU70"/>
  <c r="DV70"/>
  <c r="DY70" s="1"/>
  <c r="DW70"/>
  <c r="DX70"/>
  <c r="DZ70"/>
  <c r="EA70"/>
  <c r="EB70"/>
  <c r="EC70"/>
  <c r="ED70"/>
  <c r="EE70"/>
  <c r="EF70"/>
  <c r="EH70"/>
  <c r="K70" i="5" s="1"/>
  <c r="A71" i="3"/>
  <c r="A71" i="5" s="1"/>
  <c r="B71" i="3"/>
  <c r="H71" i="5" s="1"/>
  <c r="C71" i="3"/>
  <c r="I71" i="5" s="1"/>
  <c r="E71" i="3"/>
  <c r="C71" i="5" s="1"/>
  <c r="F71" i="3"/>
  <c r="D71" i="5" s="1"/>
  <c r="G71" i="3"/>
  <c r="E71" i="5" s="1"/>
  <c r="H71" i="3"/>
  <c r="F71" i="5" s="1"/>
  <c r="I71" i="3"/>
  <c r="G71" i="5" s="1"/>
  <c r="J71" i="3"/>
  <c r="K71"/>
  <c r="L71"/>
  <c r="M71"/>
  <c r="N71"/>
  <c r="O71" s="1"/>
  <c r="P71"/>
  <c r="Q71"/>
  <c r="R71"/>
  <c r="S71"/>
  <c r="BX71" s="1"/>
  <c r="T71"/>
  <c r="U71"/>
  <c r="V71"/>
  <c r="W71"/>
  <c r="X71"/>
  <c r="Y71" s="1"/>
  <c r="Z71"/>
  <c r="AA71"/>
  <c r="AB71"/>
  <c r="AC71"/>
  <c r="AD71"/>
  <c r="CJ71" s="1"/>
  <c r="AE71"/>
  <c r="AF71"/>
  <c r="AG71"/>
  <c r="AH71"/>
  <c r="AI71" s="1"/>
  <c r="AJ71"/>
  <c r="AK71"/>
  <c r="AL71"/>
  <c r="AM71"/>
  <c r="AN71"/>
  <c r="AO71"/>
  <c r="AP71"/>
  <c r="AQ71"/>
  <c r="AR71"/>
  <c r="AS71" s="1"/>
  <c r="AT71"/>
  <c r="AU71"/>
  <c r="AV71"/>
  <c r="AW71"/>
  <c r="AX71"/>
  <c r="AY71"/>
  <c r="AZ71"/>
  <c r="BA71"/>
  <c r="BB71"/>
  <c r="BC71" s="1"/>
  <c r="BD71"/>
  <c r="BE71"/>
  <c r="BF71"/>
  <c r="BG71"/>
  <c r="CR71" s="1"/>
  <c r="BH71"/>
  <c r="BI71"/>
  <c r="BJ71"/>
  <c r="BK71"/>
  <c r="BL71" s="1"/>
  <c r="BM71"/>
  <c r="BN71"/>
  <c r="CX71" s="1"/>
  <c r="BO71"/>
  <c r="BP71"/>
  <c r="BQ71"/>
  <c r="BR71"/>
  <c r="BS71"/>
  <c r="BT71"/>
  <c r="BU71" s="1"/>
  <c r="BV71"/>
  <c r="CW71" s="1"/>
  <c r="BW71"/>
  <c r="CB71"/>
  <c r="CC71"/>
  <c r="CH71"/>
  <c r="CL71"/>
  <c r="CM71"/>
  <c r="CN71"/>
  <c r="CV71"/>
  <c r="DD71"/>
  <c r="DE71"/>
  <c r="DF71"/>
  <c r="DG71"/>
  <c r="DH71"/>
  <c r="DI71" s="1"/>
  <c r="DJ71"/>
  <c r="DK71" s="1"/>
  <c r="DL71"/>
  <c r="DM71"/>
  <c r="DN71"/>
  <c r="DO71"/>
  <c r="DP71"/>
  <c r="DQ71"/>
  <c r="DR71"/>
  <c r="DS71"/>
  <c r="DT71"/>
  <c r="DU71"/>
  <c r="DV71"/>
  <c r="DY71" s="1"/>
  <c r="DW71"/>
  <c r="DX71"/>
  <c r="DZ71"/>
  <c r="EA71"/>
  <c r="EB71"/>
  <c r="EC71"/>
  <c r="ED71"/>
  <c r="EE71"/>
  <c r="EF71"/>
  <c r="EG71"/>
  <c r="J71" i="5" s="1"/>
  <c r="A72" i="3"/>
  <c r="A72" i="5" s="1"/>
  <c r="B72" i="3"/>
  <c r="H72" i="5" s="1"/>
  <c r="C72" i="3"/>
  <c r="I72" i="5" s="1"/>
  <c r="E72" i="3"/>
  <c r="C72" i="5" s="1"/>
  <c r="F72" i="3"/>
  <c r="D72" i="5" s="1"/>
  <c r="G72" i="3"/>
  <c r="E72" i="5" s="1"/>
  <c r="H72" i="3"/>
  <c r="F72" i="5" s="1"/>
  <c r="I72" i="3"/>
  <c r="G72" i="5" s="1"/>
  <c r="J72" i="3"/>
  <c r="K72"/>
  <c r="L72"/>
  <c r="M72"/>
  <c r="N72"/>
  <c r="O72" s="1"/>
  <c r="P72"/>
  <c r="Q72"/>
  <c r="R72"/>
  <c r="T72"/>
  <c r="U72"/>
  <c r="V72"/>
  <c r="X72"/>
  <c r="Y72" s="1"/>
  <c r="AA72"/>
  <c r="AB72"/>
  <c r="AC72"/>
  <c r="AD72"/>
  <c r="AE72"/>
  <c r="AF72"/>
  <c r="AG72"/>
  <c r="AH72"/>
  <c r="AI72" s="1"/>
  <c r="AJ72"/>
  <c r="AK72"/>
  <c r="AL72"/>
  <c r="AN72"/>
  <c r="AO72"/>
  <c r="AP72"/>
  <c r="AR72"/>
  <c r="AS72" s="1"/>
  <c r="AU72"/>
  <c r="AV72"/>
  <c r="AW72"/>
  <c r="CM72" s="1"/>
  <c r="AX72"/>
  <c r="AY72"/>
  <c r="AZ72"/>
  <c r="BA72"/>
  <c r="BB72"/>
  <c r="BC72" s="1"/>
  <c r="BD72"/>
  <c r="BE72"/>
  <c r="BF72"/>
  <c r="BH72"/>
  <c r="BI72"/>
  <c r="BJ72"/>
  <c r="BM72"/>
  <c r="CX72" s="1"/>
  <c r="BN72"/>
  <c r="BO72"/>
  <c r="BQ72"/>
  <c r="BR72" s="1"/>
  <c r="BS72"/>
  <c r="BT72"/>
  <c r="BU72" s="1"/>
  <c r="BV72"/>
  <c r="CW72" s="1"/>
  <c r="CC72"/>
  <c r="CL72"/>
  <c r="CV72"/>
  <c r="CZ72"/>
  <c r="DD72"/>
  <c r="DE72"/>
  <c r="DF72"/>
  <c r="DG72"/>
  <c r="DH72"/>
  <c r="DI72" s="1"/>
  <c r="DJ72"/>
  <c r="DK72" s="1"/>
  <c r="DM72"/>
  <c r="DN72"/>
  <c r="DO72"/>
  <c r="DQ72"/>
  <c r="DR72"/>
  <c r="DS72"/>
  <c r="DT72"/>
  <c r="DU72"/>
  <c r="DV72"/>
  <c r="DY72" s="1"/>
  <c r="DW72"/>
  <c r="DX72"/>
  <c r="DZ72"/>
  <c r="EA72"/>
  <c r="EB72"/>
  <c r="EC72"/>
  <c r="ED72"/>
  <c r="EE72"/>
  <c r="EF72"/>
  <c r="EH72"/>
  <c r="K72" i="5" s="1"/>
  <c r="A73" i="3"/>
  <c r="A73" i="5" s="1"/>
  <c r="B73" i="3"/>
  <c r="H73" i="5" s="1"/>
  <c r="C73" i="3"/>
  <c r="I73" i="5" s="1"/>
  <c r="E73" i="3"/>
  <c r="C73" i="5" s="1"/>
  <c r="F73" i="3"/>
  <c r="D73" i="5" s="1"/>
  <c r="G73" i="3"/>
  <c r="E73" i="5" s="1"/>
  <c r="H73" i="3"/>
  <c r="F73" i="5" s="1"/>
  <c r="I73" i="3"/>
  <c r="G73" i="5" s="1"/>
  <c r="J73" i="3"/>
  <c r="K73"/>
  <c r="L73"/>
  <c r="M73"/>
  <c r="N73"/>
  <c r="O73" s="1"/>
  <c r="P73"/>
  <c r="Q73"/>
  <c r="R73"/>
  <c r="S73"/>
  <c r="T73"/>
  <c r="U73"/>
  <c r="V73"/>
  <c r="W73"/>
  <c r="X73"/>
  <c r="Y73" s="1"/>
  <c r="Z73"/>
  <c r="AA73"/>
  <c r="AB73"/>
  <c r="AC73"/>
  <c r="AD73"/>
  <c r="AE73"/>
  <c r="AF73"/>
  <c r="AG73"/>
  <c r="AH73"/>
  <c r="AI73" s="1"/>
  <c r="AJ73"/>
  <c r="AK73"/>
  <c r="AL73"/>
  <c r="AM73"/>
  <c r="CH73" s="1"/>
  <c r="AN73"/>
  <c r="AO73"/>
  <c r="AP73"/>
  <c r="AQ73"/>
  <c r="AR73"/>
  <c r="AS73" s="1"/>
  <c r="AT73"/>
  <c r="AU73"/>
  <c r="AV73"/>
  <c r="AW73"/>
  <c r="AX73"/>
  <c r="AY73"/>
  <c r="AZ73"/>
  <c r="BA73"/>
  <c r="BB73"/>
  <c r="BC73" s="1"/>
  <c r="BD73"/>
  <c r="BE73"/>
  <c r="BF73"/>
  <c r="BG73"/>
  <c r="CR73" s="1"/>
  <c r="BH73"/>
  <c r="BI73"/>
  <c r="BJ73"/>
  <c r="BK73"/>
  <c r="BL73" s="1"/>
  <c r="BM73"/>
  <c r="BN73"/>
  <c r="BO73"/>
  <c r="BP73"/>
  <c r="BQ73"/>
  <c r="BR73" s="1"/>
  <c r="BS73"/>
  <c r="BT73"/>
  <c r="BU73" s="1"/>
  <c r="BV73"/>
  <c r="CW73" s="1"/>
  <c r="BW73"/>
  <c r="BX73"/>
  <c r="CC73"/>
  <c r="CJ73"/>
  <c r="CM73"/>
  <c r="CV73"/>
  <c r="DD73"/>
  <c r="DE73"/>
  <c r="DF73"/>
  <c r="DG73"/>
  <c r="DH73"/>
  <c r="DI73" s="1"/>
  <c r="DJ73"/>
  <c r="DK73" s="1"/>
  <c r="DL73"/>
  <c r="DM73"/>
  <c r="DN73"/>
  <c r="DO73"/>
  <c r="DP73"/>
  <c r="DQ73"/>
  <c r="DR73"/>
  <c r="DS73"/>
  <c r="DT73"/>
  <c r="DU73"/>
  <c r="DV73"/>
  <c r="DY73" s="1"/>
  <c r="DW73"/>
  <c r="DX73"/>
  <c r="DZ73"/>
  <c r="EA73"/>
  <c r="EB73"/>
  <c r="EC73"/>
  <c r="ED73"/>
  <c r="EE73"/>
  <c r="EF73"/>
  <c r="EG73"/>
  <c r="J73" i="5" s="1"/>
  <c r="A74" i="3"/>
  <c r="A74" i="5" s="1"/>
  <c r="B74" i="3"/>
  <c r="H74" i="5" s="1"/>
  <c r="C74" i="3"/>
  <c r="I74" i="5" s="1"/>
  <c r="E74" i="3"/>
  <c r="C74" i="5" s="1"/>
  <c r="F74" i="3"/>
  <c r="D74" i="5" s="1"/>
  <c r="G74" i="3"/>
  <c r="E74" i="5" s="1"/>
  <c r="H74" i="3"/>
  <c r="F74" i="5" s="1"/>
  <c r="I74" i="3"/>
  <c r="G74" i="5" s="1"/>
  <c r="J74" i="3"/>
  <c r="K74"/>
  <c r="L74"/>
  <c r="M74"/>
  <c r="N74"/>
  <c r="O74" s="1"/>
  <c r="P74"/>
  <c r="Q74"/>
  <c r="R74"/>
  <c r="T74"/>
  <c r="U74"/>
  <c r="V74"/>
  <c r="X74"/>
  <c r="Y74" s="1"/>
  <c r="AA74"/>
  <c r="AB74"/>
  <c r="AC74"/>
  <c r="AD74"/>
  <c r="AE74"/>
  <c r="AF74"/>
  <c r="AG74"/>
  <c r="AH74"/>
  <c r="AI74" s="1"/>
  <c r="AJ74"/>
  <c r="AK74"/>
  <c r="AL74"/>
  <c r="AN74"/>
  <c r="AO74"/>
  <c r="AP74"/>
  <c r="AR74"/>
  <c r="AS74" s="1"/>
  <c r="AU74"/>
  <c r="AV74"/>
  <c r="AW74"/>
  <c r="CM74" s="1"/>
  <c r="AX74"/>
  <c r="AY74"/>
  <c r="AZ74"/>
  <c r="BA74"/>
  <c r="BB74"/>
  <c r="BC74" s="1"/>
  <c r="BD74"/>
  <c r="BE74"/>
  <c r="BF74"/>
  <c r="BH74"/>
  <c r="BI74"/>
  <c r="BJ74"/>
  <c r="BM74"/>
  <c r="BN74"/>
  <c r="BO74"/>
  <c r="BQ74"/>
  <c r="BR74" s="1"/>
  <c r="BS74"/>
  <c r="BT74"/>
  <c r="BU74" s="1"/>
  <c r="BV74"/>
  <c r="CW74" s="1"/>
  <c r="CC74"/>
  <c r="CL74"/>
  <c r="CT74"/>
  <c r="CZ74"/>
  <c r="DD74"/>
  <c r="DE74"/>
  <c r="DF74"/>
  <c r="DG74"/>
  <c r="DH74"/>
  <c r="DI74" s="1"/>
  <c r="DJ74"/>
  <c r="DK74" s="1"/>
  <c r="DM74"/>
  <c r="DN74"/>
  <c r="DO74"/>
  <c r="DQ74"/>
  <c r="DR74"/>
  <c r="DS74"/>
  <c r="DT74"/>
  <c r="DU74"/>
  <c r="DV74"/>
  <c r="DY74" s="1"/>
  <c r="DW74"/>
  <c r="DX74"/>
  <c r="DZ74"/>
  <c r="EA74"/>
  <c r="EB74"/>
  <c r="EC74"/>
  <c r="ED74"/>
  <c r="EE74"/>
  <c r="EF74"/>
  <c r="EH74"/>
  <c r="K74" i="5" s="1"/>
  <c r="A75" i="3"/>
  <c r="A75" i="5" s="1"/>
  <c r="B75" i="3"/>
  <c r="H75" i="5" s="1"/>
  <c r="C75" i="3"/>
  <c r="I75" i="5" s="1"/>
  <c r="E75" i="3"/>
  <c r="C75" i="5" s="1"/>
  <c r="F75" i="3"/>
  <c r="D75" i="5" s="1"/>
  <c r="G75" i="3"/>
  <c r="E75" i="5" s="1"/>
  <c r="H75" i="3"/>
  <c r="F75" i="5" s="1"/>
  <c r="I75" i="3"/>
  <c r="G75" i="5" s="1"/>
  <c r="J75" i="3"/>
  <c r="K75"/>
  <c r="L75"/>
  <c r="M75"/>
  <c r="N75"/>
  <c r="O75" s="1"/>
  <c r="P75"/>
  <c r="Q75"/>
  <c r="R75"/>
  <c r="S75"/>
  <c r="BX75" s="1"/>
  <c r="T75"/>
  <c r="U75"/>
  <c r="V75"/>
  <c r="W75"/>
  <c r="X75"/>
  <c r="Y75" s="1"/>
  <c r="Z75"/>
  <c r="AA75"/>
  <c r="AB75"/>
  <c r="AC75"/>
  <c r="AD75"/>
  <c r="CJ75" s="1"/>
  <c r="AE75"/>
  <c r="AF75"/>
  <c r="AG75"/>
  <c r="AH75"/>
  <c r="AI75" s="1"/>
  <c r="AJ75"/>
  <c r="AK75"/>
  <c r="AL75"/>
  <c r="AM75"/>
  <c r="AN75"/>
  <c r="AO75"/>
  <c r="AP75"/>
  <c r="AQ75"/>
  <c r="AR75"/>
  <c r="AS75" s="1"/>
  <c r="AT75"/>
  <c r="AU75"/>
  <c r="AV75"/>
  <c r="AW75"/>
  <c r="AX75"/>
  <c r="AY75"/>
  <c r="AZ75"/>
  <c r="BA75"/>
  <c r="BB75"/>
  <c r="BC75" s="1"/>
  <c r="BD75"/>
  <c r="BE75"/>
  <c r="BF75"/>
  <c r="BG75"/>
  <c r="CR75" s="1"/>
  <c r="BH75"/>
  <c r="BI75"/>
  <c r="BJ75"/>
  <c r="BK75"/>
  <c r="BL75" s="1"/>
  <c r="BM75"/>
  <c r="BN75"/>
  <c r="CX75" s="1"/>
  <c r="BO75"/>
  <c r="BP75"/>
  <c r="BQ75"/>
  <c r="BR75"/>
  <c r="BS75"/>
  <c r="BT75"/>
  <c r="BU75" s="1"/>
  <c r="BV75"/>
  <c r="CW75" s="1"/>
  <c r="BW75"/>
  <c r="CB75"/>
  <c r="CC75"/>
  <c r="CH75"/>
  <c r="CL75"/>
  <c r="CM75"/>
  <c r="CN75"/>
  <c r="CV75"/>
  <c r="DD75"/>
  <c r="DE75"/>
  <c r="DF75"/>
  <c r="DG75"/>
  <c r="DH75"/>
  <c r="DI75" s="1"/>
  <c r="DJ75"/>
  <c r="DK75" s="1"/>
  <c r="DL75"/>
  <c r="DM75"/>
  <c r="DN75"/>
  <c r="DO75"/>
  <c r="DP75"/>
  <c r="DQ75"/>
  <c r="DR75"/>
  <c r="DS75"/>
  <c r="DT75"/>
  <c r="DU75"/>
  <c r="DV75"/>
  <c r="DY75" s="1"/>
  <c r="DW75"/>
  <c r="DX75"/>
  <c r="DZ75"/>
  <c r="EA75"/>
  <c r="EB75"/>
  <c r="EC75"/>
  <c r="ED75"/>
  <c r="EE75"/>
  <c r="EF75"/>
  <c r="EG75"/>
  <c r="J75" i="5" s="1"/>
  <c r="A76" i="3"/>
  <c r="A76" i="5" s="1"/>
  <c r="B76" i="3"/>
  <c r="H76" i="5" s="1"/>
  <c r="C76" i="3"/>
  <c r="I76" i="5" s="1"/>
  <c r="E76" i="3"/>
  <c r="C76" i="5" s="1"/>
  <c r="F76" i="3"/>
  <c r="D76" i="5" s="1"/>
  <c r="G76" i="3"/>
  <c r="E76" i="5" s="1"/>
  <c r="H76" i="3"/>
  <c r="F76" i="5" s="1"/>
  <c r="I76" i="3"/>
  <c r="G76" i="5" s="1"/>
  <c r="J76" i="3"/>
  <c r="K76"/>
  <c r="L76"/>
  <c r="M76"/>
  <c r="N76"/>
  <c r="O76" s="1"/>
  <c r="P76"/>
  <c r="Q76"/>
  <c r="R76"/>
  <c r="T76"/>
  <c r="U76"/>
  <c r="V76"/>
  <c r="X76"/>
  <c r="Y76" s="1"/>
  <c r="AA76"/>
  <c r="AB76"/>
  <c r="AC76"/>
  <c r="AD76"/>
  <c r="AE76"/>
  <c r="AF76"/>
  <c r="AG76"/>
  <c r="AH76"/>
  <c r="AI76" s="1"/>
  <c r="AJ76"/>
  <c r="AK76"/>
  <c r="AL76"/>
  <c r="AN76"/>
  <c r="CN76" s="1"/>
  <c r="AO76"/>
  <c r="AP76"/>
  <c r="AR76"/>
  <c r="AS76" s="1"/>
  <c r="AU76"/>
  <c r="AV76"/>
  <c r="AW76"/>
  <c r="CM76" s="1"/>
  <c r="AX76"/>
  <c r="AY76"/>
  <c r="AZ76"/>
  <c r="BA76"/>
  <c r="BB76"/>
  <c r="BC76" s="1"/>
  <c r="BD76"/>
  <c r="BE76"/>
  <c r="BF76"/>
  <c r="BH76"/>
  <c r="BI76"/>
  <c r="BJ76"/>
  <c r="BM76"/>
  <c r="BN76"/>
  <c r="BO76"/>
  <c r="BQ76"/>
  <c r="BR76" s="1"/>
  <c r="BS76"/>
  <c r="BT76"/>
  <c r="BU76" s="1"/>
  <c r="BV76"/>
  <c r="CW76" s="1"/>
  <c r="CC76"/>
  <c r="CL76"/>
  <c r="CT76"/>
  <c r="CZ76"/>
  <c r="DD76"/>
  <c r="DE76"/>
  <c r="DF76"/>
  <c r="DG76"/>
  <c r="DH76"/>
  <c r="DI76" s="1"/>
  <c r="DJ76"/>
  <c r="DK76" s="1"/>
  <c r="DM76"/>
  <c r="DN76"/>
  <c r="DO76"/>
  <c r="DQ76"/>
  <c r="DR76"/>
  <c r="DS76"/>
  <c r="DT76"/>
  <c r="DU76"/>
  <c r="DV76"/>
  <c r="DY76" s="1"/>
  <c r="DW76"/>
  <c r="DX76"/>
  <c r="DZ76"/>
  <c r="EA76"/>
  <c r="EB76"/>
  <c r="EC76"/>
  <c r="ED76"/>
  <c r="EE76"/>
  <c r="EF76"/>
  <c r="EH76"/>
  <c r="K76" i="5" s="1"/>
  <c r="A77" i="3"/>
  <c r="A77" i="5" s="1"/>
  <c r="B77" i="3"/>
  <c r="H77" i="5" s="1"/>
  <c r="C77" i="3"/>
  <c r="I77" i="5" s="1"/>
  <c r="E77" i="3"/>
  <c r="C77" i="5" s="1"/>
  <c r="F77" i="3"/>
  <c r="D77" i="5" s="1"/>
  <c r="G77" i="3"/>
  <c r="E77" i="5" s="1"/>
  <c r="H77" i="3"/>
  <c r="F77" i="5" s="1"/>
  <c r="I77" i="3"/>
  <c r="G77" i="5" s="1"/>
  <c r="J77" i="3"/>
  <c r="K77"/>
  <c r="L77"/>
  <c r="M77"/>
  <c r="N77"/>
  <c r="O77" s="1"/>
  <c r="P77"/>
  <c r="Q77"/>
  <c r="R77"/>
  <c r="S77"/>
  <c r="BX77" s="1"/>
  <c r="T77"/>
  <c r="U77"/>
  <c r="V77"/>
  <c r="W77"/>
  <c r="X77"/>
  <c r="Y77" s="1"/>
  <c r="Z77"/>
  <c r="AA77"/>
  <c r="AB77"/>
  <c r="AC77"/>
  <c r="AD77"/>
  <c r="CJ77" s="1"/>
  <c r="AE77"/>
  <c r="AF77"/>
  <c r="AG77"/>
  <c r="AH77"/>
  <c r="AI77" s="1"/>
  <c r="AJ77"/>
  <c r="AK77"/>
  <c r="AL77"/>
  <c r="AM77"/>
  <c r="AN77"/>
  <c r="AO77"/>
  <c r="AP77"/>
  <c r="AQ77"/>
  <c r="AR77"/>
  <c r="AS77" s="1"/>
  <c r="AT77"/>
  <c r="AU77"/>
  <c r="AV77"/>
  <c r="AW77"/>
  <c r="AX77"/>
  <c r="CT77" s="1"/>
  <c r="AY77"/>
  <c r="AZ77"/>
  <c r="BA77"/>
  <c r="BB77"/>
  <c r="BC77" s="1"/>
  <c r="BD77"/>
  <c r="BE77"/>
  <c r="BF77"/>
  <c r="BG77"/>
  <c r="BH77"/>
  <c r="BI77"/>
  <c r="BJ77"/>
  <c r="BK77"/>
  <c r="BL77" s="1"/>
  <c r="BM77"/>
  <c r="BN77"/>
  <c r="CX77" s="1"/>
  <c r="BO77"/>
  <c r="BP77"/>
  <c r="BQ77"/>
  <c r="BR77"/>
  <c r="BS77"/>
  <c r="BT77"/>
  <c r="BU77" s="1"/>
  <c r="BV77"/>
  <c r="CW77" s="1"/>
  <c r="BW77"/>
  <c r="CB77"/>
  <c r="CC77"/>
  <c r="CH77"/>
  <c r="CL77"/>
  <c r="CM77"/>
  <c r="CR77"/>
  <c r="CV77"/>
  <c r="DD77"/>
  <c r="DE77"/>
  <c r="DF77"/>
  <c r="DG77"/>
  <c r="DH77"/>
  <c r="DI77" s="1"/>
  <c r="DJ77"/>
  <c r="DK77" s="1"/>
  <c r="DL77"/>
  <c r="DM77"/>
  <c r="DN77"/>
  <c r="DO77"/>
  <c r="DP77"/>
  <c r="DQ77"/>
  <c r="DR77"/>
  <c r="DS77"/>
  <c r="DT77"/>
  <c r="DU77"/>
  <c r="DV77"/>
  <c r="DY77" s="1"/>
  <c r="DW77"/>
  <c r="DX77"/>
  <c r="DZ77"/>
  <c r="EA77"/>
  <c r="EB77"/>
  <c r="EC77"/>
  <c r="ED77"/>
  <c r="EE77"/>
  <c r="EF77"/>
  <c r="EG77"/>
  <c r="J77" i="5" s="1"/>
  <c r="A78" i="3"/>
  <c r="A78" i="5" s="1"/>
  <c r="B78" i="3"/>
  <c r="H78" i="5" s="1"/>
  <c r="C78" i="3"/>
  <c r="I78" i="5" s="1"/>
  <c r="B78"/>
  <c r="E78" i="3"/>
  <c r="C78" i="5" s="1"/>
  <c r="F78" i="3"/>
  <c r="D78" i="5" s="1"/>
  <c r="G78" i="3"/>
  <c r="E78" i="5" s="1"/>
  <c r="H78" i="3"/>
  <c r="F78" i="5" s="1"/>
  <c r="I78" i="3"/>
  <c r="G78" i="5" s="1"/>
  <c r="J78" i="3"/>
  <c r="K78"/>
  <c r="L78"/>
  <c r="M78"/>
  <c r="N78"/>
  <c r="O78" s="1"/>
  <c r="P78"/>
  <c r="Q78"/>
  <c r="R78"/>
  <c r="T78"/>
  <c r="U78"/>
  <c r="V78"/>
  <c r="X78"/>
  <c r="Y78" s="1"/>
  <c r="AA78"/>
  <c r="AB78"/>
  <c r="AC78"/>
  <c r="AD78"/>
  <c r="AE78"/>
  <c r="AF78"/>
  <c r="AG78"/>
  <c r="AH78"/>
  <c r="AI78" s="1"/>
  <c r="AJ78"/>
  <c r="AK78"/>
  <c r="AL78"/>
  <c r="AN78"/>
  <c r="AO78"/>
  <c r="AP78"/>
  <c r="AR78"/>
  <c r="AS78" s="1"/>
  <c r="AU78"/>
  <c r="AV78"/>
  <c r="AW78"/>
  <c r="CM78" s="1"/>
  <c r="AX78"/>
  <c r="AY78"/>
  <c r="CT78" s="1"/>
  <c r="AZ78"/>
  <c r="BA78"/>
  <c r="BB78"/>
  <c r="BC78" s="1"/>
  <c r="BD78"/>
  <c r="BE78"/>
  <c r="BF78"/>
  <c r="BH78"/>
  <c r="BI78"/>
  <c r="BJ78"/>
  <c r="BM78"/>
  <c r="BN78"/>
  <c r="BO78"/>
  <c r="BQ78"/>
  <c r="BR78" s="1"/>
  <c r="BS78"/>
  <c r="BT78"/>
  <c r="BU78" s="1"/>
  <c r="BV78"/>
  <c r="CW78" s="1"/>
  <c r="CC78"/>
  <c r="CL78"/>
  <c r="CZ78"/>
  <c r="DD78"/>
  <c r="DE78"/>
  <c r="DF78"/>
  <c r="DG78"/>
  <c r="DH78"/>
  <c r="DI78" s="1"/>
  <c r="DJ78"/>
  <c r="DK78" s="1"/>
  <c r="DM78"/>
  <c r="DN78"/>
  <c r="DO78"/>
  <c r="DQ78"/>
  <c r="DR78"/>
  <c r="DS78"/>
  <c r="DT78"/>
  <c r="DU78"/>
  <c r="DV78"/>
  <c r="DY78" s="1"/>
  <c r="DW78"/>
  <c r="DX78"/>
  <c r="DZ78"/>
  <c r="EA78"/>
  <c r="EB78"/>
  <c r="EC78"/>
  <c r="ED78"/>
  <c r="EE78"/>
  <c r="EF78"/>
  <c r="EH78"/>
  <c r="K78" i="5" s="1"/>
  <c r="A79" i="3"/>
  <c r="A79" i="5" s="1"/>
  <c r="B79" i="3"/>
  <c r="H79" i="5" s="1"/>
  <c r="C79" i="3"/>
  <c r="I79" i="5" s="1"/>
  <c r="E79" i="3"/>
  <c r="C79" i="5" s="1"/>
  <c r="F79" i="3"/>
  <c r="D79" i="5" s="1"/>
  <c r="G79" i="3"/>
  <c r="E79" i="5" s="1"/>
  <c r="H79" i="3"/>
  <c r="F79" i="5" s="1"/>
  <c r="I79" i="3"/>
  <c r="G79" i="5" s="1"/>
  <c r="J79" i="3"/>
  <c r="K79"/>
  <c r="L79"/>
  <c r="M79"/>
  <c r="N79"/>
  <c r="O79" s="1"/>
  <c r="P79"/>
  <c r="Q79"/>
  <c r="R79"/>
  <c r="S79"/>
  <c r="BX79" s="1"/>
  <c r="T79"/>
  <c r="U79"/>
  <c r="V79"/>
  <c r="W79"/>
  <c r="X79"/>
  <c r="Y79" s="1"/>
  <c r="Z79"/>
  <c r="AA79"/>
  <c r="AB79"/>
  <c r="AC79"/>
  <c r="CC79" s="1"/>
  <c r="AD79"/>
  <c r="AE79"/>
  <c r="AF79"/>
  <c r="AG79"/>
  <c r="AH79"/>
  <c r="AI79" s="1"/>
  <c r="AJ79"/>
  <c r="AK79"/>
  <c r="AL79"/>
  <c r="AM79"/>
  <c r="CH79" s="1"/>
  <c r="AN79"/>
  <c r="AO79"/>
  <c r="CN79" s="1"/>
  <c r="AP79"/>
  <c r="AQ79"/>
  <c r="AR79"/>
  <c r="AS79" s="1"/>
  <c r="AT79"/>
  <c r="AU79"/>
  <c r="AV79"/>
  <c r="AW79"/>
  <c r="AX79"/>
  <c r="CT79" s="1"/>
  <c r="AY79"/>
  <c r="AZ79"/>
  <c r="BA79"/>
  <c r="BB79"/>
  <c r="BC79" s="1"/>
  <c r="BD79"/>
  <c r="BE79"/>
  <c r="BF79"/>
  <c r="BG79"/>
  <c r="CR79" s="1"/>
  <c r="BH79"/>
  <c r="BI79"/>
  <c r="BJ79"/>
  <c r="BK79"/>
  <c r="BL79" s="1"/>
  <c r="BM79"/>
  <c r="BN79"/>
  <c r="CX79" s="1"/>
  <c r="BO79"/>
  <c r="BP79"/>
  <c r="BQ79"/>
  <c r="BR79"/>
  <c r="BS79"/>
  <c r="BT79"/>
  <c r="BU79" s="1"/>
  <c r="BV79"/>
  <c r="CW79" s="1"/>
  <c r="BW79"/>
  <c r="CM79"/>
  <c r="CV79"/>
  <c r="DD79"/>
  <c r="DE79"/>
  <c r="DF79"/>
  <c r="DG79"/>
  <c r="DH79"/>
  <c r="DI79" s="1"/>
  <c r="DJ79"/>
  <c r="DK79" s="1"/>
  <c r="DL79"/>
  <c r="DM79"/>
  <c r="DN79"/>
  <c r="DO79"/>
  <c r="DP79"/>
  <c r="DQ79"/>
  <c r="DR79"/>
  <c r="DS79"/>
  <c r="DT79"/>
  <c r="DU79"/>
  <c r="DV79"/>
  <c r="DY79" s="1"/>
  <c r="DW79"/>
  <c r="DX79"/>
  <c r="DZ79"/>
  <c r="EA79"/>
  <c r="EB79"/>
  <c r="EC79"/>
  <c r="ED79"/>
  <c r="EE79"/>
  <c r="EF79"/>
  <c r="EG79"/>
  <c r="J79" i="5" s="1"/>
  <c r="A80" i="3"/>
  <c r="A80" i="5" s="1"/>
  <c r="B80" i="3"/>
  <c r="H80" i="5" s="1"/>
  <c r="C80" i="3"/>
  <c r="I80" i="5" s="1"/>
  <c r="B80"/>
  <c r="E80" i="3"/>
  <c r="C80" i="5" s="1"/>
  <c r="F80" i="3"/>
  <c r="D80" i="5" s="1"/>
  <c r="G80" i="3"/>
  <c r="E80" i="5" s="1"/>
  <c r="H80" i="3"/>
  <c r="F80" i="5" s="1"/>
  <c r="I80" i="3"/>
  <c r="G80" i="5" s="1"/>
  <c r="J80" i="3"/>
  <c r="K80"/>
  <c r="L80"/>
  <c r="M80"/>
  <c r="N80"/>
  <c r="O80" s="1"/>
  <c r="P80"/>
  <c r="Q80"/>
  <c r="R80"/>
  <c r="T80"/>
  <c r="U80"/>
  <c r="V80"/>
  <c r="X80"/>
  <c r="Y80" s="1"/>
  <c r="AA80"/>
  <c r="AB80"/>
  <c r="AC80"/>
  <c r="AD80"/>
  <c r="AE80"/>
  <c r="AF80"/>
  <c r="AG80"/>
  <c r="AH80"/>
  <c r="AI80" s="1"/>
  <c r="AJ80"/>
  <c r="AK80"/>
  <c r="AL80"/>
  <c r="AN80"/>
  <c r="AO80"/>
  <c r="AP80"/>
  <c r="AR80"/>
  <c r="AS80" s="1"/>
  <c r="AU80"/>
  <c r="AV80"/>
  <c r="AW80"/>
  <c r="CM80" s="1"/>
  <c r="AX80"/>
  <c r="AY80"/>
  <c r="CT80" s="1"/>
  <c r="AZ80"/>
  <c r="BA80"/>
  <c r="BB80"/>
  <c r="BC80" s="1"/>
  <c r="BD80"/>
  <c r="BE80"/>
  <c r="BF80"/>
  <c r="BH80"/>
  <c r="BI80"/>
  <c r="BJ80"/>
  <c r="BM80"/>
  <c r="BN80"/>
  <c r="BO80"/>
  <c r="BQ80"/>
  <c r="BR80" s="1"/>
  <c r="BS80"/>
  <c r="BT80"/>
  <c r="BU80" s="1"/>
  <c r="BV80"/>
  <c r="CW80" s="1"/>
  <c r="CC80"/>
  <c r="CL80"/>
  <c r="CZ80"/>
  <c r="DD80"/>
  <c r="DE80"/>
  <c r="DF80"/>
  <c r="DG80"/>
  <c r="DH80"/>
  <c r="DI80" s="1"/>
  <c r="DJ80"/>
  <c r="DK80" s="1"/>
  <c r="DM80"/>
  <c r="DN80"/>
  <c r="DO80"/>
  <c r="DQ80"/>
  <c r="DR80"/>
  <c r="DS80"/>
  <c r="DT80"/>
  <c r="DU80"/>
  <c r="DV80"/>
  <c r="DY80" s="1"/>
  <c r="DW80"/>
  <c r="DX80"/>
  <c r="DZ80"/>
  <c r="EA80"/>
  <c r="EB80"/>
  <c r="EC80"/>
  <c r="ED80"/>
  <c r="EE80"/>
  <c r="EF80"/>
  <c r="EH80"/>
  <c r="K80" i="5" s="1"/>
  <c r="A81" i="3"/>
  <c r="A81" i="5" s="1"/>
  <c r="B81" i="3"/>
  <c r="H81" i="5" s="1"/>
  <c r="C81" i="3"/>
  <c r="I81" i="5" s="1"/>
  <c r="E81" i="3"/>
  <c r="C81" i="5" s="1"/>
  <c r="F81" i="3"/>
  <c r="D81" i="5" s="1"/>
  <c r="G81" i="3"/>
  <c r="E81" i="5" s="1"/>
  <c r="H81" i="3"/>
  <c r="F81" i="5" s="1"/>
  <c r="I81" i="3"/>
  <c r="G81" i="5" s="1"/>
  <c r="J81" i="3"/>
  <c r="K81"/>
  <c r="L81"/>
  <c r="M81"/>
  <c r="N81"/>
  <c r="O81" s="1"/>
  <c r="P81"/>
  <c r="Q81"/>
  <c r="R81"/>
  <c r="S81"/>
  <c r="BX81" s="1"/>
  <c r="T81"/>
  <c r="U81"/>
  <c r="V81"/>
  <c r="W81"/>
  <c r="X81"/>
  <c r="Y81" s="1"/>
  <c r="Z81"/>
  <c r="AA81"/>
  <c r="AB81"/>
  <c r="AC81"/>
  <c r="CC81" s="1"/>
  <c r="AD81"/>
  <c r="AE81"/>
  <c r="AF81"/>
  <c r="AG81"/>
  <c r="AH81"/>
  <c r="AI81" s="1"/>
  <c r="AJ81"/>
  <c r="AK81"/>
  <c r="AL81"/>
  <c r="AM81"/>
  <c r="CH81" s="1"/>
  <c r="AN81"/>
  <c r="AO81"/>
  <c r="CN81" s="1"/>
  <c r="AP81"/>
  <c r="AQ81"/>
  <c r="AR81"/>
  <c r="AS81" s="1"/>
  <c r="AT81"/>
  <c r="AU81"/>
  <c r="AV81"/>
  <c r="AW81"/>
  <c r="AX81"/>
  <c r="CT81" s="1"/>
  <c r="AY81"/>
  <c r="AZ81"/>
  <c r="BA81"/>
  <c r="BB81"/>
  <c r="BC81" s="1"/>
  <c r="BD81"/>
  <c r="BE81"/>
  <c r="BF81"/>
  <c r="BG81"/>
  <c r="CR81" s="1"/>
  <c r="BH81"/>
  <c r="BI81"/>
  <c r="BJ81"/>
  <c r="BK81"/>
  <c r="BL81" s="1"/>
  <c r="BM81"/>
  <c r="BN81"/>
  <c r="CX81" s="1"/>
  <c r="BO81"/>
  <c r="BP81"/>
  <c r="BQ81"/>
  <c r="BR81"/>
  <c r="BS81"/>
  <c r="BT81"/>
  <c r="BU81" s="1"/>
  <c r="BV81"/>
  <c r="CW81" s="1"/>
  <c r="BW81"/>
  <c r="CM81"/>
  <c r="CV81"/>
  <c r="DD81"/>
  <c r="DE81"/>
  <c r="DF81"/>
  <c r="DG81"/>
  <c r="DH81"/>
  <c r="DI81" s="1"/>
  <c r="DJ81"/>
  <c r="DK81" s="1"/>
  <c r="DL81"/>
  <c r="DM81"/>
  <c r="DN81"/>
  <c r="DO81"/>
  <c r="DP81"/>
  <c r="DQ81"/>
  <c r="DR81"/>
  <c r="DS81"/>
  <c r="DT81"/>
  <c r="DU81"/>
  <c r="DV81"/>
  <c r="DY81" s="1"/>
  <c r="DW81"/>
  <c r="DX81"/>
  <c r="DZ81"/>
  <c r="EA81"/>
  <c r="EB81"/>
  <c r="EC81"/>
  <c r="ED81"/>
  <c r="EE81"/>
  <c r="EF81"/>
  <c r="EG81"/>
  <c r="J81" i="5" s="1"/>
  <c r="A82" i="3"/>
  <c r="A82" i="5" s="1"/>
  <c r="B82" i="3"/>
  <c r="H82" i="5" s="1"/>
  <c r="C82" i="3"/>
  <c r="I82" i="5" s="1"/>
  <c r="B82"/>
  <c r="E82" i="3"/>
  <c r="C82" i="5" s="1"/>
  <c r="F82" i="3"/>
  <c r="D82" i="5" s="1"/>
  <c r="G82" i="3"/>
  <c r="E82" i="5" s="1"/>
  <c r="H82" i="3"/>
  <c r="F82" i="5" s="1"/>
  <c r="I82" i="3"/>
  <c r="G82" i="5" s="1"/>
  <c r="J82" i="3"/>
  <c r="K82"/>
  <c r="L82"/>
  <c r="M82"/>
  <c r="N82"/>
  <c r="O82" s="1"/>
  <c r="P82"/>
  <c r="Q82"/>
  <c r="R82"/>
  <c r="T82"/>
  <c r="U82"/>
  <c r="V82"/>
  <c r="X82"/>
  <c r="Y82" s="1"/>
  <c r="AA82"/>
  <c r="AB82"/>
  <c r="AC82"/>
  <c r="AD82"/>
  <c r="AE82"/>
  <c r="AF82"/>
  <c r="AG82"/>
  <c r="AH82"/>
  <c r="AI82" s="1"/>
  <c r="AJ82"/>
  <c r="AK82"/>
  <c r="AL82"/>
  <c r="AN82"/>
  <c r="AO82"/>
  <c r="AP82"/>
  <c r="AR82"/>
  <c r="AS82" s="1"/>
  <c r="AU82"/>
  <c r="AV82"/>
  <c r="AW82"/>
  <c r="CM82" s="1"/>
  <c r="AX82"/>
  <c r="AY82"/>
  <c r="CT82" s="1"/>
  <c r="AZ82"/>
  <c r="BA82"/>
  <c r="BB82"/>
  <c r="BC82" s="1"/>
  <c r="BD82"/>
  <c r="BE82"/>
  <c r="BF82"/>
  <c r="BH82"/>
  <c r="BI82"/>
  <c r="BJ82"/>
  <c r="BM82"/>
  <c r="BN82"/>
  <c r="BO82"/>
  <c r="BQ82"/>
  <c r="BR82" s="1"/>
  <c r="BS82"/>
  <c r="BT82"/>
  <c r="BU82" s="1"/>
  <c r="BV82"/>
  <c r="CW82" s="1"/>
  <c r="CC82"/>
  <c r="CL82"/>
  <c r="CZ82"/>
  <c r="DD82"/>
  <c r="DE82"/>
  <c r="DF82"/>
  <c r="DG82"/>
  <c r="DH82"/>
  <c r="DI82" s="1"/>
  <c r="DJ82"/>
  <c r="DK82" s="1"/>
  <c r="DM82"/>
  <c r="DN82"/>
  <c r="DO82"/>
  <c r="DQ82"/>
  <c r="DR82"/>
  <c r="DS82"/>
  <c r="DT82"/>
  <c r="DU82"/>
  <c r="DV82"/>
  <c r="DY82" s="1"/>
  <c r="DW82"/>
  <c r="DX82"/>
  <c r="DZ82"/>
  <c r="EA82"/>
  <c r="EB82"/>
  <c r="EC82"/>
  <c r="ED82"/>
  <c r="EE82"/>
  <c r="EF82"/>
  <c r="EH82"/>
  <c r="K82" i="5" s="1"/>
  <c r="A83" i="3"/>
  <c r="A83" i="5" s="1"/>
  <c r="B83" i="3"/>
  <c r="H83" i="5" s="1"/>
  <c r="C83" i="3"/>
  <c r="I83" i="5" s="1"/>
  <c r="E83" i="3"/>
  <c r="C83" i="5" s="1"/>
  <c r="F83" i="3"/>
  <c r="D83" i="5" s="1"/>
  <c r="G83" i="3"/>
  <c r="E83" i="5" s="1"/>
  <c r="H83" i="3"/>
  <c r="F83" i="5" s="1"/>
  <c r="I83" i="3"/>
  <c r="G83" i="5" s="1"/>
  <c r="J83" i="3"/>
  <c r="K83"/>
  <c r="L83"/>
  <c r="M83"/>
  <c r="N83"/>
  <c r="O83" s="1"/>
  <c r="P83"/>
  <c r="Q83"/>
  <c r="R83"/>
  <c r="S83"/>
  <c r="BX83" s="1"/>
  <c r="T83"/>
  <c r="U83"/>
  <c r="V83"/>
  <c r="W83"/>
  <c r="X83"/>
  <c r="Y83" s="1"/>
  <c r="Z83"/>
  <c r="AA83"/>
  <c r="AB83"/>
  <c r="AC83"/>
  <c r="CC83" s="1"/>
  <c r="AD83"/>
  <c r="CJ83" s="1"/>
  <c r="AE83"/>
  <c r="AF83"/>
  <c r="AG83"/>
  <c r="AH83"/>
  <c r="AI83" s="1"/>
  <c r="AJ83"/>
  <c r="AK83"/>
  <c r="AL83"/>
  <c r="AM83"/>
  <c r="CH83" s="1"/>
  <c r="AN83"/>
  <c r="AO83"/>
  <c r="CN83" s="1"/>
  <c r="AP83"/>
  <c r="AQ83"/>
  <c r="AR83"/>
  <c r="AS83" s="1"/>
  <c r="AT83"/>
  <c r="AU83"/>
  <c r="AV83"/>
  <c r="AW83"/>
  <c r="AX83"/>
  <c r="CT83" s="1"/>
  <c r="AY83"/>
  <c r="AZ83"/>
  <c r="BA83"/>
  <c r="BB83"/>
  <c r="BC83" s="1"/>
  <c r="BD83"/>
  <c r="BE83"/>
  <c r="BF83"/>
  <c r="BG83"/>
  <c r="CR83" s="1"/>
  <c r="BH83"/>
  <c r="BI83"/>
  <c r="BJ83"/>
  <c r="BK83"/>
  <c r="BL83" s="1"/>
  <c r="BM83"/>
  <c r="BN83"/>
  <c r="CX83" s="1"/>
  <c r="BO83"/>
  <c r="BP83"/>
  <c r="BQ83"/>
  <c r="BR83"/>
  <c r="BS83"/>
  <c r="BT83"/>
  <c r="BU83" s="1"/>
  <c r="BV83"/>
  <c r="CW83" s="1"/>
  <c r="BW83"/>
  <c r="CD83"/>
  <c r="CM83"/>
  <c r="CV83"/>
  <c r="DD83"/>
  <c r="DE83"/>
  <c r="DF83"/>
  <c r="DG83"/>
  <c r="DH83"/>
  <c r="DI83" s="1"/>
  <c r="DJ83"/>
  <c r="DK83" s="1"/>
  <c r="DL83"/>
  <c r="DM83"/>
  <c r="DN83"/>
  <c r="DO83"/>
  <c r="DP83"/>
  <c r="DQ83"/>
  <c r="DR83"/>
  <c r="DS83"/>
  <c r="DT83"/>
  <c r="DU83"/>
  <c r="DV83"/>
  <c r="DY83" s="1"/>
  <c r="DW83"/>
  <c r="DX83"/>
  <c r="DZ83"/>
  <c r="EA83"/>
  <c r="EB83"/>
  <c r="EC83"/>
  <c r="ED83"/>
  <c r="EE83"/>
  <c r="EF83"/>
  <c r="EG83"/>
  <c r="J83" i="5" s="1"/>
  <c r="A84" i="3"/>
  <c r="A84" i="5" s="1"/>
  <c r="B84" i="3"/>
  <c r="H84" i="5" s="1"/>
  <c r="C84" i="3"/>
  <c r="I84" i="5" s="1"/>
  <c r="B84"/>
  <c r="E84" i="3"/>
  <c r="C84" i="5" s="1"/>
  <c r="F84" i="3"/>
  <c r="D84" i="5" s="1"/>
  <c r="G84" i="3"/>
  <c r="E84" i="5" s="1"/>
  <c r="H84" i="3"/>
  <c r="F84" i="5" s="1"/>
  <c r="I84" i="3"/>
  <c r="G84" i="5" s="1"/>
  <c r="J84" i="3"/>
  <c r="K84"/>
  <c r="L84"/>
  <c r="M84"/>
  <c r="N84"/>
  <c r="O84" s="1"/>
  <c r="P84"/>
  <c r="Q84"/>
  <c r="R84"/>
  <c r="T84"/>
  <c r="CD84" s="1"/>
  <c r="U84"/>
  <c r="V84"/>
  <c r="X84"/>
  <c r="Y84" s="1"/>
  <c r="AA84"/>
  <c r="AB84"/>
  <c r="AC84"/>
  <c r="AD84"/>
  <c r="AE84"/>
  <c r="CJ84" s="1"/>
  <c r="AF84"/>
  <c r="AG84"/>
  <c r="AH84"/>
  <c r="AI84" s="1"/>
  <c r="AJ84"/>
  <c r="AK84"/>
  <c r="AL84"/>
  <c r="AN84"/>
  <c r="CN84" s="1"/>
  <c r="AO84"/>
  <c r="AP84"/>
  <c r="AR84"/>
  <c r="AS84" s="1"/>
  <c r="AU84"/>
  <c r="AV84"/>
  <c r="AW84"/>
  <c r="AX84"/>
  <c r="AY84"/>
  <c r="CT84" s="1"/>
  <c r="AZ84"/>
  <c r="BA84"/>
  <c r="BB84"/>
  <c r="BC84" s="1"/>
  <c r="BD84"/>
  <c r="BE84"/>
  <c r="BF84"/>
  <c r="BH84"/>
  <c r="BI84"/>
  <c r="BJ84"/>
  <c r="BM84"/>
  <c r="BN84"/>
  <c r="BO84"/>
  <c r="BQ84"/>
  <c r="BR84" s="1"/>
  <c r="BS84"/>
  <c r="BT84"/>
  <c r="BU84" s="1"/>
  <c r="BV84"/>
  <c r="CW84" s="1"/>
  <c r="CC84"/>
  <c r="CM84"/>
  <c r="CZ84"/>
  <c r="DD84"/>
  <c r="DE84"/>
  <c r="DF84"/>
  <c r="DG84"/>
  <c r="DH84"/>
  <c r="DI84" s="1"/>
  <c r="DJ84"/>
  <c r="DK84" s="1"/>
  <c r="DM84"/>
  <c r="DN84"/>
  <c r="DO84"/>
  <c r="DQ84"/>
  <c r="DR84"/>
  <c r="DS84"/>
  <c r="DT84"/>
  <c r="DU84"/>
  <c r="DV84"/>
  <c r="DY84" s="1"/>
  <c r="DW84"/>
  <c r="DX84"/>
  <c r="DZ84"/>
  <c r="EA84"/>
  <c r="EB84"/>
  <c r="EC84"/>
  <c r="ED84"/>
  <c r="EE84"/>
  <c r="EF84"/>
  <c r="EH84"/>
  <c r="K84" i="5" s="1"/>
  <c r="A85" i="3"/>
  <c r="A85" i="5" s="1"/>
  <c r="B85" i="3"/>
  <c r="H85" i="5" s="1"/>
  <c r="C85" i="3"/>
  <c r="I85" i="5" s="1"/>
  <c r="E85" i="3"/>
  <c r="C85" i="5" s="1"/>
  <c r="F85" i="3"/>
  <c r="D85" i="5" s="1"/>
  <c r="G85" i="3"/>
  <c r="E85" i="5" s="1"/>
  <c r="H85" i="3"/>
  <c r="F85" i="5" s="1"/>
  <c r="I85" i="3"/>
  <c r="G85" i="5" s="1"/>
  <c r="J85" i="3"/>
  <c r="K85"/>
  <c r="L85"/>
  <c r="M85"/>
  <c r="N85"/>
  <c r="O85" s="1"/>
  <c r="P85"/>
  <c r="Q85"/>
  <c r="R85"/>
  <c r="S85"/>
  <c r="BX85" s="1"/>
  <c r="T85"/>
  <c r="U85"/>
  <c r="CD85" s="1"/>
  <c r="V85"/>
  <c r="W85"/>
  <c r="X85"/>
  <c r="Y85" s="1"/>
  <c r="Z85"/>
  <c r="AA85"/>
  <c r="AB85"/>
  <c r="AC85"/>
  <c r="AD85"/>
  <c r="CJ85" s="1"/>
  <c r="AE85"/>
  <c r="AF85"/>
  <c r="AG85"/>
  <c r="AH85"/>
  <c r="AI85" s="1"/>
  <c r="AJ85"/>
  <c r="AK85"/>
  <c r="AL85"/>
  <c r="AM85"/>
  <c r="CH85" s="1"/>
  <c r="AN85"/>
  <c r="AO85"/>
  <c r="AP85"/>
  <c r="AQ85"/>
  <c r="AR85"/>
  <c r="AS85" s="1"/>
  <c r="AT85"/>
  <c r="AU85"/>
  <c r="AV85"/>
  <c r="AW85"/>
  <c r="CM85" s="1"/>
  <c r="AX85"/>
  <c r="CT85" s="1"/>
  <c r="AY85"/>
  <c r="AZ85"/>
  <c r="BA85"/>
  <c r="BB85"/>
  <c r="BC85" s="1"/>
  <c r="BD85"/>
  <c r="BE85"/>
  <c r="BF85"/>
  <c r="BG85"/>
  <c r="CR85" s="1"/>
  <c r="BH85"/>
  <c r="BI85"/>
  <c r="BJ85"/>
  <c r="BK85"/>
  <c r="BL85" s="1"/>
  <c r="BM85"/>
  <c r="BN85"/>
  <c r="CX85" s="1"/>
  <c r="BO85"/>
  <c r="BP85"/>
  <c r="BQ85"/>
  <c r="BR85"/>
  <c r="BS85"/>
  <c r="BT85"/>
  <c r="BU85" s="1"/>
  <c r="BV85"/>
  <c r="CW85" s="1"/>
  <c r="BW85"/>
  <c r="CC85"/>
  <c r="CN85"/>
  <c r="CV85"/>
  <c r="DD85"/>
  <c r="DE85"/>
  <c r="DF85"/>
  <c r="DG85"/>
  <c r="DH85"/>
  <c r="DI85" s="1"/>
  <c r="DJ85"/>
  <c r="DK85" s="1"/>
  <c r="DL85"/>
  <c r="DM85"/>
  <c r="DN85"/>
  <c r="DO85"/>
  <c r="DP85"/>
  <c r="DQ85"/>
  <c r="DR85"/>
  <c r="DS85"/>
  <c r="DT85"/>
  <c r="DU85"/>
  <c r="DV85"/>
  <c r="DY85" s="1"/>
  <c r="DW85"/>
  <c r="DX85"/>
  <c r="DZ85"/>
  <c r="EA85"/>
  <c r="EB85"/>
  <c r="EC85"/>
  <c r="ED85"/>
  <c r="EE85"/>
  <c r="EF85"/>
  <c r="EG85"/>
  <c r="J85" i="5" s="1"/>
  <c r="A86" i="3"/>
  <c r="A86" i="5" s="1"/>
  <c r="B86" i="3"/>
  <c r="H86" i="5" s="1"/>
  <c r="C86" i="3"/>
  <c r="I86" i="5" s="1"/>
  <c r="B86"/>
  <c r="E86" i="3"/>
  <c r="C86" i="5" s="1"/>
  <c r="F86" i="3"/>
  <c r="D86" i="5" s="1"/>
  <c r="G86" i="3"/>
  <c r="E86" i="5" s="1"/>
  <c r="H86" i="3"/>
  <c r="F86" i="5" s="1"/>
  <c r="I86" i="3"/>
  <c r="G86" i="5" s="1"/>
  <c r="J86" i="3"/>
  <c r="K86"/>
  <c r="L86"/>
  <c r="M86"/>
  <c r="N86"/>
  <c r="O86" s="1"/>
  <c r="P86"/>
  <c r="Q86"/>
  <c r="R86"/>
  <c r="T86"/>
  <c r="U86"/>
  <c r="V86"/>
  <c r="X86"/>
  <c r="Y86" s="1"/>
  <c r="AA86"/>
  <c r="AB86"/>
  <c r="AC86"/>
  <c r="AD86"/>
  <c r="AE86"/>
  <c r="AF86"/>
  <c r="AG86"/>
  <c r="AH86"/>
  <c r="AI86" s="1"/>
  <c r="AJ86"/>
  <c r="AK86"/>
  <c r="AL86"/>
  <c r="AN86"/>
  <c r="AO86"/>
  <c r="AP86"/>
  <c r="AR86"/>
  <c r="AS86" s="1"/>
  <c r="AU86"/>
  <c r="AV86"/>
  <c r="AW86"/>
  <c r="AX86"/>
  <c r="AY86"/>
  <c r="AZ86"/>
  <c r="BA86"/>
  <c r="BB86"/>
  <c r="BC86" s="1"/>
  <c r="BD86"/>
  <c r="BE86"/>
  <c r="BF86"/>
  <c r="BH86"/>
  <c r="BI86"/>
  <c r="BJ86"/>
  <c r="BM86"/>
  <c r="BN86"/>
  <c r="BO86"/>
  <c r="BQ86"/>
  <c r="BR86" s="1"/>
  <c r="BS86"/>
  <c r="BT86"/>
  <c r="BU86" s="1"/>
  <c r="BV86"/>
  <c r="CW86" s="1"/>
  <c r="CC86"/>
  <c r="CJ86"/>
  <c r="CM86"/>
  <c r="CT86"/>
  <c r="CZ86"/>
  <c r="DD86"/>
  <c r="DE86"/>
  <c r="DF86"/>
  <c r="DG86"/>
  <c r="DH86"/>
  <c r="DI86" s="1"/>
  <c r="DJ86"/>
  <c r="DK86" s="1"/>
  <c r="DM86"/>
  <c r="DN86"/>
  <c r="DO86"/>
  <c r="DQ86"/>
  <c r="DR86"/>
  <c r="DS86"/>
  <c r="DT86"/>
  <c r="DU86"/>
  <c r="DV86"/>
  <c r="DY86" s="1"/>
  <c r="DW86"/>
  <c r="DX86"/>
  <c r="DZ86"/>
  <c r="EA86"/>
  <c r="EB86"/>
  <c r="EC86"/>
  <c r="ED86"/>
  <c r="EE86"/>
  <c r="EF86"/>
  <c r="EH86"/>
  <c r="K86" i="5" s="1"/>
  <c r="A87" i="3"/>
  <c r="A87" i="5" s="1"/>
  <c r="B87" i="3"/>
  <c r="H87" i="5" s="1"/>
  <c r="C87" i="3"/>
  <c r="I87" i="5" s="1"/>
  <c r="E87" i="3"/>
  <c r="C87" i="5" s="1"/>
  <c r="F87" i="3"/>
  <c r="D87" i="5" s="1"/>
  <c r="G87" i="3"/>
  <c r="E87" i="5" s="1"/>
  <c r="H87" i="3"/>
  <c r="F87" i="5" s="1"/>
  <c r="I87" i="3"/>
  <c r="G87" i="5" s="1"/>
  <c r="J87" i="3"/>
  <c r="K87"/>
  <c r="L87"/>
  <c r="M87"/>
  <c r="N87"/>
  <c r="O87" s="1"/>
  <c r="P87"/>
  <c r="Q87"/>
  <c r="R87"/>
  <c r="S87"/>
  <c r="BX87" s="1"/>
  <c r="T87"/>
  <c r="U87"/>
  <c r="V87"/>
  <c r="W87"/>
  <c r="X87"/>
  <c r="Y87" s="1"/>
  <c r="Z87"/>
  <c r="AA87"/>
  <c r="AB87"/>
  <c r="AC87"/>
  <c r="CC87" s="1"/>
  <c r="AD87"/>
  <c r="AE87"/>
  <c r="AF87"/>
  <c r="AG87"/>
  <c r="AH87"/>
  <c r="AI87" s="1"/>
  <c r="AJ87"/>
  <c r="AK87"/>
  <c r="AL87"/>
  <c r="AM87"/>
  <c r="CH87" s="1"/>
  <c r="AN87"/>
  <c r="AO87"/>
  <c r="AP87"/>
  <c r="AQ87"/>
  <c r="AR87"/>
  <c r="AS87" s="1"/>
  <c r="AT87"/>
  <c r="AU87"/>
  <c r="AV87"/>
  <c r="AW87"/>
  <c r="AX87"/>
  <c r="AY87"/>
  <c r="AZ87"/>
  <c r="BA87"/>
  <c r="BB87"/>
  <c r="BC87" s="1"/>
  <c r="BD87"/>
  <c r="BE87"/>
  <c r="BF87"/>
  <c r="BG87"/>
  <c r="CR87" s="1"/>
  <c r="BH87"/>
  <c r="BI87"/>
  <c r="BJ87"/>
  <c r="BK87"/>
  <c r="BL87" s="1"/>
  <c r="BM87"/>
  <c r="BN87"/>
  <c r="CX87" s="1"/>
  <c r="BO87"/>
  <c r="BP87"/>
  <c r="BQ87"/>
  <c r="BR87"/>
  <c r="BS87"/>
  <c r="BT87"/>
  <c r="BU87" s="1"/>
  <c r="BV87"/>
  <c r="CW87" s="1"/>
  <c r="BW87"/>
  <c r="CJ87"/>
  <c r="CM87"/>
  <c r="CN87"/>
  <c r="CV87"/>
  <c r="DD87"/>
  <c r="DE87"/>
  <c r="DF87"/>
  <c r="DG87"/>
  <c r="DH87"/>
  <c r="DI87" s="1"/>
  <c r="DJ87"/>
  <c r="DK87" s="1"/>
  <c r="DL87"/>
  <c r="DM87"/>
  <c r="DN87"/>
  <c r="DO87"/>
  <c r="DP87"/>
  <c r="DQ87"/>
  <c r="DR87"/>
  <c r="DS87"/>
  <c r="DT87"/>
  <c r="DU87"/>
  <c r="DV87"/>
  <c r="DY87" s="1"/>
  <c r="DW87"/>
  <c r="DX87"/>
  <c r="DZ87"/>
  <c r="EA87"/>
  <c r="EB87"/>
  <c r="EC87"/>
  <c r="ED87"/>
  <c r="EE87"/>
  <c r="EF87"/>
  <c r="EG87"/>
  <c r="J87" i="5" s="1"/>
  <c r="A88" i="3"/>
  <c r="A88" i="5" s="1"/>
  <c r="B88" i="3"/>
  <c r="H88" i="5" s="1"/>
  <c r="C88" i="3"/>
  <c r="I88" i="5" s="1"/>
  <c r="B88"/>
  <c r="E88" i="3"/>
  <c r="C88" i="5" s="1"/>
  <c r="F88" i="3"/>
  <c r="D88" i="5" s="1"/>
  <c r="G88" i="3"/>
  <c r="E88" i="5" s="1"/>
  <c r="H88" i="3"/>
  <c r="F88" i="5" s="1"/>
  <c r="I88" i="3"/>
  <c r="G88" i="5" s="1"/>
  <c r="J88" i="3"/>
  <c r="K88"/>
  <c r="L88"/>
  <c r="M88"/>
  <c r="N88"/>
  <c r="O88" s="1"/>
  <c r="P88"/>
  <c r="Q88"/>
  <c r="R88"/>
  <c r="T88"/>
  <c r="U88"/>
  <c r="V88"/>
  <c r="X88"/>
  <c r="Y88" s="1"/>
  <c r="AA88"/>
  <c r="AB88"/>
  <c r="AC88"/>
  <c r="AD88"/>
  <c r="AE88"/>
  <c r="AF88"/>
  <c r="AG88"/>
  <c r="AH88"/>
  <c r="AI88" s="1"/>
  <c r="AJ88"/>
  <c r="AK88"/>
  <c r="AL88"/>
  <c r="AN88"/>
  <c r="AO88"/>
  <c r="AP88"/>
  <c r="AR88"/>
  <c r="AS88" s="1"/>
  <c r="AU88"/>
  <c r="AV88"/>
  <c r="AW88"/>
  <c r="AX88"/>
  <c r="AY88"/>
  <c r="AZ88"/>
  <c r="BA88"/>
  <c r="BB88"/>
  <c r="BC88" s="1"/>
  <c r="BD88"/>
  <c r="BE88"/>
  <c r="BF88"/>
  <c r="BH88"/>
  <c r="BI88"/>
  <c r="BJ88"/>
  <c r="BM88"/>
  <c r="CX88" s="1"/>
  <c r="BN88"/>
  <c r="BO88"/>
  <c r="BQ88"/>
  <c r="BR88" s="1"/>
  <c r="BS88"/>
  <c r="BT88"/>
  <c r="BU88" s="1"/>
  <c r="BV88"/>
  <c r="CW88" s="1"/>
  <c r="CC88"/>
  <c r="CJ88"/>
  <c r="CM88"/>
  <c r="CV88"/>
  <c r="CZ88"/>
  <c r="DD88"/>
  <c r="DE88"/>
  <c r="DF88"/>
  <c r="DG88"/>
  <c r="DH88"/>
  <c r="DI88" s="1"/>
  <c r="DJ88"/>
  <c r="DK88" s="1"/>
  <c r="DM88"/>
  <c r="DN88"/>
  <c r="DO88"/>
  <c r="DQ88"/>
  <c r="DR88"/>
  <c r="DS88"/>
  <c r="DT88"/>
  <c r="DU88"/>
  <c r="DV88"/>
  <c r="DY88" s="1"/>
  <c r="DW88"/>
  <c r="DX88"/>
  <c r="DZ88"/>
  <c r="EA88"/>
  <c r="EB88"/>
  <c r="EC88"/>
  <c r="ED88"/>
  <c r="EE88"/>
  <c r="EF88"/>
  <c r="EH88"/>
  <c r="K88" i="5" s="1"/>
  <c r="A89" i="3"/>
  <c r="A89" i="5" s="1"/>
  <c r="B89" i="3"/>
  <c r="H89" i="5" s="1"/>
  <c r="C89" i="3"/>
  <c r="I89" i="5" s="1"/>
  <c r="E89" i="3"/>
  <c r="C89" i="5" s="1"/>
  <c r="F89" i="3"/>
  <c r="D89" i="5" s="1"/>
  <c r="G89" i="3"/>
  <c r="E89" i="5" s="1"/>
  <c r="H89" i="3"/>
  <c r="F89" i="5" s="1"/>
  <c r="I89" i="3"/>
  <c r="G89" i="5" s="1"/>
  <c r="J89" i="3"/>
  <c r="K89"/>
  <c r="L89"/>
  <c r="M89"/>
  <c r="N89"/>
  <c r="O89" s="1"/>
  <c r="P89"/>
  <c r="Q89"/>
  <c r="R89"/>
  <c r="S89"/>
  <c r="BX89" s="1"/>
  <c r="T89"/>
  <c r="U89"/>
  <c r="V89"/>
  <c r="W89"/>
  <c r="X89"/>
  <c r="Y89" s="1"/>
  <c r="Z89"/>
  <c r="AA89"/>
  <c r="AB89"/>
  <c r="AC89"/>
  <c r="CC89" s="1"/>
  <c r="AD89"/>
  <c r="AE89"/>
  <c r="AF89"/>
  <c r="AG89"/>
  <c r="AH89"/>
  <c r="AI89" s="1"/>
  <c r="AJ89"/>
  <c r="AK89"/>
  <c r="AL89"/>
  <c r="AM89"/>
  <c r="CH89" s="1"/>
  <c r="AN89"/>
  <c r="AO89"/>
  <c r="CN89" s="1"/>
  <c r="AP89"/>
  <c r="AQ89"/>
  <c r="AR89"/>
  <c r="AS89" s="1"/>
  <c r="AT89"/>
  <c r="AU89"/>
  <c r="AV89"/>
  <c r="AW89"/>
  <c r="AX89"/>
  <c r="AY89"/>
  <c r="AZ89"/>
  <c r="BA89"/>
  <c r="BB89"/>
  <c r="BC89" s="1"/>
  <c r="BD89"/>
  <c r="BE89"/>
  <c r="BF89"/>
  <c r="BG89"/>
  <c r="CR89" s="1"/>
  <c r="BH89"/>
  <c r="BI89"/>
  <c r="BJ89"/>
  <c r="BK89"/>
  <c r="BL89" s="1"/>
  <c r="BM89"/>
  <c r="BN89"/>
  <c r="BO89"/>
  <c r="BP89"/>
  <c r="BQ89"/>
  <c r="BR89" s="1"/>
  <c r="BS89"/>
  <c r="BT89"/>
  <c r="BU89" s="1"/>
  <c r="BV89"/>
  <c r="CW89" s="1"/>
  <c r="BW89"/>
  <c r="CB89"/>
  <c r="CM89"/>
  <c r="CT89"/>
  <c r="CX89"/>
  <c r="DD89"/>
  <c r="DE89"/>
  <c r="DF89"/>
  <c r="DG89"/>
  <c r="DH89"/>
  <c r="DI89" s="1"/>
  <c r="DJ89"/>
  <c r="DK89" s="1"/>
  <c r="DL89"/>
  <c r="DM89"/>
  <c r="DN89"/>
  <c r="DO89"/>
  <c r="DP89"/>
  <c r="DQ89"/>
  <c r="DR89"/>
  <c r="DS89"/>
  <c r="DT89"/>
  <c r="DU89"/>
  <c r="DV89"/>
  <c r="DY89" s="1"/>
  <c r="DW89"/>
  <c r="DX89"/>
  <c r="DZ89"/>
  <c r="EA89"/>
  <c r="EB89"/>
  <c r="EC89"/>
  <c r="ED89"/>
  <c r="EE89"/>
  <c r="EF89"/>
  <c r="EG89"/>
  <c r="J89" i="5" s="1"/>
  <c r="A90" i="3"/>
  <c r="A90" i="5" s="1"/>
  <c r="B90" i="3"/>
  <c r="H90" i="5" s="1"/>
  <c r="C90" i="3"/>
  <c r="I90" i="5" s="1"/>
  <c r="B90"/>
  <c r="E90" i="3"/>
  <c r="C90" i="5" s="1"/>
  <c r="F90" i="3"/>
  <c r="D90" i="5" s="1"/>
  <c r="G90" i="3"/>
  <c r="E90" i="5" s="1"/>
  <c r="H90" i="3"/>
  <c r="F90" i="5" s="1"/>
  <c r="I90" i="3"/>
  <c r="G90" i="5" s="1"/>
  <c r="J90" i="3"/>
  <c r="K90"/>
  <c r="L90"/>
  <c r="M90"/>
  <c r="N90"/>
  <c r="O90" s="1"/>
  <c r="P90"/>
  <c r="Q90"/>
  <c r="R90"/>
  <c r="T90"/>
  <c r="U90"/>
  <c r="V90"/>
  <c r="X90"/>
  <c r="Y90" s="1"/>
  <c r="AA90"/>
  <c r="AB90"/>
  <c r="AC90"/>
  <c r="CC90" s="1"/>
  <c r="AD90"/>
  <c r="AE90"/>
  <c r="CJ90" s="1"/>
  <c r="AF90"/>
  <c r="AG90"/>
  <c r="AH90"/>
  <c r="AI90" s="1"/>
  <c r="AJ90"/>
  <c r="AK90"/>
  <c r="AL90"/>
  <c r="AN90"/>
  <c r="AO90"/>
  <c r="AP90"/>
  <c r="AR90"/>
  <c r="AS90" s="1"/>
  <c r="AU90"/>
  <c r="AV90"/>
  <c r="AW90"/>
  <c r="CM90" s="1"/>
  <c r="AX90"/>
  <c r="AY90"/>
  <c r="CT90" s="1"/>
  <c r="AZ90"/>
  <c r="BA90"/>
  <c r="BB90"/>
  <c r="BC90" s="1"/>
  <c r="BD90"/>
  <c r="BE90"/>
  <c r="BF90"/>
  <c r="BH90"/>
  <c r="BI90"/>
  <c r="BJ90"/>
  <c r="BM90"/>
  <c r="CX90" s="1"/>
  <c r="BN90"/>
  <c r="BO90"/>
  <c r="BQ90"/>
  <c r="BR90" s="1"/>
  <c r="BT90"/>
  <c r="BU90" s="1"/>
  <c r="BW90"/>
  <c r="CB90"/>
  <c r="CL90"/>
  <c r="CV90"/>
  <c r="CZ90"/>
  <c r="DD90"/>
  <c r="DE90"/>
  <c r="DF90"/>
  <c r="DG90"/>
  <c r="DH90"/>
  <c r="DI90" s="1"/>
  <c r="DJ90"/>
  <c r="DK90" s="1"/>
  <c r="DM90"/>
  <c r="DN90"/>
  <c r="DO90"/>
  <c r="DQ90"/>
  <c r="DR90"/>
  <c r="DS90"/>
  <c r="DT90"/>
  <c r="DU90"/>
  <c r="DV90"/>
  <c r="DY90" s="1"/>
  <c r="DW90"/>
  <c r="DX90"/>
  <c r="DZ90"/>
  <c r="EA90"/>
  <c r="EB90"/>
  <c r="EC90"/>
  <c r="ED90"/>
  <c r="EE90"/>
  <c r="EF90"/>
  <c r="EH90"/>
  <c r="K90" i="5" s="1"/>
  <c r="A91" i="3"/>
  <c r="A91" i="5" s="1"/>
  <c r="B91" i="3"/>
  <c r="H91" i="5" s="1"/>
  <c r="C91" i="3"/>
  <c r="I91" i="5" s="1"/>
  <c r="E91" i="3"/>
  <c r="C91" i="5" s="1"/>
  <c r="F91" i="3"/>
  <c r="D91" i="5" s="1"/>
  <c r="G91" i="3"/>
  <c r="E91" i="5" s="1"/>
  <c r="H91" i="3"/>
  <c r="F91" i="5" s="1"/>
  <c r="I91" i="3"/>
  <c r="G91" i="5" s="1"/>
  <c r="J91" i="3"/>
  <c r="K91"/>
  <c r="L91"/>
  <c r="M91"/>
  <c r="N91"/>
  <c r="O91" s="1"/>
  <c r="P91"/>
  <c r="Q91"/>
  <c r="R91"/>
  <c r="S91"/>
  <c r="BX91" s="1"/>
  <c r="T91"/>
  <c r="U91"/>
  <c r="V91"/>
  <c r="W91"/>
  <c r="X91"/>
  <c r="Y91" s="1"/>
  <c r="Z91"/>
  <c r="AA91"/>
  <c r="AB91"/>
  <c r="AC91"/>
  <c r="CC91" s="1"/>
  <c r="AD91"/>
  <c r="AE91"/>
  <c r="AF91"/>
  <c r="AG91"/>
  <c r="AH91"/>
  <c r="AI91" s="1"/>
  <c r="AJ91"/>
  <c r="AK91"/>
  <c r="AL91"/>
  <c r="AM91"/>
  <c r="CH91" s="1"/>
  <c r="AN91"/>
  <c r="AO91"/>
  <c r="CN91" s="1"/>
  <c r="AP91"/>
  <c r="AQ91"/>
  <c r="AR91"/>
  <c r="AS91" s="1"/>
  <c r="AT91"/>
  <c r="AU91"/>
  <c r="AV91"/>
  <c r="AW91"/>
  <c r="AX91"/>
  <c r="AY91"/>
  <c r="AZ91"/>
  <c r="BA91"/>
  <c r="BB91"/>
  <c r="BC91" s="1"/>
  <c r="BD91"/>
  <c r="BE91"/>
  <c r="BF91"/>
  <c r="BG91"/>
  <c r="BH91"/>
  <c r="BI91"/>
  <c r="BJ91"/>
  <c r="BK91"/>
  <c r="BL91" s="1"/>
  <c r="BM91"/>
  <c r="BN91"/>
  <c r="BO91"/>
  <c r="BP91"/>
  <c r="BQ91"/>
  <c r="BR91" s="1"/>
  <c r="BS91"/>
  <c r="BT91"/>
  <c r="BU91" s="1"/>
  <c r="BV91"/>
  <c r="CW91" s="1"/>
  <c r="BW91"/>
  <c r="CB91"/>
  <c r="CM91"/>
  <c r="CR91"/>
  <c r="CX91"/>
  <c r="DD91"/>
  <c r="DE91"/>
  <c r="DF91"/>
  <c r="DG91"/>
  <c r="DH91"/>
  <c r="DI91" s="1"/>
  <c r="DJ91"/>
  <c r="DK91" s="1"/>
  <c r="DL91"/>
  <c r="DM91"/>
  <c r="DN91"/>
  <c r="DO91"/>
  <c r="DP91"/>
  <c r="DQ91"/>
  <c r="DR91"/>
  <c r="DS91"/>
  <c r="DT91"/>
  <c r="DU91"/>
  <c r="DV91"/>
  <c r="DY91" s="1"/>
  <c r="DW91"/>
  <c r="DX91"/>
  <c r="DZ91"/>
  <c r="EA91"/>
  <c r="EB91"/>
  <c r="EC91"/>
  <c r="ED91"/>
  <c r="EE91"/>
  <c r="EF91"/>
  <c r="EG91"/>
  <c r="J91" i="5" s="1"/>
  <c r="A92" i="3"/>
  <c r="A92" i="5" s="1"/>
  <c r="B92" i="3"/>
  <c r="H92" i="5" s="1"/>
  <c r="C92" i="3"/>
  <c r="I92" i="5" s="1"/>
  <c r="B92"/>
  <c r="E92" i="3"/>
  <c r="C92" i="5" s="1"/>
  <c r="F92" i="3"/>
  <c r="D92" i="5" s="1"/>
  <c r="G92" i="3"/>
  <c r="E92" i="5" s="1"/>
  <c r="H92" i="3"/>
  <c r="F92" i="5" s="1"/>
  <c r="I92" i="3"/>
  <c r="G92" i="5" s="1"/>
  <c r="J92" i="3"/>
  <c r="K92"/>
  <c r="L92"/>
  <c r="M92"/>
  <c r="N92"/>
  <c r="O92" s="1"/>
  <c r="P92"/>
  <c r="Q92"/>
  <c r="R92"/>
  <c r="T92"/>
  <c r="U92"/>
  <c r="V92"/>
  <c r="X92"/>
  <c r="Y92" s="1"/>
  <c r="AA92"/>
  <c r="AB92"/>
  <c r="AC92"/>
  <c r="CC92" s="1"/>
  <c r="AD92"/>
  <c r="AE92"/>
  <c r="CJ92" s="1"/>
  <c r="AF92"/>
  <c r="AG92"/>
  <c r="AH92"/>
  <c r="AI92" s="1"/>
  <c r="AJ92"/>
  <c r="AK92"/>
  <c r="AL92"/>
  <c r="AN92"/>
  <c r="AO92"/>
  <c r="AP92"/>
  <c r="AR92"/>
  <c r="AS92" s="1"/>
  <c r="AU92"/>
  <c r="AV92"/>
  <c r="AW92"/>
  <c r="CM92" s="1"/>
  <c r="AX92"/>
  <c r="AY92"/>
  <c r="AZ92"/>
  <c r="BA92"/>
  <c r="BB92"/>
  <c r="BC92" s="1"/>
  <c r="BD92"/>
  <c r="BE92"/>
  <c r="BF92"/>
  <c r="BH92"/>
  <c r="BI92"/>
  <c r="BJ92"/>
  <c r="BM92"/>
  <c r="BN92"/>
  <c r="BO92"/>
  <c r="BQ92"/>
  <c r="BR92" s="1"/>
  <c r="BT92"/>
  <c r="BU92" s="1"/>
  <c r="BW92"/>
  <c r="CB92"/>
  <c r="CL92"/>
  <c r="CZ92"/>
  <c r="DD92"/>
  <c r="DE92"/>
  <c r="DF92"/>
  <c r="DG92"/>
  <c r="DH92"/>
  <c r="DI92" s="1"/>
  <c r="DJ92"/>
  <c r="DK92" s="1"/>
  <c r="DM92"/>
  <c r="DN92"/>
  <c r="DO92"/>
  <c r="DQ92"/>
  <c r="DR92"/>
  <c r="DS92"/>
  <c r="DT92"/>
  <c r="DU92"/>
  <c r="DV92"/>
  <c r="DY92" s="1"/>
  <c r="DW92"/>
  <c r="DX92"/>
  <c r="DZ92"/>
  <c r="EA92"/>
  <c r="EB92"/>
  <c r="EC92"/>
  <c r="ED92"/>
  <c r="EE92"/>
  <c r="EF92"/>
  <c r="EH92"/>
  <c r="K92" i="5" s="1"/>
  <c r="A93" i="3"/>
  <c r="A93" i="5" s="1"/>
  <c r="B93" i="3"/>
  <c r="H93" i="5" s="1"/>
  <c r="C93" i="3"/>
  <c r="I93" i="5" s="1"/>
  <c r="E93" i="3"/>
  <c r="C93" i="5" s="1"/>
  <c r="F93" i="3"/>
  <c r="D93" i="5" s="1"/>
  <c r="G93" i="3"/>
  <c r="E93" i="5" s="1"/>
  <c r="H93" i="3"/>
  <c r="F93" i="5" s="1"/>
  <c r="I93" i="3"/>
  <c r="G93" i="5" s="1"/>
  <c r="J93" i="3"/>
  <c r="K93"/>
  <c r="L93"/>
  <c r="M93"/>
  <c r="N93"/>
  <c r="O93" s="1"/>
  <c r="P93"/>
  <c r="Q93"/>
  <c r="R93"/>
  <c r="S93"/>
  <c r="BX93" s="1"/>
  <c r="T93"/>
  <c r="U93"/>
  <c r="V93"/>
  <c r="W93"/>
  <c r="X93"/>
  <c r="Y93" s="1"/>
  <c r="Z93"/>
  <c r="AA93"/>
  <c r="AB93"/>
  <c r="AC93"/>
  <c r="CC93" s="1"/>
  <c r="AD93"/>
  <c r="AE93"/>
  <c r="AF93"/>
  <c r="AG93"/>
  <c r="AH93"/>
  <c r="AI93" s="1"/>
  <c r="AJ93"/>
  <c r="AK93"/>
  <c r="AL93"/>
  <c r="AM93"/>
  <c r="CH93" s="1"/>
  <c r="AN93"/>
  <c r="AO93"/>
  <c r="AP93"/>
  <c r="AQ93"/>
  <c r="AR93"/>
  <c r="AS93" s="1"/>
  <c r="AT93"/>
  <c r="AU93"/>
  <c r="AV93"/>
  <c r="AW93"/>
  <c r="AX93"/>
  <c r="CT93" s="1"/>
  <c r="AY93"/>
  <c r="AZ93"/>
  <c r="BA93"/>
  <c r="BB93"/>
  <c r="BC93" s="1"/>
  <c r="BD93"/>
  <c r="BE93"/>
  <c r="BF93"/>
  <c r="BG93"/>
  <c r="CR93" s="1"/>
  <c r="BH93"/>
  <c r="BI93"/>
  <c r="BJ93"/>
  <c r="BK93"/>
  <c r="BL93" s="1"/>
  <c r="BM93"/>
  <c r="BN93"/>
  <c r="CX93" s="1"/>
  <c r="BO93"/>
  <c r="BP93"/>
  <c r="BQ93"/>
  <c r="BR93"/>
  <c r="BS93"/>
  <c r="BT93"/>
  <c r="BU93" s="1"/>
  <c r="BV93"/>
  <c r="CW93" s="1"/>
  <c r="BW93"/>
  <c r="CD93"/>
  <c r="CM93"/>
  <c r="CN93"/>
  <c r="CV93"/>
  <c r="DD93"/>
  <c r="DE93"/>
  <c r="DF93"/>
  <c r="DG93"/>
  <c r="DH93"/>
  <c r="DI93" s="1"/>
  <c r="DJ93"/>
  <c r="DK93" s="1"/>
  <c r="DL93"/>
  <c r="DM93"/>
  <c r="DN93"/>
  <c r="DO93"/>
  <c r="DP93"/>
  <c r="DQ93"/>
  <c r="DR93"/>
  <c r="DS93"/>
  <c r="DT93"/>
  <c r="DU93"/>
  <c r="DV93"/>
  <c r="DY93" s="1"/>
  <c r="DW93"/>
  <c r="DX93"/>
  <c r="DZ93"/>
  <c r="EA93"/>
  <c r="EB93"/>
  <c r="EC93"/>
  <c r="ED93"/>
  <c r="EE93"/>
  <c r="EF93"/>
  <c r="EG93"/>
  <c r="J93" i="5" s="1"/>
  <c r="A94" i="3"/>
  <c r="A94" i="5" s="1"/>
  <c r="B94" i="3"/>
  <c r="H94" i="5" s="1"/>
  <c r="C94" i="3"/>
  <c r="I94" i="5" s="1"/>
  <c r="B94"/>
  <c r="E94" i="3"/>
  <c r="C94" i="5" s="1"/>
  <c r="F94" i="3"/>
  <c r="D94" i="5" s="1"/>
  <c r="G94" i="3"/>
  <c r="E94" i="5" s="1"/>
  <c r="H94" i="3"/>
  <c r="F94" i="5" s="1"/>
  <c r="I94" i="3"/>
  <c r="G94" i="5" s="1"/>
  <c r="J94" i="3"/>
  <c r="K94"/>
  <c r="L94"/>
  <c r="M94"/>
  <c r="N94"/>
  <c r="O94" s="1"/>
  <c r="P94"/>
  <c r="Q94"/>
  <c r="R94"/>
  <c r="T94"/>
  <c r="CD94" s="1"/>
  <c r="U94"/>
  <c r="V94"/>
  <c r="X94"/>
  <c r="Y94" s="1"/>
  <c r="AA94"/>
  <c r="AB94"/>
  <c r="AC94"/>
  <c r="AD94"/>
  <c r="AE94"/>
  <c r="AF94"/>
  <c r="AG94"/>
  <c r="AH94"/>
  <c r="AI94" s="1"/>
  <c r="AJ94"/>
  <c r="AK94"/>
  <c r="AL94"/>
  <c r="AN94"/>
  <c r="AO94"/>
  <c r="AP94"/>
  <c r="AR94"/>
  <c r="AS94" s="1"/>
  <c r="AU94"/>
  <c r="AV94"/>
  <c r="AW94"/>
  <c r="AX94"/>
  <c r="AY94"/>
  <c r="AZ94"/>
  <c r="BA94"/>
  <c r="BB94"/>
  <c r="BC94" s="1"/>
  <c r="BD94"/>
  <c r="BE94"/>
  <c r="BF94"/>
  <c r="BH94"/>
  <c r="BI94"/>
  <c r="BJ94"/>
  <c r="BM94"/>
  <c r="BN94"/>
  <c r="BO94"/>
  <c r="BQ94"/>
  <c r="BR94" s="1"/>
  <c r="BS94"/>
  <c r="BT94"/>
  <c r="BU94" s="1"/>
  <c r="BV94"/>
  <c r="CW94" s="1"/>
  <c r="CC94"/>
  <c r="CJ94"/>
  <c r="CM94"/>
  <c r="CT94"/>
  <c r="CZ94"/>
  <c r="DD94"/>
  <c r="DE94"/>
  <c r="DF94"/>
  <c r="DG94"/>
  <c r="DH94"/>
  <c r="DI94" s="1"/>
  <c r="DJ94"/>
  <c r="DK94" s="1"/>
  <c r="DM94"/>
  <c r="DN94"/>
  <c r="DO94"/>
  <c r="DQ94"/>
  <c r="DR94"/>
  <c r="DS94"/>
  <c r="DT94"/>
  <c r="DU94"/>
  <c r="DV94"/>
  <c r="DY94" s="1"/>
  <c r="DW94"/>
  <c r="DX94"/>
  <c r="DZ94"/>
  <c r="EA94"/>
  <c r="EB94"/>
  <c r="EC94"/>
  <c r="ED94"/>
  <c r="EE94"/>
  <c r="EF94"/>
  <c r="EH94"/>
  <c r="K94" i="5" s="1"/>
  <c r="A95" i="3"/>
  <c r="A95" i="5" s="1"/>
  <c r="B95" i="3"/>
  <c r="H95" i="5" s="1"/>
  <c r="C95" i="3"/>
  <c r="I95" i="5" s="1"/>
  <c r="E95" i="3"/>
  <c r="C95" i="5" s="1"/>
  <c r="F95" i="3"/>
  <c r="D95" i="5" s="1"/>
  <c r="G95" i="3"/>
  <c r="E95" i="5" s="1"/>
  <c r="H95" i="3"/>
  <c r="F95" i="5" s="1"/>
  <c r="I95" i="3"/>
  <c r="G95" i="5" s="1"/>
  <c r="J95" i="3"/>
  <c r="K95"/>
  <c r="L95"/>
  <c r="M95"/>
  <c r="N95"/>
  <c r="O95" s="1"/>
  <c r="P95"/>
  <c r="Q95"/>
  <c r="R95"/>
  <c r="S95"/>
  <c r="BX95" s="1"/>
  <c r="T95"/>
  <c r="U95"/>
  <c r="CD95" s="1"/>
  <c r="V95"/>
  <c r="W95"/>
  <c r="X95"/>
  <c r="Y95" s="1"/>
  <c r="Z95"/>
  <c r="AA95"/>
  <c r="AB95"/>
  <c r="AC95"/>
  <c r="AD95"/>
  <c r="AE95"/>
  <c r="AF95"/>
  <c r="AG95"/>
  <c r="AH95"/>
  <c r="AI95" s="1"/>
  <c r="AJ95"/>
  <c r="AK95"/>
  <c r="AL95"/>
  <c r="AM95"/>
  <c r="CH95" s="1"/>
  <c r="AN95"/>
  <c r="AO95"/>
  <c r="AP95"/>
  <c r="AQ95"/>
  <c r="AR95"/>
  <c r="AS95" s="1"/>
  <c r="AT95"/>
  <c r="AU95"/>
  <c r="AV95"/>
  <c r="AW95"/>
  <c r="AX95"/>
  <c r="AY95"/>
  <c r="AZ95"/>
  <c r="BA95"/>
  <c r="BB95"/>
  <c r="BC95" s="1"/>
  <c r="BD95"/>
  <c r="BE95"/>
  <c r="BF95"/>
  <c r="BG95"/>
  <c r="CR95" s="1"/>
  <c r="BH95"/>
  <c r="BI95"/>
  <c r="BJ95"/>
  <c r="BK95"/>
  <c r="BL95" s="1"/>
  <c r="BM95"/>
  <c r="BN95"/>
  <c r="CX95" s="1"/>
  <c r="BO95"/>
  <c r="BP95"/>
  <c r="BQ95"/>
  <c r="BR95"/>
  <c r="BS95"/>
  <c r="BT95"/>
  <c r="BU95" s="1"/>
  <c r="BV95"/>
  <c r="CW95" s="1"/>
  <c r="BW95"/>
  <c r="CC95"/>
  <c r="CM95"/>
  <c r="CN95"/>
  <c r="CV95"/>
  <c r="DD95"/>
  <c r="DE95"/>
  <c r="DF95"/>
  <c r="DG95"/>
  <c r="DH95"/>
  <c r="DI95" s="1"/>
  <c r="DJ95"/>
  <c r="DK95" s="1"/>
  <c r="DL95"/>
  <c r="DM95"/>
  <c r="DN95"/>
  <c r="DO95"/>
  <c r="DP95"/>
  <c r="DQ95"/>
  <c r="DR95"/>
  <c r="DS95"/>
  <c r="DT95"/>
  <c r="DU95"/>
  <c r="DV95"/>
  <c r="DY95" s="1"/>
  <c r="DW95"/>
  <c r="DX95"/>
  <c r="DZ95"/>
  <c r="EA95"/>
  <c r="EB95"/>
  <c r="EC95"/>
  <c r="ED95"/>
  <c r="EE95"/>
  <c r="EF95"/>
  <c r="EG95"/>
  <c r="J95" i="5" s="1"/>
  <c r="A96" i="3"/>
  <c r="A96" i="5" s="1"/>
  <c r="B96" i="3"/>
  <c r="H96" i="5" s="1"/>
  <c r="C96" i="3"/>
  <c r="I96" i="5" s="1"/>
  <c r="B96"/>
  <c r="E96" i="3"/>
  <c r="C96" i="5" s="1"/>
  <c r="F96" i="3"/>
  <c r="D96" i="5" s="1"/>
  <c r="G96" i="3"/>
  <c r="E96" i="5" s="1"/>
  <c r="H96" i="3"/>
  <c r="F96" i="5" s="1"/>
  <c r="I96" i="3"/>
  <c r="G96" i="5" s="1"/>
  <c r="J96" i="3"/>
  <c r="K96"/>
  <c r="L96"/>
  <c r="M96"/>
  <c r="N96"/>
  <c r="O96" s="1"/>
  <c r="P96"/>
  <c r="Q96"/>
  <c r="R96"/>
  <c r="T96"/>
  <c r="U96"/>
  <c r="V96"/>
  <c r="X96"/>
  <c r="Y96" s="1"/>
  <c r="AA96"/>
  <c r="AB96"/>
  <c r="AC96"/>
  <c r="AD96"/>
  <c r="AE96"/>
  <c r="AF96"/>
  <c r="AG96"/>
  <c r="AH96"/>
  <c r="AI96" s="1"/>
  <c r="AJ96"/>
  <c r="AK96"/>
  <c r="AL96"/>
  <c r="AN96"/>
  <c r="CN96" s="1"/>
  <c r="AO96"/>
  <c r="AP96"/>
  <c r="AR96"/>
  <c r="AS96" s="1"/>
  <c r="AU96"/>
  <c r="AV96"/>
  <c r="AW96"/>
  <c r="CM96" s="1"/>
  <c r="AX96"/>
  <c r="AY96"/>
  <c r="AZ96"/>
  <c r="BA96"/>
  <c r="BB96"/>
  <c r="BC96" s="1"/>
  <c r="BD96"/>
  <c r="BE96"/>
  <c r="BF96"/>
  <c r="BH96"/>
  <c r="BI96"/>
  <c r="BJ96"/>
  <c r="BM96"/>
  <c r="BN96"/>
  <c r="BO96"/>
  <c r="BQ96"/>
  <c r="BR96" s="1"/>
  <c r="BS96"/>
  <c r="BT96"/>
  <c r="BU96" s="1"/>
  <c r="BV96"/>
  <c r="CW96" s="1"/>
  <c r="CC96"/>
  <c r="CL96"/>
  <c r="CT96"/>
  <c r="CZ96"/>
  <c r="DD96"/>
  <c r="DE96"/>
  <c r="DF96"/>
  <c r="DG96"/>
  <c r="DH96"/>
  <c r="DI96" s="1"/>
  <c r="DJ96"/>
  <c r="DK96" s="1"/>
  <c r="DM96"/>
  <c r="DN96"/>
  <c r="DO96"/>
  <c r="DQ96"/>
  <c r="DR96"/>
  <c r="DS96"/>
  <c r="DT96"/>
  <c r="DU96"/>
  <c r="DV96"/>
  <c r="DY96" s="1"/>
  <c r="DW96"/>
  <c r="DX96"/>
  <c r="DZ96"/>
  <c r="EA96"/>
  <c r="EB96"/>
  <c r="EC96"/>
  <c r="ED96"/>
  <c r="EE96"/>
  <c r="EF96"/>
  <c r="EH96"/>
  <c r="K96" i="5" s="1"/>
  <c r="A97" i="3"/>
  <c r="A97" i="5" s="1"/>
  <c r="B97" i="3"/>
  <c r="H97" i="5" s="1"/>
  <c r="C97" i="3"/>
  <c r="I97" i="5" s="1"/>
  <c r="E97" i="3"/>
  <c r="C97" i="5" s="1"/>
  <c r="F97" i="3"/>
  <c r="D97" i="5" s="1"/>
  <c r="G97" i="3"/>
  <c r="E97" i="5" s="1"/>
  <c r="H97" i="3"/>
  <c r="F97" i="5" s="1"/>
  <c r="I97" i="3"/>
  <c r="G97" i="5" s="1"/>
  <c r="J97" i="3"/>
  <c r="K97"/>
  <c r="L97"/>
  <c r="M97"/>
  <c r="N97"/>
  <c r="O97" s="1"/>
  <c r="P97"/>
  <c r="Q97"/>
  <c r="R97"/>
  <c r="S97"/>
  <c r="BX97" s="1"/>
  <c r="T97"/>
  <c r="U97"/>
  <c r="V97"/>
  <c r="W97"/>
  <c r="X97"/>
  <c r="Y97" s="1"/>
  <c r="Z97"/>
  <c r="AA97"/>
  <c r="AB97"/>
  <c r="AC97"/>
  <c r="CC97" s="1"/>
  <c r="AD97"/>
  <c r="AE97"/>
  <c r="AF97"/>
  <c r="AG97"/>
  <c r="AH97"/>
  <c r="AI97" s="1"/>
  <c r="AJ97"/>
  <c r="AK97"/>
  <c r="AL97"/>
  <c r="AM97"/>
  <c r="CH97" s="1"/>
  <c r="AN97"/>
  <c r="AO97"/>
  <c r="AP97"/>
  <c r="AQ97"/>
  <c r="AR97"/>
  <c r="AS97" s="1"/>
  <c r="AT97"/>
  <c r="AU97"/>
  <c r="AV97"/>
  <c r="AW97"/>
  <c r="CM97" s="1"/>
  <c r="AX97"/>
  <c r="AY97"/>
  <c r="AZ97"/>
  <c r="BA97"/>
  <c r="BB97"/>
  <c r="BC97" s="1"/>
  <c r="BD97"/>
  <c r="BE97"/>
  <c r="BF97"/>
  <c r="BG97"/>
  <c r="CR97" s="1"/>
  <c r="BH97"/>
  <c r="BI97"/>
  <c r="BJ97"/>
  <c r="BK97"/>
  <c r="BL97" s="1"/>
  <c r="BM97"/>
  <c r="BN97"/>
  <c r="CX97" s="1"/>
  <c r="BO97"/>
  <c r="BP97"/>
  <c r="BQ97"/>
  <c r="BR97"/>
  <c r="BS97"/>
  <c r="BT97"/>
  <c r="BU97" s="1"/>
  <c r="BV97"/>
  <c r="CW97" s="1"/>
  <c r="BW97"/>
  <c r="CN97"/>
  <c r="CV97"/>
  <c r="DD97"/>
  <c r="DE97"/>
  <c r="DF97"/>
  <c r="DG97"/>
  <c r="DH97"/>
  <c r="DI97" s="1"/>
  <c r="DJ97"/>
  <c r="DK97" s="1"/>
  <c r="DL97"/>
  <c r="DM97"/>
  <c r="DN97"/>
  <c r="DO97"/>
  <c r="DP97"/>
  <c r="DQ97"/>
  <c r="DR97"/>
  <c r="DS97"/>
  <c r="DT97"/>
  <c r="DU97"/>
  <c r="DV97"/>
  <c r="DY97" s="1"/>
  <c r="DW97"/>
  <c r="DX97"/>
  <c r="DZ97"/>
  <c r="EA97"/>
  <c r="EB97"/>
  <c r="EC97"/>
  <c r="ED97"/>
  <c r="EE97"/>
  <c r="EF97"/>
  <c r="EG97"/>
  <c r="J97" i="5" s="1"/>
  <c r="A98" i="3"/>
  <c r="A98" i="5" s="1"/>
  <c r="B98" i="3"/>
  <c r="H98" i="5" s="1"/>
  <c r="C98" i="3"/>
  <c r="I98" i="5" s="1"/>
  <c r="B98"/>
  <c r="E98" i="3"/>
  <c r="C98" i="5" s="1"/>
  <c r="F98" i="3"/>
  <c r="D98" i="5" s="1"/>
  <c r="G98" i="3"/>
  <c r="E98" i="5" s="1"/>
  <c r="H98" i="3"/>
  <c r="F98" i="5" s="1"/>
  <c r="I98" i="3"/>
  <c r="G98" i="5" s="1"/>
  <c r="J98" i="3"/>
  <c r="K98"/>
  <c r="L98"/>
  <c r="M98"/>
  <c r="N98"/>
  <c r="O98" s="1"/>
  <c r="P98"/>
  <c r="Q98"/>
  <c r="R98"/>
  <c r="T98"/>
  <c r="U98"/>
  <c r="V98"/>
  <c r="X98"/>
  <c r="Y98" s="1"/>
  <c r="AA98"/>
  <c r="AB98"/>
  <c r="AC98"/>
  <c r="AD98"/>
  <c r="AE98"/>
  <c r="AF98"/>
  <c r="AG98"/>
  <c r="AH98"/>
  <c r="AI98" s="1"/>
  <c r="AJ98"/>
  <c r="AK98"/>
  <c r="AL98"/>
  <c r="AN98"/>
  <c r="CN98" s="1"/>
  <c r="AO98"/>
  <c r="AP98"/>
  <c r="AR98"/>
  <c r="AS98" s="1"/>
  <c r="AU98"/>
  <c r="AV98"/>
  <c r="AW98"/>
  <c r="CM98" s="1"/>
  <c r="AX98"/>
  <c r="AY98"/>
  <c r="AZ98"/>
  <c r="BA98"/>
  <c r="BB98"/>
  <c r="BC98" s="1"/>
  <c r="BD98"/>
  <c r="BE98"/>
  <c r="BF98"/>
  <c r="BH98"/>
  <c r="BI98"/>
  <c r="BJ98"/>
  <c r="BM98"/>
  <c r="BN98"/>
  <c r="BO98"/>
  <c r="BQ98"/>
  <c r="BR98" s="1"/>
  <c r="BS98"/>
  <c r="BT98"/>
  <c r="BU98" s="1"/>
  <c r="BV98"/>
  <c r="CW98" s="1"/>
  <c r="CC98"/>
  <c r="CL98"/>
  <c r="CT98"/>
  <c r="CZ98"/>
  <c r="DD98"/>
  <c r="DE98"/>
  <c r="DF98"/>
  <c r="DG98"/>
  <c r="DH98"/>
  <c r="DI98" s="1"/>
  <c r="DJ98"/>
  <c r="DK98" s="1"/>
  <c r="DM98"/>
  <c r="DN98"/>
  <c r="DO98"/>
  <c r="DQ98"/>
  <c r="DR98"/>
  <c r="DS98"/>
  <c r="DT98"/>
  <c r="DU98"/>
  <c r="DV98"/>
  <c r="DY98" s="1"/>
  <c r="DW98"/>
  <c r="DX98"/>
  <c r="DZ98"/>
  <c r="EA98"/>
  <c r="EB98"/>
  <c r="EC98"/>
  <c r="ED98"/>
  <c r="EE98"/>
  <c r="EF98"/>
  <c r="EH98"/>
  <c r="K98" i="5" s="1"/>
  <c r="A99" i="3"/>
  <c r="A99" i="5" s="1"/>
  <c r="B99" i="3"/>
  <c r="H99" i="5" s="1"/>
  <c r="C99" i="3"/>
  <c r="I99" i="5" s="1"/>
  <c r="E99" i="3"/>
  <c r="C99" i="5" s="1"/>
  <c r="F99" i="3"/>
  <c r="D99" i="5" s="1"/>
  <c r="G99" i="3"/>
  <c r="E99" i="5" s="1"/>
  <c r="H99" i="3"/>
  <c r="F99" i="5" s="1"/>
  <c r="I99" i="3"/>
  <c r="G99" i="5" s="1"/>
  <c r="J99" i="3"/>
  <c r="K99"/>
  <c r="L99"/>
  <c r="M99"/>
  <c r="N99"/>
  <c r="O99" s="1"/>
  <c r="P99"/>
  <c r="Q99"/>
  <c r="R99"/>
  <c r="S99"/>
  <c r="BX99" s="1"/>
  <c r="T99"/>
  <c r="U99"/>
  <c r="V99"/>
  <c r="W99"/>
  <c r="X99"/>
  <c r="Y99" s="1"/>
  <c r="Z99"/>
  <c r="AA99"/>
  <c r="AB99"/>
  <c r="AC99"/>
  <c r="CC99" s="1"/>
  <c r="AD99"/>
  <c r="CJ99" s="1"/>
  <c r="AE99"/>
  <c r="AF99"/>
  <c r="AG99"/>
  <c r="AH99"/>
  <c r="AI99" s="1"/>
  <c r="AJ99"/>
  <c r="AK99"/>
  <c r="AL99"/>
  <c r="AM99"/>
  <c r="CH99" s="1"/>
  <c r="AN99"/>
  <c r="AO99"/>
  <c r="AP99"/>
  <c r="AQ99"/>
  <c r="AR99"/>
  <c r="AS99" s="1"/>
  <c r="AT99"/>
  <c r="AU99"/>
  <c r="AV99"/>
  <c r="AW99"/>
  <c r="CM99" s="1"/>
  <c r="AX99"/>
  <c r="AY99"/>
  <c r="AZ99"/>
  <c r="BA99"/>
  <c r="BB99"/>
  <c r="BC99" s="1"/>
  <c r="BD99"/>
  <c r="BE99"/>
  <c r="BF99"/>
  <c r="BG99"/>
  <c r="CR99" s="1"/>
  <c r="BH99"/>
  <c r="BI99"/>
  <c r="BJ99"/>
  <c r="BK99"/>
  <c r="BL99" s="1"/>
  <c r="BM99"/>
  <c r="BN99"/>
  <c r="CX99" s="1"/>
  <c r="BO99"/>
  <c r="BP99"/>
  <c r="BQ99"/>
  <c r="BR99"/>
  <c r="BS99"/>
  <c r="BT99"/>
  <c r="BU99" s="1"/>
  <c r="BV99"/>
  <c r="CW99" s="1"/>
  <c r="BW99"/>
  <c r="CD99"/>
  <c r="CN99"/>
  <c r="CV99"/>
  <c r="DD99"/>
  <c r="DE99"/>
  <c r="DF99"/>
  <c r="DG99"/>
  <c r="DH99"/>
  <c r="DI99" s="1"/>
  <c r="DJ99"/>
  <c r="DK99" s="1"/>
  <c r="DL99"/>
  <c r="DM99"/>
  <c r="DN99"/>
  <c r="DO99"/>
  <c r="DP99"/>
  <c r="DQ99"/>
  <c r="DR99"/>
  <c r="DS99"/>
  <c r="DT99"/>
  <c r="DU99"/>
  <c r="DV99"/>
  <c r="DY99" s="1"/>
  <c r="DW99"/>
  <c r="DX99"/>
  <c r="DZ99"/>
  <c r="EA99"/>
  <c r="EB99"/>
  <c r="EC99"/>
  <c r="ED99"/>
  <c r="EE99"/>
  <c r="EF99"/>
  <c r="EG99"/>
  <c r="J99" i="5" s="1"/>
  <c r="A100" i="3"/>
  <c r="A100" i="5" s="1"/>
  <c r="B100" i="3"/>
  <c r="H100" i="5" s="1"/>
  <c r="C100" i="3"/>
  <c r="I100" i="5" s="1"/>
  <c r="B100"/>
  <c r="E100" i="3"/>
  <c r="C100" i="5" s="1"/>
  <c r="F100" i="3"/>
  <c r="D100" i="5" s="1"/>
  <c r="G100" i="3"/>
  <c r="E100" i="5" s="1"/>
  <c r="H100" i="3"/>
  <c r="F100" i="5" s="1"/>
  <c r="I100" i="3"/>
  <c r="G100" i="5" s="1"/>
  <c r="J100" i="3"/>
  <c r="K100"/>
  <c r="L100"/>
  <c r="M100"/>
  <c r="N100"/>
  <c r="O100" s="1"/>
  <c r="P100"/>
  <c r="Q100"/>
  <c r="R100"/>
  <c r="T100"/>
  <c r="CD100" s="1"/>
  <c r="U100"/>
  <c r="V100"/>
  <c r="X100"/>
  <c r="Y100" s="1"/>
  <c r="AA100"/>
  <c r="AB100"/>
  <c r="AC100"/>
  <c r="AD100"/>
  <c r="AE100"/>
  <c r="CJ100" s="1"/>
  <c r="AF100"/>
  <c r="AG100"/>
  <c r="AH100"/>
  <c r="AI100" s="1"/>
  <c r="AJ100"/>
  <c r="AK100"/>
  <c r="AL100"/>
  <c r="AN100"/>
  <c r="AO100"/>
  <c r="AP100"/>
  <c r="AR100"/>
  <c r="AS100" s="1"/>
  <c r="AU100"/>
  <c r="AV100"/>
  <c r="AW100"/>
  <c r="AX100"/>
  <c r="AY100"/>
  <c r="AZ100"/>
  <c r="BA100"/>
  <c r="BB100"/>
  <c r="BC100" s="1"/>
  <c r="BD100"/>
  <c r="BE100"/>
  <c r="BF100"/>
  <c r="BH100"/>
  <c r="BI100"/>
  <c r="BJ100"/>
  <c r="BM100"/>
  <c r="CX100" s="1"/>
  <c r="BN100"/>
  <c r="BO100"/>
  <c r="BQ100"/>
  <c r="BR100" s="1"/>
  <c r="BS100"/>
  <c r="BT100"/>
  <c r="BU100" s="1"/>
  <c r="BV100"/>
  <c r="CW100" s="1"/>
  <c r="CC100"/>
  <c r="CM100"/>
  <c r="CV100"/>
  <c r="CZ100"/>
  <c r="DD100"/>
  <c r="DE100"/>
  <c r="DF100"/>
  <c r="DG100"/>
  <c r="DH100"/>
  <c r="DI100" s="1"/>
  <c r="DJ100"/>
  <c r="DK100" s="1"/>
  <c r="DM100"/>
  <c r="DN100"/>
  <c r="DO100"/>
  <c r="DQ100"/>
  <c r="DR100"/>
  <c r="DS100"/>
  <c r="DT100"/>
  <c r="DU100"/>
  <c r="DV100"/>
  <c r="DY100" s="1"/>
  <c r="DW100"/>
  <c r="DX100"/>
  <c r="DZ100"/>
  <c r="EA100"/>
  <c r="EB100"/>
  <c r="EC100"/>
  <c r="ED100"/>
  <c r="EE100"/>
  <c r="EF100"/>
  <c r="EH100"/>
  <c r="K100" i="5" s="1"/>
  <c r="A101" i="3"/>
  <c r="A101" i="5" s="1"/>
  <c r="B101" i="3"/>
  <c r="H101" i="5" s="1"/>
  <c r="C101" i="3"/>
  <c r="I101" i="5" s="1"/>
  <c r="E101" i="3"/>
  <c r="C101" i="5" s="1"/>
  <c r="F101" i="3"/>
  <c r="D101" i="5" s="1"/>
  <c r="G101" i="3"/>
  <c r="E101" i="5" s="1"/>
  <c r="H101" i="3"/>
  <c r="F101" i="5" s="1"/>
  <c r="I101" i="3"/>
  <c r="G101" i="5" s="1"/>
  <c r="J101" i="3"/>
  <c r="K101"/>
  <c r="L101"/>
  <c r="M101"/>
  <c r="N101"/>
  <c r="O101" s="1"/>
  <c r="P101"/>
  <c r="Q101"/>
  <c r="R101"/>
  <c r="S101"/>
  <c r="BX101" s="1"/>
  <c r="T101"/>
  <c r="U101"/>
  <c r="CD101" s="1"/>
  <c r="V101"/>
  <c r="W101"/>
  <c r="X101"/>
  <c r="Y101" s="1"/>
  <c r="Z101"/>
  <c r="AA101"/>
  <c r="AB101"/>
  <c r="AC101"/>
  <c r="CC101" s="1"/>
  <c r="AD101"/>
  <c r="AE101"/>
  <c r="AF101"/>
  <c r="AG101"/>
  <c r="AH101"/>
  <c r="AI101" s="1"/>
  <c r="AJ101"/>
  <c r="AK101"/>
  <c r="AL101"/>
  <c r="AM101"/>
  <c r="CH101" s="1"/>
  <c r="AN101"/>
  <c r="AO101"/>
  <c r="CN101" s="1"/>
  <c r="AP101"/>
  <c r="AQ101"/>
  <c r="AR101"/>
  <c r="AS101" s="1"/>
  <c r="AT101"/>
  <c r="AU101"/>
  <c r="AV101"/>
  <c r="AW101"/>
  <c r="AX101"/>
  <c r="AY101"/>
  <c r="AZ101"/>
  <c r="BA101"/>
  <c r="BB101"/>
  <c r="BC101" s="1"/>
  <c r="BD101"/>
  <c r="BE101"/>
  <c r="BF101"/>
  <c r="BG101"/>
  <c r="CR101" s="1"/>
  <c r="BH101"/>
  <c r="BI101"/>
  <c r="BJ101"/>
  <c r="BK101"/>
  <c r="BL101" s="1"/>
  <c r="BM101"/>
  <c r="BN101"/>
  <c r="BO101"/>
  <c r="BP101"/>
  <c r="BQ101"/>
  <c r="BR101" s="1"/>
  <c r="BS101"/>
  <c r="BT101"/>
  <c r="BU101" s="1"/>
  <c r="BV101"/>
  <c r="CW101" s="1"/>
  <c r="BW101"/>
  <c r="CB101"/>
  <c r="CJ101"/>
  <c r="CM101"/>
  <c r="CT101"/>
  <c r="CX101"/>
  <c r="DD101"/>
  <c r="DE101"/>
  <c r="DF101"/>
  <c r="DG101"/>
  <c r="DH101"/>
  <c r="DI101" s="1"/>
  <c r="DJ101"/>
  <c r="DK101" s="1"/>
  <c r="DL101"/>
  <c r="DM101"/>
  <c r="DN101"/>
  <c r="DO101"/>
  <c r="DP101"/>
  <c r="DQ101"/>
  <c r="DR101"/>
  <c r="DS101"/>
  <c r="DT101"/>
  <c r="DU101"/>
  <c r="DV101"/>
  <c r="DY101" s="1"/>
  <c r="DW101"/>
  <c r="DX101"/>
  <c r="DZ101"/>
  <c r="EA101"/>
  <c r="EB101"/>
  <c r="EC101"/>
  <c r="ED101"/>
  <c r="EE101"/>
  <c r="EF101"/>
  <c r="EG101"/>
  <c r="J101" i="5" s="1"/>
  <c r="A102" i="3"/>
  <c r="A102" i="5" s="1"/>
  <c r="B102" i="3"/>
  <c r="H102" i="5" s="1"/>
  <c r="C102" i="3"/>
  <c r="I102" i="5" s="1"/>
  <c r="B102"/>
  <c r="E102" i="3"/>
  <c r="C102" i="5" s="1"/>
  <c r="F102" i="3"/>
  <c r="D102" i="5" s="1"/>
  <c r="G102" i="3"/>
  <c r="E102" i="5" s="1"/>
  <c r="H102" i="3"/>
  <c r="F102" i="5" s="1"/>
  <c r="I102" i="3"/>
  <c r="G102" i="5" s="1"/>
  <c r="J102" i="3"/>
  <c r="K102"/>
  <c r="L102"/>
  <c r="M102"/>
  <c r="N102"/>
  <c r="O102" s="1"/>
  <c r="P102"/>
  <c r="Q102"/>
  <c r="R102"/>
  <c r="T102"/>
  <c r="U102"/>
  <c r="V102"/>
  <c r="X102"/>
  <c r="Y102" s="1"/>
  <c r="AA102"/>
  <c r="AB102"/>
  <c r="AC102"/>
  <c r="CC102" s="1"/>
  <c r="AD102"/>
  <c r="AE102"/>
  <c r="CJ102" s="1"/>
  <c r="AF102"/>
  <c r="AG102"/>
  <c r="AH102"/>
  <c r="AI102" s="1"/>
  <c r="AJ102"/>
  <c r="AK102"/>
  <c r="AL102"/>
  <c r="AN102"/>
  <c r="AO102"/>
  <c r="AP102"/>
  <c r="AR102"/>
  <c r="AS102" s="1"/>
  <c r="AU102"/>
  <c r="AV102"/>
  <c r="AW102"/>
  <c r="CM102" s="1"/>
  <c r="AX102"/>
  <c r="AY102"/>
  <c r="CT102" s="1"/>
  <c r="AZ102"/>
  <c r="BA102"/>
  <c r="BB102"/>
  <c r="BC102" s="1"/>
  <c r="BD102"/>
  <c r="BE102"/>
  <c r="BF102"/>
  <c r="BH102"/>
  <c r="BI102"/>
  <c r="BJ102"/>
  <c r="BM102"/>
  <c r="CX102" s="1"/>
  <c r="BN102"/>
  <c r="BO102"/>
  <c r="BQ102"/>
  <c r="BR102" s="1"/>
  <c r="BT102"/>
  <c r="BU102" s="1"/>
  <c r="BW102"/>
  <c r="CB102"/>
  <c r="CD102"/>
  <c r="CL102"/>
  <c r="CN102"/>
  <c r="CV102"/>
  <c r="CZ102"/>
  <c r="DD102"/>
  <c r="DE102"/>
  <c r="DF102"/>
  <c r="DG102"/>
  <c r="DH102"/>
  <c r="DI102" s="1"/>
  <c r="DJ102"/>
  <c r="DK102" s="1"/>
  <c r="DM102"/>
  <c r="DN102"/>
  <c r="DO102"/>
  <c r="DQ102"/>
  <c r="DR102"/>
  <c r="DS102"/>
  <c r="DT102"/>
  <c r="DU102"/>
  <c r="DV102"/>
  <c r="DY102" s="1"/>
  <c r="DW102"/>
  <c r="DX102"/>
  <c r="DZ102"/>
  <c r="EA102"/>
  <c r="EB102"/>
  <c r="EC102"/>
  <c r="ED102"/>
  <c r="EE102"/>
  <c r="EF102"/>
  <c r="EH102"/>
  <c r="K102" i="5" s="1"/>
  <c r="A103" i="3"/>
  <c r="A103" i="5" s="1"/>
  <c r="B103" i="3"/>
  <c r="H103" i="5" s="1"/>
  <c r="C103" i="3"/>
  <c r="I103" i="5" s="1"/>
  <c r="E103" i="3"/>
  <c r="C103" i="5" s="1"/>
  <c r="F103" i="3"/>
  <c r="D103" i="5" s="1"/>
  <c r="G103" i="3"/>
  <c r="E103" i="5" s="1"/>
  <c r="H103" i="3"/>
  <c r="F103" i="5" s="1"/>
  <c r="I103" i="3"/>
  <c r="G103" i="5" s="1"/>
  <c r="J103" i="3"/>
  <c r="K103"/>
  <c r="L103"/>
  <c r="M103"/>
  <c r="N103"/>
  <c r="O103" s="1"/>
  <c r="P103"/>
  <c r="Q103"/>
  <c r="R103"/>
  <c r="S103"/>
  <c r="BX103" s="1"/>
  <c r="T103"/>
  <c r="U103"/>
  <c r="CD103" s="1"/>
  <c r="V103"/>
  <c r="W103"/>
  <c r="X103"/>
  <c r="Y103" s="1"/>
  <c r="Z103"/>
  <c r="AA103"/>
  <c r="AB103"/>
  <c r="AC103"/>
  <c r="AD103"/>
  <c r="AE103"/>
  <c r="AF103"/>
  <c r="AG103"/>
  <c r="AH103"/>
  <c r="AI103" s="1"/>
  <c r="AJ103"/>
  <c r="AK103"/>
  <c r="AL103"/>
  <c r="AM103"/>
  <c r="CH103" s="1"/>
  <c r="AN103"/>
  <c r="AO103"/>
  <c r="CN103" s="1"/>
  <c r="AP103"/>
  <c r="AQ103"/>
  <c r="AR103"/>
  <c r="AS103" s="1"/>
  <c r="AT103"/>
  <c r="AU103"/>
  <c r="AV103"/>
  <c r="AW103"/>
  <c r="CM103" s="1"/>
  <c r="AX103"/>
  <c r="AY103"/>
  <c r="AZ103"/>
  <c r="BA103"/>
  <c r="BB103"/>
  <c r="BC103" s="1"/>
  <c r="BD103"/>
  <c r="BE103"/>
  <c r="BF103"/>
  <c r="BG103"/>
  <c r="CR103" s="1"/>
  <c r="BH103"/>
  <c r="BI103"/>
  <c r="BJ103"/>
  <c r="BK103"/>
  <c r="BL103" s="1"/>
  <c r="BM103"/>
  <c r="BN103"/>
  <c r="BO103"/>
  <c r="BP103"/>
  <c r="BQ103"/>
  <c r="BR103" s="1"/>
  <c r="BS103"/>
  <c r="BT103"/>
  <c r="BU103" s="1"/>
  <c r="BV103"/>
  <c r="CW103" s="1"/>
  <c r="BW103"/>
  <c r="CB103"/>
  <c r="CC103"/>
  <c r="CJ103"/>
  <c r="CT103"/>
  <c r="CX103"/>
  <c r="DD103"/>
  <c r="DE103"/>
  <c r="DF103"/>
  <c r="DG103"/>
  <c r="DH103"/>
  <c r="DI103" s="1"/>
  <c r="DJ103"/>
  <c r="DK103" s="1"/>
  <c r="DL103"/>
  <c r="DM103"/>
  <c r="DN103"/>
  <c r="DO103"/>
  <c r="DP103"/>
  <c r="DQ103"/>
  <c r="DR103"/>
  <c r="DS103"/>
  <c r="DT103"/>
  <c r="DU103"/>
  <c r="DV103"/>
  <c r="DY103" s="1"/>
  <c r="DW103"/>
  <c r="DX103"/>
  <c r="DZ103"/>
  <c r="EA103"/>
  <c r="EB103"/>
  <c r="EC103"/>
  <c r="ED103"/>
  <c r="EE103"/>
  <c r="EF103"/>
  <c r="EG103"/>
  <c r="J103" i="5" s="1"/>
  <c r="A104" i="3"/>
  <c r="A104" i="5" s="1"/>
  <c r="B104" i="3"/>
  <c r="H104" i="5" s="1"/>
  <c r="C104" i="3"/>
  <c r="I104" i="5" s="1"/>
  <c r="B104"/>
  <c r="E104" i="3"/>
  <c r="C104" i="5" s="1"/>
  <c r="F104" i="3"/>
  <c r="D104" i="5" s="1"/>
  <c r="G104" i="3"/>
  <c r="E104" i="5" s="1"/>
  <c r="H104" i="3"/>
  <c r="F104" i="5" s="1"/>
  <c r="I104" i="3"/>
  <c r="G104" i="5" s="1"/>
  <c r="J104" i="3"/>
  <c r="K104"/>
  <c r="L104"/>
  <c r="M104"/>
  <c r="N104"/>
  <c r="O104" s="1"/>
  <c r="P104"/>
  <c r="Q104"/>
  <c r="R104"/>
  <c r="T104"/>
  <c r="U104"/>
  <c r="V104"/>
  <c r="X104"/>
  <c r="Y104" s="1"/>
  <c r="AA104"/>
  <c r="AB104"/>
  <c r="AC104"/>
  <c r="CC104" s="1"/>
  <c r="AD104"/>
  <c r="AE104"/>
  <c r="CJ104" s="1"/>
  <c r="AF104"/>
  <c r="AG104"/>
  <c r="AH104"/>
  <c r="AI104" s="1"/>
  <c r="AJ104"/>
  <c r="AK104"/>
  <c r="AL104"/>
  <c r="AN104"/>
  <c r="AO104"/>
  <c r="AP104"/>
  <c r="AR104"/>
  <c r="AS104" s="1"/>
  <c r="AU104"/>
  <c r="AV104"/>
  <c r="AW104"/>
  <c r="CM104" s="1"/>
  <c r="AX104"/>
  <c r="AY104"/>
  <c r="CT104" s="1"/>
  <c r="AZ104"/>
  <c r="BA104"/>
  <c r="BB104"/>
  <c r="BC104" s="1"/>
  <c r="BD104"/>
  <c r="BE104"/>
  <c r="BF104"/>
  <c r="BH104"/>
  <c r="BI104"/>
  <c r="BJ104"/>
  <c r="BM104"/>
  <c r="CX104" s="1"/>
  <c r="BN104"/>
  <c r="BO104"/>
  <c r="BQ104"/>
  <c r="BR104" s="1"/>
  <c r="BT104"/>
  <c r="BU104" s="1"/>
  <c r="BW104"/>
  <c r="CB104"/>
  <c r="CL104"/>
  <c r="CV104"/>
  <c r="CZ104"/>
  <c r="DD104"/>
  <c r="DE104"/>
  <c r="DF104"/>
  <c r="DG104"/>
  <c r="DH104"/>
  <c r="DI104" s="1"/>
  <c r="DJ104"/>
  <c r="DK104" s="1"/>
  <c r="DM104"/>
  <c r="DN104"/>
  <c r="DO104"/>
  <c r="DQ104"/>
  <c r="DR104"/>
  <c r="DS104"/>
  <c r="DT104"/>
  <c r="DU104"/>
  <c r="DV104"/>
  <c r="DY104" s="1"/>
  <c r="DW104"/>
  <c r="DX104"/>
  <c r="DZ104"/>
  <c r="EA104"/>
  <c r="EB104"/>
  <c r="EC104"/>
  <c r="ED104"/>
  <c r="EE104"/>
  <c r="EF104"/>
  <c r="EH104"/>
  <c r="K104" i="5" s="1"/>
  <c r="A105" i="3"/>
  <c r="A105" i="5" s="1"/>
  <c r="B105" i="3"/>
  <c r="H105" i="5" s="1"/>
  <c r="C105" i="3"/>
  <c r="I105" i="5" s="1"/>
  <c r="E105" i="3"/>
  <c r="C105" i="5" s="1"/>
  <c r="F105" i="3"/>
  <c r="D105" i="5" s="1"/>
  <c r="G105" i="3"/>
  <c r="E105" i="5" s="1"/>
  <c r="H105" i="3"/>
  <c r="F105" i="5" s="1"/>
  <c r="I105" i="3"/>
  <c r="G105" i="5" s="1"/>
  <c r="J105" i="3"/>
  <c r="K105"/>
  <c r="L105"/>
  <c r="M105"/>
  <c r="N105"/>
  <c r="O105" s="1"/>
  <c r="P105"/>
  <c r="Q105"/>
  <c r="R105"/>
  <c r="S105"/>
  <c r="BX105" s="1"/>
  <c r="T105"/>
  <c r="U105"/>
  <c r="V105"/>
  <c r="W105"/>
  <c r="X105"/>
  <c r="Y105" s="1"/>
  <c r="Z105"/>
  <c r="AA105"/>
  <c r="AB105"/>
  <c r="AC105"/>
  <c r="CC105" s="1"/>
  <c r="AD105"/>
  <c r="AE105"/>
  <c r="AF105"/>
  <c r="AG105"/>
  <c r="AH105"/>
  <c r="AI105" s="1"/>
  <c r="AJ105"/>
  <c r="AK105"/>
  <c r="AL105"/>
  <c r="AM105"/>
  <c r="CH105" s="1"/>
  <c r="AN105"/>
  <c r="AO105"/>
  <c r="CN105" s="1"/>
  <c r="AP105"/>
  <c r="AQ105"/>
  <c r="AR105"/>
  <c r="AS105" s="1"/>
  <c r="AT105"/>
  <c r="AU105"/>
  <c r="AV105"/>
  <c r="AW105"/>
  <c r="AX105"/>
  <c r="AY105"/>
  <c r="AZ105"/>
  <c r="BA105"/>
  <c r="BB105"/>
  <c r="BC105" s="1"/>
  <c r="BD105"/>
  <c r="BE105"/>
  <c r="BF105"/>
  <c r="BG105"/>
  <c r="BH105"/>
  <c r="BI105"/>
  <c r="BJ105"/>
  <c r="BK105"/>
  <c r="BL105" s="1"/>
  <c r="BM105"/>
  <c r="BN105"/>
  <c r="BO105"/>
  <c r="BP105"/>
  <c r="BQ105"/>
  <c r="BR105" s="1"/>
  <c r="BS105"/>
  <c r="BT105"/>
  <c r="BU105" s="1"/>
  <c r="BV105"/>
  <c r="CW105" s="1"/>
  <c r="BW105"/>
  <c r="CB105"/>
  <c r="CM105"/>
  <c r="CR105"/>
  <c r="CX105"/>
  <c r="DD105"/>
  <c r="DE105"/>
  <c r="DF105"/>
  <c r="DG105"/>
  <c r="DH105"/>
  <c r="DI105" s="1"/>
  <c r="DJ105"/>
  <c r="DK105" s="1"/>
  <c r="DL105"/>
  <c r="DM105"/>
  <c r="DN105"/>
  <c r="DO105"/>
  <c r="DP105"/>
  <c r="DQ105"/>
  <c r="DR105"/>
  <c r="DS105"/>
  <c r="DT105"/>
  <c r="DU105"/>
  <c r="DV105"/>
  <c r="DY105" s="1"/>
  <c r="DW105"/>
  <c r="DX105"/>
  <c r="DZ105"/>
  <c r="EA105"/>
  <c r="EB105"/>
  <c r="EC105"/>
  <c r="ED105"/>
  <c r="EE105"/>
  <c r="EF105"/>
  <c r="EG105"/>
  <c r="J105" i="5" s="1"/>
  <c r="A106" i="3"/>
  <c r="B106"/>
  <c r="C106"/>
  <c r="CB106"/>
  <c r="E106"/>
  <c r="F106"/>
  <c r="G106"/>
  <c r="S106" s="1"/>
  <c r="BX106" s="1"/>
  <c r="H106"/>
  <c r="I106"/>
  <c r="J106"/>
  <c r="K106"/>
  <c r="L106"/>
  <c r="M106"/>
  <c r="N106"/>
  <c r="O106" s="1"/>
  <c r="P106"/>
  <c r="Q106"/>
  <c r="R106"/>
  <c r="T106"/>
  <c r="U106"/>
  <c r="V106"/>
  <c r="X106"/>
  <c r="Y106" s="1"/>
  <c r="AA106"/>
  <c r="AB106"/>
  <c r="AC106"/>
  <c r="CC106" s="1"/>
  <c r="AD106"/>
  <c r="AE106"/>
  <c r="CJ106" s="1"/>
  <c r="AF106"/>
  <c r="AG106"/>
  <c r="AH106"/>
  <c r="AI106" s="1"/>
  <c r="AJ106"/>
  <c r="AK106"/>
  <c r="AL106"/>
  <c r="AN106"/>
  <c r="AO106"/>
  <c r="AP106"/>
  <c r="AR106"/>
  <c r="AS106" s="1"/>
  <c r="AU106"/>
  <c r="AV106"/>
  <c r="AW106"/>
  <c r="CM106" s="1"/>
  <c r="AX106"/>
  <c r="AY106"/>
  <c r="AZ106"/>
  <c r="BA106"/>
  <c r="BB106"/>
  <c r="BC106" s="1"/>
  <c r="BD106"/>
  <c r="BE106"/>
  <c r="BF106"/>
  <c r="BH106"/>
  <c r="BI106"/>
  <c r="BJ106"/>
  <c r="BM106"/>
  <c r="BN106"/>
  <c r="BO106"/>
  <c r="BQ106"/>
  <c r="BR106" s="1"/>
  <c r="BT106"/>
  <c r="BU106" s="1"/>
  <c r="BW106"/>
  <c r="CL106"/>
  <c r="DD106"/>
  <c r="DE106"/>
  <c r="DF106"/>
  <c r="DG106"/>
  <c r="DH106"/>
  <c r="DI106" s="1"/>
  <c r="DJ106"/>
  <c r="DK106" s="1"/>
  <c r="DM106"/>
  <c r="DN106"/>
  <c r="DO106"/>
  <c r="DQ106"/>
  <c r="DR106"/>
  <c r="DS106"/>
  <c r="DT106"/>
  <c r="DU106"/>
  <c r="DV106"/>
  <c r="DY106" s="1"/>
  <c r="DW106"/>
  <c r="DX106"/>
  <c r="DZ106"/>
  <c r="EA106"/>
  <c r="EB106"/>
  <c r="EC106"/>
  <c r="ED106"/>
  <c r="EE106"/>
  <c r="EF106"/>
  <c r="EH106"/>
  <c r="A107"/>
  <c r="B107"/>
  <c r="C107"/>
  <c r="CP107"/>
  <c r="E107"/>
  <c r="F107"/>
  <c r="G107"/>
  <c r="H107"/>
  <c r="I107"/>
  <c r="J107"/>
  <c r="K107"/>
  <c r="L107"/>
  <c r="M107"/>
  <c r="N107"/>
  <c r="O107" s="1"/>
  <c r="P107"/>
  <c r="Q107"/>
  <c r="R107"/>
  <c r="S107"/>
  <c r="BX107" s="1"/>
  <c r="T107"/>
  <c r="U107"/>
  <c r="V107"/>
  <c r="W107"/>
  <c r="X107"/>
  <c r="Y107" s="1"/>
  <c r="Z107"/>
  <c r="AA107"/>
  <c r="AB107"/>
  <c r="AC107"/>
  <c r="AD107"/>
  <c r="AE107"/>
  <c r="AF107"/>
  <c r="AG107"/>
  <c r="AH107"/>
  <c r="AI107" s="1"/>
  <c r="AJ107"/>
  <c r="AK107"/>
  <c r="AL107"/>
  <c r="AM107"/>
  <c r="CH107" s="1"/>
  <c r="AN107"/>
  <c r="AO107"/>
  <c r="AP107"/>
  <c r="AQ107"/>
  <c r="AR107"/>
  <c r="AS107" s="1"/>
  <c r="AT107"/>
  <c r="AU107"/>
  <c r="AV107"/>
  <c r="AW107"/>
  <c r="AX107"/>
  <c r="AY107"/>
  <c r="AZ107"/>
  <c r="BA107"/>
  <c r="BB107"/>
  <c r="BC107" s="1"/>
  <c r="BD107"/>
  <c r="BE107"/>
  <c r="BF107"/>
  <c r="BG107"/>
  <c r="CR107" s="1"/>
  <c r="BH107"/>
  <c r="BI107"/>
  <c r="BJ107"/>
  <c r="BK107"/>
  <c r="BL107" s="1"/>
  <c r="BM107"/>
  <c r="BN107"/>
  <c r="CX107" s="1"/>
  <c r="BO107"/>
  <c r="BP107"/>
  <c r="BQ107"/>
  <c r="BR107"/>
  <c r="BS107"/>
  <c r="BT107"/>
  <c r="BU107" s="1"/>
  <c r="BV107"/>
  <c r="CW107" s="1"/>
  <c r="BW107"/>
  <c r="CC107"/>
  <c r="CF107"/>
  <c r="CM107"/>
  <c r="CN107"/>
  <c r="CT107"/>
  <c r="DD107"/>
  <c r="DE107"/>
  <c r="DF107"/>
  <c r="DG107"/>
  <c r="DH107"/>
  <c r="DI107" s="1"/>
  <c r="DJ107"/>
  <c r="DK107" s="1"/>
  <c r="DL107"/>
  <c r="DM107"/>
  <c r="DN107"/>
  <c r="DO107"/>
  <c r="DP107"/>
  <c r="DQ107"/>
  <c r="DR107"/>
  <c r="DS107"/>
  <c r="DT107"/>
  <c r="DU107"/>
  <c r="DV107"/>
  <c r="DY107" s="1"/>
  <c r="DW107"/>
  <c r="DX107"/>
  <c r="DZ107"/>
  <c r="EA107"/>
  <c r="EB107"/>
  <c r="EC107"/>
  <c r="ED107"/>
  <c r="EE107"/>
  <c r="EF107"/>
  <c r="EG107"/>
  <c r="A108"/>
  <c r="B108"/>
  <c r="C108"/>
  <c r="CL108"/>
  <c r="E108"/>
  <c r="F108"/>
  <c r="G108"/>
  <c r="H108"/>
  <c r="I108"/>
  <c r="J108"/>
  <c r="K108"/>
  <c r="L108"/>
  <c r="M108"/>
  <c r="N108"/>
  <c r="O108" s="1"/>
  <c r="P108"/>
  <c r="Q108"/>
  <c r="R108"/>
  <c r="S108"/>
  <c r="BX108" s="1"/>
  <c r="T108"/>
  <c r="U108"/>
  <c r="CD108" s="1"/>
  <c r="V108"/>
  <c r="W108"/>
  <c r="X108"/>
  <c r="Y108" s="1"/>
  <c r="Z108"/>
  <c r="AA108"/>
  <c r="AB108"/>
  <c r="AC108"/>
  <c r="CC108" s="1"/>
  <c r="AD108"/>
  <c r="AE108"/>
  <c r="AF108"/>
  <c r="AG108"/>
  <c r="AH108"/>
  <c r="AI108" s="1"/>
  <c r="AJ108"/>
  <c r="AK108"/>
  <c r="AL108"/>
  <c r="AM108"/>
  <c r="CH108" s="1"/>
  <c r="AN108"/>
  <c r="AO108"/>
  <c r="AP108"/>
  <c r="AQ108"/>
  <c r="AR108"/>
  <c r="AS108" s="1"/>
  <c r="AT108"/>
  <c r="AU108"/>
  <c r="AV108"/>
  <c r="AW108"/>
  <c r="AX108"/>
  <c r="AY108"/>
  <c r="AZ108"/>
  <c r="BA108"/>
  <c r="BB108"/>
  <c r="BC108" s="1"/>
  <c r="BD108"/>
  <c r="BE108"/>
  <c r="BF108"/>
  <c r="BG108"/>
  <c r="CR108" s="1"/>
  <c r="BH108"/>
  <c r="BI108"/>
  <c r="BJ108"/>
  <c r="BK108"/>
  <c r="BL108" s="1"/>
  <c r="BM108"/>
  <c r="BN108"/>
  <c r="BO108"/>
  <c r="BP108"/>
  <c r="BQ108"/>
  <c r="BR108" s="1"/>
  <c r="BS108"/>
  <c r="BT108"/>
  <c r="BU108" s="1"/>
  <c r="BV108"/>
  <c r="CW108" s="1"/>
  <c r="BW108"/>
  <c r="CB108"/>
  <c r="CM108"/>
  <c r="CT108"/>
  <c r="CX108"/>
  <c r="DD108"/>
  <c r="DE108"/>
  <c r="DF108"/>
  <c r="DG108"/>
  <c r="DH108"/>
  <c r="DI108" s="1"/>
  <c r="DJ108"/>
  <c r="DK108" s="1"/>
  <c r="DL108"/>
  <c r="DM108"/>
  <c r="DN108"/>
  <c r="DO108"/>
  <c r="DP108"/>
  <c r="DQ108"/>
  <c r="DR108"/>
  <c r="DS108"/>
  <c r="DT108"/>
  <c r="DU108"/>
  <c r="DV108"/>
  <c r="DY108" s="1"/>
  <c r="DW108"/>
  <c r="DX108"/>
  <c r="DZ108"/>
  <c r="EA108"/>
  <c r="EB108"/>
  <c r="EC108"/>
  <c r="ED108"/>
  <c r="EE108"/>
  <c r="EF108"/>
  <c r="EG108"/>
  <c r="A109"/>
  <c r="B109"/>
  <c r="C109"/>
  <c r="E109"/>
  <c r="F109"/>
  <c r="G109"/>
  <c r="AC109" s="1"/>
  <c r="CC109" s="1"/>
  <c r="H109"/>
  <c r="I109"/>
  <c r="J109"/>
  <c r="K109"/>
  <c r="BZ109" s="1"/>
  <c r="L109"/>
  <c r="M109"/>
  <c r="N109"/>
  <c r="O109" s="1"/>
  <c r="P109"/>
  <c r="Q109"/>
  <c r="R109"/>
  <c r="T109"/>
  <c r="U109"/>
  <c r="V109"/>
  <c r="X109"/>
  <c r="Y109" s="1"/>
  <c r="AA109"/>
  <c r="AB109"/>
  <c r="AD109"/>
  <c r="AE109"/>
  <c r="AF109"/>
  <c r="AH109"/>
  <c r="AI109" s="1"/>
  <c r="AK109"/>
  <c r="AL109"/>
  <c r="AN109"/>
  <c r="AO109"/>
  <c r="AP109"/>
  <c r="AR109"/>
  <c r="AS109" s="1"/>
  <c r="AU109"/>
  <c r="AV109"/>
  <c r="AW109"/>
  <c r="AX109"/>
  <c r="AY109"/>
  <c r="CT109" s="1"/>
  <c r="AZ109"/>
  <c r="BA109"/>
  <c r="BB109"/>
  <c r="BC109" s="1"/>
  <c r="BD109"/>
  <c r="BE109"/>
  <c r="BF109"/>
  <c r="BH109"/>
  <c r="BI109"/>
  <c r="BJ109"/>
  <c r="BM109"/>
  <c r="CX109" s="1"/>
  <c r="BN109"/>
  <c r="BO109"/>
  <c r="BQ109"/>
  <c r="BR109" s="1"/>
  <c r="BT109"/>
  <c r="BU109" s="1"/>
  <c r="BW109"/>
  <c r="CB109"/>
  <c r="CJ109"/>
  <c r="CM109"/>
  <c r="CV109"/>
  <c r="CZ109"/>
  <c r="DD109"/>
  <c r="DE109"/>
  <c r="DF109"/>
  <c r="DG109"/>
  <c r="DH109"/>
  <c r="DI109" s="1"/>
  <c r="DJ109"/>
  <c r="DK109" s="1"/>
  <c r="DM109"/>
  <c r="DN109"/>
  <c r="DO109"/>
  <c r="DQ109"/>
  <c r="DR109"/>
  <c r="DS109"/>
  <c r="DT109"/>
  <c r="DU109"/>
  <c r="DV109"/>
  <c r="DY109" s="1"/>
  <c r="DW109"/>
  <c r="DX109"/>
  <c r="DZ109"/>
  <c r="EA109"/>
  <c r="EB109"/>
  <c r="EC109"/>
  <c r="ED109"/>
  <c r="EE109"/>
  <c r="EF109"/>
  <c r="EH109"/>
  <c r="A110"/>
  <c r="B110"/>
  <c r="C110"/>
  <c r="CP110"/>
  <c r="E110"/>
  <c r="F110"/>
  <c r="G110"/>
  <c r="S110" s="1"/>
  <c r="BX110" s="1"/>
  <c r="H110"/>
  <c r="I110"/>
  <c r="J110"/>
  <c r="K110"/>
  <c r="L110"/>
  <c r="M110"/>
  <c r="N110"/>
  <c r="O110" s="1"/>
  <c r="P110"/>
  <c r="Q110"/>
  <c r="R110"/>
  <c r="T110"/>
  <c r="U110"/>
  <c r="V110"/>
  <c r="X110"/>
  <c r="Y110" s="1"/>
  <c r="AA110"/>
  <c r="AB110"/>
  <c r="AD110"/>
  <c r="AE110"/>
  <c r="AF110"/>
  <c r="AH110"/>
  <c r="AI110" s="1"/>
  <c r="AK110"/>
  <c r="AL110"/>
  <c r="AN110"/>
  <c r="CN110" s="1"/>
  <c r="AO110"/>
  <c r="AP110"/>
  <c r="AR110"/>
  <c r="AS110" s="1"/>
  <c r="AU110"/>
  <c r="AV110"/>
  <c r="AW110"/>
  <c r="CM110" s="1"/>
  <c r="AX110"/>
  <c r="AY110"/>
  <c r="CT110" s="1"/>
  <c r="AZ110"/>
  <c r="BA110"/>
  <c r="BB110"/>
  <c r="BC110" s="1"/>
  <c r="BD110"/>
  <c r="BE110"/>
  <c r="BF110"/>
  <c r="BH110"/>
  <c r="BI110"/>
  <c r="BJ110"/>
  <c r="BM110"/>
  <c r="CX110" s="1"/>
  <c r="BN110"/>
  <c r="BO110"/>
  <c r="BQ110"/>
  <c r="BR110" s="1"/>
  <c r="BT110"/>
  <c r="BU110" s="1"/>
  <c r="BZ110"/>
  <c r="CF110"/>
  <c r="DD110"/>
  <c r="DE110"/>
  <c r="DF110"/>
  <c r="DH110"/>
  <c r="DI110" s="1"/>
  <c r="DJ110"/>
  <c r="DK110" s="1"/>
  <c r="DM110"/>
  <c r="DN110"/>
  <c r="DO110"/>
  <c r="DQ110"/>
  <c r="DR110"/>
  <c r="DS110"/>
  <c r="DT110"/>
  <c r="DV110"/>
  <c r="DY110" s="1"/>
  <c r="DW110"/>
  <c r="DX110"/>
  <c r="DZ110"/>
  <c r="EA110"/>
  <c r="EB110"/>
  <c r="EC110"/>
  <c r="ED110"/>
  <c r="EE110"/>
  <c r="EF110"/>
  <c r="EG110"/>
  <c r="A111"/>
  <c r="B111"/>
  <c r="C111"/>
  <c r="CV111"/>
  <c r="E111"/>
  <c r="F111"/>
  <c r="G111"/>
  <c r="S111" s="1"/>
  <c r="BX111" s="1"/>
  <c r="H111"/>
  <c r="I111"/>
  <c r="J111"/>
  <c r="K111"/>
  <c r="L111"/>
  <c r="M111"/>
  <c r="N111"/>
  <c r="O111" s="1"/>
  <c r="P111"/>
  <c r="Q111"/>
  <c r="R111"/>
  <c r="T111"/>
  <c r="CD111" s="1"/>
  <c r="U111"/>
  <c r="V111"/>
  <c r="X111"/>
  <c r="Y111" s="1"/>
  <c r="AA111"/>
  <c r="AB111"/>
  <c r="AC111"/>
  <c r="AD111"/>
  <c r="AE111"/>
  <c r="AF111"/>
  <c r="AG111"/>
  <c r="AH111"/>
  <c r="AI111" s="1"/>
  <c r="AJ111"/>
  <c r="AK111"/>
  <c r="AL111"/>
  <c r="AN111"/>
  <c r="AO111"/>
  <c r="AP111"/>
  <c r="AR111"/>
  <c r="AS111" s="1"/>
  <c r="AU111"/>
  <c r="AV111"/>
  <c r="AW111"/>
  <c r="AX111"/>
  <c r="AY111"/>
  <c r="AZ111"/>
  <c r="BA111"/>
  <c r="BB111"/>
  <c r="BC111" s="1"/>
  <c r="BD111"/>
  <c r="BE111"/>
  <c r="BF111"/>
  <c r="BH111"/>
  <c r="BI111"/>
  <c r="BJ111"/>
  <c r="BM111"/>
  <c r="CX111" s="1"/>
  <c r="BN111"/>
  <c r="BO111"/>
  <c r="BQ111"/>
  <c r="BR111" s="1"/>
  <c r="BS111"/>
  <c r="BT111"/>
  <c r="BU111" s="1"/>
  <c r="BV111"/>
  <c r="CW111" s="1"/>
  <c r="CC111"/>
  <c r="CJ111"/>
  <c r="CM111"/>
  <c r="CZ111"/>
  <c r="DD111"/>
  <c r="DE111"/>
  <c r="DF111"/>
  <c r="DG111"/>
  <c r="DH111"/>
  <c r="DI111" s="1"/>
  <c r="DJ111"/>
  <c r="DK111" s="1"/>
  <c r="DM111"/>
  <c r="DN111"/>
  <c r="DO111"/>
  <c r="DQ111"/>
  <c r="DR111"/>
  <c r="DS111"/>
  <c r="DT111"/>
  <c r="DU111"/>
  <c r="DV111"/>
  <c r="DY111" s="1"/>
  <c r="DW111"/>
  <c r="DX111"/>
  <c r="DZ111"/>
  <c r="EA111"/>
  <c r="EB111"/>
  <c r="EC111"/>
  <c r="ED111"/>
  <c r="EE111"/>
  <c r="EF111"/>
  <c r="A112"/>
  <c r="B112"/>
  <c r="C112"/>
  <c r="E112"/>
  <c r="F112"/>
  <c r="G112"/>
  <c r="S112" s="1"/>
  <c r="BX112" s="1"/>
  <c r="H112"/>
  <c r="I112"/>
  <c r="J112"/>
  <c r="K112"/>
  <c r="L112"/>
  <c r="M112"/>
  <c r="N112"/>
  <c r="O112" s="1"/>
  <c r="P112"/>
  <c r="Q112"/>
  <c r="R112"/>
  <c r="T112"/>
  <c r="U112"/>
  <c r="V112"/>
  <c r="X112"/>
  <c r="Y112" s="1"/>
  <c r="AA112"/>
  <c r="AB112"/>
  <c r="AC112"/>
  <c r="CC112" s="1"/>
  <c r="AD112"/>
  <c r="AE112"/>
  <c r="CJ112" s="1"/>
  <c r="AF112"/>
  <c r="AG112"/>
  <c r="AH112"/>
  <c r="AI112" s="1"/>
  <c r="AJ112"/>
  <c r="AK112"/>
  <c r="AL112"/>
  <c r="AN112"/>
  <c r="AO112"/>
  <c r="CN112" s="1"/>
  <c r="AP112"/>
  <c r="AR112"/>
  <c r="AS112" s="1"/>
  <c r="AU112"/>
  <c r="AV112"/>
  <c r="AW112"/>
  <c r="AX112"/>
  <c r="CT112" s="1"/>
  <c r="AY112"/>
  <c r="AZ112"/>
  <c r="BA112"/>
  <c r="BB112"/>
  <c r="BC112" s="1"/>
  <c r="BD112"/>
  <c r="BE112"/>
  <c r="BF112"/>
  <c r="BH112"/>
  <c r="BI112"/>
  <c r="BJ112"/>
  <c r="BM112"/>
  <c r="BN112"/>
  <c r="BO112"/>
  <c r="BP112"/>
  <c r="BQ112"/>
  <c r="BR112" s="1"/>
  <c r="BT112"/>
  <c r="BU112" s="1"/>
  <c r="BW112"/>
  <c r="BZ112"/>
  <c r="CF112"/>
  <c r="CM112"/>
  <c r="CP112"/>
  <c r="CX112"/>
  <c r="DD112"/>
  <c r="DE112"/>
  <c r="DF112"/>
  <c r="DH112"/>
  <c r="DI112" s="1"/>
  <c r="DJ112"/>
  <c r="DK112" s="1"/>
  <c r="DL112"/>
  <c r="DM112"/>
  <c r="DN112"/>
  <c r="DO112"/>
  <c r="DP112"/>
  <c r="DQ112"/>
  <c r="DR112"/>
  <c r="DS112"/>
  <c r="DT112"/>
  <c r="DV112"/>
  <c r="DY112" s="1"/>
  <c r="DW112"/>
  <c r="DX112"/>
  <c r="DZ112"/>
  <c r="EA112"/>
  <c r="EB112"/>
  <c r="EC112"/>
  <c r="ED112"/>
  <c r="EE112"/>
  <c r="EF112"/>
  <c r="EG112"/>
  <c r="EJ112"/>
  <c r="EL112" s="1"/>
  <c r="A113"/>
  <c r="B113"/>
  <c r="C113"/>
  <c r="CA113"/>
  <c r="E113"/>
  <c r="F113"/>
  <c r="G113"/>
  <c r="H113"/>
  <c r="I113"/>
  <c r="J113"/>
  <c r="K113"/>
  <c r="L113"/>
  <c r="M113"/>
  <c r="N113"/>
  <c r="O113" s="1"/>
  <c r="P113"/>
  <c r="Q113"/>
  <c r="R113"/>
  <c r="S113"/>
  <c r="BX113" s="1"/>
  <c r="T113"/>
  <c r="U113"/>
  <c r="V113"/>
  <c r="W113"/>
  <c r="X113"/>
  <c r="Y113" s="1"/>
  <c r="Z113"/>
  <c r="AA113"/>
  <c r="AB113"/>
  <c r="AC113"/>
  <c r="AD113"/>
  <c r="CJ113" s="1"/>
  <c r="AE113"/>
  <c r="AF113"/>
  <c r="AG113"/>
  <c r="AH113"/>
  <c r="AI113" s="1"/>
  <c r="AJ113"/>
  <c r="AK113"/>
  <c r="AL113"/>
  <c r="AM113"/>
  <c r="AN113"/>
  <c r="AO113"/>
  <c r="AP113"/>
  <c r="AQ113"/>
  <c r="AR113"/>
  <c r="AS113" s="1"/>
  <c r="AT113"/>
  <c r="AU113"/>
  <c r="AV113"/>
  <c r="AW113"/>
  <c r="AX113"/>
  <c r="CT113" s="1"/>
  <c r="AY113"/>
  <c r="AZ113"/>
  <c r="BA113"/>
  <c r="BB113"/>
  <c r="BC113" s="1"/>
  <c r="BD113"/>
  <c r="BE113"/>
  <c r="BF113"/>
  <c r="BG113"/>
  <c r="BH113"/>
  <c r="BI113"/>
  <c r="BJ113"/>
  <c r="BK113"/>
  <c r="BL113" s="1"/>
  <c r="BM113"/>
  <c r="BN113"/>
  <c r="CX113" s="1"/>
  <c r="BO113"/>
  <c r="BP113"/>
  <c r="BQ113"/>
  <c r="BR113"/>
  <c r="BS113"/>
  <c r="BT113"/>
  <c r="BU113" s="1"/>
  <c r="BV113"/>
  <c r="CW113" s="1"/>
  <c r="BW113"/>
  <c r="CB113"/>
  <c r="CC113"/>
  <c r="CH113"/>
  <c r="CL113"/>
  <c r="CM113"/>
  <c r="CR113"/>
  <c r="CV113"/>
  <c r="DD113"/>
  <c r="DE113"/>
  <c r="DF113"/>
  <c r="DG113"/>
  <c r="DH113"/>
  <c r="DI113" s="1"/>
  <c r="DJ113"/>
  <c r="DK113" s="1"/>
  <c r="DL113"/>
  <c r="DM113"/>
  <c r="DN113"/>
  <c r="DO113"/>
  <c r="DP113"/>
  <c r="DQ113"/>
  <c r="DR113"/>
  <c r="DS113"/>
  <c r="DT113"/>
  <c r="DU113"/>
  <c r="DV113"/>
  <c r="DY113" s="1"/>
  <c r="DW113"/>
  <c r="DX113"/>
  <c r="DZ113"/>
  <c r="EA113"/>
  <c r="EB113"/>
  <c r="EC113"/>
  <c r="ED113"/>
  <c r="EE113"/>
  <c r="EF113"/>
  <c r="EG113"/>
  <c r="A114"/>
  <c r="B114"/>
  <c r="C114"/>
  <c r="E114"/>
  <c r="F114"/>
  <c r="G114"/>
  <c r="S114" s="1"/>
  <c r="BX114" s="1"/>
  <c r="H114"/>
  <c r="I114"/>
  <c r="J114"/>
  <c r="K114"/>
  <c r="L114"/>
  <c r="M114"/>
  <c r="N114"/>
  <c r="O114" s="1"/>
  <c r="P114"/>
  <c r="Q114"/>
  <c r="R114"/>
  <c r="T114"/>
  <c r="U114"/>
  <c r="V114"/>
  <c r="X114"/>
  <c r="Y114" s="1"/>
  <c r="AA114"/>
  <c r="AB114"/>
  <c r="AD114"/>
  <c r="CJ114" s="1"/>
  <c r="AE114"/>
  <c r="AF114"/>
  <c r="AH114"/>
  <c r="AI114" s="1"/>
  <c r="AK114"/>
  <c r="AL114"/>
  <c r="AN114"/>
  <c r="CN114" s="1"/>
  <c r="AO114"/>
  <c r="AP114"/>
  <c r="AR114"/>
  <c r="AS114" s="1"/>
  <c r="AU114"/>
  <c r="AV114"/>
  <c r="AW114"/>
  <c r="AX114"/>
  <c r="AY114"/>
  <c r="CT114" s="1"/>
  <c r="AZ114"/>
  <c r="BA114"/>
  <c r="BB114"/>
  <c r="BC114" s="1"/>
  <c r="BD114"/>
  <c r="BE114"/>
  <c r="BF114"/>
  <c r="BH114"/>
  <c r="BI114"/>
  <c r="BJ114"/>
  <c r="BM114"/>
  <c r="CX114" s="1"/>
  <c r="BN114"/>
  <c r="BO114"/>
  <c r="BQ114"/>
  <c r="BR114" s="1"/>
  <c r="BT114"/>
  <c r="BU114" s="1"/>
  <c r="BZ114"/>
  <c r="CF114"/>
  <c r="CM114"/>
  <c r="CP114"/>
  <c r="DD114"/>
  <c r="DE114"/>
  <c r="DF114"/>
  <c r="DH114"/>
  <c r="DI114" s="1"/>
  <c r="DJ114"/>
  <c r="DK114" s="1"/>
  <c r="DM114"/>
  <c r="DN114"/>
  <c r="DO114"/>
  <c r="DQ114"/>
  <c r="DR114"/>
  <c r="DS114"/>
  <c r="DT114"/>
  <c r="DV114"/>
  <c r="DW114"/>
  <c r="DX114"/>
  <c r="DZ114"/>
  <c r="EA114"/>
  <c r="EB114"/>
  <c r="EC114"/>
  <c r="ED114"/>
  <c r="EE114"/>
  <c r="EF114"/>
  <c r="EG114"/>
  <c r="A115"/>
  <c r="B115"/>
  <c r="C115"/>
  <c r="E115"/>
  <c r="F115"/>
  <c r="G115"/>
  <c r="S115" s="1"/>
  <c r="BX115" s="1"/>
  <c r="H115"/>
  <c r="I115"/>
  <c r="J115"/>
  <c r="K115"/>
  <c r="L115"/>
  <c r="M115"/>
  <c r="N115"/>
  <c r="O115" s="1"/>
  <c r="P115"/>
  <c r="Q115"/>
  <c r="R115"/>
  <c r="T115"/>
  <c r="U115"/>
  <c r="V115"/>
  <c r="X115"/>
  <c r="Y115" s="1"/>
  <c r="AA115"/>
  <c r="AB115"/>
  <c r="AC115"/>
  <c r="CC115" s="1"/>
  <c r="AD115"/>
  <c r="AE115"/>
  <c r="AF115"/>
  <c r="AG115"/>
  <c r="AH115"/>
  <c r="AI115" s="1"/>
  <c r="AJ115"/>
  <c r="AK115"/>
  <c r="AL115"/>
  <c r="AN115"/>
  <c r="AO115"/>
  <c r="AP115"/>
  <c r="AR115"/>
  <c r="AS115" s="1"/>
  <c r="AU115"/>
  <c r="AV115"/>
  <c r="AW115"/>
  <c r="CM115" s="1"/>
  <c r="AX115"/>
  <c r="AY115"/>
  <c r="AZ115"/>
  <c r="BA115"/>
  <c r="BB115"/>
  <c r="BC115" s="1"/>
  <c r="BD115"/>
  <c r="BE115"/>
  <c r="BF115"/>
  <c r="BH115"/>
  <c r="BI115"/>
  <c r="BJ115"/>
  <c r="BM115"/>
  <c r="CX115" s="1"/>
  <c r="BN115"/>
  <c r="BO115"/>
  <c r="BQ115"/>
  <c r="BR115" s="1"/>
  <c r="BS115"/>
  <c r="BT115"/>
  <c r="BU115" s="1"/>
  <c r="BV115"/>
  <c r="CW115" s="1"/>
  <c r="BZ115"/>
  <c r="CJ115"/>
  <c r="CV115"/>
  <c r="CZ115"/>
  <c r="DD115"/>
  <c r="DE115"/>
  <c r="DF115"/>
  <c r="DG115"/>
  <c r="DH115"/>
  <c r="DI115" s="1"/>
  <c r="DJ115"/>
  <c r="DK115" s="1"/>
  <c r="DM115"/>
  <c r="DN115"/>
  <c r="DO115"/>
  <c r="DQ115"/>
  <c r="DR115"/>
  <c r="DS115"/>
  <c r="DT115"/>
  <c r="DU115"/>
  <c r="DV115"/>
  <c r="DW115"/>
  <c r="DX115"/>
  <c r="DZ115"/>
  <c r="EA115"/>
  <c r="EB115"/>
  <c r="EC115"/>
  <c r="ED115"/>
  <c r="EE115"/>
  <c r="EF115"/>
  <c r="EH115"/>
  <c r="A116"/>
  <c r="B116"/>
  <c r="C116"/>
  <c r="E116"/>
  <c r="F116"/>
  <c r="G116"/>
  <c r="S116" s="1"/>
  <c r="BX116" s="1"/>
  <c r="H116"/>
  <c r="I116"/>
  <c r="J116"/>
  <c r="K116"/>
  <c r="L116"/>
  <c r="M116"/>
  <c r="N116"/>
  <c r="O116" s="1"/>
  <c r="P116"/>
  <c r="Q116"/>
  <c r="R116"/>
  <c r="T116"/>
  <c r="U116"/>
  <c r="V116"/>
  <c r="X116"/>
  <c r="Y116" s="1"/>
  <c r="AA116"/>
  <c r="AB116"/>
  <c r="AC116"/>
  <c r="CC116" s="1"/>
  <c r="AD116"/>
  <c r="AE116"/>
  <c r="AF116"/>
  <c r="AG116"/>
  <c r="AH116"/>
  <c r="AI116" s="1"/>
  <c r="AJ116"/>
  <c r="AK116"/>
  <c r="AL116"/>
  <c r="AN116"/>
  <c r="AO116"/>
  <c r="CN116" s="1"/>
  <c r="AP116"/>
  <c r="AR116"/>
  <c r="AS116" s="1"/>
  <c r="AU116"/>
  <c r="AV116"/>
  <c r="AW116"/>
  <c r="AX116"/>
  <c r="AY116"/>
  <c r="AZ116"/>
  <c r="BA116"/>
  <c r="BB116"/>
  <c r="BC116" s="1"/>
  <c r="BD116"/>
  <c r="BE116"/>
  <c r="BF116"/>
  <c r="BH116"/>
  <c r="BI116"/>
  <c r="BJ116"/>
  <c r="BM116"/>
  <c r="BN116"/>
  <c r="CX116" s="1"/>
  <c r="BO116"/>
  <c r="BQ116"/>
  <c r="BR116" s="1"/>
  <c r="BS116"/>
  <c r="BT116"/>
  <c r="BU116" s="1"/>
  <c r="BV116"/>
  <c r="CW116" s="1"/>
  <c r="CM116"/>
  <c r="DD116"/>
  <c r="DE116"/>
  <c r="DF116"/>
  <c r="DH116"/>
  <c r="DI116" s="1"/>
  <c r="DJ116"/>
  <c r="DK116" s="1"/>
  <c r="DL116"/>
  <c r="DM116"/>
  <c r="DN116"/>
  <c r="DO116"/>
  <c r="DP116"/>
  <c r="DQ116"/>
  <c r="DR116"/>
  <c r="DS116"/>
  <c r="DT116"/>
  <c r="DV116"/>
  <c r="DW116"/>
  <c r="DX116"/>
  <c r="DZ116"/>
  <c r="EA116"/>
  <c r="EB116"/>
  <c r="EC116"/>
  <c r="ED116"/>
  <c r="EE116"/>
  <c r="EF116"/>
  <c r="EG116"/>
  <c r="A117"/>
  <c r="B117"/>
  <c r="C117"/>
  <c r="E117"/>
  <c r="F117"/>
  <c r="G117"/>
  <c r="S117" s="1"/>
  <c r="BX117" s="1"/>
  <c r="H117"/>
  <c r="I117"/>
  <c r="J117"/>
  <c r="K117"/>
  <c r="L117"/>
  <c r="M117"/>
  <c r="N117"/>
  <c r="O117" s="1"/>
  <c r="P117"/>
  <c r="Q117"/>
  <c r="R117"/>
  <c r="T117"/>
  <c r="U117"/>
  <c r="V117"/>
  <c r="X117"/>
  <c r="Y117" s="1"/>
  <c r="AA117"/>
  <c r="AB117"/>
  <c r="AC117"/>
  <c r="CC117" s="1"/>
  <c r="AD117"/>
  <c r="AE117"/>
  <c r="AF117"/>
  <c r="AG117"/>
  <c r="AH117"/>
  <c r="AI117" s="1"/>
  <c r="AJ117"/>
  <c r="AK117"/>
  <c r="AL117"/>
  <c r="AN117"/>
  <c r="AO117"/>
  <c r="AP117"/>
  <c r="AR117"/>
  <c r="AS117" s="1"/>
  <c r="AU117"/>
  <c r="AV117"/>
  <c r="AW117"/>
  <c r="CM117" s="1"/>
  <c r="AX117"/>
  <c r="CT117" s="1"/>
  <c r="AY117"/>
  <c r="AZ117"/>
  <c r="BA117"/>
  <c r="BB117"/>
  <c r="BC117" s="1"/>
  <c r="BD117"/>
  <c r="BE117"/>
  <c r="BF117"/>
  <c r="BH117"/>
  <c r="BI117"/>
  <c r="BJ117"/>
  <c r="BM117"/>
  <c r="BN117"/>
  <c r="BO117"/>
  <c r="BP117"/>
  <c r="BQ117"/>
  <c r="BR117" s="1"/>
  <c r="BT117"/>
  <c r="BU117" s="1"/>
  <c r="BW117"/>
  <c r="BZ117"/>
  <c r="CP117"/>
  <c r="CX117"/>
  <c r="DD117"/>
  <c r="DE117"/>
  <c r="DF117"/>
  <c r="DH117"/>
  <c r="DI117" s="1"/>
  <c r="DJ117"/>
  <c r="DK117" s="1"/>
  <c r="DL117"/>
  <c r="DM117"/>
  <c r="DN117"/>
  <c r="DO117"/>
  <c r="DP117"/>
  <c r="DQ117"/>
  <c r="DR117"/>
  <c r="DS117"/>
  <c r="DT117"/>
  <c r="DV117"/>
  <c r="DW117"/>
  <c r="DX117"/>
  <c r="DZ117"/>
  <c r="EA117"/>
  <c r="EB117"/>
  <c r="EC117"/>
  <c r="ED117"/>
  <c r="EE117"/>
  <c r="EF117"/>
  <c r="EG117"/>
  <c r="EJ117"/>
  <c r="EL117" s="1"/>
  <c r="A118"/>
  <c r="B118"/>
  <c r="C118"/>
  <c r="CF118"/>
  <c r="E118"/>
  <c r="F118"/>
  <c r="G118"/>
  <c r="H118"/>
  <c r="I118"/>
  <c r="J118"/>
  <c r="K118"/>
  <c r="L118"/>
  <c r="M118"/>
  <c r="N118"/>
  <c r="O118" s="1"/>
  <c r="P118"/>
  <c r="Q118"/>
  <c r="R118"/>
  <c r="S118"/>
  <c r="BX118" s="1"/>
  <c r="T118"/>
  <c r="U118"/>
  <c r="V118"/>
  <c r="W118"/>
  <c r="X118"/>
  <c r="Y118" s="1"/>
  <c r="Z118"/>
  <c r="AA118"/>
  <c r="AB118"/>
  <c r="AC118"/>
  <c r="CC118" s="1"/>
  <c r="AD118"/>
  <c r="AE118"/>
  <c r="AF118"/>
  <c r="AG118"/>
  <c r="AH118"/>
  <c r="AI118" s="1"/>
  <c r="AJ118"/>
  <c r="AK118"/>
  <c r="AL118"/>
  <c r="AM118"/>
  <c r="CH118" s="1"/>
  <c r="AN118"/>
  <c r="AO118"/>
  <c r="CN118" s="1"/>
  <c r="AP118"/>
  <c r="AQ118"/>
  <c r="AR118"/>
  <c r="AS118" s="1"/>
  <c r="AT118"/>
  <c r="AU118"/>
  <c r="AV118"/>
  <c r="AW118"/>
  <c r="CM118" s="1"/>
  <c r="AX118"/>
  <c r="AY118"/>
  <c r="AZ118"/>
  <c r="BA118"/>
  <c r="BB118"/>
  <c r="BC118" s="1"/>
  <c r="BD118"/>
  <c r="BE118"/>
  <c r="BF118"/>
  <c r="BG118"/>
  <c r="CR118" s="1"/>
  <c r="BH118"/>
  <c r="BI118"/>
  <c r="BJ118"/>
  <c r="BK118"/>
  <c r="BL118" s="1"/>
  <c r="BM118"/>
  <c r="BN118"/>
  <c r="BO118"/>
  <c r="BP118"/>
  <c r="BQ118"/>
  <c r="BR118"/>
  <c r="BS118"/>
  <c r="BT118"/>
  <c r="BU118" s="1"/>
  <c r="BV118"/>
  <c r="CW118" s="1"/>
  <c r="BW118"/>
  <c r="CL118"/>
  <c r="CX118"/>
  <c r="DD118"/>
  <c r="DE118"/>
  <c r="DF118"/>
  <c r="DG118"/>
  <c r="DH118"/>
  <c r="DI118" s="1"/>
  <c r="DJ118"/>
  <c r="DK118" s="1"/>
  <c r="DL118"/>
  <c r="DM118"/>
  <c r="DN118"/>
  <c r="DO118"/>
  <c r="DP118"/>
  <c r="DQ118"/>
  <c r="DR118"/>
  <c r="DS118"/>
  <c r="DT118"/>
  <c r="DU118"/>
  <c r="DV118"/>
  <c r="DW118"/>
  <c r="DX118"/>
  <c r="DZ118"/>
  <c r="EA118"/>
  <c r="EB118"/>
  <c r="EC118"/>
  <c r="ED118"/>
  <c r="EE118"/>
  <c r="EF118"/>
  <c r="EG118"/>
  <c r="A119"/>
  <c r="B119"/>
  <c r="C119"/>
  <c r="E119"/>
  <c r="F119"/>
  <c r="G119"/>
  <c r="S119" s="1"/>
  <c r="BX119" s="1"/>
  <c r="H119"/>
  <c r="I119"/>
  <c r="J119"/>
  <c r="K119"/>
  <c r="BZ119" s="1"/>
  <c r="L119"/>
  <c r="M119"/>
  <c r="N119"/>
  <c r="O119" s="1"/>
  <c r="P119"/>
  <c r="Q119"/>
  <c r="R119"/>
  <c r="T119"/>
  <c r="U119"/>
  <c r="V119"/>
  <c r="X119"/>
  <c r="Y119" s="1"/>
  <c r="AA119"/>
  <c r="AB119"/>
  <c r="AD119"/>
  <c r="AE119"/>
  <c r="AF119"/>
  <c r="AH119"/>
  <c r="AI119" s="1"/>
  <c r="AK119"/>
  <c r="AL119"/>
  <c r="AN119"/>
  <c r="AO119"/>
  <c r="AP119"/>
  <c r="AR119"/>
  <c r="AS119" s="1"/>
  <c r="AU119"/>
  <c r="AV119"/>
  <c r="AW119"/>
  <c r="CM119" s="1"/>
  <c r="AX119"/>
  <c r="AY119"/>
  <c r="AZ119"/>
  <c r="BA119"/>
  <c r="BB119"/>
  <c r="BC119" s="1"/>
  <c r="BD119"/>
  <c r="BE119"/>
  <c r="BF119"/>
  <c r="BH119"/>
  <c r="BI119"/>
  <c r="BJ119"/>
  <c r="BM119"/>
  <c r="BN119"/>
  <c r="BO119"/>
  <c r="BQ119"/>
  <c r="BR119"/>
  <c r="BT119"/>
  <c r="BU119" s="1"/>
  <c r="CB119"/>
  <c r="CL119"/>
  <c r="CX119"/>
  <c r="DD119"/>
  <c r="DE119"/>
  <c r="DF119"/>
  <c r="DH119"/>
  <c r="DI119" s="1"/>
  <c r="DJ119"/>
  <c r="DK119" s="1"/>
  <c r="DL119"/>
  <c r="DM119"/>
  <c r="DN119"/>
  <c r="DO119"/>
  <c r="DP119"/>
  <c r="DQ119"/>
  <c r="DR119"/>
  <c r="DS119"/>
  <c r="DT119"/>
  <c r="DV119"/>
  <c r="DW119"/>
  <c r="DX119"/>
  <c r="DZ119"/>
  <c r="EA119"/>
  <c r="EB119"/>
  <c r="EC119"/>
  <c r="ED119"/>
  <c r="EE119"/>
  <c r="EF119"/>
  <c r="EJ119"/>
  <c r="EL119" s="1"/>
  <c r="A120"/>
  <c r="B120"/>
  <c r="C120"/>
  <c r="E120"/>
  <c r="F120"/>
  <c r="G120"/>
  <c r="S120" s="1"/>
  <c r="BX120" s="1"/>
  <c r="H120"/>
  <c r="I120"/>
  <c r="J120"/>
  <c r="K120"/>
  <c r="L120"/>
  <c r="M120"/>
  <c r="N120"/>
  <c r="O120" s="1"/>
  <c r="P120"/>
  <c r="Q120"/>
  <c r="R120"/>
  <c r="T120"/>
  <c r="U120"/>
  <c r="V120"/>
  <c r="X120"/>
  <c r="Y120" s="1"/>
  <c r="AA120"/>
  <c r="AB120"/>
  <c r="AC120"/>
  <c r="CC120" s="1"/>
  <c r="AD120"/>
  <c r="AE120"/>
  <c r="AF120"/>
  <c r="AG120"/>
  <c r="AH120"/>
  <c r="AI120" s="1"/>
  <c r="AJ120"/>
  <c r="AK120"/>
  <c r="AL120"/>
  <c r="AN120"/>
  <c r="AO120"/>
  <c r="CN120" s="1"/>
  <c r="AP120"/>
  <c r="AR120"/>
  <c r="AS120" s="1"/>
  <c r="AU120"/>
  <c r="AV120"/>
  <c r="AW120"/>
  <c r="AX120"/>
  <c r="AY120"/>
  <c r="AZ120"/>
  <c r="BA120"/>
  <c r="BB120"/>
  <c r="BC120" s="1"/>
  <c r="BD120"/>
  <c r="BE120"/>
  <c r="BF120"/>
  <c r="BH120"/>
  <c r="BI120"/>
  <c r="BJ120"/>
  <c r="BM120"/>
  <c r="BN120"/>
  <c r="CX120" s="1"/>
  <c r="BO120"/>
  <c r="BQ120"/>
  <c r="BR120" s="1"/>
  <c r="BS120"/>
  <c r="BT120"/>
  <c r="BU120" s="1"/>
  <c r="BV120"/>
  <c r="CW120" s="1"/>
  <c r="CD120"/>
  <c r="CM120"/>
  <c r="DD120"/>
  <c r="DE120"/>
  <c r="DF120"/>
  <c r="DH120"/>
  <c r="DI120" s="1"/>
  <c r="DJ120"/>
  <c r="DK120" s="1"/>
  <c r="DL120"/>
  <c r="DM120"/>
  <c r="DN120"/>
  <c r="DO120"/>
  <c r="DP120"/>
  <c r="DQ120"/>
  <c r="DR120"/>
  <c r="DS120"/>
  <c r="DT120"/>
  <c r="DV120"/>
  <c r="DW120"/>
  <c r="DX120"/>
  <c r="DZ120"/>
  <c r="EA120"/>
  <c r="EB120"/>
  <c r="EC120"/>
  <c r="ED120"/>
  <c r="EE120"/>
  <c r="EF120"/>
  <c r="EG120"/>
  <c r="A121"/>
  <c r="B121"/>
  <c r="C121"/>
  <c r="CP121"/>
  <c r="E121"/>
  <c r="F121"/>
  <c r="G121"/>
  <c r="S121" s="1"/>
  <c r="BX121" s="1"/>
  <c r="H121"/>
  <c r="I121"/>
  <c r="J121"/>
  <c r="BZ121" s="1"/>
  <c r="K121"/>
  <c r="L121"/>
  <c r="M121"/>
  <c r="N121"/>
  <c r="O121" s="1"/>
  <c r="P121"/>
  <c r="Q121"/>
  <c r="R121"/>
  <c r="T121"/>
  <c r="U121"/>
  <c r="V121"/>
  <c r="X121"/>
  <c r="Y121" s="1"/>
  <c r="AA121"/>
  <c r="AB121"/>
  <c r="AC121"/>
  <c r="AD121"/>
  <c r="AE121"/>
  <c r="AF121"/>
  <c r="AG121"/>
  <c r="AH121"/>
  <c r="AI121" s="1"/>
  <c r="AJ121"/>
  <c r="AK121"/>
  <c r="AL121"/>
  <c r="CJ121" s="1"/>
  <c r="AN121"/>
  <c r="AO121"/>
  <c r="AP121"/>
  <c r="AR121"/>
  <c r="AS121" s="1"/>
  <c r="AU121"/>
  <c r="AV121"/>
  <c r="AW121"/>
  <c r="CM121" s="1"/>
  <c r="AX121"/>
  <c r="AY121"/>
  <c r="AZ121"/>
  <c r="BA121"/>
  <c r="BB121"/>
  <c r="BC121" s="1"/>
  <c r="BD121"/>
  <c r="BE121"/>
  <c r="BF121"/>
  <c r="BH121"/>
  <c r="BI121"/>
  <c r="BJ121"/>
  <c r="BM121"/>
  <c r="BN121"/>
  <c r="CX121" s="1"/>
  <c r="BO121"/>
  <c r="BP121"/>
  <c r="BQ121"/>
  <c r="BR121"/>
  <c r="BT121"/>
  <c r="BU121" s="1"/>
  <c r="BW121"/>
  <c r="CC121"/>
  <c r="CT121"/>
  <c r="DD121"/>
  <c r="DE121"/>
  <c r="DF121"/>
  <c r="DH121"/>
  <c r="DI121" s="1"/>
  <c r="DJ121"/>
  <c r="DK121" s="1"/>
  <c r="DL121"/>
  <c r="DM121"/>
  <c r="DN121"/>
  <c r="DO121"/>
  <c r="DP121"/>
  <c r="DQ121"/>
  <c r="DR121"/>
  <c r="DS121"/>
  <c r="DT121"/>
  <c r="DV121"/>
  <c r="DW121"/>
  <c r="DX121"/>
  <c r="DZ121"/>
  <c r="EA121"/>
  <c r="EB121"/>
  <c r="EC121"/>
  <c r="ED121"/>
  <c r="EE121"/>
  <c r="EF121"/>
  <c r="EG121"/>
  <c r="EJ121"/>
  <c r="EL121" s="1"/>
  <c r="A122"/>
  <c r="B122"/>
  <c r="C122"/>
  <c r="CF122"/>
  <c r="E122"/>
  <c r="F122"/>
  <c r="G122"/>
  <c r="H122"/>
  <c r="I122"/>
  <c r="J122"/>
  <c r="K122"/>
  <c r="L122"/>
  <c r="M122"/>
  <c r="N122"/>
  <c r="O122" s="1"/>
  <c r="P122"/>
  <c r="Q122"/>
  <c r="R122"/>
  <c r="S122"/>
  <c r="T122"/>
  <c r="U122"/>
  <c r="V122"/>
  <c r="W122"/>
  <c r="X122"/>
  <c r="Y122" s="1"/>
  <c r="Z122"/>
  <c r="AA122"/>
  <c r="AB122"/>
  <c r="AC122"/>
  <c r="CC122" s="1"/>
  <c r="AD122"/>
  <c r="AE122"/>
  <c r="AF122"/>
  <c r="AG122"/>
  <c r="AH122"/>
  <c r="AI122" s="1"/>
  <c r="AJ122"/>
  <c r="AK122"/>
  <c r="AL122"/>
  <c r="AM122"/>
  <c r="CH122" s="1"/>
  <c r="AN122"/>
  <c r="AO122"/>
  <c r="CN122" s="1"/>
  <c r="AP122"/>
  <c r="AQ122"/>
  <c r="AR122"/>
  <c r="AS122" s="1"/>
  <c r="AT122"/>
  <c r="AU122"/>
  <c r="AV122"/>
  <c r="AW122"/>
  <c r="CM122" s="1"/>
  <c r="AX122"/>
  <c r="AY122"/>
  <c r="AZ122"/>
  <c r="BA122"/>
  <c r="BB122"/>
  <c r="BC122" s="1"/>
  <c r="BD122"/>
  <c r="BE122"/>
  <c r="BF122"/>
  <c r="BG122"/>
  <c r="BH122"/>
  <c r="BI122"/>
  <c r="BJ122"/>
  <c r="BK122"/>
  <c r="BL122" s="1"/>
  <c r="BM122"/>
  <c r="BN122"/>
  <c r="BO122"/>
  <c r="BP122"/>
  <c r="BQ122"/>
  <c r="BR122" s="1"/>
  <c r="BS122"/>
  <c r="BT122"/>
  <c r="BU122" s="1"/>
  <c r="BV122"/>
  <c r="CW122" s="1"/>
  <c r="BW122"/>
  <c r="BX122"/>
  <c r="CR122"/>
  <c r="DD122"/>
  <c r="DE122"/>
  <c r="DF122"/>
  <c r="DG122"/>
  <c r="DH122"/>
  <c r="DI122" s="1"/>
  <c r="DJ122"/>
  <c r="DK122" s="1"/>
  <c r="DL122"/>
  <c r="DM122"/>
  <c r="DN122"/>
  <c r="DO122"/>
  <c r="DP122"/>
  <c r="DQ122"/>
  <c r="DR122"/>
  <c r="DS122"/>
  <c r="DT122"/>
  <c r="DU122"/>
  <c r="DV122"/>
  <c r="DW122"/>
  <c r="DX122"/>
  <c r="DZ122"/>
  <c r="EA122"/>
  <c r="EB122"/>
  <c r="EC122"/>
  <c r="ED122"/>
  <c r="EE122"/>
  <c r="EF122"/>
  <c r="EG122"/>
  <c r="A123"/>
  <c r="B123"/>
  <c r="C123"/>
  <c r="E123"/>
  <c r="F123"/>
  <c r="G123"/>
  <c r="S123" s="1"/>
  <c r="BX123" s="1"/>
  <c r="H123"/>
  <c r="I123"/>
  <c r="J123"/>
  <c r="K123"/>
  <c r="BZ123" s="1"/>
  <c r="L123"/>
  <c r="M123"/>
  <c r="N123"/>
  <c r="O123" s="1"/>
  <c r="P123"/>
  <c r="Q123"/>
  <c r="R123"/>
  <c r="T123"/>
  <c r="U123"/>
  <c r="V123"/>
  <c r="X123"/>
  <c r="Y123" s="1"/>
  <c r="AA123"/>
  <c r="AB123"/>
  <c r="AD123"/>
  <c r="CJ123" s="1"/>
  <c r="AE123"/>
  <c r="AF123"/>
  <c r="AH123"/>
  <c r="AI123" s="1"/>
  <c r="AK123"/>
  <c r="AL123"/>
  <c r="AN123"/>
  <c r="AO123"/>
  <c r="AP123"/>
  <c r="AR123"/>
  <c r="AS123" s="1"/>
  <c r="AU123"/>
  <c r="AV123"/>
  <c r="AW123"/>
  <c r="CM123" s="1"/>
  <c r="AX123"/>
  <c r="AY123"/>
  <c r="AZ123"/>
  <c r="BA123"/>
  <c r="BB123"/>
  <c r="BC123" s="1"/>
  <c r="BD123"/>
  <c r="BE123"/>
  <c r="BF123"/>
  <c r="BH123"/>
  <c r="BI123"/>
  <c r="BJ123"/>
  <c r="BM123"/>
  <c r="BN123"/>
  <c r="BO123"/>
  <c r="BQ123"/>
  <c r="BR123" s="1"/>
  <c r="BS123"/>
  <c r="BT123"/>
  <c r="BU123" s="1"/>
  <c r="BV123"/>
  <c r="CW123" s="1"/>
  <c r="CF123"/>
  <c r="CL123"/>
  <c r="CT123"/>
  <c r="DD123"/>
  <c r="DE123"/>
  <c r="DF123"/>
  <c r="DH123"/>
  <c r="DI123" s="1"/>
  <c r="DJ123"/>
  <c r="DK123" s="1"/>
  <c r="DL123"/>
  <c r="DM123"/>
  <c r="DN123"/>
  <c r="DO123"/>
  <c r="DP123"/>
  <c r="DQ123"/>
  <c r="DR123"/>
  <c r="DS123"/>
  <c r="DT123"/>
  <c r="DV123"/>
  <c r="DW123"/>
  <c r="DX123"/>
  <c r="DZ123"/>
  <c r="EA123"/>
  <c r="EB123"/>
  <c r="EC123"/>
  <c r="ED123"/>
  <c r="EE123"/>
  <c r="EF123"/>
  <c r="EJ123"/>
  <c r="EL123" s="1"/>
  <c r="A124"/>
  <c r="B124"/>
  <c r="C124"/>
  <c r="E124"/>
  <c r="F124"/>
  <c r="G124"/>
  <c r="S124" s="1"/>
  <c r="BX124" s="1"/>
  <c r="H124"/>
  <c r="I124"/>
  <c r="J124"/>
  <c r="K124"/>
  <c r="L124"/>
  <c r="M124"/>
  <c r="N124"/>
  <c r="O124" s="1"/>
  <c r="P124"/>
  <c r="Q124"/>
  <c r="R124"/>
  <c r="T124"/>
  <c r="U124"/>
  <c r="V124"/>
  <c r="X124"/>
  <c r="Y124" s="1"/>
  <c r="AA124"/>
  <c r="AB124"/>
  <c r="AC124"/>
  <c r="CC124" s="1"/>
  <c r="AD124"/>
  <c r="AE124"/>
  <c r="AF124"/>
  <c r="AG124"/>
  <c r="AH124"/>
  <c r="AI124" s="1"/>
  <c r="AJ124"/>
  <c r="AK124"/>
  <c r="AL124"/>
  <c r="AN124"/>
  <c r="AO124"/>
  <c r="AP124"/>
  <c r="AR124"/>
  <c r="AS124" s="1"/>
  <c r="AU124"/>
  <c r="AV124"/>
  <c r="AW124"/>
  <c r="CM124" s="1"/>
  <c r="AX124"/>
  <c r="AY124"/>
  <c r="AZ124"/>
  <c r="BA124"/>
  <c r="BB124"/>
  <c r="BC124" s="1"/>
  <c r="BD124"/>
  <c r="BE124"/>
  <c r="BF124"/>
  <c r="BH124"/>
  <c r="BI124"/>
  <c r="BJ124"/>
  <c r="BM124"/>
  <c r="BN124"/>
  <c r="CX124" s="1"/>
  <c r="BO124"/>
  <c r="BQ124"/>
  <c r="BR124" s="1"/>
  <c r="BS124"/>
  <c r="BT124"/>
  <c r="BU124" s="1"/>
  <c r="BV124"/>
  <c r="CW124" s="1"/>
  <c r="CN124"/>
  <c r="DD124"/>
  <c r="DE124"/>
  <c r="DF124"/>
  <c r="DH124"/>
  <c r="DI124" s="1"/>
  <c r="DJ124"/>
  <c r="DK124" s="1"/>
  <c r="DL124"/>
  <c r="DM124"/>
  <c r="DN124"/>
  <c r="DO124"/>
  <c r="DP124"/>
  <c r="DQ124"/>
  <c r="DR124"/>
  <c r="DS124"/>
  <c r="DT124"/>
  <c r="DV124"/>
  <c r="DW124"/>
  <c r="DX124"/>
  <c r="DZ124"/>
  <c r="EA124"/>
  <c r="EB124"/>
  <c r="EC124"/>
  <c r="ED124"/>
  <c r="EE124"/>
  <c r="EF124"/>
  <c r="EG124"/>
  <c r="A125"/>
  <c r="B125"/>
  <c r="C125"/>
  <c r="E125"/>
  <c r="F125"/>
  <c r="G125"/>
  <c r="S125" s="1"/>
  <c r="BX125" s="1"/>
  <c r="H125"/>
  <c r="I125"/>
  <c r="J125"/>
  <c r="K125"/>
  <c r="L125"/>
  <c r="M125"/>
  <c r="N125"/>
  <c r="O125" s="1"/>
  <c r="P125"/>
  <c r="Q125"/>
  <c r="R125"/>
  <c r="T125"/>
  <c r="U125"/>
  <c r="V125"/>
  <c r="X125"/>
  <c r="Y125" s="1"/>
  <c r="AA125"/>
  <c r="AB125"/>
  <c r="AC125"/>
  <c r="CC125" s="1"/>
  <c r="AD125"/>
  <c r="AE125"/>
  <c r="AF125"/>
  <c r="AG125"/>
  <c r="AH125"/>
  <c r="AI125" s="1"/>
  <c r="AJ125"/>
  <c r="AK125"/>
  <c r="AL125"/>
  <c r="AN125"/>
  <c r="AO125"/>
  <c r="AP125"/>
  <c r="AR125"/>
  <c r="AS125" s="1"/>
  <c r="AU125"/>
  <c r="AV125"/>
  <c r="AW125"/>
  <c r="CM125" s="1"/>
  <c r="AX125"/>
  <c r="AY125"/>
  <c r="AZ125"/>
  <c r="BA125"/>
  <c r="BB125"/>
  <c r="BC125" s="1"/>
  <c r="BD125"/>
  <c r="BE125"/>
  <c r="BF125"/>
  <c r="BH125"/>
  <c r="BI125"/>
  <c r="BJ125"/>
  <c r="BM125"/>
  <c r="BN125"/>
  <c r="BO125"/>
  <c r="BP125"/>
  <c r="BQ125"/>
  <c r="BR125" s="1"/>
  <c r="BT125"/>
  <c r="BU125" s="1"/>
  <c r="BW125"/>
  <c r="BZ125"/>
  <c r="CP125"/>
  <c r="DD125"/>
  <c r="DE125"/>
  <c r="DF125"/>
  <c r="DH125"/>
  <c r="DI125" s="1"/>
  <c r="DJ125"/>
  <c r="DK125" s="1"/>
  <c r="DL125"/>
  <c r="DM125"/>
  <c r="DN125"/>
  <c r="DO125"/>
  <c r="DP125"/>
  <c r="DQ125"/>
  <c r="DR125"/>
  <c r="DS125"/>
  <c r="DT125"/>
  <c r="DV125"/>
  <c r="DW125"/>
  <c r="DX125"/>
  <c r="DZ125"/>
  <c r="EA125"/>
  <c r="EB125"/>
  <c r="EC125"/>
  <c r="ED125"/>
  <c r="EE125"/>
  <c r="EF125"/>
  <c r="EG125"/>
  <c r="EJ125"/>
  <c r="EL125" s="1"/>
  <c r="A126"/>
  <c r="B126"/>
  <c r="C126"/>
  <c r="CF126"/>
  <c r="E126"/>
  <c r="F126"/>
  <c r="G126"/>
  <c r="H126"/>
  <c r="I126"/>
  <c r="J126"/>
  <c r="K126"/>
  <c r="L126"/>
  <c r="M126"/>
  <c r="N126"/>
  <c r="O126" s="1"/>
  <c r="P126"/>
  <c r="Q126"/>
  <c r="R126"/>
  <c r="S126"/>
  <c r="T126"/>
  <c r="U126"/>
  <c r="CD126" s="1"/>
  <c r="V126"/>
  <c r="W126"/>
  <c r="X126"/>
  <c r="Y126" s="1"/>
  <c r="Z126"/>
  <c r="AA126"/>
  <c r="AB126"/>
  <c r="AC126"/>
  <c r="CC126" s="1"/>
  <c r="AD126"/>
  <c r="AE126"/>
  <c r="AF126"/>
  <c r="AG126"/>
  <c r="AH126"/>
  <c r="AI126" s="1"/>
  <c r="AJ126"/>
  <c r="AK126"/>
  <c r="AL126"/>
  <c r="AM126"/>
  <c r="CH126" s="1"/>
  <c r="AN126"/>
  <c r="AO126"/>
  <c r="AP126"/>
  <c r="AQ126"/>
  <c r="AR126"/>
  <c r="AS126" s="1"/>
  <c r="AT126"/>
  <c r="AU126"/>
  <c r="AV126"/>
  <c r="AW126"/>
  <c r="CM126" s="1"/>
  <c r="AX126"/>
  <c r="AY126"/>
  <c r="AZ126"/>
  <c r="BA126"/>
  <c r="BB126"/>
  <c r="BC126" s="1"/>
  <c r="BD126"/>
  <c r="BE126"/>
  <c r="BF126"/>
  <c r="BG126"/>
  <c r="CR126" s="1"/>
  <c r="BH126"/>
  <c r="BI126"/>
  <c r="BJ126"/>
  <c r="BK126"/>
  <c r="BL126" s="1"/>
  <c r="BM126"/>
  <c r="BN126"/>
  <c r="BO126"/>
  <c r="BP126"/>
  <c r="BQ126"/>
  <c r="BR126" s="1"/>
  <c r="BS126"/>
  <c r="BT126"/>
  <c r="BU126" s="1"/>
  <c r="BV126"/>
  <c r="CW126" s="1"/>
  <c r="BW126"/>
  <c r="BX126"/>
  <c r="CL126"/>
  <c r="CX126"/>
  <c r="DD126"/>
  <c r="DE126"/>
  <c r="DF126"/>
  <c r="DG126"/>
  <c r="DH126"/>
  <c r="DI126" s="1"/>
  <c r="DJ126"/>
  <c r="DK126" s="1"/>
  <c r="DL126"/>
  <c r="DM126"/>
  <c r="DN126"/>
  <c r="DO126"/>
  <c r="DP126"/>
  <c r="DQ126"/>
  <c r="DR126"/>
  <c r="DS126"/>
  <c r="DT126"/>
  <c r="DU126"/>
  <c r="DV126"/>
  <c r="DW126"/>
  <c r="DX126"/>
  <c r="DZ126"/>
  <c r="EA126"/>
  <c r="EB126"/>
  <c r="EC126"/>
  <c r="ED126"/>
  <c r="EE126"/>
  <c r="EF126"/>
  <c r="EG126"/>
  <c r="A127"/>
  <c r="B127"/>
  <c r="C127"/>
  <c r="E127"/>
  <c r="F127"/>
  <c r="G127"/>
  <c r="S127" s="1"/>
  <c r="BX127" s="1"/>
  <c r="H127"/>
  <c r="I127"/>
  <c r="J127"/>
  <c r="K127"/>
  <c r="BZ127" s="1"/>
  <c r="L127"/>
  <c r="M127"/>
  <c r="N127"/>
  <c r="O127" s="1"/>
  <c r="P127"/>
  <c r="Q127"/>
  <c r="R127"/>
  <c r="T127"/>
  <c r="U127"/>
  <c r="V127"/>
  <c r="X127"/>
  <c r="Y127" s="1"/>
  <c r="AA127"/>
  <c r="AB127"/>
  <c r="AD127"/>
  <c r="AE127"/>
  <c r="AF127"/>
  <c r="AH127"/>
  <c r="AI127" s="1"/>
  <c r="AK127"/>
  <c r="AL127"/>
  <c r="AN127"/>
  <c r="AO127"/>
  <c r="AP127"/>
  <c r="AR127"/>
  <c r="AS127" s="1"/>
  <c r="AU127"/>
  <c r="AV127"/>
  <c r="AW127"/>
  <c r="CM127" s="1"/>
  <c r="AX127"/>
  <c r="AY127"/>
  <c r="CT127" s="1"/>
  <c r="AZ127"/>
  <c r="BA127"/>
  <c r="BB127"/>
  <c r="BC127" s="1"/>
  <c r="BD127"/>
  <c r="BE127"/>
  <c r="BF127"/>
  <c r="BH127"/>
  <c r="BI127"/>
  <c r="BJ127"/>
  <c r="BM127"/>
  <c r="BN127"/>
  <c r="BO127"/>
  <c r="BQ127"/>
  <c r="BR127"/>
  <c r="BT127"/>
  <c r="BU127" s="1"/>
  <c r="CB127"/>
  <c r="CJ127"/>
  <c r="CP127"/>
  <c r="CX127"/>
  <c r="DD127"/>
  <c r="DE127"/>
  <c r="DF127"/>
  <c r="DH127"/>
  <c r="DI127" s="1"/>
  <c r="DJ127"/>
  <c r="DK127" s="1"/>
  <c r="DL127"/>
  <c r="DM127"/>
  <c r="DN127"/>
  <c r="DO127"/>
  <c r="DP127"/>
  <c r="DQ127"/>
  <c r="DR127"/>
  <c r="DS127"/>
  <c r="DT127"/>
  <c r="DV127"/>
  <c r="DW127"/>
  <c r="DX127"/>
  <c r="DZ127"/>
  <c r="EA127"/>
  <c r="EB127"/>
  <c r="EC127"/>
  <c r="ED127"/>
  <c r="EE127"/>
  <c r="EF127"/>
  <c r="EJ127"/>
  <c r="EL127" s="1"/>
  <c r="A128"/>
  <c r="B128"/>
  <c r="C128"/>
  <c r="E128"/>
  <c r="F128"/>
  <c r="G128"/>
  <c r="S128" s="1"/>
  <c r="BX128" s="1"/>
  <c r="H128"/>
  <c r="I128"/>
  <c r="J128"/>
  <c r="K128"/>
  <c r="L128"/>
  <c r="M128"/>
  <c r="N128"/>
  <c r="O128" s="1"/>
  <c r="P128"/>
  <c r="Q128"/>
  <c r="R128"/>
  <c r="T128"/>
  <c r="U128"/>
  <c r="V128"/>
  <c r="X128"/>
  <c r="Y128" s="1"/>
  <c r="AA128"/>
  <c r="AB128"/>
  <c r="AC128"/>
  <c r="CC128" s="1"/>
  <c r="AD128"/>
  <c r="AE128"/>
  <c r="AF128"/>
  <c r="AG128"/>
  <c r="AH128"/>
  <c r="AI128" s="1"/>
  <c r="AJ128"/>
  <c r="AK128"/>
  <c r="AL128"/>
  <c r="AN128"/>
  <c r="AO128"/>
  <c r="CN128" s="1"/>
  <c r="AP128"/>
  <c r="AR128"/>
  <c r="AS128" s="1"/>
  <c r="AU128"/>
  <c r="AV128"/>
  <c r="AW128"/>
  <c r="CM128" s="1"/>
  <c r="AX128"/>
  <c r="AY128"/>
  <c r="AZ128"/>
  <c r="BA128"/>
  <c r="BB128"/>
  <c r="BC128" s="1"/>
  <c r="BD128"/>
  <c r="BE128"/>
  <c r="BF128"/>
  <c r="BH128"/>
  <c r="BI128"/>
  <c r="BJ128"/>
  <c r="BM128"/>
  <c r="BN128"/>
  <c r="CX128" s="1"/>
  <c r="BO128"/>
  <c r="BQ128"/>
  <c r="BR128" s="1"/>
  <c r="BS128"/>
  <c r="BT128"/>
  <c r="BU128" s="1"/>
  <c r="BV128"/>
  <c r="CW128" s="1"/>
  <c r="CD128"/>
  <c r="DD128"/>
  <c r="DE128"/>
  <c r="DF128"/>
  <c r="DH128"/>
  <c r="DI128" s="1"/>
  <c r="DJ128"/>
  <c r="DK128" s="1"/>
  <c r="DL128"/>
  <c r="DM128"/>
  <c r="DN128"/>
  <c r="DO128"/>
  <c r="DP128"/>
  <c r="DQ128"/>
  <c r="DR128"/>
  <c r="DS128"/>
  <c r="DT128"/>
  <c r="DV128"/>
  <c r="DW128"/>
  <c r="DX128"/>
  <c r="DZ128"/>
  <c r="EA128"/>
  <c r="EB128"/>
  <c r="EC128"/>
  <c r="ED128"/>
  <c r="EE128"/>
  <c r="EF128"/>
  <c r="EG128"/>
  <c r="A129"/>
  <c r="B129"/>
  <c r="C129"/>
  <c r="CP129"/>
  <c r="E129"/>
  <c r="F129"/>
  <c r="G129"/>
  <c r="S129" s="1"/>
  <c r="BX129" s="1"/>
  <c r="H129"/>
  <c r="I129"/>
  <c r="J129"/>
  <c r="BZ129" s="1"/>
  <c r="K129"/>
  <c r="L129"/>
  <c r="M129"/>
  <c r="N129"/>
  <c r="O129" s="1"/>
  <c r="P129"/>
  <c r="Q129"/>
  <c r="R129"/>
  <c r="T129"/>
  <c r="U129"/>
  <c r="V129"/>
  <c r="X129"/>
  <c r="Y129" s="1"/>
  <c r="AA129"/>
  <c r="AB129"/>
  <c r="AC129"/>
  <c r="AD129"/>
  <c r="AE129"/>
  <c r="AF129"/>
  <c r="AG129"/>
  <c r="AH129"/>
  <c r="AI129" s="1"/>
  <c r="AJ129"/>
  <c r="AK129"/>
  <c r="AL129"/>
  <c r="AN129"/>
  <c r="AO129"/>
  <c r="AP129"/>
  <c r="AR129"/>
  <c r="AS129" s="1"/>
  <c r="AU129"/>
  <c r="AV129"/>
  <c r="AW129"/>
  <c r="CM129" s="1"/>
  <c r="AX129"/>
  <c r="AY129"/>
  <c r="AZ129"/>
  <c r="BA129"/>
  <c r="BB129"/>
  <c r="BC129" s="1"/>
  <c r="BD129"/>
  <c r="BE129"/>
  <c r="BF129"/>
  <c r="BH129"/>
  <c r="BI129"/>
  <c r="BJ129"/>
  <c r="BM129"/>
  <c r="BN129"/>
  <c r="BO129"/>
  <c r="BP129"/>
  <c r="BQ129"/>
  <c r="BR129"/>
  <c r="BT129"/>
  <c r="BU129" s="1"/>
  <c r="BW129"/>
  <c r="CC129"/>
  <c r="CX129"/>
  <c r="DD129"/>
  <c r="DE129"/>
  <c r="DF129"/>
  <c r="DH129"/>
  <c r="DI129" s="1"/>
  <c r="DJ129"/>
  <c r="DK129" s="1"/>
  <c r="DL129"/>
  <c r="DM129"/>
  <c r="DN129"/>
  <c r="DO129"/>
  <c r="DP129"/>
  <c r="DQ129"/>
  <c r="DR129"/>
  <c r="DS129"/>
  <c r="DT129"/>
  <c r="DV129"/>
  <c r="DW129"/>
  <c r="DX129"/>
  <c r="DZ129"/>
  <c r="EA129"/>
  <c r="EB129"/>
  <c r="EC129"/>
  <c r="ED129"/>
  <c r="EE129"/>
  <c r="EF129"/>
  <c r="EG129"/>
  <c r="EJ129"/>
  <c r="EL129" s="1"/>
  <c r="A130"/>
  <c r="B130"/>
  <c r="C130"/>
  <c r="CF130"/>
  <c r="E130"/>
  <c r="F130"/>
  <c r="G130"/>
  <c r="H130"/>
  <c r="I130"/>
  <c r="J130"/>
  <c r="K130"/>
  <c r="L130"/>
  <c r="M130"/>
  <c r="N130"/>
  <c r="O130" s="1"/>
  <c r="P130"/>
  <c r="Q130"/>
  <c r="R130"/>
  <c r="S130"/>
  <c r="BX130" s="1"/>
  <c r="T130"/>
  <c r="U130"/>
  <c r="V130"/>
  <c r="W130"/>
  <c r="X130"/>
  <c r="Y130" s="1"/>
  <c r="Z130"/>
  <c r="AA130"/>
  <c r="AB130"/>
  <c r="AC130"/>
  <c r="CC130" s="1"/>
  <c r="AD130"/>
  <c r="AE130"/>
  <c r="AF130"/>
  <c r="AG130"/>
  <c r="AH130"/>
  <c r="AI130" s="1"/>
  <c r="AJ130"/>
  <c r="AK130"/>
  <c r="AL130"/>
  <c r="AM130"/>
  <c r="CH130" s="1"/>
  <c r="AN130"/>
  <c r="AO130"/>
  <c r="CN130" s="1"/>
  <c r="AP130"/>
  <c r="AQ130"/>
  <c r="AR130"/>
  <c r="AS130" s="1"/>
  <c r="AT130"/>
  <c r="AU130"/>
  <c r="AV130"/>
  <c r="AW130"/>
  <c r="CM130" s="1"/>
  <c r="AX130"/>
  <c r="AY130"/>
  <c r="AZ130"/>
  <c r="BA130"/>
  <c r="BB130"/>
  <c r="BC130" s="1"/>
  <c r="BD130"/>
  <c r="BE130"/>
  <c r="BF130"/>
  <c r="BG130"/>
  <c r="BH130"/>
  <c r="BI130"/>
  <c r="BJ130"/>
  <c r="BK130"/>
  <c r="BL130" s="1"/>
  <c r="BM130"/>
  <c r="BN130"/>
  <c r="CX130" s="1"/>
  <c r="BO130"/>
  <c r="BP130"/>
  <c r="BQ130"/>
  <c r="BR130"/>
  <c r="BS130"/>
  <c r="BT130"/>
  <c r="BU130" s="1"/>
  <c r="BV130"/>
  <c r="CW130" s="1"/>
  <c r="BW130"/>
  <c r="CL130"/>
  <c r="CR130"/>
  <c r="DD130"/>
  <c r="DE130"/>
  <c r="DF130"/>
  <c r="DG130"/>
  <c r="DH130"/>
  <c r="DI130" s="1"/>
  <c r="DJ130"/>
  <c r="DK130" s="1"/>
  <c r="DL130"/>
  <c r="DM130"/>
  <c r="DN130"/>
  <c r="DO130"/>
  <c r="DP130"/>
  <c r="DQ130"/>
  <c r="DR130"/>
  <c r="DS130"/>
  <c r="DT130"/>
  <c r="DU130"/>
  <c r="DV130"/>
  <c r="DW130"/>
  <c r="DX130"/>
  <c r="DZ130"/>
  <c r="EA130"/>
  <c r="EB130"/>
  <c r="EC130"/>
  <c r="ED130"/>
  <c r="EE130"/>
  <c r="EF130"/>
  <c r="EG130"/>
  <c r="A131"/>
  <c r="B131"/>
  <c r="C131"/>
  <c r="E131"/>
  <c r="F131"/>
  <c r="G131"/>
  <c r="S131" s="1"/>
  <c r="BX131" s="1"/>
  <c r="H131"/>
  <c r="I131"/>
  <c r="J131"/>
  <c r="K131"/>
  <c r="BZ131" s="1"/>
  <c r="L131"/>
  <c r="M131"/>
  <c r="N131"/>
  <c r="O131" s="1"/>
  <c r="P131"/>
  <c r="Q131"/>
  <c r="R131"/>
  <c r="T131"/>
  <c r="U131"/>
  <c r="V131"/>
  <c r="X131"/>
  <c r="Y131" s="1"/>
  <c r="AA131"/>
  <c r="AB131"/>
  <c r="AD131"/>
  <c r="AE131"/>
  <c r="AF131"/>
  <c r="AH131"/>
  <c r="AI131" s="1"/>
  <c r="AK131"/>
  <c r="AL131"/>
  <c r="AN131"/>
  <c r="AO131"/>
  <c r="AP131"/>
  <c r="AR131"/>
  <c r="AS131" s="1"/>
  <c r="AU131"/>
  <c r="AV131"/>
  <c r="AW131"/>
  <c r="CM131" s="1"/>
  <c r="AX131"/>
  <c r="AY131"/>
  <c r="AZ131"/>
  <c r="BA131"/>
  <c r="BB131"/>
  <c r="BC131" s="1"/>
  <c r="BD131"/>
  <c r="BE131"/>
  <c r="BF131"/>
  <c r="BH131"/>
  <c r="BI131"/>
  <c r="BJ131"/>
  <c r="BM131"/>
  <c r="BN131"/>
  <c r="BO131"/>
  <c r="BQ131"/>
  <c r="BR131" s="1"/>
  <c r="BS131"/>
  <c r="BT131"/>
  <c r="BU131" s="1"/>
  <c r="BV131"/>
  <c r="CW131" s="1"/>
  <c r="CF131"/>
  <c r="CP131"/>
  <c r="DD131"/>
  <c r="DE131"/>
  <c r="DF131"/>
  <c r="DH131"/>
  <c r="DI131" s="1"/>
  <c r="DJ131"/>
  <c r="DK131" s="1"/>
  <c r="DL131"/>
  <c r="DM131"/>
  <c r="DN131"/>
  <c r="DO131"/>
  <c r="DP131"/>
  <c r="DQ131"/>
  <c r="DR131"/>
  <c r="DS131"/>
  <c r="DT131"/>
  <c r="DV131"/>
  <c r="DW131"/>
  <c r="DX131"/>
  <c r="DZ131"/>
  <c r="EA131"/>
  <c r="EB131"/>
  <c r="EC131"/>
  <c r="ED131"/>
  <c r="EE131"/>
  <c r="EF131"/>
  <c r="EJ131"/>
  <c r="EL131" s="1"/>
  <c r="A132"/>
  <c r="B132"/>
  <c r="C132"/>
  <c r="E132"/>
  <c r="F132"/>
  <c r="G132"/>
  <c r="S132" s="1"/>
  <c r="BX132" s="1"/>
  <c r="H132"/>
  <c r="I132"/>
  <c r="J132"/>
  <c r="K132"/>
  <c r="L132"/>
  <c r="M132"/>
  <c r="N132"/>
  <c r="O132" s="1"/>
  <c r="P132"/>
  <c r="Q132"/>
  <c r="R132"/>
  <c r="T132"/>
  <c r="U132"/>
  <c r="V132"/>
  <c r="X132"/>
  <c r="Y132" s="1"/>
  <c r="AA132"/>
  <c r="AB132"/>
  <c r="AC132"/>
  <c r="CC132" s="1"/>
  <c r="AD132"/>
  <c r="AE132"/>
  <c r="AF132"/>
  <c r="AG132"/>
  <c r="AH132"/>
  <c r="AI132" s="1"/>
  <c r="AJ132"/>
  <c r="AK132"/>
  <c r="AL132"/>
  <c r="AN132"/>
  <c r="AO132"/>
  <c r="AP132"/>
  <c r="AR132"/>
  <c r="AS132" s="1"/>
  <c r="AU132"/>
  <c r="AV132"/>
  <c r="AW132"/>
  <c r="CM132" s="1"/>
  <c r="AX132"/>
  <c r="AY132"/>
  <c r="AZ132"/>
  <c r="BA132"/>
  <c r="BB132"/>
  <c r="BC132" s="1"/>
  <c r="BD132"/>
  <c r="BE132"/>
  <c r="BF132"/>
  <c r="BH132"/>
  <c r="BI132"/>
  <c r="BJ132"/>
  <c r="BM132"/>
  <c r="BN132"/>
  <c r="CX132" s="1"/>
  <c r="BO132"/>
  <c r="BQ132"/>
  <c r="BR132" s="1"/>
  <c r="BS132"/>
  <c r="BT132"/>
  <c r="BU132" s="1"/>
  <c r="BV132"/>
  <c r="CW132" s="1"/>
  <c r="CN132"/>
  <c r="DD132"/>
  <c r="DE132"/>
  <c r="DF132"/>
  <c r="DH132"/>
  <c r="DI132" s="1"/>
  <c r="DJ132"/>
  <c r="DK132" s="1"/>
  <c r="DL132"/>
  <c r="DM132"/>
  <c r="DN132"/>
  <c r="DO132"/>
  <c r="DP132"/>
  <c r="DQ132"/>
  <c r="DR132"/>
  <c r="DS132"/>
  <c r="DT132"/>
  <c r="DV132"/>
  <c r="DW132"/>
  <c r="DX132"/>
  <c r="DZ132"/>
  <c r="EA132"/>
  <c r="EB132"/>
  <c r="EC132"/>
  <c r="ED132"/>
  <c r="EE132"/>
  <c r="EF132"/>
  <c r="EG132"/>
  <c r="A133"/>
  <c r="B133"/>
  <c r="C133"/>
  <c r="E133"/>
  <c r="F133"/>
  <c r="G133"/>
  <c r="S133" s="1"/>
  <c r="BX133" s="1"/>
  <c r="H133"/>
  <c r="I133"/>
  <c r="J133"/>
  <c r="K133"/>
  <c r="L133"/>
  <c r="M133"/>
  <c r="N133"/>
  <c r="O133" s="1"/>
  <c r="P133"/>
  <c r="Q133"/>
  <c r="R133"/>
  <c r="T133"/>
  <c r="U133"/>
  <c r="V133"/>
  <c r="X133"/>
  <c r="Y133" s="1"/>
  <c r="AA133"/>
  <c r="AB133"/>
  <c r="AC133"/>
  <c r="CC133" s="1"/>
  <c r="AD133"/>
  <c r="AE133"/>
  <c r="AF133"/>
  <c r="AG133"/>
  <c r="AH133"/>
  <c r="AI133" s="1"/>
  <c r="AJ133"/>
  <c r="AK133"/>
  <c r="AL133"/>
  <c r="CJ133" s="1"/>
  <c r="AN133"/>
  <c r="AO133"/>
  <c r="AP133"/>
  <c r="AR133"/>
  <c r="AS133" s="1"/>
  <c r="AU133"/>
  <c r="AV133"/>
  <c r="AW133"/>
  <c r="CM133" s="1"/>
  <c r="AX133"/>
  <c r="CT133" s="1"/>
  <c r="AY133"/>
  <c r="AZ133"/>
  <c r="BA133"/>
  <c r="BB133"/>
  <c r="BC133" s="1"/>
  <c r="BD133"/>
  <c r="BE133"/>
  <c r="BF133"/>
  <c r="BH133"/>
  <c r="BI133"/>
  <c r="BJ133"/>
  <c r="BM133"/>
  <c r="BN133"/>
  <c r="BO133"/>
  <c r="BP133"/>
  <c r="BQ133"/>
  <c r="BR133" s="1"/>
  <c r="BT133"/>
  <c r="BU133" s="1"/>
  <c r="BW133"/>
  <c r="BZ133"/>
  <c r="CP133"/>
  <c r="CX133"/>
  <c r="DD133"/>
  <c r="DE133"/>
  <c r="DF133"/>
  <c r="DH133"/>
  <c r="DI133" s="1"/>
  <c r="DJ133"/>
  <c r="DK133" s="1"/>
  <c r="DL133"/>
  <c r="DM133"/>
  <c r="DN133"/>
  <c r="DO133"/>
  <c r="DP133"/>
  <c r="DQ133"/>
  <c r="DR133"/>
  <c r="DS133"/>
  <c r="DT133"/>
  <c r="DV133"/>
  <c r="DW133"/>
  <c r="DX133"/>
  <c r="DZ133"/>
  <c r="EA133"/>
  <c r="EB133"/>
  <c r="EC133"/>
  <c r="ED133"/>
  <c r="EE133"/>
  <c r="EF133"/>
  <c r="EG133"/>
  <c r="EJ133"/>
  <c r="EL133" s="1"/>
  <c r="A134"/>
  <c r="B134"/>
  <c r="C134"/>
  <c r="CF134"/>
  <c r="E134"/>
  <c r="F134"/>
  <c r="G134"/>
  <c r="H134"/>
  <c r="I134"/>
  <c r="J134"/>
  <c r="K134"/>
  <c r="L134"/>
  <c r="M134"/>
  <c r="N134"/>
  <c r="O134" s="1"/>
  <c r="P134"/>
  <c r="Q134"/>
  <c r="R134"/>
  <c r="S134"/>
  <c r="BX134" s="1"/>
  <c r="T134"/>
  <c r="U134"/>
  <c r="V134"/>
  <c r="W134"/>
  <c r="X134"/>
  <c r="Y134" s="1"/>
  <c r="Z134"/>
  <c r="AA134"/>
  <c r="AB134"/>
  <c r="AC134"/>
  <c r="CC134" s="1"/>
  <c r="AD134"/>
  <c r="AE134"/>
  <c r="AF134"/>
  <c r="AG134"/>
  <c r="AH134"/>
  <c r="AI134" s="1"/>
  <c r="AJ134"/>
  <c r="AK134"/>
  <c r="AL134"/>
  <c r="AM134"/>
  <c r="CH134" s="1"/>
  <c r="AN134"/>
  <c r="AO134"/>
  <c r="AP134"/>
  <c r="AQ134"/>
  <c r="AR134"/>
  <c r="AS134" s="1"/>
  <c r="AT134"/>
  <c r="AU134"/>
  <c r="AV134"/>
  <c r="AW134"/>
  <c r="CM134" s="1"/>
  <c r="AX134"/>
  <c r="AY134"/>
  <c r="AZ134"/>
  <c r="BA134"/>
  <c r="BB134"/>
  <c r="BC134" s="1"/>
  <c r="BD134"/>
  <c r="BE134"/>
  <c r="BF134"/>
  <c r="BG134"/>
  <c r="BH134"/>
  <c r="BI134"/>
  <c r="BJ134"/>
  <c r="BK134"/>
  <c r="BL134" s="1"/>
  <c r="BM134"/>
  <c r="BN134"/>
  <c r="CX134" s="1"/>
  <c r="BO134"/>
  <c r="BP134"/>
  <c r="BQ134"/>
  <c r="BR134"/>
  <c r="BS134"/>
  <c r="BT134"/>
  <c r="BU134" s="1"/>
  <c r="BV134"/>
  <c r="CW134" s="1"/>
  <c r="BW134"/>
  <c r="CD134"/>
  <c r="CR134"/>
  <c r="DD134"/>
  <c r="DE134"/>
  <c r="DF134"/>
  <c r="DG134"/>
  <c r="DH134"/>
  <c r="DI134" s="1"/>
  <c r="DJ134"/>
  <c r="DK134" s="1"/>
  <c r="DL134"/>
  <c r="DM134"/>
  <c r="DN134"/>
  <c r="DO134"/>
  <c r="DP134"/>
  <c r="DQ134"/>
  <c r="DR134"/>
  <c r="DS134"/>
  <c r="DT134"/>
  <c r="DU134"/>
  <c r="DV134"/>
  <c r="DW134"/>
  <c r="DX134"/>
  <c r="DZ134"/>
  <c r="EA134"/>
  <c r="EB134"/>
  <c r="EC134"/>
  <c r="ED134"/>
  <c r="EE134"/>
  <c r="EF134"/>
  <c r="EG134"/>
  <c r="A135"/>
  <c r="B135"/>
  <c r="C135"/>
  <c r="E135"/>
  <c r="F135"/>
  <c r="G135"/>
  <c r="S135" s="1"/>
  <c r="BX135" s="1"/>
  <c r="H135"/>
  <c r="I135"/>
  <c r="J135"/>
  <c r="K135"/>
  <c r="BZ135" s="1"/>
  <c r="L135"/>
  <c r="M135"/>
  <c r="N135"/>
  <c r="O135" s="1"/>
  <c r="P135"/>
  <c r="Q135"/>
  <c r="R135"/>
  <c r="T135"/>
  <c r="U135"/>
  <c r="V135"/>
  <c r="X135"/>
  <c r="Y135" s="1"/>
  <c r="AA135"/>
  <c r="AB135"/>
  <c r="AD135"/>
  <c r="AE135"/>
  <c r="AF135"/>
  <c r="AH135"/>
  <c r="AI135" s="1"/>
  <c r="AK135"/>
  <c r="AL135"/>
  <c r="AN135"/>
  <c r="AO135"/>
  <c r="AP135"/>
  <c r="AR135"/>
  <c r="AS135" s="1"/>
  <c r="AU135"/>
  <c r="AV135"/>
  <c r="AW135"/>
  <c r="CM135" s="1"/>
  <c r="AX135"/>
  <c r="AY135"/>
  <c r="CT135" s="1"/>
  <c r="AZ135"/>
  <c r="BA135"/>
  <c r="BB135"/>
  <c r="BC135" s="1"/>
  <c r="BD135"/>
  <c r="BE135"/>
  <c r="BF135"/>
  <c r="BH135"/>
  <c r="BI135"/>
  <c r="BJ135"/>
  <c r="BM135"/>
  <c r="BN135"/>
  <c r="BO135"/>
  <c r="BQ135"/>
  <c r="BR135" s="1"/>
  <c r="BS135"/>
  <c r="BT135"/>
  <c r="BU135" s="1"/>
  <c r="BV135"/>
  <c r="CW135" s="1"/>
  <c r="CF135"/>
  <c r="CP135"/>
  <c r="CX135"/>
  <c r="DD135"/>
  <c r="DE135"/>
  <c r="DF135"/>
  <c r="DH135"/>
  <c r="DI135" s="1"/>
  <c r="DJ135"/>
  <c r="DK135" s="1"/>
  <c r="DL135"/>
  <c r="DM135"/>
  <c r="DN135"/>
  <c r="DO135"/>
  <c r="DP135"/>
  <c r="DQ135"/>
  <c r="DR135"/>
  <c r="DS135"/>
  <c r="DT135"/>
  <c r="DV135"/>
  <c r="DW135"/>
  <c r="DX135"/>
  <c r="DZ135"/>
  <c r="EA135"/>
  <c r="EB135"/>
  <c r="EC135"/>
  <c r="ED135"/>
  <c r="EE135"/>
  <c r="EF135"/>
  <c r="EJ135"/>
  <c r="EL135" s="1"/>
  <c r="A136"/>
  <c r="B136"/>
  <c r="C136"/>
  <c r="CF136"/>
  <c r="E136"/>
  <c r="F136"/>
  <c r="G136"/>
  <c r="H136"/>
  <c r="I136"/>
  <c r="J136"/>
  <c r="K136"/>
  <c r="L136"/>
  <c r="M136"/>
  <c r="N136"/>
  <c r="O136" s="1"/>
  <c r="P136"/>
  <c r="Q136"/>
  <c r="R136"/>
  <c r="S136"/>
  <c r="BX136" s="1"/>
  <c r="T136"/>
  <c r="U136"/>
  <c r="V136"/>
  <c r="W136"/>
  <c r="X136"/>
  <c r="Y136" s="1"/>
  <c r="Z136"/>
  <c r="AA136"/>
  <c r="AB136"/>
  <c r="AC136"/>
  <c r="CC136" s="1"/>
  <c r="AD136"/>
  <c r="AE136"/>
  <c r="AF136"/>
  <c r="AG136"/>
  <c r="AH136"/>
  <c r="AI136" s="1"/>
  <c r="AJ136"/>
  <c r="AK136"/>
  <c r="AL136"/>
  <c r="AM136"/>
  <c r="CH136" s="1"/>
  <c r="AN136"/>
  <c r="AO136"/>
  <c r="AP136"/>
  <c r="AQ136"/>
  <c r="AR136"/>
  <c r="AS136" s="1"/>
  <c r="AT136"/>
  <c r="AU136"/>
  <c r="AV136"/>
  <c r="AW136"/>
  <c r="CM136" s="1"/>
  <c r="AX136"/>
  <c r="AY136"/>
  <c r="AZ136"/>
  <c r="BA136"/>
  <c r="BB136"/>
  <c r="BC136" s="1"/>
  <c r="BD136"/>
  <c r="BE136"/>
  <c r="BF136"/>
  <c r="BG136"/>
  <c r="CR136" s="1"/>
  <c r="BH136"/>
  <c r="BI136"/>
  <c r="BJ136"/>
  <c r="BK136"/>
  <c r="BL136" s="1"/>
  <c r="BM136"/>
  <c r="BN136"/>
  <c r="BO136"/>
  <c r="BP136"/>
  <c r="BQ136"/>
  <c r="BR136"/>
  <c r="BS136"/>
  <c r="BT136"/>
  <c r="BU136" s="1"/>
  <c r="BV136"/>
  <c r="CW136" s="1"/>
  <c r="BW136"/>
  <c r="CD136"/>
  <c r="CN136"/>
  <c r="CX136"/>
  <c r="DD136"/>
  <c r="DE136"/>
  <c r="DF136"/>
  <c r="DG136"/>
  <c r="DH136"/>
  <c r="DI136" s="1"/>
  <c r="DJ136"/>
  <c r="DK136"/>
  <c r="DL136"/>
  <c r="DM136"/>
  <c r="DN136"/>
  <c r="DO136"/>
  <c r="DP136"/>
  <c r="DQ136"/>
  <c r="DR136" s="1"/>
  <c r="DS136"/>
  <c r="DT136" s="1"/>
  <c r="DU136"/>
  <c r="DV136"/>
  <c r="DW136"/>
  <c r="DX136"/>
  <c r="DY136"/>
  <c r="DZ136"/>
  <c r="EA136"/>
  <c r="ED136" s="1"/>
  <c r="EB136"/>
  <c r="EC136"/>
  <c r="EE136"/>
  <c r="EF136"/>
  <c r="EG136"/>
  <c r="A137"/>
  <c r="B137"/>
  <c r="C137"/>
  <c r="CA137"/>
  <c r="E137"/>
  <c r="F137"/>
  <c r="G137"/>
  <c r="P137" s="1"/>
  <c r="H137"/>
  <c r="I137"/>
  <c r="J137"/>
  <c r="K137"/>
  <c r="L137"/>
  <c r="M137"/>
  <c r="N137"/>
  <c r="O137" s="1"/>
  <c r="Q137"/>
  <c r="R137" s="1"/>
  <c r="S137"/>
  <c r="BX137" s="1"/>
  <c r="T137"/>
  <c r="U137"/>
  <c r="V137"/>
  <c r="W137"/>
  <c r="X137"/>
  <c r="Y137" s="1"/>
  <c r="AA137"/>
  <c r="AC137"/>
  <c r="CC137" s="1"/>
  <c r="AD137"/>
  <c r="AE137"/>
  <c r="AF137"/>
  <c r="AG137"/>
  <c r="AH137"/>
  <c r="AI137" s="1"/>
  <c r="AK137"/>
  <c r="AL137" s="1"/>
  <c r="AM137"/>
  <c r="CH137" s="1"/>
  <c r="AN137"/>
  <c r="AO137"/>
  <c r="AP137"/>
  <c r="AQ137"/>
  <c r="AR137"/>
  <c r="AS137" s="1"/>
  <c r="AU137"/>
  <c r="AV137" s="1"/>
  <c r="AW137"/>
  <c r="CM137" s="1"/>
  <c r="AX137"/>
  <c r="AY137"/>
  <c r="AZ137"/>
  <c r="BA137"/>
  <c r="BB137"/>
  <c r="BC137" s="1"/>
  <c r="BE137"/>
  <c r="BF137" s="1"/>
  <c r="BG137"/>
  <c r="CR137" s="1"/>
  <c r="BH137"/>
  <c r="BI137"/>
  <c r="BJ137"/>
  <c r="BK137"/>
  <c r="BL137" s="1"/>
  <c r="BM137"/>
  <c r="BN137"/>
  <c r="BO137"/>
  <c r="BQ137"/>
  <c r="BR137" s="1"/>
  <c r="BT137"/>
  <c r="BU137"/>
  <c r="BW137"/>
  <c r="CG137"/>
  <c r="CQ137"/>
  <c r="CY137"/>
  <c r="DD137"/>
  <c r="DE137"/>
  <c r="DF137"/>
  <c r="DG137"/>
  <c r="DH137"/>
  <c r="DI137"/>
  <c r="DJ137"/>
  <c r="DK137"/>
  <c r="DM137"/>
  <c r="DN137"/>
  <c r="DO137"/>
  <c r="DQ137"/>
  <c r="DR137" s="1"/>
  <c r="DS137"/>
  <c r="DT137" s="1"/>
  <c r="DU137"/>
  <c r="DV137"/>
  <c r="DW137"/>
  <c r="DX137"/>
  <c r="DY137"/>
  <c r="DZ137"/>
  <c r="EA137"/>
  <c r="ED137" s="1"/>
  <c r="EB137"/>
  <c r="EC137"/>
  <c r="EE137"/>
  <c r="EF137"/>
  <c r="A138"/>
  <c r="B138"/>
  <c r="C138"/>
  <c r="E138"/>
  <c r="F138"/>
  <c r="G138"/>
  <c r="P138" s="1"/>
  <c r="H138"/>
  <c r="I138"/>
  <c r="J138"/>
  <c r="K138"/>
  <c r="BY138" s="1"/>
  <c r="L138"/>
  <c r="M138"/>
  <c r="N138"/>
  <c r="O138"/>
  <c r="Q138"/>
  <c r="R138" s="1"/>
  <c r="S138"/>
  <c r="BX138" s="1"/>
  <c r="T138"/>
  <c r="U138"/>
  <c r="V138"/>
  <c r="W138"/>
  <c r="X138"/>
  <c r="Y138"/>
  <c r="AA138"/>
  <c r="AC138"/>
  <c r="CC138" s="1"/>
  <c r="AD138"/>
  <c r="AE138"/>
  <c r="CI138" s="1"/>
  <c r="AF138"/>
  <c r="AG138"/>
  <c r="AH138"/>
  <c r="AI138"/>
  <c r="AK138"/>
  <c r="AL138" s="1"/>
  <c r="AM138"/>
  <c r="CH138" s="1"/>
  <c r="AN138"/>
  <c r="AO138"/>
  <c r="AP138"/>
  <c r="AQ138"/>
  <c r="AR138"/>
  <c r="AS138" s="1"/>
  <c r="AU138"/>
  <c r="AV138" s="1"/>
  <c r="CO138" s="1"/>
  <c r="AX138"/>
  <c r="AY138"/>
  <c r="AZ138"/>
  <c r="BB138"/>
  <c r="BC138" s="1"/>
  <c r="BE138"/>
  <c r="BF138" s="1"/>
  <c r="BH138"/>
  <c r="BI138"/>
  <c r="BJ138"/>
  <c r="BM138"/>
  <c r="BN138"/>
  <c r="BO138"/>
  <c r="BQ138"/>
  <c r="BR138" s="1"/>
  <c r="BT138"/>
  <c r="BU138"/>
  <c r="BW138"/>
  <c r="CG138"/>
  <c r="CK138"/>
  <c r="CU138"/>
  <c r="DD138"/>
  <c r="DE138"/>
  <c r="DF138"/>
  <c r="DH138"/>
  <c r="DI138"/>
  <c r="DJ138"/>
  <c r="DK138"/>
  <c r="DM138"/>
  <c r="DN138"/>
  <c r="DO138"/>
  <c r="DQ138"/>
  <c r="DR138" s="1"/>
  <c r="DS138"/>
  <c r="DT138" s="1"/>
  <c r="DV138"/>
  <c r="DW138"/>
  <c r="DX138"/>
  <c r="DY138"/>
  <c r="DZ138"/>
  <c r="EA138"/>
  <c r="ED138" s="1"/>
  <c r="EB138"/>
  <c r="EC138"/>
  <c r="EE138"/>
  <c r="EF138"/>
  <c r="A139"/>
  <c r="B139"/>
  <c r="C139"/>
  <c r="E139"/>
  <c r="F139"/>
  <c r="G139"/>
  <c r="P139" s="1"/>
  <c r="H139"/>
  <c r="I139"/>
  <c r="J139"/>
  <c r="K139"/>
  <c r="BY139" s="1"/>
  <c r="L139"/>
  <c r="M139"/>
  <c r="N139"/>
  <c r="O139"/>
  <c r="Q139"/>
  <c r="R139" s="1"/>
  <c r="S139"/>
  <c r="BX139" s="1"/>
  <c r="T139"/>
  <c r="U139"/>
  <c r="V139"/>
  <c r="W139"/>
  <c r="X139"/>
  <c r="Y139" s="1"/>
  <c r="AA139"/>
  <c r="AD139"/>
  <c r="CI139" s="1"/>
  <c r="AE139"/>
  <c r="AF139"/>
  <c r="AH139"/>
  <c r="AI139" s="1"/>
  <c r="AK139"/>
  <c r="AL139" s="1"/>
  <c r="AN139"/>
  <c r="AO139"/>
  <c r="AP139"/>
  <c r="AR139"/>
  <c r="AS139" s="1"/>
  <c r="AU139"/>
  <c r="AV139" s="1"/>
  <c r="AW139"/>
  <c r="CM139" s="1"/>
  <c r="AX139"/>
  <c r="AY139"/>
  <c r="AZ139"/>
  <c r="BA139"/>
  <c r="BB139"/>
  <c r="BC139" s="1"/>
  <c r="BE139"/>
  <c r="BF139" s="1"/>
  <c r="BH139"/>
  <c r="BI139"/>
  <c r="BJ139"/>
  <c r="BM139"/>
  <c r="BN139"/>
  <c r="BO139"/>
  <c r="BQ139"/>
  <c r="BR139" s="1"/>
  <c r="BT139"/>
  <c r="BU139"/>
  <c r="BW139"/>
  <c r="CG139"/>
  <c r="CK139"/>
  <c r="CS139"/>
  <c r="DA139"/>
  <c r="DD139"/>
  <c r="DE139"/>
  <c r="DF139"/>
  <c r="DG139"/>
  <c r="DH139"/>
  <c r="DI139"/>
  <c r="DJ139"/>
  <c r="DK139"/>
  <c r="DM139"/>
  <c r="DN139"/>
  <c r="DO139"/>
  <c r="DQ139"/>
  <c r="DR139" s="1"/>
  <c r="DS139"/>
  <c r="DT139" s="1"/>
  <c r="DU139"/>
  <c r="DV139"/>
  <c r="DW139"/>
  <c r="DX139"/>
  <c r="DY139"/>
  <c r="DZ139"/>
  <c r="EA139"/>
  <c r="ED139" s="1"/>
  <c r="EB139"/>
  <c r="EC139"/>
  <c r="EE139"/>
  <c r="EF139"/>
  <c r="A140"/>
  <c r="B140"/>
  <c r="C140"/>
  <c r="CA140"/>
  <c r="E140"/>
  <c r="F140"/>
  <c r="G140"/>
  <c r="P140" s="1"/>
  <c r="H140"/>
  <c r="I140"/>
  <c r="J140"/>
  <c r="K140"/>
  <c r="L140"/>
  <c r="M140"/>
  <c r="N140"/>
  <c r="O140" s="1"/>
  <c r="Q140"/>
  <c r="R140" s="1"/>
  <c r="S140"/>
  <c r="BX140" s="1"/>
  <c r="T140"/>
  <c r="U140"/>
  <c r="V140"/>
  <c r="W140"/>
  <c r="X140"/>
  <c r="Y140" s="1"/>
  <c r="AA140"/>
  <c r="AC140"/>
  <c r="CC140" s="1"/>
  <c r="AD140"/>
  <c r="AE140"/>
  <c r="AF140"/>
  <c r="AG140"/>
  <c r="AH140"/>
  <c r="AI140" s="1"/>
  <c r="AK140"/>
  <c r="AL140" s="1"/>
  <c r="AM140"/>
  <c r="CH140" s="1"/>
  <c r="AN140"/>
  <c r="AO140"/>
  <c r="AP140"/>
  <c r="AQ140"/>
  <c r="AR140"/>
  <c r="AS140" s="1"/>
  <c r="AU140"/>
  <c r="AV140" s="1"/>
  <c r="CO140" s="1"/>
  <c r="AW140"/>
  <c r="CM140" s="1"/>
  <c r="AX140"/>
  <c r="CS140" s="1"/>
  <c r="AY140"/>
  <c r="AZ140"/>
  <c r="BA140"/>
  <c r="BB140"/>
  <c r="BC140" s="1"/>
  <c r="BE140"/>
  <c r="BF140" s="1"/>
  <c r="BG140"/>
  <c r="CR140" s="1"/>
  <c r="BH140"/>
  <c r="BI140"/>
  <c r="BJ140"/>
  <c r="BK140"/>
  <c r="BL140" s="1"/>
  <c r="BM140"/>
  <c r="BN140"/>
  <c r="BO140"/>
  <c r="BQ140"/>
  <c r="BR140" s="1"/>
  <c r="BT140"/>
  <c r="BU140"/>
  <c r="BW140"/>
  <c r="CG140"/>
  <c r="CQ140"/>
  <c r="CU140"/>
  <c r="DD140"/>
  <c r="DE140"/>
  <c r="DF140"/>
  <c r="DG140"/>
  <c r="DH140"/>
  <c r="DI140"/>
  <c r="DJ140"/>
  <c r="DK140"/>
  <c r="DM140"/>
  <c r="DN140"/>
  <c r="DO140"/>
  <c r="DQ140"/>
  <c r="DR140" s="1"/>
  <c r="DS140"/>
  <c r="DT140" s="1"/>
  <c r="DU140"/>
  <c r="DV140"/>
  <c r="DW140"/>
  <c r="DX140"/>
  <c r="DY140"/>
  <c r="DZ140"/>
  <c r="EA140"/>
  <c r="ED140" s="1"/>
  <c r="EB140"/>
  <c r="EC140"/>
  <c r="EE140"/>
  <c r="EF140"/>
  <c r="A141"/>
  <c r="B141"/>
  <c r="C141"/>
  <c r="E141"/>
  <c r="F141"/>
  <c r="G141"/>
  <c r="P141" s="1"/>
  <c r="H141"/>
  <c r="I141"/>
  <c r="J141"/>
  <c r="K141"/>
  <c r="BY141" s="1"/>
  <c r="L141"/>
  <c r="M141"/>
  <c r="N141"/>
  <c r="O141"/>
  <c r="Q141"/>
  <c r="R141" s="1"/>
  <c r="S141"/>
  <c r="BX141" s="1"/>
  <c r="T141"/>
  <c r="U141"/>
  <c r="V141"/>
  <c r="W141"/>
  <c r="X141"/>
  <c r="Y141" s="1"/>
  <c r="AA141"/>
  <c r="AD141"/>
  <c r="AE141"/>
  <c r="AF141"/>
  <c r="AH141"/>
  <c r="AI141" s="1"/>
  <c r="AK141"/>
  <c r="AL141" s="1"/>
  <c r="AM141"/>
  <c r="CH141" s="1"/>
  <c r="AN141"/>
  <c r="AO141"/>
  <c r="AP141"/>
  <c r="AQ141"/>
  <c r="AR141"/>
  <c r="AS141" s="1"/>
  <c r="AU141"/>
  <c r="AV141" s="1"/>
  <c r="CO141" s="1"/>
  <c r="AX141"/>
  <c r="AY141"/>
  <c r="AZ141"/>
  <c r="BB141"/>
  <c r="BC141" s="1"/>
  <c r="BE141"/>
  <c r="BF141" s="1"/>
  <c r="BG141"/>
  <c r="CR141" s="1"/>
  <c r="BH141"/>
  <c r="BI141"/>
  <c r="BJ141"/>
  <c r="BK141"/>
  <c r="BL141" s="1"/>
  <c r="BM141"/>
  <c r="BN141"/>
  <c r="CY141" s="1"/>
  <c r="BO141"/>
  <c r="BQ141"/>
  <c r="BR141" s="1"/>
  <c r="BT141"/>
  <c r="BU141"/>
  <c r="CA141"/>
  <c r="CK141"/>
  <c r="CU141"/>
  <c r="DA141"/>
  <c r="DD141"/>
  <c r="DE141"/>
  <c r="DF141"/>
  <c r="DG141"/>
  <c r="DH141"/>
  <c r="DI141"/>
  <c r="DJ141"/>
  <c r="DK141"/>
  <c r="DM141"/>
  <c r="DN141"/>
  <c r="DO141"/>
  <c r="DQ141"/>
  <c r="DR141" s="1"/>
  <c r="DS141"/>
  <c r="DT141" s="1"/>
  <c r="DU141"/>
  <c r="DV141"/>
  <c r="DW141"/>
  <c r="DX141"/>
  <c r="DY141"/>
  <c r="DZ141"/>
  <c r="EA141"/>
  <c r="ED141" s="1"/>
  <c r="EB141"/>
  <c r="EC141"/>
  <c r="EE141"/>
  <c r="EF141"/>
  <c r="A142"/>
  <c r="B142"/>
  <c r="C142"/>
  <c r="CG142"/>
  <c r="E142"/>
  <c r="F142"/>
  <c r="G142"/>
  <c r="P142" s="1"/>
  <c r="H142"/>
  <c r="I142"/>
  <c r="J142"/>
  <c r="K142"/>
  <c r="L142"/>
  <c r="M142"/>
  <c r="N142"/>
  <c r="O142" s="1"/>
  <c r="Q142"/>
  <c r="R142" s="1"/>
  <c r="S142"/>
  <c r="BX142" s="1"/>
  <c r="T142"/>
  <c r="U142"/>
  <c r="V142"/>
  <c r="W142"/>
  <c r="X142"/>
  <c r="Y142" s="1"/>
  <c r="AA142"/>
  <c r="AC142"/>
  <c r="CC142" s="1"/>
  <c r="AD142"/>
  <c r="AE142"/>
  <c r="AF142"/>
  <c r="AG142"/>
  <c r="AH142"/>
  <c r="AI142" s="1"/>
  <c r="AK142"/>
  <c r="AL142" s="1"/>
  <c r="AM142"/>
  <c r="CH142" s="1"/>
  <c r="AN142"/>
  <c r="AO142"/>
  <c r="AP142"/>
  <c r="AQ142"/>
  <c r="AR142"/>
  <c r="AS142" s="1"/>
  <c r="AU142"/>
  <c r="AV142" s="1"/>
  <c r="AW142"/>
  <c r="CM142" s="1"/>
  <c r="AX142"/>
  <c r="AY142"/>
  <c r="CS142" s="1"/>
  <c r="AZ142"/>
  <c r="BA142"/>
  <c r="BB142"/>
  <c r="BC142"/>
  <c r="BE142"/>
  <c r="BF142" s="1"/>
  <c r="BG142"/>
  <c r="CR142" s="1"/>
  <c r="BH142"/>
  <c r="BI142"/>
  <c r="BJ142"/>
  <c r="BK142"/>
  <c r="BL142" s="1"/>
  <c r="BM142"/>
  <c r="BN142"/>
  <c r="BO142"/>
  <c r="BQ142"/>
  <c r="BR142" s="1"/>
  <c r="BT142"/>
  <c r="BU142"/>
  <c r="BW142"/>
  <c r="CA142"/>
  <c r="CI142"/>
  <c r="CQ142"/>
  <c r="DA142"/>
  <c r="DD142"/>
  <c r="DE142"/>
  <c r="DF142"/>
  <c r="DG142"/>
  <c r="DH142"/>
  <c r="DI142"/>
  <c r="DJ142"/>
  <c r="DK142"/>
  <c r="DM142"/>
  <c r="DN142"/>
  <c r="DO142"/>
  <c r="DQ142"/>
  <c r="DR142" s="1"/>
  <c r="DS142"/>
  <c r="DT142" s="1"/>
  <c r="DU142"/>
  <c r="DV142"/>
  <c r="DW142"/>
  <c r="DX142"/>
  <c r="DY142"/>
  <c r="DZ142"/>
  <c r="EA142"/>
  <c r="ED142" s="1"/>
  <c r="EB142"/>
  <c r="EC142"/>
  <c r="EE142"/>
  <c r="EF142"/>
  <c r="A143"/>
  <c r="B143"/>
  <c r="C143"/>
  <c r="CG143"/>
  <c r="E143"/>
  <c r="F143"/>
  <c r="G143"/>
  <c r="P143" s="1"/>
  <c r="H143"/>
  <c r="I143"/>
  <c r="J143"/>
  <c r="K143"/>
  <c r="L143"/>
  <c r="M143"/>
  <c r="N143"/>
  <c r="O143" s="1"/>
  <c r="Q143"/>
  <c r="R143" s="1"/>
  <c r="S143"/>
  <c r="BX143" s="1"/>
  <c r="T143"/>
  <c r="U143"/>
  <c r="V143"/>
  <c r="W143"/>
  <c r="X143"/>
  <c r="Y143" s="1"/>
  <c r="AA143"/>
  <c r="AC143"/>
  <c r="CC143" s="1"/>
  <c r="AD143"/>
  <c r="AE143"/>
  <c r="AF143"/>
  <c r="AG143"/>
  <c r="AH143"/>
  <c r="AI143"/>
  <c r="AK143"/>
  <c r="AL143" s="1"/>
  <c r="AM143"/>
  <c r="CH143" s="1"/>
  <c r="AN143"/>
  <c r="AO143"/>
  <c r="AP143"/>
  <c r="AQ143"/>
  <c r="AR143"/>
  <c r="AS143" s="1"/>
  <c r="AU143"/>
  <c r="AV143" s="1"/>
  <c r="CO143" s="1"/>
  <c r="AW143"/>
  <c r="CM143" s="1"/>
  <c r="AX143"/>
  <c r="CS143" s="1"/>
  <c r="AY143"/>
  <c r="AZ143"/>
  <c r="BA143"/>
  <c r="BB143"/>
  <c r="BC143" s="1"/>
  <c r="BE143"/>
  <c r="BF143" s="1"/>
  <c r="BG143"/>
  <c r="CR143" s="1"/>
  <c r="BH143"/>
  <c r="BI143"/>
  <c r="BJ143"/>
  <c r="BK143"/>
  <c r="BL143" s="1"/>
  <c r="BM143"/>
  <c r="BN143"/>
  <c r="BO143"/>
  <c r="BQ143"/>
  <c r="BR143" s="1"/>
  <c r="BT143"/>
  <c r="BU143"/>
  <c r="BW143"/>
  <c r="CA143"/>
  <c r="CI143"/>
  <c r="CQ143"/>
  <c r="CU143"/>
  <c r="DD143"/>
  <c r="DE143"/>
  <c r="DF143"/>
  <c r="DG143"/>
  <c r="DH143"/>
  <c r="DI143"/>
  <c r="DJ143"/>
  <c r="DK143"/>
  <c r="DM143"/>
  <c r="DN143"/>
  <c r="DO143"/>
  <c r="DQ143"/>
  <c r="DR143" s="1"/>
  <c r="DS143"/>
  <c r="DT143" s="1"/>
  <c r="DU143"/>
  <c r="DV143"/>
  <c r="DW143"/>
  <c r="DX143"/>
  <c r="DY143"/>
  <c r="DZ143"/>
  <c r="EA143"/>
  <c r="ED143" s="1"/>
  <c r="EB143"/>
  <c r="EC143"/>
  <c r="EE143"/>
  <c r="EF143"/>
  <c r="A144"/>
  <c r="B144"/>
  <c r="C144"/>
  <c r="E144"/>
  <c r="F144"/>
  <c r="G144"/>
  <c r="P144" s="1"/>
  <c r="H144"/>
  <c r="I144"/>
  <c r="J144"/>
  <c r="K144"/>
  <c r="BY144" s="1"/>
  <c r="L144"/>
  <c r="M144"/>
  <c r="N144"/>
  <c r="O144"/>
  <c r="Q144"/>
  <c r="R144" s="1"/>
  <c r="S144"/>
  <c r="BX144" s="1"/>
  <c r="T144"/>
  <c r="U144"/>
  <c r="V144"/>
  <c r="W144"/>
  <c r="X144"/>
  <c r="Y144" s="1"/>
  <c r="AA144"/>
  <c r="AD144"/>
  <c r="AE144"/>
  <c r="AF144"/>
  <c r="AH144"/>
  <c r="AI144" s="1"/>
  <c r="AK144"/>
  <c r="AL144" s="1"/>
  <c r="AN144"/>
  <c r="AO144"/>
  <c r="AP144"/>
  <c r="AR144"/>
  <c r="AS144" s="1"/>
  <c r="AU144"/>
  <c r="AV144" s="1"/>
  <c r="AW144"/>
  <c r="CM144" s="1"/>
  <c r="AX144"/>
  <c r="AY144"/>
  <c r="CS144" s="1"/>
  <c r="AZ144"/>
  <c r="BA144"/>
  <c r="BB144"/>
  <c r="BC144"/>
  <c r="BE144"/>
  <c r="BF144" s="1"/>
  <c r="BG144"/>
  <c r="CR144" s="1"/>
  <c r="BH144"/>
  <c r="BI144"/>
  <c r="BJ144"/>
  <c r="BK144"/>
  <c r="BL144" s="1"/>
  <c r="BM144"/>
  <c r="BN144"/>
  <c r="BO144"/>
  <c r="BQ144"/>
  <c r="BR144" s="1"/>
  <c r="BT144"/>
  <c r="BU144"/>
  <c r="CA144"/>
  <c r="CI144"/>
  <c r="CQ144"/>
  <c r="DA144"/>
  <c r="DD144"/>
  <c r="DE144"/>
  <c r="DF144"/>
  <c r="DG144"/>
  <c r="DH144"/>
  <c r="DI144"/>
  <c r="DJ144"/>
  <c r="DK144"/>
  <c r="DM144"/>
  <c r="DN144"/>
  <c r="DO144"/>
  <c r="DQ144"/>
  <c r="DR144" s="1"/>
  <c r="DS144"/>
  <c r="DT144" s="1"/>
  <c r="DU144"/>
  <c r="DV144"/>
  <c r="DW144"/>
  <c r="DX144"/>
  <c r="DY144"/>
  <c r="DZ144"/>
  <c r="EA144"/>
  <c r="ED144" s="1"/>
  <c r="EB144"/>
  <c r="EC144"/>
  <c r="EE144"/>
  <c r="EF144"/>
  <c r="A145"/>
  <c r="B145"/>
  <c r="C145"/>
  <c r="CG145"/>
  <c r="E145"/>
  <c r="F145"/>
  <c r="G145"/>
  <c r="P145" s="1"/>
  <c r="H145"/>
  <c r="I145"/>
  <c r="J145"/>
  <c r="K145"/>
  <c r="L145"/>
  <c r="M145"/>
  <c r="N145"/>
  <c r="O145" s="1"/>
  <c r="Q145"/>
  <c r="R145" s="1"/>
  <c r="S145"/>
  <c r="BX145" s="1"/>
  <c r="T145"/>
  <c r="U145"/>
  <c r="V145"/>
  <c r="W145"/>
  <c r="X145"/>
  <c r="Y145" s="1"/>
  <c r="AA145"/>
  <c r="AC145"/>
  <c r="CC145" s="1"/>
  <c r="AD145"/>
  <c r="AE145"/>
  <c r="AF145"/>
  <c r="AG145"/>
  <c r="AH145"/>
  <c r="AI145"/>
  <c r="AK145"/>
  <c r="AL145" s="1"/>
  <c r="AM145"/>
  <c r="CH145" s="1"/>
  <c r="AN145"/>
  <c r="AO145"/>
  <c r="AP145"/>
  <c r="AQ145"/>
  <c r="AR145"/>
  <c r="AS145" s="1"/>
  <c r="AU145"/>
  <c r="AV145" s="1"/>
  <c r="CO145" s="1"/>
  <c r="AW145"/>
  <c r="CM145" s="1"/>
  <c r="AX145"/>
  <c r="CS145" s="1"/>
  <c r="AY145"/>
  <c r="AZ145"/>
  <c r="BA145"/>
  <c r="BB145"/>
  <c r="BC145" s="1"/>
  <c r="BE145"/>
  <c r="BF145" s="1"/>
  <c r="BG145"/>
  <c r="CR145" s="1"/>
  <c r="BH145"/>
  <c r="BI145"/>
  <c r="BJ145"/>
  <c r="BK145"/>
  <c r="BL145" s="1"/>
  <c r="BM145"/>
  <c r="BN145"/>
  <c r="BO145"/>
  <c r="BQ145"/>
  <c r="BR145" s="1"/>
  <c r="BT145"/>
  <c r="BU145"/>
  <c r="BW145"/>
  <c r="CA145"/>
  <c r="CI145"/>
  <c r="CQ145"/>
  <c r="CU145"/>
  <c r="DD145"/>
  <c r="DE145"/>
  <c r="DF145"/>
  <c r="DG145"/>
  <c r="DH145"/>
  <c r="DI145"/>
  <c r="DJ145"/>
  <c r="DK145"/>
  <c r="DM145"/>
  <c r="DN145"/>
  <c r="DO145"/>
  <c r="DQ145"/>
  <c r="DR145" s="1"/>
  <c r="DS145"/>
  <c r="DT145" s="1"/>
  <c r="DU145"/>
  <c r="DV145"/>
  <c r="DW145"/>
  <c r="DX145"/>
  <c r="DY145"/>
  <c r="DZ145"/>
  <c r="EA145"/>
  <c r="ED145" s="1"/>
  <c r="EB145"/>
  <c r="EC145"/>
  <c r="EE145"/>
  <c r="EF145"/>
  <c r="A146"/>
  <c r="B146"/>
  <c r="C146"/>
  <c r="E146"/>
  <c r="F146"/>
  <c r="G146"/>
  <c r="P146" s="1"/>
  <c r="H146"/>
  <c r="I146"/>
  <c r="J146"/>
  <c r="K146"/>
  <c r="BY146" s="1"/>
  <c r="L146"/>
  <c r="M146"/>
  <c r="N146"/>
  <c r="O146"/>
  <c r="Q146"/>
  <c r="R146" s="1"/>
  <c r="S146"/>
  <c r="BX146" s="1"/>
  <c r="T146"/>
  <c r="U146"/>
  <c r="CD146" s="1"/>
  <c r="V146"/>
  <c r="W146"/>
  <c r="X146"/>
  <c r="Y146"/>
  <c r="AA146"/>
  <c r="AC146"/>
  <c r="CC146" s="1"/>
  <c r="AD146"/>
  <c r="AE146"/>
  <c r="AF146"/>
  <c r="AG146"/>
  <c r="AH146"/>
  <c r="AI146" s="1"/>
  <c r="AK146"/>
  <c r="AL146" s="1"/>
  <c r="AN146"/>
  <c r="AO146"/>
  <c r="AP146"/>
  <c r="AR146"/>
  <c r="AS146" s="1"/>
  <c r="AU146"/>
  <c r="AV146" s="1"/>
  <c r="AW146"/>
  <c r="CM146" s="1"/>
  <c r="AX146"/>
  <c r="AY146"/>
  <c r="AZ146"/>
  <c r="BA146"/>
  <c r="BB146"/>
  <c r="BC146"/>
  <c r="BE146"/>
  <c r="BF146" s="1"/>
  <c r="BG146"/>
  <c r="CR146" s="1"/>
  <c r="BH146"/>
  <c r="BI146"/>
  <c r="BJ146"/>
  <c r="BK146"/>
  <c r="BL146" s="1"/>
  <c r="BM146"/>
  <c r="BN146"/>
  <c r="BO146"/>
  <c r="BQ146"/>
  <c r="BR146" s="1"/>
  <c r="BT146"/>
  <c r="BU146"/>
  <c r="CA146"/>
  <c r="CK146"/>
  <c r="CS146"/>
  <c r="DA146"/>
  <c r="DD146"/>
  <c r="DE146"/>
  <c r="DF146"/>
  <c r="DG146"/>
  <c r="DH146"/>
  <c r="DI146"/>
  <c r="DJ146"/>
  <c r="DK146"/>
  <c r="DM146"/>
  <c r="DN146"/>
  <c r="DO146"/>
  <c r="DQ146"/>
  <c r="DR146" s="1"/>
  <c r="DS146"/>
  <c r="DT146" s="1"/>
  <c r="DU146"/>
  <c r="DV146"/>
  <c r="DW146"/>
  <c r="DX146"/>
  <c r="DY146"/>
  <c r="DZ146"/>
  <c r="EA146"/>
  <c r="ED146" s="1"/>
  <c r="EB146"/>
  <c r="EC146"/>
  <c r="EE146"/>
  <c r="EF146"/>
  <c r="A147"/>
  <c r="B147"/>
  <c r="C147"/>
  <c r="CA147"/>
  <c r="E147"/>
  <c r="F147"/>
  <c r="G147"/>
  <c r="P147" s="1"/>
  <c r="H147"/>
  <c r="I147"/>
  <c r="J147"/>
  <c r="K147"/>
  <c r="L147"/>
  <c r="M147"/>
  <c r="N147"/>
  <c r="O147" s="1"/>
  <c r="Q147"/>
  <c r="R147" s="1"/>
  <c r="S147"/>
  <c r="BX147" s="1"/>
  <c r="T147"/>
  <c r="U147"/>
  <c r="V147"/>
  <c r="W147"/>
  <c r="X147"/>
  <c r="Y147" s="1"/>
  <c r="AA147"/>
  <c r="AC147"/>
  <c r="CC147" s="1"/>
  <c r="AD147"/>
  <c r="AE147"/>
  <c r="AF147"/>
  <c r="AG147"/>
  <c r="AH147"/>
  <c r="AI147" s="1"/>
  <c r="AK147"/>
  <c r="AL147" s="1"/>
  <c r="AM147"/>
  <c r="CH147" s="1"/>
  <c r="AN147"/>
  <c r="AO147"/>
  <c r="AP147"/>
  <c r="AQ147"/>
  <c r="AR147"/>
  <c r="AS147" s="1"/>
  <c r="AU147"/>
  <c r="AV147" s="1"/>
  <c r="AW147"/>
  <c r="CM147" s="1"/>
  <c r="AX147"/>
  <c r="AY147"/>
  <c r="AZ147"/>
  <c r="BA147"/>
  <c r="BB147"/>
  <c r="BC147" s="1"/>
  <c r="BE147"/>
  <c r="BF147" s="1"/>
  <c r="BG147"/>
  <c r="CR147" s="1"/>
  <c r="BH147"/>
  <c r="BI147"/>
  <c r="BJ147"/>
  <c r="BK147"/>
  <c r="BL147" s="1"/>
  <c r="BM147"/>
  <c r="BN147"/>
  <c r="BO147"/>
  <c r="BQ147"/>
  <c r="BR147" s="1"/>
  <c r="BT147"/>
  <c r="BU147"/>
  <c r="BW147"/>
  <c r="CG147"/>
  <c r="CQ147"/>
  <c r="CY147"/>
  <c r="DD147"/>
  <c r="DE147"/>
  <c r="DF147"/>
  <c r="DG147"/>
  <c r="DH147"/>
  <c r="DI147"/>
  <c r="DJ147"/>
  <c r="DK147"/>
  <c r="DM147"/>
  <c r="DN147"/>
  <c r="DO147"/>
  <c r="DQ147"/>
  <c r="DR147" s="1"/>
  <c r="DS147"/>
  <c r="DT147" s="1"/>
  <c r="DU147"/>
  <c r="DV147"/>
  <c r="DW147"/>
  <c r="DX147"/>
  <c r="DY147"/>
  <c r="DZ147"/>
  <c r="EA147"/>
  <c r="ED147" s="1"/>
  <c r="EB147"/>
  <c r="EC147"/>
  <c r="EE147"/>
  <c r="EF147"/>
  <c r="A148"/>
  <c r="B148"/>
  <c r="C148"/>
  <c r="E148"/>
  <c r="F148"/>
  <c r="G148"/>
  <c r="P148" s="1"/>
  <c r="H148"/>
  <c r="I148"/>
  <c r="J148"/>
  <c r="K148"/>
  <c r="BY148" s="1"/>
  <c r="L148"/>
  <c r="M148"/>
  <c r="N148"/>
  <c r="O148"/>
  <c r="Q148"/>
  <c r="R148" s="1"/>
  <c r="S148"/>
  <c r="BX148" s="1"/>
  <c r="T148"/>
  <c r="U148"/>
  <c r="V148"/>
  <c r="W148"/>
  <c r="X148"/>
  <c r="Y148" s="1"/>
  <c r="AA148"/>
  <c r="AD148"/>
  <c r="AE148"/>
  <c r="AF148"/>
  <c r="AH148"/>
  <c r="AI148" s="1"/>
  <c r="AK148"/>
  <c r="AL148" s="1"/>
  <c r="AM148"/>
  <c r="CH148" s="1"/>
  <c r="AN148"/>
  <c r="AO148"/>
  <c r="AP148"/>
  <c r="AQ148"/>
  <c r="AR148"/>
  <c r="AS148" s="1"/>
  <c r="AU148"/>
  <c r="AV148" s="1"/>
  <c r="CO148" s="1"/>
  <c r="AX148"/>
  <c r="CS148" s="1"/>
  <c r="AY148"/>
  <c r="AZ148"/>
  <c r="BB148"/>
  <c r="BC148" s="1"/>
  <c r="BE148"/>
  <c r="BF148" s="1"/>
  <c r="BH148"/>
  <c r="BI148"/>
  <c r="BJ148"/>
  <c r="BM148"/>
  <c r="BN148"/>
  <c r="BO148"/>
  <c r="BQ148"/>
  <c r="BR148" s="1"/>
  <c r="BT148"/>
  <c r="BU148"/>
  <c r="BW148"/>
  <c r="CG148"/>
  <c r="CQ148"/>
  <c r="CU148"/>
  <c r="DD148"/>
  <c r="DE148"/>
  <c r="DF148"/>
  <c r="DH148"/>
  <c r="DI148"/>
  <c r="DJ148"/>
  <c r="DK148"/>
  <c r="DM148"/>
  <c r="DN148"/>
  <c r="DO148"/>
  <c r="DQ148"/>
  <c r="DR148" s="1"/>
  <c r="DS148"/>
  <c r="DT148" s="1"/>
  <c r="DV148"/>
  <c r="DW148"/>
  <c r="DX148"/>
  <c r="DY148"/>
  <c r="DZ148"/>
  <c r="EA148"/>
  <c r="ED148" s="1"/>
  <c r="EB148"/>
  <c r="EC148"/>
  <c r="EE148"/>
  <c r="EF148"/>
  <c r="A149"/>
  <c r="B149"/>
  <c r="C149"/>
  <c r="E149"/>
  <c r="F149"/>
  <c r="G149"/>
  <c r="P149" s="1"/>
  <c r="H149"/>
  <c r="I149"/>
  <c r="J149"/>
  <c r="K149"/>
  <c r="BY149" s="1"/>
  <c r="L149"/>
  <c r="M149"/>
  <c r="N149"/>
  <c r="O149"/>
  <c r="Q149"/>
  <c r="R149" s="1"/>
  <c r="S149"/>
  <c r="BX149" s="1"/>
  <c r="T149"/>
  <c r="U149"/>
  <c r="V149"/>
  <c r="W149"/>
  <c r="X149"/>
  <c r="Y149" s="1"/>
  <c r="AA149"/>
  <c r="AD149"/>
  <c r="AE149"/>
  <c r="AF149"/>
  <c r="AH149"/>
  <c r="AI149" s="1"/>
  <c r="AK149"/>
  <c r="AL149" s="1"/>
  <c r="AM149"/>
  <c r="CH149" s="1"/>
  <c r="AN149"/>
  <c r="AO149"/>
  <c r="AP149"/>
  <c r="AQ149"/>
  <c r="AR149"/>
  <c r="AS149" s="1"/>
  <c r="AU149"/>
  <c r="AV149" s="1"/>
  <c r="CO149" s="1"/>
  <c r="AX149"/>
  <c r="AY149"/>
  <c r="AZ149"/>
  <c r="BB149"/>
  <c r="BC149" s="1"/>
  <c r="BE149"/>
  <c r="BF149" s="1"/>
  <c r="BG149"/>
  <c r="CR149" s="1"/>
  <c r="BH149"/>
  <c r="BI149"/>
  <c r="BJ149"/>
  <c r="BK149"/>
  <c r="BL149" s="1"/>
  <c r="BM149"/>
  <c r="BN149"/>
  <c r="CY149" s="1"/>
  <c r="BO149"/>
  <c r="BQ149"/>
  <c r="BR149" s="1"/>
  <c r="BT149"/>
  <c r="BU149"/>
  <c r="CA149"/>
  <c r="CK149"/>
  <c r="CU149"/>
  <c r="DA149"/>
  <c r="DD149"/>
  <c r="DE149"/>
  <c r="DF149"/>
  <c r="DG149"/>
  <c r="DH149"/>
  <c r="DI149"/>
  <c r="DJ149"/>
  <c r="DK149"/>
  <c r="DM149"/>
  <c r="DN149"/>
  <c r="DO149"/>
  <c r="DQ149"/>
  <c r="DR149" s="1"/>
  <c r="DS149"/>
  <c r="DT149" s="1"/>
  <c r="DU149"/>
  <c r="DV149"/>
  <c r="DW149"/>
  <c r="DX149"/>
  <c r="DY149"/>
  <c r="DZ149"/>
  <c r="EA149"/>
  <c r="ED149" s="1"/>
  <c r="EB149"/>
  <c r="EC149"/>
  <c r="EE149"/>
  <c r="EF149"/>
  <c r="A150"/>
  <c r="B150"/>
  <c r="C150"/>
  <c r="CG150"/>
  <c r="E150"/>
  <c r="F150"/>
  <c r="G150"/>
  <c r="P150" s="1"/>
  <c r="H150"/>
  <c r="I150"/>
  <c r="J150"/>
  <c r="K150"/>
  <c r="L150"/>
  <c r="M150"/>
  <c r="N150"/>
  <c r="O150" s="1"/>
  <c r="Q150"/>
  <c r="R150" s="1"/>
  <c r="S150"/>
  <c r="BX150" s="1"/>
  <c r="T150"/>
  <c r="U150"/>
  <c r="V150"/>
  <c r="W150"/>
  <c r="X150"/>
  <c r="Y150" s="1"/>
  <c r="AA150"/>
  <c r="AC150"/>
  <c r="CC150" s="1"/>
  <c r="AD150"/>
  <c r="AE150"/>
  <c r="AF150"/>
  <c r="AG150"/>
  <c r="AH150"/>
  <c r="AI150" s="1"/>
  <c r="AK150"/>
  <c r="AL150" s="1"/>
  <c r="AM150"/>
  <c r="CH150" s="1"/>
  <c r="AN150"/>
  <c r="AO150"/>
  <c r="AP150"/>
  <c r="AQ150"/>
  <c r="AR150"/>
  <c r="AS150" s="1"/>
  <c r="AU150"/>
  <c r="AV150" s="1"/>
  <c r="AW150"/>
  <c r="CM150" s="1"/>
  <c r="AX150"/>
  <c r="AY150"/>
  <c r="CS150" s="1"/>
  <c r="AZ150"/>
  <c r="BA150"/>
  <c r="BB150"/>
  <c r="BC150"/>
  <c r="BE150"/>
  <c r="BF150" s="1"/>
  <c r="BG150"/>
  <c r="CR150" s="1"/>
  <c r="BH150"/>
  <c r="BI150"/>
  <c r="BJ150"/>
  <c r="BK150"/>
  <c r="BL150" s="1"/>
  <c r="BM150"/>
  <c r="BN150"/>
  <c r="BO150"/>
  <c r="BQ150"/>
  <c r="BR150" s="1"/>
  <c r="BT150"/>
  <c r="BU150"/>
  <c r="BW150"/>
  <c r="CA150"/>
  <c r="CI150"/>
  <c r="CQ150"/>
  <c r="DA150"/>
  <c r="DD150"/>
  <c r="DE150"/>
  <c r="DF150"/>
  <c r="DG150"/>
  <c r="DH150"/>
  <c r="DI150"/>
  <c r="DJ150"/>
  <c r="DK150"/>
  <c r="DM150"/>
  <c r="DN150"/>
  <c r="DO150"/>
  <c r="DQ150"/>
  <c r="DR150" s="1"/>
  <c r="DS150"/>
  <c r="DT150" s="1"/>
  <c r="DU150"/>
  <c r="DV150"/>
  <c r="DW150"/>
  <c r="DX150"/>
  <c r="DY150"/>
  <c r="DZ150"/>
  <c r="EA150"/>
  <c r="ED150" s="1"/>
  <c r="EB150"/>
  <c r="EC150"/>
  <c r="EE150"/>
  <c r="EF150"/>
  <c r="A151"/>
  <c r="B151"/>
  <c r="C151"/>
  <c r="CG151"/>
  <c r="E151"/>
  <c r="F151"/>
  <c r="G151"/>
  <c r="P151" s="1"/>
  <c r="H151"/>
  <c r="I151"/>
  <c r="J151"/>
  <c r="K151"/>
  <c r="L151"/>
  <c r="M151"/>
  <c r="N151"/>
  <c r="O151" s="1"/>
  <c r="Q151"/>
  <c r="R151" s="1"/>
  <c r="S151"/>
  <c r="BX151" s="1"/>
  <c r="T151"/>
  <c r="U151"/>
  <c r="V151"/>
  <c r="W151"/>
  <c r="X151"/>
  <c r="Y151" s="1"/>
  <c r="AA151"/>
  <c r="AC151"/>
  <c r="CC151" s="1"/>
  <c r="AD151"/>
  <c r="AE151"/>
  <c r="AF151"/>
  <c r="AG151"/>
  <c r="AH151"/>
  <c r="AI151"/>
  <c r="AK151"/>
  <c r="AL151" s="1"/>
  <c r="AM151"/>
  <c r="CH151" s="1"/>
  <c r="AN151"/>
  <c r="AO151"/>
  <c r="AP151"/>
  <c r="AQ151"/>
  <c r="AR151"/>
  <c r="AS151" s="1"/>
  <c r="AU151"/>
  <c r="AV151" s="1"/>
  <c r="CO151" s="1"/>
  <c r="AW151"/>
  <c r="CM151" s="1"/>
  <c r="AX151"/>
  <c r="CS151" s="1"/>
  <c r="AY151"/>
  <c r="AZ151"/>
  <c r="BA151"/>
  <c r="BB151"/>
  <c r="BC151" s="1"/>
  <c r="BE151"/>
  <c r="BF151" s="1"/>
  <c r="BG151"/>
  <c r="CR151" s="1"/>
  <c r="BH151"/>
  <c r="BI151"/>
  <c r="BJ151"/>
  <c r="BK151"/>
  <c r="BL151" s="1"/>
  <c r="BM151"/>
  <c r="BN151"/>
  <c r="BO151"/>
  <c r="BQ151"/>
  <c r="BR151" s="1"/>
  <c r="BT151"/>
  <c r="BU151"/>
  <c r="BW151"/>
  <c r="CA151"/>
  <c r="CI151"/>
  <c r="CQ151"/>
  <c r="CU151"/>
  <c r="DD151"/>
  <c r="DE151"/>
  <c r="DF151"/>
  <c r="DG151"/>
  <c r="DH151"/>
  <c r="DI151"/>
  <c r="DJ151"/>
  <c r="DK151"/>
  <c r="DM151"/>
  <c r="DN151"/>
  <c r="DO151"/>
  <c r="DQ151"/>
  <c r="DR151" s="1"/>
  <c r="DS151"/>
  <c r="DT151" s="1"/>
  <c r="DU151"/>
  <c r="DV151"/>
  <c r="DW151"/>
  <c r="DX151"/>
  <c r="DY151"/>
  <c r="DZ151"/>
  <c r="EA151"/>
  <c r="ED151" s="1"/>
  <c r="EB151"/>
  <c r="EC151"/>
  <c r="EE151"/>
  <c r="EF151"/>
  <c r="A152"/>
  <c r="B152"/>
  <c r="C152"/>
  <c r="E152"/>
  <c r="F152"/>
  <c r="G152"/>
  <c r="P152" s="1"/>
  <c r="H152"/>
  <c r="I152"/>
  <c r="J152"/>
  <c r="K152"/>
  <c r="BY152" s="1"/>
  <c r="L152"/>
  <c r="M152"/>
  <c r="N152"/>
  <c r="O152"/>
  <c r="Q152"/>
  <c r="R152" s="1"/>
  <c r="S152"/>
  <c r="BX152" s="1"/>
  <c r="T152"/>
  <c r="U152"/>
  <c r="V152"/>
  <c r="W152"/>
  <c r="X152"/>
  <c r="Y152" s="1"/>
  <c r="AA152"/>
  <c r="AD152"/>
  <c r="AE152"/>
  <c r="AF152"/>
  <c r="AH152"/>
  <c r="AI152" s="1"/>
  <c r="AK152"/>
  <c r="AL152" s="1"/>
  <c r="AN152"/>
  <c r="AO152"/>
  <c r="AP152"/>
  <c r="AR152"/>
  <c r="AS152" s="1"/>
  <c r="AU152"/>
  <c r="AV152" s="1"/>
  <c r="AW152"/>
  <c r="CM152" s="1"/>
  <c r="AX152"/>
  <c r="AY152"/>
  <c r="CS152" s="1"/>
  <c r="AZ152"/>
  <c r="BA152"/>
  <c r="BB152"/>
  <c r="BC152"/>
  <c r="BE152"/>
  <c r="BF152" s="1"/>
  <c r="BG152"/>
  <c r="CR152" s="1"/>
  <c r="BH152"/>
  <c r="BI152"/>
  <c r="BJ152"/>
  <c r="BK152"/>
  <c r="BL152" s="1"/>
  <c r="BM152"/>
  <c r="BN152"/>
  <c r="BO152"/>
  <c r="BQ152"/>
  <c r="BR152" s="1"/>
  <c r="BT152"/>
  <c r="BU152"/>
  <c r="CA152"/>
  <c r="CI152"/>
  <c r="CQ152"/>
  <c r="DA152"/>
  <c r="DD152"/>
  <c r="DE152"/>
  <c r="DF152"/>
  <c r="DG152"/>
  <c r="DH152"/>
  <c r="DI152"/>
  <c r="DJ152"/>
  <c r="DK152"/>
  <c r="DM152"/>
  <c r="DN152"/>
  <c r="DO152"/>
  <c r="DQ152"/>
  <c r="DR152" s="1"/>
  <c r="DS152"/>
  <c r="DT152" s="1"/>
  <c r="DU152"/>
  <c r="DV152"/>
  <c r="DW152"/>
  <c r="DX152"/>
  <c r="DY152"/>
  <c r="DZ152"/>
  <c r="EA152"/>
  <c r="ED152" s="1"/>
  <c r="EB152"/>
  <c r="EC152"/>
  <c r="EE152"/>
  <c r="EF152"/>
  <c r="A153"/>
  <c r="B153"/>
  <c r="C153"/>
  <c r="CG153"/>
  <c r="E153"/>
  <c r="F153"/>
  <c r="G153"/>
  <c r="P153" s="1"/>
  <c r="H153"/>
  <c r="I153"/>
  <c r="J153"/>
  <c r="K153"/>
  <c r="L153"/>
  <c r="M153"/>
  <c r="N153"/>
  <c r="O153" s="1"/>
  <c r="Q153"/>
  <c r="R153" s="1"/>
  <c r="S153"/>
  <c r="BX153" s="1"/>
  <c r="T153"/>
  <c r="U153"/>
  <c r="V153"/>
  <c r="W153"/>
  <c r="X153"/>
  <c r="Y153" s="1"/>
  <c r="AA153"/>
  <c r="AC153"/>
  <c r="CC153" s="1"/>
  <c r="AD153"/>
  <c r="AE153"/>
  <c r="AF153"/>
  <c r="AG153"/>
  <c r="AH153"/>
  <c r="AI153"/>
  <c r="AK153"/>
  <c r="AL153" s="1"/>
  <c r="AM153"/>
  <c r="CH153" s="1"/>
  <c r="AN153"/>
  <c r="AO153"/>
  <c r="AP153"/>
  <c r="AQ153"/>
  <c r="AR153"/>
  <c r="AS153" s="1"/>
  <c r="AU153"/>
  <c r="AV153" s="1"/>
  <c r="CO153" s="1"/>
  <c r="AW153"/>
  <c r="CM153" s="1"/>
  <c r="AX153"/>
  <c r="CS153" s="1"/>
  <c r="AY153"/>
  <c r="AZ153"/>
  <c r="BA153"/>
  <c r="BB153"/>
  <c r="BC153" s="1"/>
  <c r="BE153"/>
  <c r="BF153" s="1"/>
  <c r="BG153"/>
  <c r="CR153" s="1"/>
  <c r="BH153"/>
  <c r="BI153"/>
  <c r="BJ153"/>
  <c r="BK153"/>
  <c r="BL153" s="1"/>
  <c r="BM153"/>
  <c r="BN153"/>
  <c r="BO153"/>
  <c r="BQ153"/>
  <c r="BR153" s="1"/>
  <c r="BT153"/>
  <c r="BU153"/>
  <c r="BW153"/>
  <c r="CA153"/>
  <c r="CI153"/>
  <c r="CQ153"/>
  <c r="CU153"/>
  <c r="DD153"/>
  <c r="DE153"/>
  <c r="DF153"/>
  <c r="DG153"/>
  <c r="DH153"/>
  <c r="DI153"/>
  <c r="DJ153"/>
  <c r="DK153"/>
  <c r="DM153"/>
  <c r="DN153"/>
  <c r="DO153"/>
  <c r="DQ153"/>
  <c r="DR153" s="1"/>
  <c r="DS153"/>
  <c r="DT153" s="1"/>
  <c r="DU153"/>
  <c r="DV153"/>
  <c r="DW153"/>
  <c r="DX153"/>
  <c r="DY153"/>
  <c r="DZ153"/>
  <c r="EA153"/>
  <c r="ED153" s="1"/>
  <c r="EB153"/>
  <c r="EC153"/>
  <c r="EE153"/>
  <c r="EF153"/>
  <c r="A154"/>
  <c r="B154"/>
  <c r="C154"/>
  <c r="E154"/>
  <c r="F154"/>
  <c r="G154"/>
  <c r="P154" s="1"/>
  <c r="H154"/>
  <c r="I154"/>
  <c r="J154"/>
  <c r="K154"/>
  <c r="BY154" s="1"/>
  <c r="L154"/>
  <c r="M154"/>
  <c r="N154"/>
  <c r="O154"/>
  <c r="Q154"/>
  <c r="R154" s="1"/>
  <c r="S154"/>
  <c r="BX154" s="1"/>
  <c r="T154"/>
  <c r="U154"/>
  <c r="CD154" s="1"/>
  <c r="V154"/>
  <c r="W154"/>
  <c r="X154"/>
  <c r="Y154"/>
  <c r="AA154"/>
  <c r="AC154"/>
  <c r="CC154" s="1"/>
  <c r="AD154"/>
  <c r="AE154"/>
  <c r="AF154"/>
  <c r="AG154"/>
  <c r="AH154"/>
  <c r="AI154" s="1"/>
  <c r="AK154"/>
  <c r="AL154" s="1"/>
  <c r="AN154"/>
  <c r="AO154"/>
  <c r="AP154"/>
  <c r="AR154"/>
  <c r="AS154" s="1"/>
  <c r="AU154"/>
  <c r="AV154" s="1"/>
  <c r="AW154"/>
  <c r="CM154" s="1"/>
  <c r="AX154"/>
  <c r="AY154"/>
  <c r="AZ154"/>
  <c r="BA154"/>
  <c r="BB154"/>
  <c r="BC154"/>
  <c r="BE154"/>
  <c r="BF154" s="1"/>
  <c r="BG154"/>
  <c r="CR154" s="1"/>
  <c r="BH154"/>
  <c r="BI154"/>
  <c r="BJ154"/>
  <c r="BK154"/>
  <c r="BL154" s="1"/>
  <c r="BM154"/>
  <c r="BN154"/>
  <c r="BO154"/>
  <c r="BQ154"/>
  <c r="BR154" s="1"/>
  <c r="BT154"/>
  <c r="BU154"/>
  <c r="CA154"/>
  <c r="CK154"/>
  <c r="CS154"/>
  <c r="DA154"/>
  <c r="DD154"/>
  <c r="DE154"/>
  <c r="DF154"/>
  <c r="DG154"/>
  <c r="DH154"/>
  <c r="DI154"/>
  <c r="DJ154"/>
  <c r="DK154"/>
  <c r="DM154"/>
  <c r="DN154"/>
  <c r="DO154"/>
  <c r="DQ154"/>
  <c r="DR154" s="1"/>
  <c r="DS154"/>
  <c r="DT154" s="1"/>
  <c r="DU154"/>
  <c r="DV154"/>
  <c r="DW154"/>
  <c r="DX154"/>
  <c r="DY154"/>
  <c r="DZ154"/>
  <c r="EA154"/>
  <c r="ED154" s="1"/>
  <c r="EB154"/>
  <c r="EC154"/>
  <c r="EE154"/>
  <c r="EF154"/>
  <c r="A155"/>
  <c r="B155"/>
  <c r="C155"/>
  <c r="CA155"/>
  <c r="E155"/>
  <c r="F155"/>
  <c r="G155"/>
  <c r="P155" s="1"/>
  <c r="H155"/>
  <c r="I155"/>
  <c r="J155"/>
  <c r="K155"/>
  <c r="L155"/>
  <c r="M155"/>
  <c r="N155"/>
  <c r="O155" s="1"/>
  <c r="Q155"/>
  <c r="R155" s="1"/>
  <c r="S155"/>
  <c r="BX155" s="1"/>
  <c r="T155"/>
  <c r="U155"/>
  <c r="V155"/>
  <c r="W155"/>
  <c r="X155"/>
  <c r="Y155" s="1"/>
  <c r="AA155"/>
  <c r="AC155"/>
  <c r="CC155" s="1"/>
  <c r="AD155"/>
  <c r="AE155"/>
  <c r="AF155"/>
  <c r="AG155"/>
  <c r="AH155"/>
  <c r="AI155" s="1"/>
  <c r="AK155"/>
  <c r="AL155" s="1"/>
  <c r="AM155"/>
  <c r="CH155" s="1"/>
  <c r="AN155"/>
  <c r="AO155"/>
  <c r="AP155"/>
  <c r="AQ155"/>
  <c r="AR155"/>
  <c r="AS155" s="1"/>
  <c r="AU155"/>
  <c r="AV155" s="1"/>
  <c r="AW155"/>
  <c r="CM155" s="1"/>
  <c r="AX155"/>
  <c r="AY155"/>
  <c r="AZ155"/>
  <c r="BA155"/>
  <c r="BB155"/>
  <c r="BC155" s="1"/>
  <c r="BE155"/>
  <c r="BF155" s="1"/>
  <c r="BG155"/>
  <c r="CR155" s="1"/>
  <c r="BH155"/>
  <c r="BI155"/>
  <c r="BJ155"/>
  <c r="BK155"/>
  <c r="BL155" s="1"/>
  <c r="BM155"/>
  <c r="BN155"/>
  <c r="BO155"/>
  <c r="BQ155"/>
  <c r="BR155" s="1"/>
  <c r="BT155"/>
  <c r="BU155"/>
  <c r="BW155"/>
  <c r="CG155"/>
  <c r="CQ155"/>
  <c r="CY155"/>
  <c r="DD155"/>
  <c r="DE155"/>
  <c r="DF155"/>
  <c r="DG155"/>
  <c r="DH155"/>
  <c r="DI155"/>
  <c r="DJ155"/>
  <c r="DK155"/>
  <c r="DM155"/>
  <c r="DN155"/>
  <c r="DO155"/>
  <c r="DQ155"/>
  <c r="DR155" s="1"/>
  <c r="DS155"/>
  <c r="DT155" s="1"/>
  <c r="DU155"/>
  <c r="DV155"/>
  <c r="DW155"/>
  <c r="DX155"/>
  <c r="DY155"/>
  <c r="DZ155"/>
  <c r="EA155"/>
  <c r="ED155" s="1"/>
  <c r="EB155"/>
  <c r="EC155"/>
  <c r="EE155"/>
  <c r="EF155"/>
  <c r="A156"/>
  <c r="B156"/>
  <c r="C156"/>
  <c r="E156"/>
  <c r="F156"/>
  <c r="G156"/>
  <c r="P156" s="1"/>
  <c r="H156"/>
  <c r="I156"/>
  <c r="J156"/>
  <c r="K156"/>
  <c r="BY156" s="1"/>
  <c r="L156"/>
  <c r="M156"/>
  <c r="N156"/>
  <c r="O156"/>
  <c r="Q156"/>
  <c r="R156" s="1"/>
  <c r="S156"/>
  <c r="BX156" s="1"/>
  <c r="T156"/>
  <c r="U156"/>
  <c r="V156"/>
  <c r="W156"/>
  <c r="X156"/>
  <c r="Y156" s="1"/>
  <c r="AA156"/>
  <c r="AD156"/>
  <c r="AE156"/>
  <c r="AF156"/>
  <c r="AH156"/>
  <c r="AI156" s="1"/>
  <c r="AK156"/>
  <c r="AL156" s="1"/>
  <c r="AM156"/>
  <c r="CH156" s="1"/>
  <c r="AN156"/>
  <c r="AO156"/>
  <c r="AP156"/>
  <c r="AQ156"/>
  <c r="AR156"/>
  <c r="AS156" s="1"/>
  <c r="AU156"/>
  <c r="AV156" s="1"/>
  <c r="CO156" s="1"/>
  <c r="AX156"/>
  <c r="CS156" s="1"/>
  <c r="AY156"/>
  <c r="AZ156"/>
  <c r="BB156"/>
  <c r="BC156" s="1"/>
  <c r="BE156"/>
  <c r="BF156" s="1"/>
  <c r="BH156"/>
  <c r="BI156"/>
  <c r="BJ156"/>
  <c r="BM156"/>
  <c r="BN156"/>
  <c r="BO156"/>
  <c r="BQ156"/>
  <c r="BR156" s="1"/>
  <c r="BT156"/>
  <c r="BU156"/>
  <c r="BW156"/>
  <c r="CG156"/>
  <c r="CQ156"/>
  <c r="CU156"/>
  <c r="DD156"/>
  <c r="DE156"/>
  <c r="DF156"/>
  <c r="DH156"/>
  <c r="DI156"/>
  <c r="DJ156"/>
  <c r="DK156"/>
  <c r="DM156"/>
  <c r="DN156"/>
  <c r="DO156"/>
  <c r="DQ156"/>
  <c r="DR156" s="1"/>
  <c r="DS156"/>
  <c r="DT156" s="1"/>
  <c r="DV156"/>
  <c r="DW156"/>
  <c r="DX156"/>
  <c r="DY156"/>
  <c r="DZ156"/>
  <c r="EA156"/>
  <c r="ED156" s="1"/>
  <c r="EB156"/>
  <c r="EC156"/>
  <c r="EE156"/>
  <c r="EF156"/>
  <c r="A157"/>
  <c r="B157"/>
  <c r="C157"/>
  <c r="E157"/>
  <c r="F157"/>
  <c r="G157"/>
  <c r="P157" s="1"/>
  <c r="H157"/>
  <c r="I157"/>
  <c r="J157"/>
  <c r="K157"/>
  <c r="BY157" s="1"/>
  <c r="L157"/>
  <c r="M157"/>
  <c r="N157"/>
  <c r="O157"/>
  <c r="Q157"/>
  <c r="R157" s="1"/>
  <c r="S157"/>
  <c r="BX157" s="1"/>
  <c r="T157"/>
  <c r="U157"/>
  <c r="V157"/>
  <c r="W157"/>
  <c r="X157"/>
  <c r="Y157" s="1"/>
  <c r="AA157"/>
  <c r="AD157"/>
  <c r="AE157"/>
  <c r="AF157"/>
  <c r="AH157"/>
  <c r="AI157" s="1"/>
  <c r="AK157"/>
  <c r="AL157" s="1"/>
  <c r="AM157"/>
  <c r="CH157" s="1"/>
  <c r="AN157"/>
  <c r="AO157"/>
  <c r="AP157"/>
  <c r="AQ157"/>
  <c r="AR157"/>
  <c r="AS157" s="1"/>
  <c r="AU157"/>
  <c r="AV157" s="1"/>
  <c r="CO157" s="1"/>
  <c r="AX157"/>
  <c r="AY157"/>
  <c r="AZ157"/>
  <c r="BB157"/>
  <c r="BC157" s="1"/>
  <c r="BE157"/>
  <c r="BF157" s="1"/>
  <c r="BG157"/>
  <c r="CR157" s="1"/>
  <c r="BH157"/>
  <c r="BI157"/>
  <c r="BJ157"/>
  <c r="BK157"/>
  <c r="BL157" s="1"/>
  <c r="BM157"/>
  <c r="BN157"/>
  <c r="CY157" s="1"/>
  <c r="BO157"/>
  <c r="BQ157"/>
  <c r="BR157" s="1"/>
  <c r="BT157"/>
  <c r="BU157"/>
  <c r="CA157"/>
  <c r="CK157"/>
  <c r="CU157"/>
  <c r="DA157"/>
  <c r="DD157"/>
  <c r="DE157"/>
  <c r="DF157"/>
  <c r="DG157"/>
  <c r="DH157"/>
  <c r="DI157"/>
  <c r="DJ157"/>
  <c r="DK157"/>
  <c r="DM157"/>
  <c r="DN157"/>
  <c r="DO157"/>
  <c r="DQ157"/>
  <c r="DR157" s="1"/>
  <c r="DS157"/>
  <c r="DT157" s="1"/>
  <c r="DU157"/>
  <c r="DV157"/>
  <c r="DW157"/>
  <c r="DX157"/>
  <c r="DY157"/>
  <c r="DZ157"/>
  <c r="EA157"/>
  <c r="ED157" s="1"/>
  <c r="EB157"/>
  <c r="EC157"/>
  <c r="EE157"/>
  <c r="EF157"/>
  <c r="A158"/>
  <c r="B158"/>
  <c r="C158"/>
  <c r="CG158"/>
  <c r="E158"/>
  <c r="F158"/>
  <c r="G158"/>
  <c r="P158" s="1"/>
  <c r="H158"/>
  <c r="I158"/>
  <c r="J158"/>
  <c r="K158"/>
  <c r="L158"/>
  <c r="M158"/>
  <c r="N158"/>
  <c r="O158" s="1"/>
  <c r="Q158"/>
  <c r="R158" s="1"/>
  <c r="S158"/>
  <c r="BX158" s="1"/>
  <c r="T158"/>
  <c r="U158"/>
  <c r="V158"/>
  <c r="W158"/>
  <c r="X158"/>
  <c r="Y158" s="1"/>
  <c r="AA158"/>
  <c r="AC158"/>
  <c r="CC158" s="1"/>
  <c r="AD158"/>
  <c r="AE158"/>
  <c r="AF158"/>
  <c r="AG158"/>
  <c r="AH158"/>
  <c r="AI158" s="1"/>
  <c r="AK158"/>
  <c r="AL158" s="1"/>
  <c r="AM158"/>
  <c r="CH158" s="1"/>
  <c r="AN158"/>
  <c r="AO158"/>
  <c r="AP158"/>
  <c r="AQ158"/>
  <c r="AR158"/>
  <c r="AS158" s="1"/>
  <c r="AU158"/>
  <c r="AV158" s="1"/>
  <c r="AW158"/>
  <c r="CM158" s="1"/>
  <c r="AX158"/>
  <c r="AY158"/>
  <c r="CS158" s="1"/>
  <c r="AZ158"/>
  <c r="BA158"/>
  <c r="BB158"/>
  <c r="BC158"/>
  <c r="BE158"/>
  <c r="BF158" s="1"/>
  <c r="BG158"/>
  <c r="CR158" s="1"/>
  <c r="BH158"/>
  <c r="BI158"/>
  <c r="BJ158"/>
  <c r="BK158"/>
  <c r="BL158" s="1"/>
  <c r="BM158"/>
  <c r="BN158"/>
  <c r="BO158"/>
  <c r="BQ158"/>
  <c r="BR158" s="1"/>
  <c r="BT158"/>
  <c r="BU158"/>
  <c r="BW158"/>
  <c r="CA158"/>
  <c r="CI158"/>
  <c r="CQ158"/>
  <c r="DA158"/>
  <c r="DD158"/>
  <c r="DE158"/>
  <c r="DF158"/>
  <c r="DG158"/>
  <c r="DH158"/>
  <c r="DI158"/>
  <c r="DJ158"/>
  <c r="DK158"/>
  <c r="DM158"/>
  <c r="DN158"/>
  <c r="DO158"/>
  <c r="DQ158"/>
  <c r="DR158" s="1"/>
  <c r="DS158"/>
  <c r="DT158" s="1"/>
  <c r="DU158"/>
  <c r="DV158"/>
  <c r="DW158"/>
  <c r="DX158"/>
  <c r="DY158"/>
  <c r="DZ158"/>
  <c r="EA158"/>
  <c r="ED158" s="1"/>
  <c r="EB158"/>
  <c r="EC158"/>
  <c r="EE158"/>
  <c r="EF158"/>
  <c r="A159"/>
  <c r="B159"/>
  <c r="C159"/>
  <c r="CG159"/>
  <c r="E159"/>
  <c r="F159"/>
  <c r="G159"/>
  <c r="P159" s="1"/>
  <c r="H159"/>
  <c r="I159"/>
  <c r="J159"/>
  <c r="K159"/>
  <c r="L159"/>
  <c r="M159"/>
  <c r="N159"/>
  <c r="O159" s="1"/>
  <c r="Q159"/>
  <c r="R159" s="1"/>
  <c r="S159"/>
  <c r="BX159" s="1"/>
  <c r="T159"/>
  <c r="U159"/>
  <c r="V159"/>
  <c r="W159"/>
  <c r="X159"/>
  <c r="Y159" s="1"/>
  <c r="AA159"/>
  <c r="AC159"/>
  <c r="CC159" s="1"/>
  <c r="AD159"/>
  <c r="AE159"/>
  <c r="AF159"/>
  <c r="AG159"/>
  <c r="AH159"/>
  <c r="AI159"/>
  <c r="AK159"/>
  <c r="AL159" s="1"/>
  <c r="AM159"/>
  <c r="CH159" s="1"/>
  <c r="AN159"/>
  <c r="AO159"/>
  <c r="AP159"/>
  <c r="AQ159"/>
  <c r="AR159"/>
  <c r="AS159" s="1"/>
  <c r="AU159"/>
  <c r="AV159" s="1"/>
  <c r="CO159" s="1"/>
  <c r="AW159"/>
  <c r="CM159" s="1"/>
  <c r="AX159"/>
  <c r="CS159" s="1"/>
  <c r="AY159"/>
  <c r="AZ159"/>
  <c r="BA159"/>
  <c r="BB159"/>
  <c r="BC159" s="1"/>
  <c r="BE159"/>
  <c r="BF159" s="1"/>
  <c r="BG159"/>
  <c r="CR159" s="1"/>
  <c r="BH159"/>
  <c r="BI159"/>
  <c r="BJ159"/>
  <c r="BK159"/>
  <c r="BL159" s="1"/>
  <c r="BM159"/>
  <c r="BN159"/>
  <c r="BO159"/>
  <c r="BQ159"/>
  <c r="BR159" s="1"/>
  <c r="BT159"/>
  <c r="BU159"/>
  <c r="BW159"/>
  <c r="CA159"/>
  <c r="CI159"/>
  <c r="CQ159"/>
  <c r="CU159"/>
  <c r="DD159"/>
  <c r="DE159"/>
  <c r="DF159"/>
  <c r="DG159"/>
  <c r="DH159"/>
  <c r="DI159"/>
  <c r="DJ159"/>
  <c r="DK159"/>
  <c r="DM159"/>
  <c r="DN159"/>
  <c r="DO159"/>
  <c r="DQ159"/>
  <c r="DR159" s="1"/>
  <c r="DS159"/>
  <c r="DT159" s="1"/>
  <c r="DU159"/>
  <c r="DV159"/>
  <c r="DW159"/>
  <c r="DX159"/>
  <c r="DY159"/>
  <c r="DZ159"/>
  <c r="EA159"/>
  <c r="ED159" s="1"/>
  <c r="EB159"/>
  <c r="EC159"/>
  <c r="EE159"/>
  <c r="EF159"/>
  <c r="A160"/>
  <c r="B160"/>
  <c r="C160"/>
  <c r="E160"/>
  <c r="F160"/>
  <c r="G160"/>
  <c r="P160" s="1"/>
  <c r="H160"/>
  <c r="I160"/>
  <c r="J160"/>
  <c r="K160"/>
  <c r="BY160" s="1"/>
  <c r="L160"/>
  <c r="M160"/>
  <c r="N160"/>
  <c r="O160"/>
  <c r="Q160"/>
  <c r="R160" s="1"/>
  <c r="S160"/>
  <c r="BX160" s="1"/>
  <c r="T160"/>
  <c r="U160"/>
  <c r="V160"/>
  <c r="W160"/>
  <c r="X160"/>
  <c r="Y160" s="1"/>
  <c r="AA160"/>
  <c r="AD160"/>
  <c r="AE160"/>
  <c r="AF160"/>
  <c r="AH160"/>
  <c r="AI160" s="1"/>
  <c r="AK160"/>
  <c r="AL160" s="1"/>
  <c r="AN160"/>
  <c r="AO160"/>
  <c r="AP160"/>
  <c r="AR160"/>
  <c r="AS160" s="1"/>
  <c r="AU160"/>
  <c r="AV160" s="1"/>
  <c r="AW160"/>
  <c r="CM160" s="1"/>
  <c r="AX160"/>
  <c r="AY160"/>
  <c r="CS160" s="1"/>
  <c r="AZ160"/>
  <c r="BA160"/>
  <c r="BB160"/>
  <c r="BC160"/>
  <c r="BE160"/>
  <c r="BF160" s="1"/>
  <c r="BG160"/>
  <c r="CR160" s="1"/>
  <c r="BH160"/>
  <c r="BI160"/>
  <c r="BJ160"/>
  <c r="BK160"/>
  <c r="BL160" s="1"/>
  <c r="BM160"/>
  <c r="BN160"/>
  <c r="BO160"/>
  <c r="BQ160"/>
  <c r="BR160" s="1"/>
  <c r="BT160"/>
  <c r="BU160"/>
  <c r="CA160"/>
  <c r="CI160"/>
  <c r="CQ160"/>
  <c r="DA160"/>
  <c r="DD160"/>
  <c r="DE160"/>
  <c r="DF160"/>
  <c r="DG160"/>
  <c r="DH160"/>
  <c r="DI160"/>
  <c r="DJ160"/>
  <c r="DK160"/>
  <c r="DM160"/>
  <c r="DN160"/>
  <c r="DO160"/>
  <c r="DQ160"/>
  <c r="DR160" s="1"/>
  <c r="DS160"/>
  <c r="DT160" s="1"/>
  <c r="DU160"/>
  <c r="DV160"/>
  <c r="DW160"/>
  <c r="DX160"/>
  <c r="DY160"/>
  <c r="DZ160"/>
  <c r="EA160"/>
  <c r="ED160" s="1"/>
  <c r="EB160"/>
  <c r="EC160"/>
  <c r="EE160"/>
  <c r="EF160"/>
  <c r="A161"/>
  <c r="B161"/>
  <c r="C161"/>
  <c r="CG161"/>
  <c r="E161"/>
  <c r="F161"/>
  <c r="G161"/>
  <c r="P161" s="1"/>
  <c r="H161"/>
  <c r="I161"/>
  <c r="J161"/>
  <c r="K161"/>
  <c r="L161"/>
  <c r="M161"/>
  <c r="N161"/>
  <c r="O161" s="1"/>
  <c r="Q161"/>
  <c r="R161" s="1"/>
  <c r="S161"/>
  <c r="BX161" s="1"/>
  <c r="T161"/>
  <c r="U161"/>
  <c r="V161"/>
  <c r="W161"/>
  <c r="X161"/>
  <c r="Y161" s="1"/>
  <c r="AA161"/>
  <c r="AC161"/>
  <c r="CC161" s="1"/>
  <c r="AD161"/>
  <c r="AE161"/>
  <c r="AF161"/>
  <c r="AG161"/>
  <c r="AH161"/>
  <c r="AI161"/>
  <c r="AK161"/>
  <c r="AL161" s="1"/>
  <c r="AM161"/>
  <c r="CH161" s="1"/>
  <c r="AN161"/>
  <c r="AO161"/>
  <c r="AP161"/>
  <c r="AQ161"/>
  <c r="AR161"/>
  <c r="AS161" s="1"/>
  <c r="AU161"/>
  <c r="AV161" s="1"/>
  <c r="CO161" s="1"/>
  <c r="AW161"/>
  <c r="CM161" s="1"/>
  <c r="AX161"/>
  <c r="CS161" s="1"/>
  <c r="AY161"/>
  <c r="AZ161"/>
  <c r="BA161"/>
  <c r="BB161"/>
  <c r="BC161" s="1"/>
  <c r="BE161"/>
  <c r="BF161" s="1"/>
  <c r="BG161"/>
  <c r="CR161" s="1"/>
  <c r="BH161"/>
  <c r="BI161"/>
  <c r="BJ161"/>
  <c r="BK161"/>
  <c r="BL161" s="1"/>
  <c r="BM161"/>
  <c r="BN161"/>
  <c r="BO161"/>
  <c r="BQ161"/>
  <c r="BR161" s="1"/>
  <c r="BT161"/>
  <c r="BU161"/>
  <c r="BW161"/>
  <c r="CA161"/>
  <c r="CI161"/>
  <c r="CQ161"/>
  <c r="CU161"/>
  <c r="DD161"/>
  <c r="DE161"/>
  <c r="DF161"/>
  <c r="DG161"/>
  <c r="DH161"/>
  <c r="DI161"/>
  <c r="DJ161"/>
  <c r="DK161"/>
  <c r="DM161"/>
  <c r="DN161"/>
  <c r="DO161"/>
  <c r="DQ161"/>
  <c r="DR161" s="1"/>
  <c r="DS161"/>
  <c r="DT161" s="1"/>
  <c r="DU161"/>
  <c r="DV161"/>
  <c r="DW161"/>
  <c r="DX161"/>
  <c r="DY161"/>
  <c r="DZ161"/>
  <c r="EA161"/>
  <c r="ED161" s="1"/>
  <c r="EB161"/>
  <c r="EC161"/>
  <c r="EE161"/>
  <c r="EF161"/>
  <c r="A162"/>
  <c r="B162"/>
  <c r="C162"/>
  <c r="E162"/>
  <c r="F162"/>
  <c r="G162"/>
  <c r="P162" s="1"/>
  <c r="H162"/>
  <c r="I162"/>
  <c r="J162"/>
  <c r="K162"/>
  <c r="BY162" s="1"/>
  <c r="L162"/>
  <c r="M162"/>
  <c r="N162"/>
  <c r="O162"/>
  <c r="Q162"/>
  <c r="R162" s="1"/>
  <c r="S162"/>
  <c r="BX162" s="1"/>
  <c r="T162"/>
  <c r="U162"/>
  <c r="CD162" s="1"/>
  <c r="V162"/>
  <c r="W162"/>
  <c r="X162"/>
  <c r="Y162"/>
  <c r="AA162"/>
  <c r="AC162"/>
  <c r="CC162" s="1"/>
  <c r="AD162"/>
  <c r="AE162"/>
  <c r="AF162"/>
  <c r="AG162"/>
  <c r="AH162"/>
  <c r="AI162" s="1"/>
  <c r="AK162"/>
  <c r="AL162" s="1"/>
  <c r="AN162"/>
  <c r="AO162"/>
  <c r="AP162"/>
  <c r="AR162"/>
  <c r="AS162" s="1"/>
  <c r="AU162"/>
  <c r="AV162" s="1"/>
  <c r="AW162"/>
  <c r="CM162" s="1"/>
  <c r="AX162"/>
  <c r="AY162"/>
  <c r="AZ162"/>
  <c r="BA162"/>
  <c r="BB162"/>
  <c r="BC162"/>
  <c r="BE162"/>
  <c r="BF162" s="1"/>
  <c r="BG162"/>
  <c r="CR162" s="1"/>
  <c r="BH162"/>
  <c r="BI162"/>
  <c r="BJ162"/>
  <c r="BK162"/>
  <c r="BL162" s="1"/>
  <c r="BM162"/>
  <c r="BN162"/>
  <c r="BO162"/>
  <c r="BQ162"/>
  <c r="BR162" s="1"/>
  <c r="BT162"/>
  <c r="BU162"/>
  <c r="CA162"/>
  <c r="CK162"/>
  <c r="CS162"/>
  <c r="DA162"/>
  <c r="DD162"/>
  <c r="DE162"/>
  <c r="DF162"/>
  <c r="DG162"/>
  <c r="DH162"/>
  <c r="DI162"/>
  <c r="DJ162"/>
  <c r="DK162"/>
  <c r="DM162"/>
  <c r="DN162"/>
  <c r="DO162"/>
  <c r="DQ162"/>
  <c r="DR162" s="1"/>
  <c r="DS162"/>
  <c r="DT162" s="1"/>
  <c r="DU162"/>
  <c r="DV162"/>
  <c r="DW162"/>
  <c r="DX162"/>
  <c r="DY162"/>
  <c r="DZ162"/>
  <c r="EA162"/>
  <c r="ED162" s="1"/>
  <c r="EB162"/>
  <c r="EC162"/>
  <c r="EE162"/>
  <c r="EF162"/>
  <c r="A163"/>
  <c r="B163"/>
  <c r="C163"/>
  <c r="CA163"/>
  <c r="E163"/>
  <c r="F163"/>
  <c r="G163"/>
  <c r="P163" s="1"/>
  <c r="H163"/>
  <c r="I163"/>
  <c r="J163"/>
  <c r="K163"/>
  <c r="L163"/>
  <c r="M163"/>
  <c r="N163"/>
  <c r="O163" s="1"/>
  <c r="Q163"/>
  <c r="R163" s="1"/>
  <c r="S163"/>
  <c r="BX163" s="1"/>
  <c r="T163"/>
  <c r="U163"/>
  <c r="V163"/>
  <c r="W163"/>
  <c r="X163"/>
  <c r="Y163" s="1"/>
  <c r="AA163"/>
  <c r="AC163"/>
  <c r="CC163" s="1"/>
  <c r="AD163"/>
  <c r="AE163"/>
  <c r="AF163"/>
  <c r="AG163"/>
  <c r="AH163"/>
  <c r="AI163" s="1"/>
  <c r="AK163"/>
  <c r="AL163" s="1"/>
  <c r="AM163"/>
  <c r="CH163" s="1"/>
  <c r="AN163"/>
  <c r="AO163"/>
  <c r="AP163"/>
  <c r="AQ163"/>
  <c r="AR163"/>
  <c r="AS163" s="1"/>
  <c r="AU163"/>
  <c r="AV163" s="1"/>
  <c r="AW163"/>
  <c r="CM163" s="1"/>
  <c r="AX163"/>
  <c r="AY163"/>
  <c r="AZ163"/>
  <c r="BA163"/>
  <c r="BB163"/>
  <c r="BC163" s="1"/>
  <c r="BE163"/>
  <c r="BF163" s="1"/>
  <c r="BG163"/>
  <c r="CR163" s="1"/>
  <c r="BH163"/>
  <c r="BI163"/>
  <c r="BJ163"/>
  <c r="BK163"/>
  <c r="BL163" s="1"/>
  <c r="BM163"/>
  <c r="BN163"/>
  <c r="BO163"/>
  <c r="BQ163"/>
  <c r="BR163" s="1"/>
  <c r="BT163"/>
  <c r="BU163"/>
  <c r="BW163"/>
  <c r="CG163"/>
  <c r="CQ163"/>
  <c r="CY163"/>
  <c r="DD163"/>
  <c r="DE163"/>
  <c r="DF163"/>
  <c r="DG163"/>
  <c r="DH163"/>
  <c r="DI163"/>
  <c r="DJ163"/>
  <c r="DK163"/>
  <c r="DM163"/>
  <c r="DN163"/>
  <c r="DO163"/>
  <c r="DQ163"/>
  <c r="DR163" s="1"/>
  <c r="DS163"/>
  <c r="DT163" s="1"/>
  <c r="DU163"/>
  <c r="DV163"/>
  <c r="DW163"/>
  <c r="DX163"/>
  <c r="DY163"/>
  <c r="DZ163"/>
  <c r="EA163"/>
  <c r="ED163" s="1"/>
  <c r="EB163"/>
  <c r="EC163"/>
  <c r="EE163"/>
  <c r="EF163"/>
  <c r="A164"/>
  <c r="B164"/>
  <c r="C164"/>
  <c r="E164"/>
  <c r="F164"/>
  <c r="G164"/>
  <c r="P164" s="1"/>
  <c r="H164"/>
  <c r="I164"/>
  <c r="J164"/>
  <c r="K164"/>
  <c r="BY164" s="1"/>
  <c r="L164"/>
  <c r="M164"/>
  <c r="N164"/>
  <c r="O164"/>
  <c r="Q164"/>
  <c r="R164" s="1"/>
  <c r="S164"/>
  <c r="BX164" s="1"/>
  <c r="T164"/>
  <c r="U164"/>
  <c r="V164"/>
  <c r="W164"/>
  <c r="X164"/>
  <c r="Y164" s="1"/>
  <c r="AA164"/>
  <c r="AD164"/>
  <c r="AE164"/>
  <c r="AF164"/>
  <c r="AH164"/>
  <c r="AI164" s="1"/>
  <c r="AK164"/>
  <c r="AL164" s="1"/>
  <c r="AM164"/>
  <c r="CH164" s="1"/>
  <c r="AN164"/>
  <c r="AO164"/>
  <c r="AP164"/>
  <c r="AQ164"/>
  <c r="AR164"/>
  <c r="AS164" s="1"/>
  <c r="AU164"/>
  <c r="AV164" s="1"/>
  <c r="CO164" s="1"/>
  <c r="AX164"/>
  <c r="CS164" s="1"/>
  <c r="AY164"/>
  <c r="AZ164"/>
  <c r="BB164"/>
  <c r="BC164" s="1"/>
  <c r="BE164"/>
  <c r="BF164" s="1"/>
  <c r="BH164"/>
  <c r="BI164"/>
  <c r="BJ164"/>
  <c r="BM164"/>
  <c r="BN164"/>
  <c r="BO164"/>
  <c r="BQ164"/>
  <c r="BR164" s="1"/>
  <c r="BT164"/>
  <c r="BU164"/>
  <c r="BW164"/>
  <c r="CG164"/>
  <c r="CQ164"/>
  <c r="CU164"/>
  <c r="DD164"/>
  <c r="DE164"/>
  <c r="DF164"/>
  <c r="DH164"/>
  <c r="DI164"/>
  <c r="DJ164"/>
  <c r="DK164"/>
  <c r="DM164"/>
  <c r="DN164"/>
  <c r="DO164"/>
  <c r="DQ164"/>
  <c r="DR164" s="1"/>
  <c r="DS164"/>
  <c r="DT164" s="1"/>
  <c r="DV164"/>
  <c r="DW164"/>
  <c r="DX164"/>
  <c r="DY164"/>
  <c r="DZ164"/>
  <c r="EA164"/>
  <c r="ED164" s="1"/>
  <c r="EB164"/>
  <c r="EC164"/>
  <c r="EE164"/>
  <c r="EF164"/>
  <c r="A165"/>
  <c r="B165"/>
  <c r="C165"/>
  <c r="E165"/>
  <c r="F165"/>
  <c r="G165"/>
  <c r="P165" s="1"/>
  <c r="H165"/>
  <c r="I165"/>
  <c r="J165"/>
  <c r="K165"/>
  <c r="BY165" s="1"/>
  <c r="L165"/>
  <c r="M165"/>
  <c r="N165"/>
  <c r="O165"/>
  <c r="Q165"/>
  <c r="R165" s="1"/>
  <c r="S165"/>
  <c r="BX165" s="1"/>
  <c r="T165"/>
  <c r="U165"/>
  <c r="V165"/>
  <c r="W165"/>
  <c r="X165"/>
  <c r="Y165" s="1"/>
  <c r="AA165"/>
  <c r="AD165"/>
  <c r="AE165"/>
  <c r="AF165"/>
  <c r="AH165"/>
  <c r="AI165" s="1"/>
  <c r="AK165"/>
  <c r="AL165" s="1"/>
  <c r="AM165"/>
  <c r="CH165" s="1"/>
  <c r="AN165"/>
  <c r="AO165"/>
  <c r="AP165"/>
  <c r="AQ165"/>
  <c r="AR165"/>
  <c r="AS165" s="1"/>
  <c r="AU165"/>
  <c r="AV165" s="1"/>
  <c r="CO165" s="1"/>
  <c r="AX165"/>
  <c r="AY165"/>
  <c r="AZ165"/>
  <c r="BB165"/>
  <c r="BC165" s="1"/>
  <c r="BE165"/>
  <c r="BF165" s="1"/>
  <c r="BG165"/>
  <c r="CR165" s="1"/>
  <c r="BH165"/>
  <c r="BI165"/>
  <c r="BJ165"/>
  <c r="BK165"/>
  <c r="BL165" s="1"/>
  <c r="BM165"/>
  <c r="BN165"/>
  <c r="CY165" s="1"/>
  <c r="BO165"/>
  <c r="BQ165"/>
  <c r="BR165" s="1"/>
  <c r="BT165"/>
  <c r="BU165"/>
  <c r="CA165"/>
  <c r="CK165"/>
  <c r="CU165"/>
  <c r="DA165"/>
  <c r="DD165"/>
  <c r="DE165"/>
  <c r="DF165"/>
  <c r="DG165"/>
  <c r="DH165"/>
  <c r="DI165"/>
  <c r="DJ165"/>
  <c r="DK165"/>
  <c r="DM165"/>
  <c r="DN165"/>
  <c r="DO165"/>
  <c r="DQ165"/>
  <c r="DR165" s="1"/>
  <c r="DS165"/>
  <c r="DT165" s="1"/>
  <c r="DU165"/>
  <c r="DV165"/>
  <c r="DW165"/>
  <c r="DX165"/>
  <c r="DY165"/>
  <c r="DZ165"/>
  <c r="EA165"/>
  <c r="ED165" s="1"/>
  <c r="EB165"/>
  <c r="EC165"/>
  <c r="EE165"/>
  <c r="EF165"/>
  <c r="A166"/>
  <c r="B166"/>
  <c r="C166"/>
  <c r="CG166"/>
  <c r="E166"/>
  <c r="F166"/>
  <c r="G166"/>
  <c r="P166" s="1"/>
  <c r="H166"/>
  <c r="I166"/>
  <c r="J166"/>
  <c r="K166"/>
  <c r="L166"/>
  <c r="M166"/>
  <c r="N166"/>
  <c r="O166" s="1"/>
  <c r="Q166"/>
  <c r="R166" s="1"/>
  <c r="S166"/>
  <c r="BX166" s="1"/>
  <c r="T166"/>
  <c r="U166"/>
  <c r="V166"/>
  <c r="W166"/>
  <c r="X166"/>
  <c r="Y166" s="1"/>
  <c r="AA166"/>
  <c r="AC166"/>
  <c r="CC166" s="1"/>
  <c r="AD166"/>
  <c r="AE166"/>
  <c r="AF166"/>
  <c r="AG166"/>
  <c r="AH166"/>
  <c r="AI166" s="1"/>
  <c r="AK166"/>
  <c r="AL166" s="1"/>
  <c r="AM166"/>
  <c r="CH166" s="1"/>
  <c r="AN166"/>
  <c r="AO166"/>
  <c r="AP166"/>
  <c r="AQ166"/>
  <c r="AR166"/>
  <c r="AS166" s="1"/>
  <c r="AU166"/>
  <c r="AV166" s="1"/>
  <c r="AW166"/>
  <c r="CM166" s="1"/>
  <c r="AX166"/>
  <c r="AY166"/>
  <c r="CS166" s="1"/>
  <c r="AZ166"/>
  <c r="BA166"/>
  <c r="BB166"/>
  <c r="BC166"/>
  <c r="BE166"/>
  <c r="BF166" s="1"/>
  <c r="BG166"/>
  <c r="CR166" s="1"/>
  <c r="BH166"/>
  <c r="BI166"/>
  <c r="BJ166"/>
  <c r="BK166"/>
  <c r="BL166" s="1"/>
  <c r="BM166"/>
  <c r="BN166"/>
  <c r="BO166"/>
  <c r="BQ166"/>
  <c r="BR166" s="1"/>
  <c r="BT166"/>
  <c r="BU166"/>
  <c r="BW166"/>
  <c r="CA166"/>
  <c r="CI166"/>
  <c r="CQ166"/>
  <c r="DA166"/>
  <c r="DD166"/>
  <c r="DE166"/>
  <c r="DF166"/>
  <c r="DG166"/>
  <c r="DH166"/>
  <c r="DI166"/>
  <c r="DJ166"/>
  <c r="DK166"/>
  <c r="DM166"/>
  <c r="DN166"/>
  <c r="DO166"/>
  <c r="DQ166"/>
  <c r="DR166" s="1"/>
  <c r="DS166"/>
  <c r="DT166" s="1"/>
  <c r="DU166"/>
  <c r="DV166"/>
  <c r="DW166"/>
  <c r="DX166"/>
  <c r="DY166"/>
  <c r="DZ166"/>
  <c r="EA166"/>
  <c r="ED166" s="1"/>
  <c r="EB166"/>
  <c r="EC166"/>
  <c r="EE166"/>
  <c r="EF166"/>
  <c r="A167"/>
  <c r="B167"/>
  <c r="C167"/>
  <c r="CG167"/>
  <c r="E167"/>
  <c r="F167"/>
  <c r="G167"/>
  <c r="P167" s="1"/>
  <c r="H167"/>
  <c r="I167"/>
  <c r="J167"/>
  <c r="K167"/>
  <c r="L167"/>
  <c r="M167"/>
  <c r="N167"/>
  <c r="O167" s="1"/>
  <c r="Q167"/>
  <c r="R167" s="1"/>
  <c r="S167"/>
  <c r="BX167" s="1"/>
  <c r="T167"/>
  <c r="U167"/>
  <c r="V167"/>
  <c r="W167"/>
  <c r="X167"/>
  <c r="Y167" s="1"/>
  <c r="AA167"/>
  <c r="AC167"/>
  <c r="CC167" s="1"/>
  <c r="AD167"/>
  <c r="AE167"/>
  <c r="AF167"/>
  <c r="AG167"/>
  <c r="AH167"/>
  <c r="AI167"/>
  <c r="AK167"/>
  <c r="AL167" s="1"/>
  <c r="AM167"/>
  <c r="CH167" s="1"/>
  <c r="AN167"/>
  <c r="AO167"/>
  <c r="AP167"/>
  <c r="AQ167"/>
  <c r="AR167"/>
  <c r="AS167" s="1"/>
  <c r="AU167"/>
  <c r="AV167" s="1"/>
  <c r="CO167" s="1"/>
  <c r="AW167"/>
  <c r="CM167" s="1"/>
  <c r="AX167"/>
  <c r="CS167" s="1"/>
  <c r="AY167"/>
  <c r="AZ167"/>
  <c r="BA167"/>
  <c r="BB167"/>
  <c r="BC167" s="1"/>
  <c r="BE167"/>
  <c r="BF167" s="1"/>
  <c r="BG167"/>
  <c r="CR167" s="1"/>
  <c r="BH167"/>
  <c r="BI167"/>
  <c r="BJ167"/>
  <c r="BK167"/>
  <c r="BL167" s="1"/>
  <c r="BM167"/>
  <c r="BN167"/>
  <c r="BO167"/>
  <c r="BQ167"/>
  <c r="BR167" s="1"/>
  <c r="BT167"/>
  <c r="BU167"/>
  <c r="BW167"/>
  <c r="CA167"/>
  <c r="CI167"/>
  <c r="CQ167"/>
  <c r="CU167"/>
  <c r="DD167"/>
  <c r="DE167"/>
  <c r="DF167"/>
  <c r="DG167"/>
  <c r="DH167"/>
  <c r="DI167"/>
  <c r="DJ167"/>
  <c r="DK167"/>
  <c r="DM167"/>
  <c r="DN167"/>
  <c r="DO167"/>
  <c r="DQ167"/>
  <c r="DR167" s="1"/>
  <c r="DS167"/>
  <c r="DT167" s="1"/>
  <c r="DU167"/>
  <c r="DV167"/>
  <c r="DW167"/>
  <c r="DX167"/>
  <c r="DY167"/>
  <c r="DZ167"/>
  <c r="EA167"/>
  <c r="ED167" s="1"/>
  <c r="EB167"/>
  <c r="EC167"/>
  <c r="EE167"/>
  <c r="EF167"/>
  <c r="A168"/>
  <c r="B168"/>
  <c r="C168"/>
  <c r="E168"/>
  <c r="F168"/>
  <c r="G168"/>
  <c r="P168" s="1"/>
  <c r="H168"/>
  <c r="I168"/>
  <c r="J168"/>
  <c r="K168"/>
  <c r="BY168" s="1"/>
  <c r="L168"/>
  <c r="M168"/>
  <c r="N168"/>
  <c r="O168"/>
  <c r="Q168"/>
  <c r="R168" s="1"/>
  <c r="S168"/>
  <c r="BX168" s="1"/>
  <c r="T168"/>
  <c r="U168"/>
  <c r="V168"/>
  <c r="W168"/>
  <c r="X168"/>
  <c r="Y168" s="1"/>
  <c r="AA168"/>
  <c r="AD168"/>
  <c r="AE168"/>
  <c r="AF168"/>
  <c r="AH168"/>
  <c r="AI168" s="1"/>
  <c r="AK168"/>
  <c r="AL168" s="1"/>
  <c r="AN168"/>
  <c r="AO168"/>
  <c r="AP168"/>
  <c r="AR168"/>
  <c r="AS168" s="1"/>
  <c r="AU168"/>
  <c r="AV168" s="1"/>
  <c r="AW168"/>
  <c r="CM168" s="1"/>
  <c r="AX168"/>
  <c r="AY168"/>
  <c r="CS168" s="1"/>
  <c r="AZ168"/>
  <c r="BA168"/>
  <c r="BB168"/>
  <c r="BC168"/>
  <c r="BE168"/>
  <c r="BF168" s="1"/>
  <c r="BG168"/>
  <c r="CR168" s="1"/>
  <c r="BH168"/>
  <c r="BI168"/>
  <c r="BJ168"/>
  <c r="BK168"/>
  <c r="BL168" s="1"/>
  <c r="BM168"/>
  <c r="BN168"/>
  <c r="BO168"/>
  <c r="BQ168"/>
  <c r="BR168" s="1"/>
  <c r="BT168"/>
  <c r="BU168"/>
  <c r="CA168"/>
  <c r="CI168"/>
  <c r="CQ168"/>
  <c r="DA168"/>
  <c r="DD168"/>
  <c r="DE168"/>
  <c r="DF168"/>
  <c r="DG168"/>
  <c r="DH168"/>
  <c r="DI168"/>
  <c r="DJ168"/>
  <c r="DK168"/>
  <c r="DM168"/>
  <c r="DN168"/>
  <c r="DO168"/>
  <c r="DQ168"/>
  <c r="DR168" s="1"/>
  <c r="DS168"/>
  <c r="DT168" s="1"/>
  <c r="DU168"/>
  <c r="DV168"/>
  <c r="DW168"/>
  <c r="DX168"/>
  <c r="DY168"/>
  <c r="DZ168"/>
  <c r="EA168"/>
  <c r="ED168" s="1"/>
  <c r="EB168"/>
  <c r="EC168"/>
  <c r="EE168"/>
  <c r="EF168"/>
  <c r="A169"/>
  <c r="B169"/>
  <c r="C169"/>
  <c r="CG169"/>
  <c r="E169"/>
  <c r="F169"/>
  <c r="G169"/>
  <c r="P169" s="1"/>
  <c r="H169"/>
  <c r="I169"/>
  <c r="J169"/>
  <c r="K169"/>
  <c r="L169"/>
  <c r="M169"/>
  <c r="N169"/>
  <c r="O169" s="1"/>
  <c r="Q169"/>
  <c r="R169" s="1"/>
  <c r="S169"/>
  <c r="BX169" s="1"/>
  <c r="T169"/>
  <c r="U169"/>
  <c r="V169"/>
  <c r="W169"/>
  <c r="X169"/>
  <c r="Y169" s="1"/>
  <c r="AA169"/>
  <c r="AC169"/>
  <c r="CC169" s="1"/>
  <c r="AD169"/>
  <c r="AE169"/>
  <c r="AF169"/>
  <c r="AG169"/>
  <c r="AH169"/>
  <c r="AI169"/>
  <c r="AK169"/>
  <c r="AL169" s="1"/>
  <c r="AM169"/>
  <c r="CH169" s="1"/>
  <c r="AN169"/>
  <c r="AO169"/>
  <c r="AP169"/>
  <c r="AQ169"/>
  <c r="AR169"/>
  <c r="AS169" s="1"/>
  <c r="AU169"/>
  <c r="AV169" s="1"/>
  <c r="CO169" s="1"/>
  <c r="AW169"/>
  <c r="CM169" s="1"/>
  <c r="AX169"/>
  <c r="CS169" s="1"/>
  <c r="AY169"/>
  <c r="AZ169"/>
  <c r="BA169"/>
  <c r="BB169"/>
  <c r="BC169" s="1"/>
  <c r="BE169"/>
  <c r="BF169" s="1"/>
  <c r="BG169"/>
  <c r="CR169" s="1"/>
  <c r="BH169"/>
  <c r="BI169"/>
  <c r="BJ169"/>
  <c r="BK169"/>
  <c r="BL169" s="1"/>
  <c r="BM169"/>
  <c r="BN169"/>
  <c r="BO169"/>
  <c r="BQ169"/>
  <c r="BR169" s="1"/>
  <c r="BT169"/>
  <c r="BU169"/>
  <c r="BW169"/>
  <c r="CA169"/>
  <c r="CI169"/>
  <c r="CQ169"/>
  <c r="CU169"/>
  <c r="DD169"/>
  <c r="DE169"/>
  <c r="DF169"/>
  <c r="DG169"/>
  <c r="DH169"/>
  <c r="DI169"/>
  <c r="DJ169"/>
  <c r="DK169"/>
  <c r="DM169"/>
  <c r="DN169"/>
  <c r="DO169"/>
  <c r="DQ169"/>
  <c r="DR169" s="1"/>
  <c r="DS169"/>
  <c r="DT169" s="1"/>
  <c r="DU169"/>
  <c r="DV169"/>
  <c r="DW169"/>
  <c r="DX169"/>
  <c r="DY169"/>
  <c r="DZ169"/>
  <c r="EA169"/>
  <c r="ED169" s="1"/>
  <c r="EB169"/>
  <c r="EC169"/>
  <c r="EE169"/>
  <c r="EF169"/>
  <c r="A170"/>
  <c r="B170"/>
  <c r="C170"/>
  <c r="E170"/>
  <c r="F170"/>
  <c r="G170"/>
  <c r="P170" s="1"/>
  <c r="H170"/>
  <c r="I170"/>
  <c r="J170"/>
  <c r="K170"/>
  <c r="BY170" s="1"/>
  <c r="L170"/>
  <c r="M170"/>
  <c r="N170"/>
  <c r="O170"/>
  <c r="Q170"/>
  <c r="R170" s="1"/>
  <c r="S170"/>
  <c r="BX170" s="1"/>
  <c r="T170"/>
  <c r="U170"/>
  <c r="CD170" s="1"/>
  <c r="V170"/>
  <c r="W170"/>
  <c r="X170"/>
  <c r="Y170"/>
  <c r="AA170"/>
  <c r="AC170"/>
  <c r="CC170" s="1"/>
  <c r="AD170"/>
  <c r="AE170"/>
  <c r="AF170"/>
  <c r="AG170"/>
  <c r="AH170"/>
  <c r="AI170" s="1"/>
  <c r="AK170"/>
  <c r="AL170" s="1"/>
  <c r="AN170"/>
  <c r="AO170"/>
  <c r="AP170"/>
  <c r="AR170"/>
  <c r="AS170" s="1"/>
  <c r="AU170"/>
  <c r="AV170" s="1"/>
  <c r="AW170"/>
  <c r="CM170" s="1"/>
  <c r="AX170"/>
  <c r="AY170"/>
  <c r="AZ170"/>
  <c r="BA170"/>
  <c r="BB170"/>
  <c r="BC170"/>
  <c r="BE170"/>
  <c r="BF170" s="1"/>
  <c r="BG170"/>
  <c r="CR170" s="1"/>
  <c r="BH170"/>
  <c r="BI170"/>
  <c r="BJ170"/>
  <c r="BK170"/>
  <c r="BL170" s="1"/>
  <c r="BM170"/>
  <c r="BN170"/>
  <c r="BO170"/>
  <c r="BQ170"/>
  <c r="BR170" s="1"/>
  <c r="BT170"/>
  <c r="BU170"/>
  <c r="CA170"/>
  <c r="CK170"/>
  <c r="CS170"/>
  <c r="DA170"/>
  <c r="DD170"/>
  <c r="DE170"/>
  <c r="DF170"/>
  <c r="DG170"/>
  <c r="DH170"/>
  <c r="DI170"/>
  <c r="DJ170"/>
  <c r="DK170"/>
  <c r="DM170"/>
  <c r="DN170"/>
  <c r="DO170"/>
  <c r="DQ170"/>
  <c r="DR170" s="1"/>
  <c r="DS170"/>
  <c r="DT170" s="1"/>
  <c r="DU170"/>
  <c r="DV170"/>
  <c r="DW170"/>
  <c r="DX170"/>
  <c r="DY170"/>
  <c r="DZ170"/>
  <c r="EA170"/>
  <c r="ED170" s="1"/>
  <c r="EB170"/>
  <c r="EC170"/>
  <c r="EE170"/>
  <c r="EF170"/>
  <c r="A171"/>
  <c r="B171"/>
  <c r="C171"/>
  <c r="CA171"/>
  <c r="E171"/>
  <c r="F171"/>
  <c r="G171"/>
  <c r="P171" s="1"/>
  <c r="H171"/>
  <c r="I171"/>
  <c r="J171"/>
  <c r="K171"/>
  <c r="L171"/>
  <c r="M171"/>
  <c r="N171"/>
  <c r="O171" s="1"/>
  <c r="Q171"/>
  <c r="R171" s="1"/>
  <c r="S171"/>
  <c r="BX171" s="1"/>
  <c r="T171"/>
  <c r="U171"/>
  <c r="V171"/>
  <c r="W171"/>
  <c r="X171"/>
  <c r="Y171" s="1"/>
  <c r="AA171"/>
  <c r="AC171"/>
  <c r="CC171" s="1"/>
  <c r="AD171"/>
  <c r="AE171"/>
  <c r="AF171"/>
  <c r="AG171"/>
  <c r="AH171"/>
  <c r="AI171" s="1"/>
  <c r="AK171"/>
  <c r="AL171" s="1"/>
  <c r="AM171"/>
  <c r="CH171" s="1"/>
  <c r="AN171"/>
  <c r="AO171"/>
  <c r="AP171"/>
  <c r="AQ171"/>
  <c r="AR171"/>
  <c r="AS171" s="1"/>
  <c r="AU171"/>
  <c r="AV171" s="1"/>
  <c r="AW171"/>
  <c r="CM171" s="1"/>
  <c r="AX171"/>
  <c r="AY171"/>
  <c r="AZ171"/>
  <c r="BA171"/>
  <c r="BB171"/>
  <c r="BC171" s="1"/>
  <c r="BE171"/>
  <c r="BF171" s="1"/>
  <c r="BG171"/>
  <c r="CR171" s="1"/>
  <c r="BH171"/>
  <c r="BI171"/>
  <c r="BJ171"/>
  <c r="BK171"/>
  <c r="BL171" s="1"/>
  <c r="BM171"/>
  <c r="BN171"/>
  <c r="BO171"/>
  <c r="BQ171"/>
  <c r="BR171" s="1"/>
  <c r="BT171"/>
  <c r="BU171"/>
  <c r="BW171"/>
  <c r="CG171"/>
  <c r="CQ171"/>
  <c r="CY171"/>
  <c r="DD171"/>
  <c r="DE171"/>
  <c r="DF171"/>
  <c r="DG171"/>
  <c r="DH171"/>
  <c r="DI171"/>
  <c r="DJ171"/>
  <c r="DK171"/>
  <c r="DM171"/>
  <c r="DN171"/>
  <c r="DO171"/>
  <c r="DQ171"/>
  <c r="DR171" s="1"/>
  <c r="DS171"/>
  <c r="DT171" s="1"/>
  <c r="DU171"/>
  <c r="DV171"/>
  <c r="DW171"/>
  <c r="DX171"/>
  <c r="DY171"/>
  <c r="DZ171"/>
  <c r="EA171"/>
  <c r="ED171" s="1"/>
  <c r="EB171"/>
  <c r="EC171"/>
  <c r="EE171"/>
  <c r="EF171"/>
  <c r="A172"/>
  <c r="B172"/>
  <c r="C172"/>
  <c r="E172"/>
  <c r="F172"/>
  <c r="G172"/>
  <c r="P172" s="1"/>
  <c r="H172"/>
  <c r="I172"/>
  <c r="J172"/>
  <c r="K172"/>
  <c r="BY172" s="1"/>
  <c r="L172"/>
  <c r="M172"/>
  <c r="N172"/>
  <c r="O172"/>
  <c r="Q172"/>
  <c r="R172" s="1"/>
  <c r="S172"/>
  <c r="BX172" s="1"/>
  <c r="T172"/>
  <c r="U172"/>
  <c r="V172"/>
  <c r="W172"/>
  <c r="X172"/>
  <c r="Y172" s="1"/>
  <c r="AA172"/>
  <c r="AD172"/>
  <c r="AE172"/>
  <c r="AF172"/>
  <c r="AH172"/>
  <c r="AI172" s="1"/>
  <c r="AK172"/>
  <c r="AL172" s="1"/>
  <c r="AM172"/>
  <c r="CH172" s="1"/>
  <c r="AN172"/>
  <c r="AO172"/>
  <c r="AP172"/>
  <c r="AQ172"/>
  <c r="AR172"/>
  <c r="AS172" s="1"/>
  <c r="AU172"/>
  <c r="AV172" s="1"/>
  <c r="CO172" s="1"/>
  <c r="AX172"/>
  <c r="CS172" s="1"/>
  <c r="AY172"/>
  <c r="AZ172"/>
  <c r="BB172"/>
  <c r="BC172" s="1"/>
  <c r="BE172"/>
  <c r="BF172" s="1"/>
  <c r="BH172"/>
  <c r="BI172"/>
  <c r="BJ172"/>
  <c r="BM172"/>
  <c r="BN172"/>
  <c r="BO172"/>
  <c r="BQ172"/>
  <c r="BR172" s="1"/>
  <c r="BT172"/>
  <c r="BU172"/>
  <c r="BW172"/>
  <c r="CG172"/>
  <c r="CQ172"/>
  <c r="CU172"/>
  <c r="DD172"/>
  <c r="DE172"/>
  <c r="DF172"/>
  <c r="DH172"/>
  <c r="DI172"/>
  <c r="DJ172"/>
  <c r="DK172"/>
  <c r="DM172"/>
  <c r="DN172"/>
  <c r="DO172"/>
  <c r="DQ172"/>
  <c r="DR172" s="1"/>
  <c r="DS172"/>
  <c r="DT172" s="1"/>
  <c r="DV172"/>
  <c r="DW172"/>
  <c r="DX172"/>
  <c r="DY172"/>
  <c r="DZ172"/>
  <c r="EA172"/>
  <c r="ED172" s="1"/>
  <c r="EB172"/>
  <c r="EC172"/>
  <c r="EE172"/>
  <c r="EF172"/>
  <c r="A173"/>
  <c r="B173"/>
  <c r="C173"/>
  <c r="E173"/>
  <c r="F173"/>
  <c r="G173"/>
  <c r="P173" s="1"/>
  <c r="H173"/>
  <c r="I173"/>
  <c r="J173"/>
  <c r="K173"/>
  <c r="BY173" s="1"/>
  <c r="L173"/>
  <c r="M173"/>
  <c r="N173"/>
  <c r="O173"/>
  <c r="Q173"/>
  <c r="R173" s="1"/>
  <c r="S173"/>
  <c r="BX173" s="1"/>
  <c r="T173"/>
  <c r="U173"/>
  <c r="V173"/>
  <c r="W173"/>
  <c r="X173"/>
  <c r="Y173" s="1"/>
  <c r="AA173"/>
  <c r="AD173"/>
  <c r="AE173"/>
  <c r="AF173"/>
  <c r="AH173"/>
  <c r="AI173" s="1"/>
  <c r="AK173"/>
  <c r="AL173" s="1"/>
  <c r="AM173"/>
  <c r="CH173" s="1"/>
  <c r="AN173"/>
  <c r="AO173"/>
  <c r="AP173"/>
  <c r="AQ173"/>
  <c r="AR173"/>
  <c r="AS173" s="1"/>
  <c r="AU173"/>
  <c r="AV173" s="1"/>
  <c r="CO173" s="1"/>
  <c r="AX173"/>
  <c r="AY173"/>
  <c r="AZ173"/>
  <c r="BB173"/>
  <c r="BC173" s="1"/>
  <c r="BE173"/>
  <c r="BF173" s="1"/>
  <c r="BG173"/>
  <c r="CR173" s="1"/>
  <c r="BH173"/>
  <c r="BI173"/>
  <c r="BJ173"/>
  <c r="BK173"/>
  <c r="BL173" s="1"/>
  <c r="BM173"/>
  <c r="BN173"/>
  <c r="CY173" s="1"/>
  <c r="BO173"/>
  <c r="BQ173"/>
  <c r="BR173" s="1"/>
  <c r="BT173"/>
  <c r="BU173"/>
  <c r="CA173"/>
  <c r="CK173"/>
  <c r="CU173"/>
  <c r="DA173"/>
  <c r="DD173"/>
  <c r="DE173"/>
  <c r="DF173"/>
  <c r="DG173"/>
  <c r="DH173"/>
  <c r="DI173"/>
  <c r="DJ173"/>
  <c r="DK173"/>
  <c r="DM173"/>
  <c r="DN173"/>
  <c r="DO173"/>
  <c r="DQ173"/>
  <c r="DR173" s="1"/>
  <c r="DS173"/>
  <c r="DT173" s="1"/>
  <c r="DU173"/>
  <c r="DV173"/>
  <c r="DW173"/>
  <c r="DX173"/>
  <c r="DY173"/>
  <c r="DZ173"/>
  <c r="EA173"/>
  <c r="ED173" s="1"/>
  <c r="EB173"/>
  <c r="EC173"/>
  <c r="EE173"/>
  <c r="EF173"/>
  <c r="A174"/>
  <c r="B174"/>
  <c r="C174"/>
  <c r="CG174"/>
  <c r="E174"/>
  <c r="F174"/>
  <c r="G174"/>
  <c r="P174" s="1"/>
  <c r="H174"/>
  <c r="I174"/>
  <c r="J174"/>
  <c r="K174"/>
  <c r="L174"/>
  <c r="M174"/>
  <c r="N174"/>
  <c r="O174" s="1"/>
  <c r="Q174"/>
  <c r="R174" s="1"/>
  <c r="S174"/>
  <c r="BX174" s="1"/>
  <c r="T174"/>
  <c r="U174"/>
  <c r="V174"/>
  <c r="W174"/>
  <c r="X174"/>
  <c r="Y174" s="1"/>
  <c r="AA174"/>
  <c r="AC174"/>
  <c r="CC174" s="1"/>
  <c r="AD174"/>
  <c r="AE174"/>
  <c r="AF174"/>
  <c r="AG174"/>
  <c r="AH174"/>
  <c r="AI174" s="1"/>
  <c r="AK174"/>
  <c r="AL174" s="1"/>
  <c r="AM174"/>
  <c r="CH174" s="1"/>
  <c r="AN174"/>
  <c r="AO174"/>
  <c r="AP174"/>
  <c r="AQ174"/>
  <c r="AR174"/>
  <c r="AS174" s="1"/>
  <c r="AU174"/>
  <c r="AV174" s="1"/>
  <c r="AW174"/>
  <c r="CM174" s="1"/>
  <c r="AX174"/>
  <c r="AY174"/>
  <c r="CS174" s="1"/>
  <c r="AZ174"/>
  <c r="BA174"/>
  <c r="BB174"/>
  <c r="BC174"/>
  <c r="BE174"/>
  <c r="BF174" s="1"/>
  <c r="BG174"/>
  <c r="CR174" s="1"/>
  <c r="BH174"/>
  <c r="BI174"/>
  <c r="BJ174"/>
  <c r="BK174"/>
  <c r="BL174" s="1"/>
  <c r="BM174"/>
  <c r="BN174"/>
  <c r="BO174"/>
  <c r="BQ174"/>
  <c r="BR174" s="1"/>
  <c r="BT174"/>
  <c r="BU174"/>
  <c r="BW174"/>
  <c r="CA174"/>
  <c r="CI174"/>
  <c r="CQ174"/>
  <c r="DA174"/>
  <c r="DD174"/>
  <c r="DE174"/>
  <c r="DF174"/>
  <c r="DG174"/>
  <c r="DH174"/>
  <c r="DI174"/>
  <c r="DJ174"/>
  <c r="DK174"/>
  <c r="DM174"/>
  <c r="DN174"/>
  <c r="DO174"/>
  <c r="DQ174"/>
  <c r="DR174" s="1"/>
  <c r="DS174"/>
  <c r="DT174" s="1"/>
  <c r="DU174"/>
  <c r="DV174"/>
  <c r="DW174"/>
  <c r="DX174"/>
  <c r="DY174"/>
  <c r="DZ174"/>
  <c r="EA174"/>
  <c r="ED174" s="1"/>
  <c r="EB174"/>
  <c r="EC174"/>
  <c r="EE174"/>
  <c r="EF174"/>
  <c r="A175"/>
  <c r="B175"/>
  <c r="C175"/>
  <c r="CG175"/>
  <c r="E175"/>
  <c r="F175"/>
  <c r="G175"/>
  <c r="P175" s="1"/>
  <c r="H175"/>
  <c r="I175"/>
  <c r="J175"/>
  <c r="K175"/>
  <c r="L175"/>
  <c r="M175"/>
  <c r="N175"/>
  <c r="O175" s="1"/>
  <c r="Q175"/>
  <c r="R175" s="1"/>
  <c r="S175"/>
  <c r="BX175" s="1"/>
  <c r="T175"/>
  <c r="U175"/>
  <c r="V175"/>
  <c r="W175"/>
  <c r="X175"/>
  <c r="Y175" s="1"/>
  <c r="AA175"/>
  <c r="AC175"/>
  <c r="CC175" s="1"/>
  <c r="AD175"/>
  <c r="AE175"/>
  <c r="AF175"/>
  <c r="AG175"/>
  <c r="AH175"/>
  <c r="AI175"/>
  <c r="AK175"/>
  <c r="AL175" s="1"/>
  <c r="AM175"/>
  <c r="CH175" s="1"/>
  <c r="AN175"/>
  <c r="AO175"/>
  <c r="AP175"/>
  <c r="AQ175"/>
  <c r="AR175"/>
  <c r="AS175" s="1"/>
  <c r="AU175"/>
  <c r="AV175" s="1"/>
  <c r="CO175" s="1"/>
  <c r="AW175"/>
  <c r="CM175" s="1"/>
  <c r="AX175"/>
  <c r="CS175" s="1"/>
  <c r="AY175"/>
  <c r="AZ175"/>
  <c r="BA175"/>
  <c r="BB175"/>
  <c r="BC175" s="1"/>
  <c r="BE175"/>
  <c r="BF175" s="1"/>
  <c r="BG175"/>
  <c r="CR175" s="1"/>
  <c r="BH175"/>
  <c r="BI175"/>
  <c r="BJ175"/>
  <c r="BK175"/>
  <c r="BL175" s="1"/>
  <c r="BM175"/>
  <c r="BN175"/>
  <c r="BO175"/>
  <c r="BQ175"/>
  <c r="BR175" s="1"/>
  <c r="BT175"/>
  <c r="BU175"/>
  <c r="BW175"/>
  <c r="CA175"/>
  <c r="CI175"/>
  <c r="CQ175"/>
  <c r="CU175"/>
  <c r="DD175"/>
  <c r="DE175"/>
  <c r="DF175"/>
  <c r="DG175"/>
  <c r="DH175"/>
  <c r="DI175"/>
  <c r="DJ175"/>
  <c r="DK175"/>
  <c r="DM175"/>
  <c r="DN175"/>
  <c r="DO175"/>
  <c r="DQ175"/>
  <c r="DR175" s="1"/>
  <c r="DS175"/>
  <c r="DT175" s="1"/>
  <c r="DU175"/>
  <c r="DV175"/>
  <c r="DW175"/>
  <c r="DX175"/>
  <c r="DY175"/>
  <c r="DZ175"/>
  <c r="EA175"/>
  <c r="ED175" s="1"/>
  <c r="EB175"/>
  <c r="EC175"/>
  <c r="EE175"/>
  <c r="EF175"/>
  <c r="A176"/>
  <c r="B176"/>
  <c r="C176"/>
  <c r="E176"/>
  <c r="F176"/>
  <c r="G176"/>
  <c r="P176" s="1"/>
  <c r="H176"/>
  <c r="I176"/>
  <c r="J176"/>
  <c r="K176"/>
  <c r="BY176" s="1"/>
  <c r="L176"/>
  <c r="M176"/>
  <c r="N176"/>
  <c r="O176"/>
  <c r="Q176"/>
  <c r="R176" s="1"/>
  <c r="S176"/>
  <c r="BX176" s="1"/>
  <c r="T176"/>
  <c r="U176"/>
  <c r="V176"/>
  <c r="W176"/>
  <c r="X176"/>
  <c r="Y176" s="1"/>
  <c r="AA176"/>
  <c r="AD176"/>
  <c r="AE176"/>
  <c r="AF176"/>
  <c r="AH176"/>
  <c r="AI176" s="1"/>
  <c r="AK176"/>
  <c r="AL176" s="1"/>
  <c r="AN176"/>
  <c r="AO176"/>
  <c r="AP176"/>
  <c r="AR176"/>
  <c r="AS176" s="1"/>
  <c r="AU176"/>
  <c r="AV176" s="1"/>
  <c r="AW176"/>
  <c r="CM176" s="1"/>
  <c r="AX176"/>
  <c r="AY176"/>
  <c r="CS176" s="1"/>
  <c r="AZ176"/>
  <c r="BA176"/>
  <c r="BB176"/>
  <c r="BC176"/>
  <c r="BE176"/>
  <c r="BF176" s="1"/>
  <c r="BG176"/>
  <c r="CR176" s="1"/>
  <c r="BH176"/>
  <c r="BI176"/>
  <c r="BJ176"/>
  <c r="BK176"/>
  <c r="BL176" s="1"/>
  <c r="BM176"/>
  <c r="BN176"/>
  <c r="BO176"/>
  <c r="BQ176"/>
  <c r="BR176" s="1"/>
  <c r="BT176"/>
  <c r="BU176"/>
  <c r="CA176"/>
  <c r="CI176"/>
  <c r="CQ176"/>
  <c r="DA176"/>
  <c r="DD176"/>
  <c r="DE176"/>
  <c r="DF176"/>
  <c r="DG176"/>
  <c r="DH176"/>
  <c r="DI176"/>
  <c r="DJ176"/>
  <c r="DK176"/>
  <c r="DM176"/>
  <c r="DN176"/>
  <c r="DO176"/>
  <c r="DQ176"/>
  <c r="DR176" s="1"/>
  <c r="DS176"/>
  <c r="DT176" s="1"/>
  <c r="DU176"/>
  <c r="DV176"/>
  <c r="DW176"/>
  <c r="DX176"/>
  <c r="DY176"/>
  <c r="DZ176"/>
  <c r="EA176"/>
  <c r="ED176" s="1"/>
  <c r="EB176"/>
  <c r="EC176"/>
  <c r="EE176"/>
  <c r="EF176"/>
  <c r="A177"/>
  <c r="B177"/>
  <c r="C177"/>
  <c r="CG177"/>
  <c r="E177"/>
  <c r="F177"/>
  <c r="G177"/>
  <c r="P177" s="1"/>
  <c r="H177"/>
  <c r="I177"/>
  <c r="J177"/>
  <c r="K177"/>
  <c r="L177"/>
  <c r="M177"/>
  <c r="N177"/>
  <c r="O177" s="1"/>
  <c r="Q177"/>
  <c r="R177" s="1"/>
  <c r="S177"/>
  <c r="BX177" s="1"/>
  <c r="T177"/>
  <c r="U177"/>
  <c r="V177"/>
  <c r="W177"/>
  <c r="X177"/>
  <c r="Y177" s="1"/>
  <c r="AA177"/>
  <c r="AC177"/>
  <c r="CC177" s="1"/>
  <c r="AD177"/>
  <c r="AE177"/>
  <c r="AF177"/>
  <c r="AG177"/>
  <c r="AH177"/>
  <c r="AI177"/>
  <c r="AK177"/>
  <c r="AL177" s="1"/>
  <c r="AM177"/>
  <c r="CH177" s="1"/>
  <c r="AN177"/>
  <c r="AO177"/>
  <c r="AP177"/>
  <c r="AQ177"/>
  <c r="AR177"/>
  <c r="AS177" s="1"/>
  <c r="AU177"/>
  <c r="AV177" s="1"/>
  <c r="CO177" s="1"/>
  <c r="AW177"/>
  <c r="CM177" s="1"/>
  <c r="AX177"/>
  <c r="CS177" s="1"/>
  <c r="AY177"/>
  <c r="AZ177"/>
  <c r="BA177"/>
  <c r="BB177"/>
  <c r="BC177" s="1"/>
  <c r="BE177"/>
  <c r="BF177" s="1"/>
  <c r="BG177"/>
  <c r="CR177" s="1"/>
  <c r="BH177"/>
  <c r="BI177"/>
  <c r="BJ177"/>
  <c r="BK177"/>
  <c r="BL177" s="1"/>
  <c r="BM177"/>
  <c r="BN177"/>
  <c r="BO177"/>
  <c r="BQ177"/>
  <c r="BR177" s="1"/>
  <c r="BT177"/>
  <c r="BU177"/>
  <c r="BW177"/>
  <c r="CA177"/>
  <c r="CI177"/>
  <c r="CQ177"/>
  <c r="CU177"/>
  <c r="DD177"/>
  <c r="DE177"/>
  <c r="DF177"/>
  <c r="DG177"/>
  <c r="DH177"/>
  <c r="DI177"/>
  <c r="DJ177"/>
  <c r="DK177"/>
  <c r="DM177"/>
  <c r="DN177"/>
  <c r="DO177"/>
  <c r="DQ177"/>
  <c r="DR177" s="1"/>
  <c r="DS177"/>
  <c r="DT177" s="1"/>
  <c r="DU177"/>
  <c r="DV177"/>
  <c r="DW177"/>
  <c r="DX177"/>
  <c r="DY177"/>
  <c r="DZ177"/>
  <c r="EA177"/>
  <c r="ED177" s="1"/>
  <c r="EB177"/>
  <c r="EC177"/>
  <c r="EE177"/>
  <c r="EF177"/>
  <c r="A178"/>
  <c r="B178"/>
  <c r="C178"/>
  <c r="E178"/>
  <c r="F178"/>
  <c r="G178"/>
  <c r="P178" s="1"/>
  <c r="H178"/>
  <c r="I178"/>
  <c r="J178"/>
  <c r="K178"/>
  <c r="BY178" s="1"/>
  <c r="L178"/>
  <c r="M178"/>
  <c r="N178"/>
  <c r="O178"/>
  <c r="Q178"/>
  <c r="R178" s="1"/>
  <c r="S178"/>
  <c r="BX178" s="1"/>
  <c r="T178"/>
  <c r="U178"/>
  <c r="CD178" s="1"/>
  <c r="V178"/>
  <c r="W178"/>
  <c r="X178"/>
  <c r="Y178"/>
  <c r="AA178"/>
  <c r="AC178"/>
  <c r="CC178" s="1"/>
  <c r="AD178"/>
  <c r="AE178"/>
  <c r="AF178"/>
  <c r="AG178"/>
  <c r="AH178"/>
  <c r="AI178" s="1"/>
  <c r="AK178"/>
  <c r="AL178" s="1"/>
  <c r="AN178"/>
  <c r="AO178"/>
  <c r="AP178"/>
  <c r="AR178"/>
  <c r="AS178" s="1"/>
  <c r="AU178"/>
  <c r="AV178" s="1"/>
  <c r="AW178"/>
  <c r="CM178" s="1"/>
  <c r="AX178"/>
  <c r="AY178"/>
  <c r="AZ178"/>
  <c r="BA178"/>
  <c r="BB178"/>
  <c r="BC178"/>
  <c r="BE178"/>
  <c r="BF178" s="1"/>
  <c r="BG178"/>
  <c r="CR178" s="1"/>
  <c r="BH178"/>
  <c r="BI178"/>
  <c r="BJ178"/>
  <c r="BK178"/>
  <c r="BL178" s="1"/>
  <c r="BM178"/>
  <c r="BN178"/>
  <c r="BO178"/>
  <c r="BQ178"/>
  <c r="BR178" s="1"/>
  <c r="BT178"/>
  <c r="BU178"/>
  <c r="CA178"/>
  <c r="CK178"/>
  <c r="CS178"/>
  <c r="DA178"/>
  <c r="DD178"/>
  <c r="DE178"/>
  <c r="DF178"/>
  <c r="DG178"/>
  <c r="DH178"/>
  <c r="DI178"/>
  <c r="DJ178"/>
  <c r="DK178"/>
  <c r="DM178"/>
  <c r="DN178"/>
  <c r="DO178"/>
  <c r="DQ178"/>
  <c r="DR178" s="1"/>
  <c r="DS178"/>
  <c r="DT178" s="1"/>
  <c r="DU178"/>
  <c r="DV178"/>
  <c r="DW178"/>
  <c r="DX178"/>
  <c r="DY178"/>
  <c r="DZ178"/>
  <c r="EA178"/>
  <c r="ED178" s="1"/>
  <c r="EB178"/>
  <c r="EC178"/>
  <c r="EE178"/>
  <c r="EF178"/>
  <c r="A179"/>
  <c r="B179"/>
  <c r="C179"/>
  <c r="CA179"/>
  <c r="E179"/>
  <c r="F179"/>
  <c r="G179"/>
  <c r="P179" s="1"/>
  <c r="H179"/>
  <c r="I179"/>
  <c r="J179"/>
  <c r="K179"/>
  <c r="L179"/>
  <c r="M179"/>
  <c r="N179"/>
  <c r="O179" s="1"/>
  <c r="Q179"/>
  <c r="R179" s="1"/>
  <c r="S179"/>
  <c r="BX179" s="1"/>
  <c r="T179"/>
  <c r="U179"/>
  <c r="V179"/>
  <c r="W179"/>
  <c r="X179"/>
  <c r="Y179" s="1"/>
  <c r="AA179"/>
  <c r="AC179"/>
  <c r="CC179" s="1"/>
  <c r="AD179"/>
  <c r="AE179"/>
  <c r="AF179"/>
  <c r="AG179"/>
  <c r="AH179"/>
  <c r="AI179" s="1"/>
  <c r="AK179"/>
  <c r="AL179" s="1"/>
  <c r="AM179"/>
  <c r="CH179" s="1"/>
  <c r="AN179"/>
  <c r="AO179"/>
  <c r="AP179"/>
  <c r="AQ179"/>
  <c r="AR179"/>
  <c r="AS179" s="1"/>
  <c r="AU179"/>
  <c r="AV179" s="1"/>
  <c r="AW179"/>
  <c r="CM179" s="1"/>
  <c r="AX179"/>
  <c r="AY179"/>
  <c r="AZ179"/>
  <c r="BA179"/>
  <c r="BB179"/>
  <c r="BC179" s="1"/>
  <c r="BE179"/>
  <c r="BF179" s="1"/>
  <c r="BG179"/>
  <c r="CR179" s="1"/>
  <c r="BH179"/>
  <c r="BI179"/>
  <c r="BJ179"/>
  <c r="BK179"/>
  <c r="BL179" s="1"/>
  <c r="BM179"/>
  <c r="BN179"/>
  <c r="BO179"/>
  <c r="BQ179"/>
  <c r="BR179" s="1"/>
  <c r="BT179"/>
  <c r="BU179"/>
  <c r="BW179"/>
  <c r="CG179"/>
  <c r="CQ179"/>
  <c r="CY179"/>
  <c r="DD179"/>
  <c r="DE179"/>
  <c r="DF179"/>
  <c r="DG179"/>
  <c r="DH179"/>
  <c r="DI179"/>
  <c r="DJ179"/>
  <c r="DK179"/>
  <c r="DM179"/>
  <c r="DN179"/>
  <c r="DO179"/>
  <c r="DQ179"/>
  <c r="DR179" s="1"/>
  <c r="DS179"/>
  <c r="DT179" s="1"/>
  <c r="DU179"/>
  <c r="DV179"/>
  <c r="DW179"/>
  <c r="DX179"/>
  <c r="DY179"/>
  <c r="DZ179"/>
  <c r="EA179"/>
  <c r="ED179" s="1"/>
  <c r="EB179"/>
  <c r="EC179"/>
  <c r="EE179"/>
  <c r="EF179"/>
  <c r="A180"/>
  <c r="B180"/>
  <c r="C180"/>
  <c r="E180"/>
  <c r="F180"/>
  <c r="G180"/>
  <c r="P180" s="1"/>
  <c r="H180"/>
  <c r="I180"/>
  <c r="J180"/>
  <c r="K180"/>
  <c r="BY180" s="1"/>
  <c r="L180"/>
  <c r="M180"/>
  <c r="N180"/>
  <c r="O180"/>
  <c r="Q180"/>
  <c r="R180" s="1"/>
  <c r="S180"/>
  <c r="BX180" s="1"/>
  <c r="T180"/>
  <c r="U180"/>
  <c r="V180"/>
  <c r="W180"/>
  <c r="X180"/>
  <c r="Y180" s="1"/>
  <c r="AA180"/>
  <c r="AD180"/>
  <c r="AE180"/>
  <c r="AF180"/>
  <c r="AH180"/>
  <c r="AI180" s="1"/>
  <c r="AK180"/>
  <c r="AL180" s="1"/>
  <c r="AM180"/>
  <c r="CH180" s="1"/>
  <c r="AN180"/>
  <c r="AO180"/>
  <c r="AP180"/>
  <c r="AQ180"/>
  <c r="AR180"/>
  <c r="AS180" s="1"/>
  <c r="AU180"/>
  <c r="AV180" s="1"/>
  <c r="CO180" s="1"/>
  <c r="AX180"/>
  <c r="CS180" s="1"/>
  <c r="AY180"/>
  <c r="AZ180"/>
  <c r="BB180"/>
  <c r="BC180" s="1"/>
  <c r="BE180"/>
  <c r="BF180" s="1"/>
  <c r="BH180"/>
  <c r="BI180"/>
  <c r="BJ180"/>
  <c r="BM180"/>
  <c r="BN180"/>
  <c r="BO180"/>
  <c r="BQ180"/>
  <c r="BR180" s="1"/>
  <c r="BT180"/>
  <c r="BU180"/>
  <c r="BW180"/>
  <c r="CG180"/>
  <c r="CQ180"/>
  <c r="CU180"/>
  <c r="DD180"/>
  <c r="DE180"/>
  <c r="DF180"/>
  <c r="DH180"/>
  <c r="DI180"/>
  <c r="DJ180"/>
  <c r="DK180"/>
  <c r="DM180"/>
  <c r="DN180"/>
  <c r="DO180"/>
  <c r="DQ180"/>
  <c r="DR180" s="1"/>
  <c r="DS180"/>
  <c r="DT180" s="1"/>
  <c r="DV180"/>
  <c r="DW180"/>
  <c r="DX180"/>
  <c r="DY180"/>
  <c r="DZ180"/>
  <c r="EA180"/>
  <c r="ED180" s="1"/>
  <c r="EB180"/>
  <c r="EC180"/>
  <c r="EE180"/>
  <c r="EF180"/>
  <c r="A181"/>
  <c r="B181"/>
  <c r="C181"/>
  <c r="E181"/>
  <c r="F181"/>
  <c r="G181"/>
  <c r="P181" s="1"/>
  <c r="H181"/>
  <c r="I181"/>
  <c r="J181"/>
  <c r="K181"/>
  <c r="BY181" s="1"/>
  <c r="L181"/>
  <c r="M181"/>
  <c r="N181"/>
  <c r="O181"/>
  <c r="Q181"/>
  <c r="R181" s="1"/>
  <c r="S181"/>
  <c r="BX181" s="1"/>
  <c r="T181"/>
  <c r="U181"/>
  <c r="V181"/>
  <c r="W181"/>
  <c r="X181"/>
  <c r="Y181" s="1"/>
  <c r="AA181"/>
  <c r="AD181"/>
  <c r="AE181"/>
  <c r="AF181"/>
  <c r="AH181"/>
  <c r="AI181" s="1"/>
  <c r="AK181"/>
  <c r="AL181" s="1"/>
  <c r="AM181"/>
  <c r="CH181" s="1"/>
  <c r="AN181"/>
  <c r="AO181"/>
  <c r="AP181"/>
  <c r="AQ181"/>
  <c r="AR181"/>
  <c r="AS181" s="1"/>
  <c r="AU181"/>
  <c r="AV181" s="1"/>
  <c r="CO181" s="1"/>
  <c r="AX181"/>
  <c r="AY181"/>
  <c r="AZ181"/>
  <c r="BB181"/>
  <c r="BC181" s="1"/>
  <c r="BE181"/>
  <c r="BF181" s="1"/>
  <c r="BG181"/>
  <c r="CR181" s="1"/>
  <c r="BH181"/>
  <c r="BI181"/>
  <c r="BJ181"/>
  <c r="BK181"/>
  <c r="BL181" s="1"/>
  <c r="BM181"/>
  <c r="BN181"/>
  <c r="CY181" s="1"/>
  <c r="BO181"/>
  <c r="BQ181"/>
  <c r="BR181" s="1"/>
  <c r="BT181"/>
  <c r="BU181"/>
  <c r="CA181"/>
  <c r="CK181"/>
  <c r="CU181"/>
  <c r="DA181"/>
  <c r="DD181"/>
  <c r="DE181"/>
  <c r="DF181"/>
  <c r="DG181"/>
  <c r="DH181"/>
  <c r="DI181"/>
  <c r="DJ181"/>
  <c r="DK181"/>
  <c r="DM181"/>
  <c r="DN181"/>
  <c r="DO181"/>
  <c r="DQ181"/>
  <c r="DR181" s="1"/>
  <c r="DS181"/>
  <c r="DT181" s="1"/>
  <c r="DU181"/>
  <c r="DV181"/>
  <c r="DW181"/>
  <c r="DX181"/>
  <c r="DY181"/>
  <c r="DZ181"/>
  <c r="EA181"/>
  <c r="ED181" s="1"/>
  <c r="EB181"/>
  <c r="EC181"/>
  <c r="EE181"/>
  <c r="EF181"/>
  <c r="A182"/>
  <c r="B182"/>
  <c r="C182"/>
  <c r="CG182"/>
  <c r="E182"/>
  <c r="F182"/>
  <c r="G182"/>
  <c r="P182" s="1"/>
  <c r="H182"/>
  <c r="I182"/>
  <c r="J182"/>
  <c r="K182"/>
  <c r="L182"/>
  <c r="M182"/>
  <c r="N182"/>
  <c r="O182" s="1"/>
  <c r="Q182"/>
  <c r="R182" s="1"/>
  <c r="S182"/>
  <c r="BX182" s="1"/>
  <c r="T182"/>
  <c r="U182"/>
  <c r="V182"/>
  <c r="W182"/>
  <c r="X182"/>
  <c r="Y182" s="1"/>
  <c r="AA182"/>
  <c r="AC182"/>
  <c r="CC182" s="1"/>
  <c r="AD182"/>
  <c r="AE182"/>
  <c r="AF182"/>
  <c r="AG182"/>
  <c r="AH182"/>
  <c r="AI182" s="1"/>
  <c r="AK182"/>
  <c r="AL182" s="1"/>
  <c r="AM182"/>
  <c r="CH182" s="1"/>
  <c r="AN182"/>
  <c r="AO182"/>
  <c r="AP182"/>
  <c r="AQ182"/>
  <c r="AR182"/>
  <c r="AS182" s="1"/>
  <c r="AU182"/>
  <c r="AV182" s="1"/>
  <c r="AW182"/>
  <c r="CM182" s="1"/>
  <c r="AX182"/>
  <c r="AY182"/>
  <c r="CS182" s="1"/>
  <c r="AZ182"/>
  <c r="BA182"/>
  <c r="BB182"/>
  <c r="BC182"/>
  <c r="BE182"/>
  <c r="BF182" s="1"/>
  <c r="BG182"/>
  <c r="CR182" s="1"/>
  <c r="BH182"/>
  <c r="BI182"/>
  <c r="BJ182"/>
  <c r="BK182"/>
  <c r="BL182" s="1"/>
  <c r="BM182"/>
  <c r="BN182"/>
  <c r="BO182"/>
  <c r="BQ182"/>
  <c r="BR182" s="1"/>
  <c r="BT182"/>
  <c r="BU182"/>
  <c r="BW182"/>
  <c r="CA182"/>
  <c r="CI182"/>
  <c r="CQ182"/>
  <c r="DA182"/>
  <c r="DD182"/>
  <c r="DE182"/>
  <c r="DF182"/>
  <c r="DG182"/>
  <c r="DH182"/>
  <c r="DI182"/>
  <c r="DJ182"/>
  <c r="DK182"/>
  <c r="DM182"/>
  <c r="DN182"/>
  <c r="DO182"/>
  <c r="DQ182"/>
  <c r="DR182" s="1"/>
  <c r="DS182"/>
  <c r="DT182" s="1"/>
  <c r="DU182"/>
  <c r="DV182"/>
  <c r="DW182"/>
  <c r="DX182"/>
  <c r="DY182"/>
  <c r="DZ182"/>
  <c r="EA182"/>
  <c r="ED182" s="1"/>
  <c r="EB182"/>
  <c r="EC182"/>
  <c r="EE182"/>
  <c r="EF182"/>
  <c r="A183"/>
  <c r="B183"/>
  <c r="C183"/>
  <c r="CG183"/>
  <c r="E183"/>
  <c r="F183"/>
  <c r="G183"/>
  <c r="P183" s="1"/>
  <c r="H183"/>
  <c r="I183"/>
  <c r="J183"/>
  <c r="K183"/>
  <c r="L183"/>
  <c r="M183"/>
  <c r="N183"/>
  <c r="O183" s="1"/>
  <c r="Q183"/>
  <c r="R183" s="1"/>
  <c r="S183"/>
  <c r="BX183" s="1"/>
  <c r="T183"/>
  <c r="U183"/>
  <c r="V183"/>
  <c r="W183"/>
  <c r="X183"/>
  <c r="Y183" s="1"/>
  <c r="AA183"/>
  <c r="AC183"/>
  <c r="CC183" s="1"/>
  <c r="AD183"/>
  <c r="AE183"/>
  <c r="AF183"/>
  <c r="AG183"/>
  <c r="AH183"/>
  <c r="AI183"/>
  <c r="AK183"/>
  <c r="AL183" s="1"/>
  <c r="AM183"/>
  <c r="CH183" s="1"/>
  <c r="AN183"/>
  <c r="AO183"/>
  <c r="AP183"/>
  <c r="AQ183"/>
  <c r="AR183"/>
  <c r="AS183" s="1"/>
  <c r="AU183"/>
  <c r="AV183" s="1"/>
  <c r="CO183" s="1"/>
  <c r="AW183"/>
  <c r="CM183" s="1"/>
  <c r="AX183"/>
  <c r="CS183" s="1"/>
  <c r="AY183"/>
  <c r="AZ183"/>
  <c r="BA183"/>
  <c r="BB183"/>
  <c r="BC183" s="1"/>
  <c r="BE183"/>
  <c r="BF183" s="1"/>
  <c r="BG183"/>
  <c r="CR183" s="1"/>
  <c r="BH183"/>
  <c r="BI183"/>
  <c r="BJ183"/>
  <c r="BK183"/>
  <c r="BL183" s="1"/>
  <c r="BM183"/>
  <c r="BN183"/>
  <c r="BO183"/>
  <c r="BQ183"/>
  <c r="BR183" s="1"/>
  <c r="BT183"/>
  <c r="BU183"/>
  <c r="BW183"/>
  <c r="CA183"/>
  <c r="CI183"/>
  <c r="CQ183"/>
  <c r="CU183"/>
  <c r="DD183"/>
  <c r="DE183"/>
  <c r="DF183"/>
  <c r="DG183"/>
  <c r="DH183"/>
  <c r="DI183"/>
  <c r="DJ183"/>
  <c r="DK183"/>
  <c r="DM183"/>
  <c r="DN183"/>
  <c r="DO183"/>
  <c r="DQ183"/>
  <c r="DR183" s="1"/>
  <c r="DS183"/>
  <c r="DT183" s="1"/>
  <c r="DU183"/>
  <c r="DV183"/>
  <c r="DW183"/>
  <c r="DX183"/>
  <c r="DY183"/>
  <c r="DZ183"/>
  <c r="EA183"/>
  <c r="ED183" s="1"/>
  <c r="EB183"/>
  <c r="EC183"/>
  <c r="EE183"/>
  <c r="EF183"/>
  <c r="A184"/>
  <c r="B184"/>
  <c r="C184"/>
  <c r="E184"/>
  <c r="F184"/>
  <c r="G184"/>
  <c r="P184" s="1"/>
  <c r="H184"/>
  <c r="I184"/>
  <c r="J184"/>
  <c r="K184"/>
  <c r="BY184" s="1"/>
  <c r="L184"/>
  <c r="M184"/>
  <c r="N184"/>
  <c r="O184"/>
  <c r="Q184"/>
  <c r="R184" s="1"/>
  <c r="S184"/>
  <c r="BX184" s="1"/>
  <c r="T184"/>
  <c r="U184"/>
  <c r="V184"/>
  <c r="W184"/>
  <c r="X184"/>
  <c r="Y184" s="1"/>
  <c r="AA184"/>
  <c r="AD184"/>
  <c r="AE184"/>
  <c r="AF184"/>
  <c r="AH184"/>
  <c r="AI184" s="1"/>
  <c r="AK184"/>
  <c r="AL184" s="1"/>
  <c r="AN184"/>
  <c r="AO184"/>
  <c r="AP184"/>
  <c r="AR184"/>
  <c r="AS184" s="1"/>
  <c r="AU184"/>
  <c r="AV184" s="1"/>
  <c r="AW184"/>
  <c r="CM184" s="1"/>
  <c r="AX184"/>
  <c r="AY184"/>
  <c r="CS184" s="1"/>
  <c r="AZ184"/>
  <c r="BA184"/>
  <c r="BB184"/>
  <c r="BC184"/>
  <c r="BE184"/>
  <c r="BF184" s="1"/>
  <c r="BG184"/>
  <c r="CR184" s="1"/>
  <c r="BH184"/>
  <c r="BI184"/>
  <c r="BJ184"/>
  <c r="BK184"/>
  <c r="BL184" s="1"/>
  <c r="BM184"/>
  <c r="BN184"/>
  <c r="BO184"/>
  <c r="BQ184"/>
  <c r="BR184" s="1"/>
  <c r="BT184"/>
  <c r="BU184"/>
  <c r="CA184"/>
  <c r="CI184"/>
  <c r="CQ184"/>
  <c r="DA184"/>
  <c r="DD184"/>
  <c r="DE184"/>
  <c r="DF184"/>
  <c r="DG184"/>
  <c r="DH184"/>
  <c r="DI184"/>
  <c r="DJ184"/>
  <c r="DK184"/>
  <c r="DM184"/>
  <c r="DN184"/>
  <c r="DO184"/>
  <c r="DQ184"/>
  <c r="DR184" s="1"/>
  <c r="DS184"/>
  <c r="DT184" s="1"/>
  <c r="DU184"/>
  <c r="DV184"/>
  <c r="DW184"/>
  <c r="DX184"/>
  <c r="DY184"/>
  <c r="DZ184"/>
  <c r="EA184"/>
  <c r="ED184" s="1"/>
  <c r="EB184"/>
  <c r="EC184"/>
  <c r="EE184"/>
  <c r="EF184"/>
  <c r="A185"/>
  <c r="B185"/>
  <c r="C185"/>
  <c r="CG185"/>
  <c r="E185"/>
  <c r="F185"/>
  <c r="G185"/>
  <c r="P185" s="1"/>
  <c r="H185"/>
  <c r="I185"/>
  <c r="J185"/>
  <c r="K185"/>
  <c r="L185"/>
  <c r="M185"/>
  <c r="N185"/>
  <c r="O185" s="1"/>
  <c r="Q185"/>
  <c r="R185" s="1"/>
  <c r="S185"/>
  <c r="BX185" s="1"/>
  <c r="T185"/>
  <c r="U185"/>
  <c r="V185"/>
  <c r="W185"/>
  <c r="X185"/>
  <c r="Y185" s="1"/>
  <c r="AA185"/>
  <c r="AC185"/>
  <c r="CC185" s="1"/>
  <c r="AD185"/>
  <c r="AE185"/>
  <c r="AF185"/>
  <c r="AG185"/>
  <c r="AH185"/>
  <c r="AI185"/>
  <c r="AK185"/>
  <c r="AL185" s="1"/>
  <c r="AM185"/>
  <c r="CH185" s="1"/>
  <c r="AN185"/>
  <c r="AO185"/>
  <c r="AP185"/>
  <c r="AQ185"/>
  <c r="AR185"/>
  <c r="AS185" s="1"/>
  <c r="AU185"/>
  <c r="AV185" s="1"/>
  <c r="CO185" s="1"/>
  <c r="AW185"/>
  <c r="CM185" s="1"/>
  <c r="AX185"/>
  <c r="CS185" s="1"/>
  <c r="AY185"/>
  <c r="AZ185"/>
  <c r="BA185"/>
  <c r="BB185"/>
  <c r="BC185" s="1"/>
  <c r="BE185"/>
  <c r="BF185" s="1"/>
  <c r="BG185"/>
  <c r="CR185" s="1"/>
  <c r="BH185"/>
  <c r="BI185"/>
  <c r="BJ185"/>
  <c r="BK185"/>
  <c r="BL185" s="1"/>
  <c r="BM185"/>
  <c r="BN185"/>
  <c r="BO185"/>
  <c r="BQ185"/>
  <c r="BR185" s="1"/>
  <c r="BT185"/>
  <c r="BU185"/>
  <c r="BW185"/>
  <c r="CA185"/>
  <c r="CI185"/>
  <c r="CQ185"/>
  <c r="CU185"/>
  <c r="DD185"/>
  <c r="DE185"/>
  <c r="DF185"/>
  <c r="DG185"/>
  <c r="DH185"/>
  <c r="DI185"/>
  <c r="DJ185"/>
  <c r="DK185"/>
  <c r="DM185"/>
  <c r="DN185"/>
  <c r="DO185"/>
  <c r="DQ185"/>
  <c r="DR185" s="1"/>
  <c r="DS185"/>
  <c r="DT185" s="1"/>
  <c r="DU185"/>
  <c r="DV185"/>
  <c r="DW185"/>
  <c r="DX185"/>
  <c r="DY185"/>
  <c r="DZ185"/>
  <c r="EA185"/>
  <c r="ED185" s="1"/>
  <c r="EB185"/>
  <c r="EC185"/>
  <c r="EE185"/>
  <c r="EF185"/>
  <c r="A186"/>
  <c r="B186"/>
  <c r="C186"/>
  <c r="E186"/>
  <c r="F186"/>
  <c r="G186"/>
  <c r="P186" s="1"/>
  <c r="H186"/>
  <c r="I186"/>
  <c r="J186"/>
  <c r="K186"/>
  <c r="BY186" s="1"/>
  <c r="L186"/>
  <c r="M186"/>
  <c r="N186"/>
  <c r="O186"/>
  <c r="Q186"/>
  <c r="R186" s="1"/>
  <c r="S186"/>
  <c r="BX186" s="1"/>
  <c r="T186"/>
  <c r="U186"/>
  <c r="CD186" s="1"/>
  <c r="V186"/>
  <c r="W186"/>
  <c r="X186"/>
  <c r="Y186"/>
  <c r="AA186"/>
  <c r="AC186"/>
  <c r="CC186" s="1"/>
  <c r="AD186"/>
  <c r="AE186"/>
  <c r="AF186"/>
  <c r="AG186"/>
  <c r="AH186"/>
  <c r="AI186" s="1"/>
  <c r="AK186"/>
  <c r="AL186" s="1"/>
  <c r="AN186"/>
  <c r="AO186"/>
  <c r="AP186"/>
  <c r="AR186"/>
  <c r="AS186" s="1"/>
  <c r="AU186"/>
  <c r="AV186" s="1"/>
  <c r="AW186"/>
  <c r="CM186" s="1"/>
  <c r="AX186"/>
  <c r="AY186"/>
  <c r="AZ186"/>
  <c r="BA186"/>
  <c r="BB186"/>
  <c r="BC186"/>
  <c r="BE186"/>
  <c r="BF186" s="1"/>
  <c r="BG186"/>
  <c r="CR186" s="1"/>
  <c r="BH186"/>
  <c r="BI186"/>
  <c r="BJ186"/>
  <c r="BK186"/>
  <c r="BL186" s="1"/>
  <c r="BM186"/>
  <c r="BN186"/>
  <c r="BO186"/>
  <c r="BQ186"/>
  <c r="BR186" s="1"/>
  <c r="BT186"/>
  <c r="BU186"/>
  <c r="CA186"/>
  <c r="CK186"/>
  <c r="CS186"/>
  <c r="DA186"/>
  <c r="DD186"/>
  <c r="DE186"/>
  <c r="DF186"/>
  <c r="DG186"/>
  <c r="DH186"/>
  <c r="DI186"/>
  <c r="DJ186"/>
  <c r="DK186"/>
  <c r="DM186"/>
  <c r="DN186"/>
  <c r="DO186"/>
  <c r="DQ186"/>
  <c r="DR186" s="1"/>
  <c r="DS186"/>
  <c r="DT186" s="1"/>
  <c r="DU186"/>
  <c r="DV186"/>
  <c r="DW186"/>
  <c r="DX186"/>
  <c r="DY186"/>
  <c r="DZ186"/>
  <c r="EA186"/>
  <c r="ED186" s="1"/>
  <c r="EB186"/>
  <c r="EC186"/>
  <c r="EE186"/>
  <c r="EF186"/>
  <c r="A187"/>
  <c r="B187"/>
  <c r="C187"/>
  <c r="CA187"/>
  <c r="E187"/>
  <c r="F187"/>
  <c r="G187"/>
  <c r="P187" s="1"/>
  <c r="H187"/>
  <c r="I187"/>
  <c r="J187"/>
  <c r="K187"/>
  <c r="L187"/>
  <c r="M187"/>
  <c r="N187"/>
  <c r="O187" s="1"/>
  <c r="Q187"/>
  <c r="R187" s="1"/>
  <c r="S187"/>
  <c r="BX187" s="1"/>
  <c r="T187"/>
  <c r="U187"/>
  <c r="V187"/>
  <c r="W187"/>
  <c r="X187"/>
  <c r="Y187" s="1"/>
  <c r="AA187"/>
  <c r="AC187"/>
  <c r="CC187" s="1"/>
  <c r="AD187"/>
  <c r="AE187"/>
  <c r="AF187"/>
  <c r="AG187"/>
  <c r="AH187"/>
  <c r="AI187" s="1"/>
  <c r="AK187"/>
  <c r="AL187" s="1"/>
  <c r="AM187"/>
  <c r="CH187" s="1"/>
  <c r="AN187"/>
  <c r="AO187"/>
  <c r="AP187"/>
  <c r="AQ187"/>
  <c r="AR187"/>
  <c r="AS187" s="1"/>
  <c r="AU187"/>
  <c r="AV187" s="1"/>
  <c r="AW187"/>
  <c r="CM187" s="1"/>
  <c r="AX187"/>
  <c r="AY187"/>
  <c r="AZ187"/>
  <c r="BA187"/>
  <c r="BB187"/>
  <c r="BC187" s="1"/>
  <c r="BE187"/>
  <c r="BF187" s="1"/>
  <c r="BG187"/>
  <c r="CR187" s="1"/>
  <c r="BH187"/>
  <c r="BI187"/>
  <c r="BJ187"/>
  <c r="BK187"/>
  <c r="BL187" s="1"/>
  <c r="BM187"/>
  <c r="BN187"/>
  <c r="BO187"/>
  <c r="BQ187"/>
  <c r="BR187" s="1"/>
  <c r="BT187"/>
  <c r="BU187"/>
  <c r="BW187"/>
  <c r="CG187"/>
  <c r="CQ187"/>
  <c r="CY187"/>
  <c r="DD187"/>
  <c r="DE187"/>
  <c r="DF187"/>
  <c r="DG187"/>
  <c r="DH187"/>
  <c r="DI187"/>
  <c r="DJ187"/>
  <c r="DK187"/>
  <c r="DM187"/>
  <c r="DN187"/>
  <c r="DO187"/>
  <c r="DQ187"/>
  <c r="DR187" s="1"/>
  <c r="DS187"/>
  <c r="DT187" s="1"/>
  <c r="DU187"/>
  <c r="DV187"/>
  <c r="DW187"/>
  <c r="DX187"/>
  <c r="DY187"/>
  <c r="DZ187"/>
  <c r="EA187"/>
  <c r="ED187" s="1"/>
  <c r="EB187"/>
  <c r="EC187"/>
  <c r="EE187"/>
  <c r="EF187"/>
  <c r="A188"/>
  <c r="B188"/>
  <c r="C188"/>
  <c r="E188"/>
  <c r="F188"/>
  <c r="G188"/>
  <c r="P188" s="1"/>
  <c r="H188"/>
  <c r="I188"/>
  <c r="J188"/>
  <c r="K188"/>
  <c r="BY188" s="1"/>
  <c r="L188"/>
  <c r="M188"/>
  <c r="N188"/>
  <c r="O188"/>
  <c r="Q188"/>
  <c r="R188" s="1"/>
  <c r="S188"/>
  <c r="BX188" s="1"/>
  <c r="T188"/>
  <c r="U188"/>
  <c r="V188"/>
  <c r="W188"/>
  <c r="X188"/>
  <c r="Y188" s="1"/>
  <c r="AA188"/>
  <c r="AD188"/>
  <c r="AE188"/>
  <c r="AF188"/>
  <c r="AH188"/>
  <c r="AI188" s="1"/>
  <c r="AK188"/>
  <c r="AL188" s="1"/>
  <c r="AM188"/>
  <c r="CH188" s="1"/>
  <c r="AN188"/>
  <c r="AO188"/>
  <c r="AP188"/>
  <c r="AQ188"/>
  <c r="AR188"/>
  <c r="AS188" s="1"/>
  <c r="AU188"/>
  <c r="AV188" s="1"/>
  <c r="CO188" s="1"/>
  <c r="AX188"/>
  <c r="CS188" s="1"/>
  <c r="AY188"/>
  <c r="AZ188"/>
  <c r="BB188"/>
  <c r="BC188" s="1"/>
  <c r="BE188"/>
  <c r="BF188" s="1"/>
  <c r="BH188"/>
  <c r="BI188"/>
  <c r="BJ188"/>
  <c r="BM188"/>
  <c r="BN188"/>
  <c r="BO188"/>
  <c r="BQ188"/>
  <c r="BR188" s="1"/>
  <c r="BT188"/>
  <c r="BU188"/>
  <c r="BW188"/>
  <c r="CG188"/>
  <c r="CQ188"/>
  <c r="CU188"/>
  <c r="DD188"/>
  <c r="DE188"/>
  <c r="DF188"/>
  <c r="DH188"/>
  <c r="DI188"/>
  <c r="DJ188"/>
  <c r="DK188"/>
  <c r="DM188"/>
  <c r="DN188"/>
  <c r="DO188"/>
  <c r="DQ188"/>
  <c r="DR188" s="1"/>
  <c r="DS188"/>
  <c r="DT188" s="1"/>
  <c r="DV188"/>
  <c r="DW188"/>
  <c r="DX188"/>
  <c r="DY188"/>
  <c r="DZ188"/>
  <c r="EA188"/>
  <c r="ED188" s="1"/>
  <c r="EB188"/>
  <c r="EC188"/>
  <c r="EE188"/>
  <c r="EF188"/>
  <c r="A189"/>
  <c r="B189"/>
  <c r="C189"/>
  <c r="E189"/>
  <c r="F189"/>
  <c r="G189"/>
  <c r="P189" s="1"/>
  <c r="H189"/>
  <c r="I189"/>
  <c r="J189"/>
  <c r="K189"/>
  <c r="BY189" s="1"/>
  <c r="L189"/>
  <c r="M189"/>
  <c r="N189"/>
  <c r="O189"/>
  <c r="Q189"/>
  <c r="R189" s="1"/>
  <c r="S189"/>
  <c r="BX189" s="1"/>
  <c r="T189"/>
  <c r="U189"/>
  <c r="V189"/>
  <c r="W189"/>
  <c r="X189"/>
  <c r="Y189" s="1"/>
  <c r="AA189"/>
  <c r="AD189"/>
  <c r="CI189" s="1"/>
  <c r="AE189"/>
  <c r="AF189"/>
  <c r="AH189"/>
  <c r="AI189" s="1"/>
  <c r="AK189"/>
  <c r="AL189" s="1"/>
  <c r="AM189"/>
  <c r="CH189" s="1"/>
  <c r="AN189"/>
  <c r="AO189"/>
  <c r="AP189"/>
  <c r="AQ189"/>
  <c r="AR189"/>
  <c r="AS189" s="1"/>
  <c r="AU189"/>
  <c r="AV189" s="1"/>
  <c r="CO189" s="1"/>
  <c r="AX189"/>
  <c r="AY189"/>
  <c r="AZ189"/>
  <c r="BB189"/>
  <c r="BC189" s="1"/>
  <c r="BE189"/>
  <c r="BF189" s="1"/>
  <c r="BG189"/>
  <c r="CR189" s="1"/>
  <c r="BH189"/>
  <c r="BI189"/>
  <c r="BJ189"/>
  <c r="BK189"/>
  <c r="BL189" s="1"/>
  <c r="BM189"/>
  <c r="BN189"/>
  <c r="CY189" s="1"/>
  <c r="BO189"/>
  <c r="BQ189"/>
  <c r="BR189" s="1"/>
  <c r="BT189"/>
  <c r="BU189"/>
  <c r="CA189"/>
  <c r="CK189"/>
  <c r="CU189"/>
  <c r="DA189"/>
  <c r="DD189"/>
  <c r="DE189"/>
  <c r="DF189"/>
  <c r="DG189"/>
  <c r="DH189"/>
  <c r="DI189"/>
  <c r="DJ189"/>
  <c r="DK189"/>
  <c r="DM189"/>
  <c r="DN189"/>
  <c r="DO189"/>
  <c r="DQ189"/>
  <c r="DR189" s="1"/>
  <c r="DS189"/>
  <c r="DT189" s="1"/>
  <c r="DU189"/>
  <c r="DV189"/>
  <c r="DW189"/>
  <c r="DX189"/>
  <c r="DY189"/>
  <c r="DZ189"/>
  <c r="EA189"/>
  <c r="ED189" s="1"/>
  <c r="EB189"/>
  <c r="EC189"/>
  <c r="EE189"/>
  <c r="EF189"/>
  <c r="A190"/>
  <c r="B190"/>
  <c r="C190"/>
  <c r="CG190"/>
  <c r="E190"/>
  <c r="F190"/>
  <c r="G190"/>
  <c r="P190" s="1"/>
  <c r="H190"/>
  <c r="I190"/>
  <c r="J190"/>
  <c r="K190"/>
  <c r="L190"/>
  <c r="M190"/>
  <c r="N190"/>
  <c r="O190" s="1"/>
  <c r="Q190"/>
  <c r="R190" s="1"/>
  <c r="S190"/>
  <c r="BX190" s="1"/>
  <c r="T190"/>
  <c r="U190"/>
  <c r="V190"/>
  <c r="W190"/>
  <c r="X190"/>
  <c r="Y190" s="1"/>
  <c r="AA190"/>
  <c r="AC190"/>
  <c r="CC190" s="1"/>
  <c r="AD190"/>
  <c r="AE190"/>
  <c r="AF190"/>
  <c r="AG190"/>
  <c r="AH190"/>
  <c r="AI190" s="1"/>
  <c r="AK190"/>
  <c r="AL190" s="1"/>
  <c r="AM190"/>
  <c r="CH190" s="1"/>
  <c r="AN190"/>
  <c r="AO190"/>
  <c r="AP190"/>
  <c r="AQ190"/>
  <c r="AR190"/>
  <c r="AS190" s="1"/>
  <c r="AU190"/>
  <c r="AV190" s="1"/>
  <c r="AW190"/>
  <c r="CM190" s="1"/>
  <c r="AX190"/>
  <c r="AY190"/>
  <c r="CS190" s="1"/>
  <c r="AZ190"/>
  <c r="BA190"/>
  <c r="BB190"/>
  <c r="BC190"/>
  <c r="BE190"/>
  <c r="BF190" s="1"/>
  <c r="BG190"/>
  <c r="CR190" s="1"/>
  <c r="BH190"/>
  <c r="BI190"/>
  <c r="BJ190"/>
  <c r="BK190"/>
  <c r="BL190" s="1"/>
  <c r="BM190"/>
  <c r="BN190"/>
  <c r="BO190"/>
  <c r="BQ190"/>
  <c r="BR190" s="1"/>
  <c r="BT190"/>
  <c r="BU190"/>
  <c r="BW190"/>
  <c r="CA190"/>
  <c r="CI190"/>
  <c r="CQ190"/>
  <c r="DA190"/>
  <c r="DD190"/>
  <c r="DE190"/>
  <c r="DF190"/>
  <c r="DG190"/>
  <c r="DH190"/>
  <c r="DI190"/>
  <c r="DJ190"/>
  <c r="DK190"/>
  <c r="DM190"/>
  <c r="DN190"/>
  <c r="DO190"/>
  <c r="DQ190"/>
  <c r="DR190" s="1"/>
  <c r="DS190"/>
  <c r="DT190" s="1"/>
  <c r="DU190"/>
  <c r="DV190"/>
  <c r="DW190"/>
  <c r="DX190"/>
  <c r="DY190"/>
  <c r="DZ190"/>
  <c r="EA190"/>
  <c r="ED190" s="1"/>
  <c r="EB190"/>
  <c r="EC190"/>
  <c r="EE190"/>
  <c r="EF190"/>
  <c r="A191"/>
  <c r="B191"/>
  <c r="C191"/>
  <c r="CG191"/>
  <c r="E191"/>
  <c r="F191"/>
  <c r="G191"/>
  <c r="P191" s="1"/>
  <c r="H191"/>
  <c r="I191"/>
  <c r="J191"/>
  <c r="K191"/>
  <c r="L191"/>
  <c r="M191"/>
  <c r="N191"/>
  <c r="O191" s="1"/>
  <c r="Q191"/>
  <c r="R191" s="1"/>
  <c r="S191"/>
  <c r="BX191" s="1"/>
  <c r="T191"/>
  <c r="U191"/>
  <c r="V191"/>
  <c r="W191"/>
  <c r="X191"/>
  <c r="Y191" s="1"/>
  <c r="AA191"/>
  <c r="AC191"/>
  <c r="CC191" s="1"/>
  <c r="AD191"/>
  <c r="AE191"/>
  <c r="AF191"/>
  <c r="AG191"/>
  <c r="AH191"/>
  <c r="AI191"/>
  <c r="AK191"/>
  <c r="AL191" s="1"/>
  <c r="AM191"/>
  <c r="CH191" s="1"/>
  <c r="AN191"/>
  <c r="AO191"/>
  <c r="AP191"/>
  <c r="AQ191"/>
  <c r="AR191"/>
  <c r="AS191" s="1"/>
  <c r="AU191"/>
  <c r="AV191" s="1"/>
  <c r="CO191" s="1"/>
  <c r="AW191"/>
  <c r="CM191" s="1"/>
  <c r="AX191"/>
  <c r="CS191" s="1"/>
  <c r="AY191"/>
  <c r="AZ191"/>
  <c r="BA191"/>
  <c r="BB191"/>
  <c r="BC191" s="1"/>
  <c r="BE191"/>
  <c r="BF191" s="1"/>
  <c r="BG191"/>
  <c r="CR191" s="1"/>
  <c r="BH191"/>
  <c r="BI191"/>
  <c r="BJ191"/>
  <c r="BK191"/>
  <c r="BL191" s="1"/>
  <c r="BM191"/>
  <c r="BN191"/>
  <c r="CY191" s="1"/>
  <c r="BO191"/>
  <c r="BQ191"/>
  <c r="BR191" s="1"/>
  <c r="BT191"/>
  <c r="BU191"/>
  <c r="BW191"/>
  <c r="CA191"/>
  <c r="CI191"/>
  <c r="CQ191"/>
  <c r="CU191"/>
  <c r="DD191"/>
  <c r="DE191"/>
  <c r="DF191"/>
  <c r="DG191"/>
  <c r="DH191"/>
  <c r="DI191"/>
  <c r="DJ191"/>
  <c r="DK191"/>
  <c r="DM191"/>
  <c r="DN191"/>
  <c r="DO191"/>
  <c r="DQ191"/>
  <c r="DR191" s="1"/>
  <c r="DS191"/>
  <c r="DT191" s="1"/>
  <c r="DU191"/>
  <c r="DV191"/>
  <c r="DW191"/>
  <c r="DX191"/>
  <c r="DY191"/>
  <c r="DZ191"/>
  <c r="EA191"/>
  <c r="ED191" s="1"/>
  <c r="EB191"/>
  <c r="EC191"/>
  <c r="EE191"/>
  <c r="EF191"/>
  <c r="A192"/>
  <c r="B192"/>
  <c r="C192"/>
  <c r="E192"/>
  <c r="F192"/>
  <c r="G192"/>
  <c r="P192" s="1"/>
  <c r="H192"/>
  <c r="I192"/>
  <c r="J192"/>
  <c r="K192"/>
  <c r="BY192" s="1"/>
  <c r="L192"/>
  <c r="M192"/>
  <c r="N192"/>
  <c r="O192"/>
  <c r="Q192"/>
  <c r="R192" s="1"/>
  <c r="S192"/>
  <c r="BX192" s="1"/>
  <c r="T192"/>
  <c r="U192"/>
  <c r="V192"/>
  <c r="W192"/>
  <c r="X192"/>
  <c r="Y192" s="1"/>
  <c r="AA192"/>
  <c r="AD192"/>
  <c r="AE192"/>
  <c r="AF192"/>
  <c r="AH192"/>
  <c r="AI192" s="1"/>
  <c r="AK192"/>
  <c r="AL192" s="1"/>
  <c r="AN192"/>
  <c r="AO192"/>
  <c r="AP192"/>
  <c r="AR192"/>
  <c r="AS192" s="1"/>
  <c r="AU192"/>
  <c r="AV192" s="1"/>
  <c r="AW192"/>
  <c r="CM192" s="1"/>
  <c r="AX192"/>
  <c r="AY192"/>
  <c r="CS192" s="1"/>
  <c r="AZ192"/>
  <c r="BA192"/>
  <c r="BB192"/>
  <c r="BC192"/>
  <c r="BE192"/>
  <c r="BF192" s="1"/>
  <c r="BG192"/>
  <c r="CR192" s="1"/>
  <c r="BH192"/>
  <c r="BI192"/>
  <c r="BJ192"/>
  <c r="BK192"/>
  <c r="BL192" s="1"/>
  <c r="BM192"/>
  <c r="BN192"/>
  <c r="BO192"/>
  <c r="BQ192"/>
  <c r="BR192" s="1"/>
  <c r="BT192"/>
  <c r="BU192"/>
  <c r="CA192"/>
  <c r="CI192"/>
  <c r="CQ192"/>
  <c r="DA192"/>
  <c r="DD192"/>
  <c r="DE192"/>
  <c r="DF192"/>
  <c r="DG192"/>
  <c r="DH192"/>
  <c r="DI192"/>
  <c r="DJ192"/>
  <c r="DK192"/>
  <c r="DM192"/>
  <c r="DN192"/>
  <c r="DO192"/>
  <c r="DQ192"/>
  <c r="DR192" s="1"/>
  <c r="DS192"/>
  <c r="DT192" s="1"/>
  <c r="DU192"/>
  <c r="DV192"/>
  <c r="DW192"/>
  <c r="DX192"/>
  <c r="DY192"/>
  <c r="DZ192"/>
  <c r="EA192"/>
  <c r="ED192" s="1"/>
  <c r="EB192"/>
  <c r="EC192"/>
  <c r="EE192"/>
  <c r="EF192"/>
  <c r="A193"/>
  <c r="B193"/>
  <c r="C193"/>
  <c r="CG193"/>
  <c r="E193"/>
  <c r="F193"/>
  <c r="G193"/>
  <c r="P193" s="1"/>
  <c r="H193"/>
  <c r="I193"/>
  <c r="J193"/>
  <c r="K193"/>
  <c r="L193"/>
  <c r="M193"/>
  <c r="N193"/>
  <c r="O193" s="1"/>
  <c r="Q193"/>
  <c r="R193" s="1"/>
  <c r="S193"/>
  <c r="BX193" s="1"/>
  <c r="T193"/>
  <c r="U193"/>
  <c r="V193"/>
  <c r="W193"/>
  <c r="X193"/>
  <c r="Y193" s="1"/>
  <c r="AA193"/>
  <c r="AC193"/>
  <c r="CC193" s="1"/>
  <c r="AD193"/>
  <c r="AE193"/>
  <c r="AF193"/>
  <c r="AG193"/>
  <c r="AH193"/>
  <c r="AI193"/>
  <c r="AK193"/>
  <c r="AL193" s="1"/>
  <c r="AM193"/>
  <c r="CH193" s="1"/>
  <c r="AN193"/>
  <c r="AO193"/>
  <c r="AP193"/>
  <c r="AQ193"/>
  <c r="AR193"/>
  <c r="AS193" s="1"/>
  <c r="AU193"/>
  <c r="AV193" s="1"/>
  <c r="CO193" s="1"/>
  <c r="AW193"/>
  <c r="CM193" s="1"/>
  <c r="AX193"/>
  <c r="CS193" s="1"/>
  <c r="AY193"/>
  <c r="AZ193"/>
  <c r="BA193"/>
  <c r="BB193"/>
  <c r="BC193" s="1"/>
  <c r="BE193"/>
  <c r="BF193" s="1"/>
  <c r="BG193"/>
  <c r="CR193" s="1"/>
  <c r="BH193"/>
  <c r="BI193"/>
  <c r="BJ193"/>
  <c r="BK193"/>
  <c r="BL193" s="1"/>
  <c r="BM193"/>
  <c r="BN193"/>
  <c r="CY193" s="1"/>
  <c r="BO193"/>
  <c r="BQ193"/>
  <c r="BR193" s="1"/>
  <c r="BT193"/>
  <c r="BU193"/>
  <c r="BW193"/>
  <c r="CA193"/>
  <c r="CI193"/>
  <c r="CQ193"/>
  <c r="CU193"/>
  <c r="DD193"/>
  <c r="DE193"/>
  <c r="DF193"/>
  <c r="DG193"/>
  <c r="DH193"/>
  <c r="DI193"/>
  <c r="DJ193"/>
  <c r="DK193"/>
  <c r="DM193"/>
  <c r="DN193"/>
  <c r="DO193"/>
  <c r="DQ193"/>
  <c r="DR193" s="1"/>
  <c r="DS193"/>
  <c r="DT193" s="1"/>
  <c r="DU193"/>
  <c r="DV193"/>
  <c r="DW193"/>
  <c r="DX193"/>
  <c r="DY193"/>
  <c r="DZ193"/>
  <c r="EA193"/>
  <c r="ED193" s="1"/>
  <c r="EB193"/>
  <c r="EC193"/>
  <c r="EE193"/>
  <c r="EF193"/>
  <c r="A194"/>
  <c r="B194"/>
  <c r="C194"/>
  <c r="E194"/>
  <c r="F194"/>
  <c r="G194"/>
  <c r="P194" s="1"/>
  <c r="H194"/>
  <c r="I194"/>
  <c r="J194"/>
  <c r="K194"/>
  <c r="BY194" s="1"/>
  <c r="L194"/>
  <c r="M194"/>
  <c r="N194"/>
  <c r="O194"/>
  <c r="Q194"/>
  <c r="R194" s="1"/>
  <c r="S194"/>
  <c r="BX194" s="1"/>
  <c r="T194"/>
  <c r="U194"/>
  <c r="CD194" s="1"/>
  <c r="V194"/>
  <c r="W194"/>
  <c r="X194"/>
  <c r="Y194"/>
  <c r="AA194"/>
  <c r="AC194"/>
  <c r="CC194" s="1"/>
  <c r="AD194"/>
  <c r="AE194"/>
  <c r="AF194"/>
  <c r="AG194"/>
  <c r="AH194"/>
  <c r="AI194" s="1"/>
  <c r="AK194"/>
  <c r="AL194" s="1"/>
  <c r="AN194"/>
  <c r="AO194"/>
  <c r="AP194"/>
  <c r="AR194"/>
  <c r="AS194" s="1"/>
  <c r="AU194"/>
  <c r="AV194" s="1"/>
  <c r="AW194"/>
  <c r="CM194" s="1"/>
  <c r="AX194"/>
  <c r="AY194"/>
  <c r="AZ194"/>
  <c r="BA194"/>
  <c r="BB194"/>
  <c r="BC194"/>
  <c r="BE194"/>
  <c r="BF194" s="1"/>
  <c r="BG194"/>
  <c r="CR194" s="1"/>
  <c r="BH194"/>
  <c r="BI194"/>
  <c r="BJ194"/>
  <c r="BK194"/>
  <c r="BL194" s="1"/>
  <c r="BM194"/>
  <c r="BN194"/>
  <c r="BO194"/>
  <c r="BQ194"/>
  <c r="BR194" s="1"/>
  <c r="BT194"/>
  <c r="BU194"/>
  <c r="CA194"/>
  <c r="CK194"/>
  <c r="CS194"/>
  <c r="DA194"/>
  <c r="DD194"/>
  <c r="DE194"/>
  <c r="DF194"/>
  <c r="DG194"/>
  <c r="DH194"/>
  <c r="DI194"/>
  <c r="DJ194"/>
  <c r="DK194"/>
  <c r="DM194"/>
  <c r="DN194"/>
  <c r="DO194"/>
  <c r="DQ194"/>
  <c r="DR194" s="1"/>
  <c r="DS194"/>
  <c r="DT194" s="1"/>
  <c r="DU194"/>
  <c r="DV194"/>
  <c r="DW194"/>
  <c r="DX194"/>
  <c r="DY194"/>
  <c r="DZ194"/>
  <c r="EA194"/>
  <c r="ED194" s="1"/>
  <c r="EB194"/>
  <c r="EC194"/>
  <c r="EE194"/>
  <c r="EF194"/>
  <c r="A195"/>
  <c r="B195"/>
  <c r="C195"/>
  <c r="CA195"/>
  <c r="E195"/>
  <c r="F195"/>
  <c r="G195"/>
  <c r="P195" s="1"/>
  <c r="H195"/>
  <c r="I195"/>
  <c r="J195"/>
  <c r="K195"/>
  <c r="L195"/>
  <c r="M195"/>
  <c r="N195"/>
  <c r="O195" s="1"/>
  <c r="Q195"/>
  <c r="R195" s="1"/>
  <c r="S195"/>
  <c r="BX195" s="1"/>
  <c r="T195"/>
  <c r="U195"/>
  <c r="V195"/>
  <c r="W195"/>
  <c r="X195"/>
  <c r="Y195" s="1"/>
  <c r="AA195"/>
  <c r="AC195"/>
  <c r="CC195" s="1"/>
  <c r="AD195"/>
  <c r="AE195"/>
  <c r="AF195"/>
  <c r="AG195"/>
  <c r="AH195"/>
  <c r="AI195" s="1"/>
  <c r="AK195"/>
  <c r="AL195" s="1"/>
  <c r="AM195"/>
  <c r="CH195" s="1"/>
  <c r="AN195"/>
  <c r="AO195"/>
  <c r="AP195"/>
  <c r="AQ195"/>
  <c r="AR195"/>
  <c r="AS195" s="1"/>
  <c r="AU195"/>
  <c r="AV195" s="1"/>
  <c r="AW195"/>
  <c r="CM195" s="1"/>
  <c r="AX195"/>
  <c r="AY195"/>
  <c r="AZ195"/>
  <c r="BA195"/>
  <c r="BB195"/>
  <c r="BC195" s="1"/>
  <c r="BE195"/>
  <c r="BF195" s="1"/>
  <c r="BG195"/>
  <c r="CR195" s="1"/>
  <c r="BH195"/>
  <c r="BI195"/>
  <c r="BJ195"/>
  <c r="BK195"/>
  <c r="BL195" s="1"/>
  <c r="BM195"/>
  <c r="CX195" s="1"/>
  <c r="BN195"/>
  <c r="BO195"/>
  <c r="BQ195"/>
  <c r="BR195" s="1"/>
  <c r="BT195"/>
  <c r="BU195"/>
  <c r="BW195"/>
  <c r="CG195"/>
  <c r="CQ195"/>
  <c r="CY195"/>
  <c r="DD195"/>
  <c r="DE195"/>
  <c r="DF195"/>
  <c r="DG195"/>
  <c r="DH195"/>
  <c r="DI195"/>
  <c r="DJ195"/>
  <c r="DK195"/>
  <c r="DM195"/>
  <c r="DN195"/>
  <c r="DO195"/>
  <c r="DQ195"/>
  <c r="DR195" s="1"/>
  <c r="DS195"/>
  <c r="DT195" s="1"/>
  <c r="DU195"/>
  <c r="DV195"/>
  <c r="DW195"/>
  <c r="DX195"/>
  <c r="DY195"/>
  <c r="DZ195"/>
  <c r="EA195"/>
  <c r="ED195" s="1"/>
  <c r="EB195"/>
  <c r="EC195"/>
  <c r="EE195"/>
  <c r="EF195"/>
  <c r="A196"/>
  <c r="B196"/>
  <c r="C196"/>
  <c r="E196"/>
  <c r="F196"/>
  <c r="G196"/>
  <c r="BW196" s="1"/>
  <c r="H196"/>
  <c r="I196"/>
  <c r="J196"/>
  <c r="K196"/>
  <c r="L196"/>
  <c r="M196"/>
  <c r="N196"/>
  <c r="O196"/>
  <c r="Q196"/>
  <c r="S196"/>
  <c r="BX196" s="1"/>
  <c r="T196"/>
  <c r="U196"/>
  <c r="V196"/>
  <c r="W196"/>
  <c r="X196"/>
  <c r="Y196" s="1"/>
  <c r="AA196"/>
  <c r="AD196"/>
  <c r="CI196" s="1"/>
  <c r="AE196"/>
  <c r="AF196"/>
  <c r="AH196"/>
  <c r="AI196" s="1"/>
  <c r="AK196"/>
  <c r="AL196" s="1"/>
  <c r="AM196"/>
  <c r="CH196" s="1"/>
  <c r="AN196"/>
  <c r="AO196"/>
  <c r="AP196"/>
  <c r="AQ196"/>
  <c r="AR196"/>
  <c r="AS196" s="1"/>
  <c r="AU196"/>
  <c r="AV196" s="1"/>
  <c r="AX196"/>
  <c r="AY196"/>
  <c r="AZ196"/>
  <c r="BB196"/>
  <c r="BC196" s="1"/>
  <c r="BE196"/>
  <c r="BF196" s="1"/>
  <c r="BH196"/>
  <c r="BI196"/>
  <c r="BJ196"/>
  <c r="BM196"/>
  <c r="CY196" s="1"/>
  <c r="BN196"/>
  <c r="BO196"/>
  <c r="BQ196"/>
  <c r="BR196" s="1"/>
  <c r="BT196"/>
  <c r="BU196"/>
  <c r="CA196"/>
  <c r="CU196"/>
  <c r="DD196"/>
  <c r="DE196"/>
  <c r="DF196"/>
  <c r="DH196"/>
  <c r="DI196"/>
  <c r="DJ196"/>
  <c r="DK196"/>
  <c r="DM196"/>
  <c r="DN196"/>
  <c r="DO196"/>
  <c r="DQ196"/>
  <c r="DR196" s="1"/>
  <c r="DS196"/>
  <c r="DT196" s="1"/>
  <c r="DV196"/>
  <c r="DW196"/>
  <c r="DY196" s="1"/>
  <c r="DX196"/>
  <c r="DZ196"/>
  <c r="EA196"/>
  <c r="ED196" s="1"/>
  <c r="EB196"/>
  <c r="EC196"/>
  <c r="EE196"/>
  <c r="EF196"/>
  <c r="A197"/>
  <c r="B197"/>
  <c r="C197"/>
  <c r="E197"/>
  <c r="F197"/>
  <c r="G197"/>
  <c r="BS197" s="1"/>
  <c r="H197"/>
  <c r="I197"/>
  <c r="J197"/>
  <c r="K197"/>
  <c r="L197"/>
  <c r="M197"/>
  <c r="N197"/>
  <c r="O197" s="1"/>
  <c r="Q197"/>
  <c r="T197"/>
  <c r="U197"/>
  <c r="V197"/>
  <c r="X197"/>
  <c r="Y197" s="1"/>
  <c r="AA197"/>
  <c r="AC197"/>
  <c r="CC197" s="1"/>
  <c r="AD197"/>
  <c r="AE197"/>
  <c r="CJ197" s="1"/>
  <c r="AF197"/>
  <c r="AG197"/>
  <c r="AH197"/>
  <c r="AI197"/>
  <c r="AK197"/>
  <c r="AL197" s="1"/>
  <c r="AM197"/>
  <c r="CH197" s="1"/>
  <c r="AN197"/>
  <c r="AO197"/>
  <c r="AP197"/>
  <c r="AQ197"/>
  <c r="AR197"/>
  <c r="AS197" s="1"/>
  <c r="AU197"/>
  <c r="AV197" s="1"/>
  <c r="AX197"/>
  <c r="AY197"/>
  <c r="AZ197"/>
  <c r="BB197"/>
  <c r="BC197" s="1"/>
  <c r="BE197"/>
  <c r="BF197" s="1"/>
  <c r="BG197"/>
  <c r="CR197" s="1"/>
  <c r="BH197"/>
  <c r="BI197"/>
  <c r="BJ197"/>
  <c r="BK197"/>
  <c r="BL197" s="1"/>
  <c r="BM197"/>
  <c r="BN197"/>
  <c r="BO197"/>
  <c r="BQ197"/>
  <c r="BR197" s="1"/>
  <c r="BT197"/>
  <c r="BU197"/>
  <c r="CI197"/>
  <c r="CQ197"/>
  <c r="DD197"/>
  <c r="DE197"/>
  <c r="DF197"/>
  <c r="DG197"/>
  <c r="DH197"/>
  <c r="DI197"/>
  <c r="DJ197"/>
  <c r="DK197"/>
  <c r="DM197"/>
  <c r="DN197"/>
  <c r="DO197"/>
  <c r="DQ197"/>
  <c r="DR197" s="1"/>
  <c r="DS197"/>
  <c r="DT197" s="1"/>
  <c r="DU197"/>
  <c r="DV197"/>
  <c r="DW197"/>
  <c r="DY197" s="1"/>
  <c r="DX197"/>
  <c r="DZ197"/>
  <c r="EA197"/>
  <c r="ED197" s="1"/>
  <c r="EB197"/>
  <c r="EC197"/>
  <c r="EE197"/>
  <c r="EF197"/>
  <c r="A198"/>
  <c r="B198"/>
  <c r="C198"/>
  <c r="E198"/>
  <c r="F198"/>
  <c r="G198"/>
  <c r="S198" s="1"/>
  <c r="BX198" s="1"/>
  <c r="H198"/>
  <c r="I198"/>
  <c r="J198"/>
  <c r="K198"/>
  <c r="L198"/>
  <c r="M198"/>
  <c r="N198"/>
  <c r="O198" s="1"/>
  <c r="Q198"/>
  <c r="T198"/>
  <c r="U198"/>
  <c r="V198"/>
  <c r="X198"/>
  <c r="Y198" s="1"/>
  <c r="AA198"/>
  <c r="AC198"/>
  <c r="CC198" s="1"/>
  <c r="AD198"/>
  <c r="AE198"/>
  <c r="CI198" s="1"/>
  <c r="AF198"/>
  <c r="AG198"/>
  <c r="AH198"/>
  <c r="AI198"/>
  <c r="AK198"/>
  <c r="AL198" s="1"/>
  <c r="AM198"/>
  <c r="CH198" s="1"/>
  <c r="AN198"/>
  <c r="AO198"/>
  <c r="AP198"/>
  <c r="AQ198"/>
  <c r="AR198"/>
  <c r="AS198" s="1"/>
  <c r="AU198"/>
  <c r="AV198" s="1"/>
  <c r="AX198"/>
  <c r="AY198"/>
  <c r="AZ198"/>
  <c r="BB198"/>
  <c r="BC198" s="1"/>
  <c r="BE198"/>
  <c r="BF198" s="1"/>
  <c r="BH198"/>
  <c r="BI198"/>
  <c r="BJ198"/>
  <c r="BM198"/>
  <c r="BN198"/>
  <c r="BO198"/>
  <c r="BQ198"/>
  <c r="BR198" s="1"/>
  <c r="BT198"/>
  <c r="BU198"/>
  <c r="BW198"/>
  <c r="DD198"/>
  <c r="DE198"/>
  <c r="DF198"/>
  <c r="DH198"/>
  <c r="DI198"/>
  <c r="DJ198"/>
  <c r="DK198"/>
  <c r="DM198"/>
  <c r="DN198"/>
  <c r="DO198"/>
  <c r="DQ198"/>
  <c r="DR198" s="1"/>
  <c r="DS198"/>
  <c r="DT198" s="1"/>
  <c r="DV198"/>
  <c r="DW198"/>
  <c r="DX198"/>
  <c r="DY198"/>
  <c r="DZ198"/>
  <c r="EA198"/>
  <c r="EB198"/>
  <c r="EC198"/>
  <c r="EE198"/>
  <c r="EF198"/>
  <c r="A199"/>
  <c r="B199"/>
  <c r="C199"/>
  <c r="E199"/>
  <c r="F199"/>
  <c r="G199"/>
  <c r="S199" s="1"/>
  <c r="BX199" s="1"/>
  <c r="H199"/>
  <c r="I199"/>
  <c r="J199"/>
  <c r="K199"/>
  <c r="L199"/>
  <c r="M199"/>
  <c r="N199"/>
  <c r="O199" s="1"/>
  <c r="Q199"/>
  <c r="T199"/>
  <c r="U199"/>
  <c r="V199"/>
  <c r="X199"/>
  <c r="Y199" s="1"/>
  <c r="AA199"/>
  <c r="AD199"/>
  <c r="CI199" s="1"/>
  <c r="AE199"/>
  <c r="AF199"/>
  <c r="AH199"/>
  <c r="AI199" s="1"/>
  <c r="AK199"/>
  <c r="AL199" s="1"/>
  <c r="AM199"/>
  <c r="CH199" s="1"/>
  <c r="AN199"/>
  <c r="AO199"/>
  <c r="AP199"/>
  <c r="AQ199"/>
  <c r="AR199"/>
  <c r="AS199" s="1"/>
  <c r="AU199"/>
  <c r="AV199" s="1"/>
  <c r="AX199"/>
  <c r="AY199"/>
  <c r="AZ199"/>
  <c r="BB199"/>
  <c r="BC199" s="1"/>
  <c r="BE199"/>
  <c r="BF199" s="1"/>
  <c r="BG199"/>
  <c r="CR199" s="1"/>
  <c r="BH199"/>
  <c r="BI199"/>
  <c r="BJ199"/>
  <c r="BK199"/>
  <c r="BL199" s="1"/>
  <c r="BM199"/>
  <c r="BN199"/>
  <c r="BO199"/>
  <c r="BQ199"/>
  <c r="BR199" s="1"/>
  <c r="BT199"/>
  <c r="BU199"/>
  <c r="CY199"/>
  <c r="DD199"/>
  <c r="DE199"/>
  <c r="DF199"/>
  <c r="DG199"/>
  <c r="DH199"/>
  <c r="DI199"/>
  <c r="DJ199"/>
  <c r="DK199"/>
  <c r="DM199"/>
  <c r="DN199"/>
  <c r="DO199"/>
  <c r="DQ199"/>
  <c r="DR199" s="1"/>
  <c r="DS199"/>
  <c r="DT199" s="1"/>
  <c r="DU199"/>
  <c r="DV199"/>
  <c r="DW199"/>
  <c r="DY199" s="1"/>
  <c r="DX199"/>
  <c r="DZ199"/>
  <c r="EA199"/>
  <c r="ED199" s="1"/>
  <c r="EB199"/>
  <c r="EC199"/>
  <c r="EE199"/>
  <c r="EF199"/>
  <c r="A200"/>
  <c r="B200"/>
  <c r="C200"/>
  <c r="E200"/>
  <c r="F200"/>
  <c r="G200"/>
  <c r="BS200" s="1"/>
  <c r="H200"/>
  <c r="I200"/>
  <c r="J200"/>
  <c r="K200"/>
  <c r="BY200" s="1"/>
  <c r="L200"/>
  <c r="M200"/>
  <c r="N200"/>
  <c r="O200"/>
  <c r="Q200"/>
  <c r="S200"/>
  <c r="BX200" s="1"/>
  <c r="T200"/>
  <c r="U200"/>
  <c r="V200"/>
  <c r="W200"/>
  <c r="X200"/>
  <c r="Y200" s="1"/>
  <c r="AA200"/>
  <c r="AD200"/>
  <c r="CI200" s="1"/>
  <c r="AE200"/>
  <c r="AF200"/>
  <c r="AH200"/>
  <c r="AI200" s="1"/>
  <c r="AK200"/>
  <c r="AL200" s="1"/>
  <c r="AM200"/>
  <c r="CH200" s="1"/>
  <c r="AN200"/>
  <c r="AO200"/>
  <c r="AP200"/>
  <c r="AQ200"/>
  <c r="AR200"/>
  <c r="AS200" s="1"/>
  <c r="AU200"/>
  <c r="AV200" s="1"/>
  <c r="AX200"/>
  <c r="AY200"/>
  <c r="AZ200"/>
  <c r="BB200"/>
  <c r="BC200" s="1"/>
  <c r="BE200"/>
  <c r="BF200" s="1"/>
  <c r="BH200"/>
  <c r="BI200"/>
  <c r="BJ200"/>
  <c r="BM200"/>
  <c r="BN200"/>
  <c r="BO200"/>
  <c r="BQ200"/>
  <c r="BR200" s="1"/>
  <c r="BT200"/>
  <c r="BU200"/>
  <c r="CA200"/>
  <c r="CU200"/>
  <c r="DD200"/>
  <c r="DE200"/>
  <c r="DF200"/>
  <c r="DG200"/>
  <c r="DH200"/>
  <c r="DI200"/>
  <c r="DJ200"/>
  <c r="DK200"/>
  <c r="DM200"/>
  <c r="DN200"/>
  <c r="DO200"/>
  <c r="DQ200"/>
  <c r="DR200" s="1"/>
  <c r="DS200"/>
  <c r="DT200" s="1"/>
  <c r="DU200"/>
  <c r="DV200"/>
  <c r="DW200"/>
  <c r="DY200" s="1"/>
  <c r="DX200"/>
  <c r="DZ200"/>
  <c r="EA200"/>
  <c r="ED200" s="1"/>
  <c r="EB200"/>
  <c r="EC200"/>
  <c r="EE200"/>
  <c r="EF200"/>
  <c r="A201"/>
  <c r="B201"/>
  <c r="C201"/>
  <c r="E201"/>
  <c r="F201"/>
  <c r="G201"/>
  <c r="BS201" s="1"/>
  <c r="H201"/>
  <c r="I201"/>
  <c r="J201"/>
  <c r="K201"/>
  <c r="BY201" s="1"/>
  <c r="L201"/>
  <c r="M201"/>
  <c r="N201"/>
  <c r="O201"/>
  <c r="Q201"/>
  <c r="S201"/>
  <c r="BX201" s="1"/>
  <c r="T201"/>
  <c r="U201"/>
  <c r="V201"/>
  <c r="W201"/>
  <c r="X201"/>
  <c r="Y201" s="1"/>
  <c r="AA201"/>
  <c r="AD201"/>
  <c r="CI201" s="1"/>
  <c r="AE201"/>
  <c r="AF201"/>
  <c r="AH201"/>
  <c r="AI201" s="1"/>
  <c r="AK201"/>
  <c r="AL201" s="1"/>
  <c r="AN201"/>
  <c r="AO201"/>
  <c r="AP201"/>
  <c r="AR201"/>
  <c r="AS201" s="1"/>
  <c r="AU201"/>
  <c r="AV201" s="1"/>
  <c r="AW201"/>
  <c r="AX201"/>
  <c r="AY201"/>
  <c r="AZ201"/>
  <c r="BA201"/>
  <c r="BB201"/>
  <c r="BC201" s="1"/>
  <c r="BE201"/>
  <c r="BF201" s="1"/>
  <c r="BH201"/>
  <c r="BI201"/>
  <c r="BJ201"/>
  <c r="BM201"/>
  <c r="BN201"/>
  <c r="BO201"/>
  <c r="BQ201"/>
  <c r="BR201" s="1"/>
  <c r="BT201"/>
  <c r="BU201"/>
  <c r="CA201"/>
  <c r="CM201"/>
  <c r="CY201"/>
  <c r="DD201"/>
  <c r="DE201"/>
  <c r="DF201"/>
  <c r="DH201"/>
  <c r="DI201"/>
  <c r="DJ201"/>
  <c r="DK201"/>
  <c r="DM201"/>
  <c r="DN201"/>
  <c r="DO201"/>
  <c r="DQ201"/>
  <c r="DR201" s="1"/>
  <c r="DS201"/>
  <c r="DT201" s="1"/>
  <c r="DV201"/>
  <c r="DW201"/>
  <c r="DY201" s="1"/>
  <c r="DX201"/>
  <c r="DZ201"/>
  <c r="EA201"/>
  <c r="ED201" s="1"/>
  <c r="EB201"/>
  <c r="EC201"/>
  <c r="EE201"/>
  <c r="EF201"/>
  <c r="A202"/>
  <c r="B202"/>
  <c r="C202"/>
  <c r="E202"/>
  <c r="F202"/>
  <c r="G202"/>
  <c r="BS202" s="1"/>
  <c r="H202"/>
  <c r="I202"/>
  <c r="J202"/>
  <c r="K202"/>
  <c r="L202"/>
  <c r="M202"/>
  <c r="N202"/>
  <c r="O202" s="1"/>
  <c r="Q202"/>
  <c r="T202"/>
  <c r="U202"/>
  <c r="V202"/>
  <c r="X202"/>
  <c r="Y202" s="1"/>
  <c r="AA202"/>
  <c r="AC202"/>
  <c r="CC202" s="1"/>
  <c r="AD202"/>
  <c r="AE202"/>
  <c r="AF202"/>
  <c r="AG202"/>
  <c r="AH202"/>
  <c r="AI202" s="1"/>
  <c r="AK202"/>
  <c r="AL202" s="1"/>
  <c r="AN202"/>
  <c r="AO202"/>
  <c r="AP202"/>
  <c r="AR202"/>
  <c r="AS202" s="1"/>
  <c r="AU202"/>
  <c r="AV202" s="1"/>
  <c r="AW202"/>
  <c r="AX202"/>
  <c r="AY202"/>
  <c r="CT202" s="1"/>
  <c r="AZ202"/>
  <c r="BA202"/>
  <c r="BB202"/>
  <c r="BC202"/>
  <c r="BE202"/>
  <c r="BF202" s="1"/>
  <c r="BG202"/>
  <c r="CR202" s="1"/>
  <c r="BH202"/>
  <c r="BI202"/>
  <c r="BJ202"/>
  <c r="BK202"/>
  <c r="BL202" s="1"/>
  <c r="BM202"/>
  <c r="BN202"/>
  <c r="BO202"/>
  <c r="BQ202"/>
  <c r="BR202" s="1"/>
  <c r="BT202"/>
  <c r="BU202"/>
  <c r="CY202" s="1"/>
  <c r="CM202"/>
  <c r="DD202"/>
  <c r="DE202"/>
  <c r="DF202"/>
  <c r="DH202"/>
  <c r="DI202"/>
  <c r="DJ202"/>
  <c r="DK202"/>
  <c r="DM202"/>
  <c r="DN202"/>
  <c r="DO202"/>
  <c r="DQ202"/>
  <c r="DR202" s="1"/>
  <c r="DS202"/>
  <c r="DT202" s="1"/>
  <c r="DV202"/>
  <c r="DW202"/>
  <c r="DX202"/>
  <c r="DY202"/>
  <c r="DZ202"/>
  <c r="EA202"/>
  <c r="EB202"/>
  <c r="EC202"/>
  <c r="EE202"/>
  <c r="EF202"/>
  <c r="A203"/>
  <c r="B203"/>
  <c r="C203"/>
  <c r="E203"/>
  <c r="F203"/>
  <c r="G203"/>
  <c r="BS203" s="1"/>
  <c r="H203"/>
  <c r="I203"/>
  <c r="J203"/>
  <c r="K203"/>
  <c r="BY203" s="1"/>
  <c r="L203"/>
  <c r="M203"/>
  <c r="N203"/>
  <c r="O203"/>
  <c r="Q203"/>
  <c r="S203"/>
  <c r="BX203" s="1"/>
  <c r="T203"/>
  <c r="U203"/>
  <c r="V203"/>
  <c r="W203"/>
  <c r="X203"/>
  <c r="Y203" s="1"/>
  <c r="AA203"/>
  <c r="AD203"/>
  <c r="CI203" s="1"/>
  <c r="AE203"/>
  <c r="AF203"/>
  <c r="AH203"/>
  <c r="AI203" s="1"/>
  <c r="AK203"/>
  <c r="AL203" s="1"/>
  <c r="AM203"/>
  <c r="CH203" s="1"/>
  <c r="AN203"/>
  <c r="AO203"/>
  <c r="AP203"/>
  <c r="AQ203"/>
  <c r="AR203"/>
  <c r="AS203" s="1"/>
  <c r="AU203"/>
  <c r="AV203" s="1"/>
  <c r="AX203"/>
  <c r="AY203"/>
  <c r="AZ203"/>
  <c r="BB203"/>
  <c r="BC203" s="1"/>
  <c r="BE203"/>
  <c r="BF203" s="1"/>
  <c r="BG203"/>
  <c r="CR203" s="1"/>
  <c r="BH203"/>
  <c r="BI203"/>
  <c r="BJ203"/>
  <c r="BK203"/>
  <c r="BL203" s="1"/>
  <c r="BM203"/>
  <c r="BN203"/>
  <c r="BO203"/>
  <c r="BQ203"/>
  <c r="BR203" s="1"/>
  <c r="BT203"/>
  <c r="BU203"/>
  <c r="CY203" s="1"/>
  <c r="DD203"/>
  <c r="DE203"/>
  <c r="DF203"/>
  <c r="DH203"/>
  <c r="DI203"/>
  <c r="DJ203"/>
  <c r="DK203"/>
  <c r="DM203"/>
  <c r="DN203"/>
  <c r="DO203"/>
  <c r="DQ203"/>
  <c r="DR203" s="1"/>
  <c r="DS203"/>
  <c r="DT203" s="1"/>
  <c r="DV203"/>
  <c r="DW203"/>
  <c r="DY203" s="1"/>
  <c r="DX203"/>
  <c r="DZ203"/>
  <c r="EA203"/>
  <c r="ED203" s="1"/>
  <c r="EB203"/>
  <c r="EC203"/>
  <c r="EE203"/>
  <c r="EF203"/>
  <c r="A204"/>
  <c r="B204"/>
  <c r="C204"/>
  <c r="CU204"/>
  <c r="E204"/>
  <c r="F204"/>
  <c r="G204"/>
  <c r="BS204" s="1"/>
  <c r="H204"/>
  <c r="I204"/>
  <c r="J204"/>
  <c r="K204"/>
  <c r="L204"/>
  <c r="M204"/>
  <c r="N204"/>
  <c r="O204" s="1"/>
  <c r="Q204"/>
  <c r="S204"/>
  <c r="BX204" s="1"/>
  <c r="T204"/>
  <c r="U204"/>
  <c r="V204"/>
  <c r="W204"/>
  <c r="X204"/>
  <c r="Y204" s="1"/>
  <c r="AA204"/>
  <c r="AC204"/>
  <c r="CC204" s="1"/>
  <c r="AD204"/>
  <c r="AE204"/>
  <c r="CI204" s="1"/>
  <c r="AF204"/>
  <c r="AG204"/>
  <c r="AH204"/>
  <c r="AI204"/>
  <c r="AK204"/>
  <c r="AL204" s="1"/>
  <c r="AM204"/>
  <c r="CH204" s="1"/>
  <c r="AN204"/>
  <c r="AO204"/>
  <c r="AP204"/>
  <c r="AQ204"/>
  <c r="AR204"/>
  <c r="AS204" s="1"/>
  <c r="AU204"/>
  <c r="AV204" s="1"/>
  <c r="AW204"/>
  <c r="AX204"/>
  <c r="AY204"/>
  <c r="AZ204"/>
  <c r="BA204"/>
  <c r="BB204"/>
  <c r="BC204" s="1"/>
  <c r="BE204"/>
  <c r="BF204" s="1"/>
  <c r="BG204"/>
  <c r="CR204" s="1"/>
  <c r="BH204"/>
  <c r="BI204"/>
  <c r="BJ204"/>
  <c r="BK204"/>
  <c r="BL204" s="1"/>
  <c r="BM204"/>
  <c r="BN204"/>
  <c r="BO204"/>
  <c r="BQ204"/>
  <c r="BR204" s="1"/>
  <c r="BT204"/>
  <c r="BU204"/>
  <c r="CA204"/>
  <c r="CM204"/>
  <c r="CY204"/>
  <c r="DD204"/>
  <c r="DE204"/>
  <c r="DF204"/>
  <c r="DH204"/>
  <c r="DI204"/>
  <c r="DJ204"/>
  <c r="DK204"/>
  <c r="DM204"/>
  <c r="DN204"/>
  <c r="DO204"/>
  <c r="DQ204"/>
  <c r="DR204" s="1"/>
  <c r="DS204"/>
  <c r="DT204" s="1"/>
  <c r="DV204"/>
  <c r="DW204"/>
  <c r="DX204"/>
  <c r="DY204"/>
  <c r="DZ204"/>
  <c r="EA204"/>
  <c r="EB204"/>
  <c r="EC204"/>
  <c r="EE204"/>
  <c r="EF204"/>
  <c r="A205"/>
  <c r="B205"/>
  <c r="C205"/>
  <c r="E205"/>
  <c r="F205"/>
  <c r="G205"/>
  <c r="BW205" s="1"/>
  <c r="H205"/>
  <c r="I205"/>
  <c r="J205"/>
  <c r="K205"/>
  <c r="L205"/>
  <c r="M205"/>
  <c r="N205"/>
  <c r="O205" s="1"/>
  <c r="Q205"/>
  <c r="S205"/>
  <c r="BX205" s="1"/>
  <c r="T205"/>
  <c r="U205"/>
  <c r="V205"/>
  <c r="W205"/>
  <c r="X205"/>
  <c r="Y205" s="1"/>
  <c r="AA205"/>
  <c r="AC205"/>
  <c r="CC205" s="1"/>
  <c r="AD205"/>
  <c r="AE205"/>
  <c r="AF205"/>
  <c r="AG205"/>
  <c r="AH205"/>
  <c r="AI205" s="1"/>
  <c r="AK205"/>
  <c r="AL205" s="1"/>
  <c r="AM205"/>
  <c r="CH205" s="1"/>
  <c r="AN205"/>
  <c r="AO205"/>
  <c r="AP205"/>
  <c r="AQ205"/>
  <c r="AR205"/>
  <c r="AS205" s="1"/>
  <c r="AU205"/>
  <c r="AV205" s="1"/>
  <c r="AW205"/>
  <c r="CM205" s="1"/>
  <c r="AX205"/>
  <c r="AY205"/>
  <c r="AZ205"/>
  <c r="BA205"/>
  <c r="BB205"/>
  <c r="BC205" s="1"/>
  <c r="BE205"/>
  <c r="BF205" s="1"/>
  <c r="BG205"/>
  <c r="CR205" s="1"/>
  <c r="BH205"/>
  <c r="BI205"/>
  <c r="BJ205"/>
  <c r="BK205"/>
  <c r="BL205" s="1"/>
  <c r="BM205"/>
  <c r="CY205" s="1"/>
  <c r="BN205"/>
  <c r="BO205"/>
  <c r="BQ205"/>
  <c r="BR205" s="1"/>
  <c r="BT205"/>
  <c r="BU205"/>
  <c r="CA205"/>
  <c r="CU205"/>
  <c r="DD205"/>
  <c r="DE205"/>
  <c r="DF205"/>
  <c r="DH205"/>
  <c r="DI205"/>
  <c r="DJ205"/>
  <c r="DK205"/>
  <c r="DM205"/>
  <c r="DN205"/>
  <c r="DO205"/>
  <c r="DQ205"/>
  <c r="DR205" s="1"/>
  <c r="DS205"/>
  <c r="DT205" s="1"/>
  <c r="DV205"/>
  <c r="DW205"/>
  <c r="DX205"/>
  <c r="DY205"/>
  <c r="DZ205"/>
  <c r="EA205"/>
  <c r="EB205"/>
  <c r="EC205"/>
  <c r="EE205"/>
  <c r="EF205"/>
  <c r="BH208"/>
  <c r="AX208"/>
  <c r="BJ1"/>
  <c r="BD1"/>
  <c r="BK1" i="2"/>
  <c r="B2" i="8"/>
  <c r="L14" l="1"/>
  <c r="I14"/>
  <c r="J14"/>
  <c r="D14"/>
  <c r="EH111" i="3"/>
  <c r="EJ107"/>
  <c r="EL107" s="1"/>
  <c r="CZ106"/>
  <c r="CV67"/>
  <c r="CV63"/>
  <c r="CK51"/>
  <c r="DA49"/>
  <c r="CK49"/>
  <c r="CU48"/>
  <c r="CA48"/>
  <c r="CK46"/>
  <c r="CQ45"/>
  <c r="CQ44"/>
  <c r="CL105"/>
  <c r="B105" i="5"/>
  <c r="CL103" i="3"/>
  <c r="B103" i="5"/>
  <c r="CL101" i="3"/>
  <c r="B101" i="5"/>
  <c r="CL99" i="3"/>
  <c r="B99" i="5"/>
  <c r="CL97" i="3"/>
  <c r="B97" i="5"/>
  <c r="CL95" i="3"/>
  <c r="B95" i="5"/>
  <c r="CL93" i="3"/>
  <c r="B93" i="5"/>
  <c r="CL91" i="3"/>
  <c r="B91" i="5"/>
  <c r="CL89" i="3"/>
  <c r="B89" i="5"/>
  <c r="CL87" i="3"/>
  <c r="B87" i="5"/>
  <c r="CL85" i="3"/>
  <c r="B85" i="5"/>
  <c r="CL83" i="3"/>
  <c r="B83" i="5"/>
  <c r="CL81" i="3"/>
  <c r="B81" i="5"/>
  <c r="CL79" i="3"/>
  <c r="B79" i="5"/>
  <c r="CA77" i="3"/>
  <c r="B77" i="5"/>
  <c r="CA75" i="3"/>
  <c r="B75" i="5"/>
  <c r="CA73" i="3"/>
  <c r="B73" i="5"/>
  <c r="CA71" i="3"/>
  <c r="B71" i="5"/>
  <c r="CA69" i="3"/>
  <c r="B69" i="5"/>
  <c r="CA67" i="3"/>
  <c r="B67" i="5"/>
  <c r="CA65" i="3"/>
  <c r="B65" i="5"/>
  <c r="CA63" i="3"/>
  <c r="B63" i="5"/>
  <c r="E61"/>
  <c r="S61" i="3"/>
  <c r="BX61" s="1"/>
  <c r="W61"/>
  <c r="Z61"/>
  <c r="AM61"/>
  <c r="CH61" s="1"/>
  <c r="AQ61"/>
  <c r="AT61"/>
  <c r="BG61"/>
  <c r="CR61" s="1"/>
  <c r="BK61"/>
  <c r="BL61" s="1"/>
  <c r="BP61"/>
  <c r="BW61"/>
  <c r="CB61"/>
  <c r="CV61"/>
  <c r="DL61"/>
  <c r="DP61"/>
  <c r="CA60"/>
  <c r="B60" i="5"/>
  <c r="CB60" i="3"/>
  <c r="CL60"/>
  <c r="CZ60"/>
  <c r="EH60"/>
  <c r="K60" i="5" s="1"/>
  <c r="E59"/>
  <c r="S59" i="3"/>
  <c r="BX59" s="1"/>
  <c r="W59"/>
  <c r="Z59"/>
  <c r="AM59"/>
  <c r="CH59" s="1"/>
  <c r="AQ59"/>
  <c r="AT59"/>
  <c r="BG59"/>
  <c r="CR59" s="1"/>
  <c r="BK59"/>
  <c r="BL59" s="1"/>
  <c r="BP59"/>
  <c r="BW59"/>
  <c r="CB59"/>
  <c r="DL59"/>
  <c r="DP59"/>
  <c r="EG59"/>
  <c r="J59" i="5" s="1"/>
  <c r="S56" i="3"/>
  <c r="BX56" s="1"/>
  <c r="E56" i="5"/>
  <c r="AC56" i="3"/>
  <c r="CC56" s="1"/>
  <c r="AG56"/>
  <c r="AJ56"/>
  <c r="BP56"/>
  <c r="BW56"/>
  <c r="CA56"/>
  <c r="CG56"/>
  <c r="CK56"/>
  <c r="EH56"/>
  <c r="B55" i="5"/>
  <c r="CZ55" i="3"/>
  <c r="EJ55"/>
  <c r="EL54"/>
  <c r="O54" i="5" s="1"/>
  <c r="M54"/>
  <c r="B53"/>
  <c r="CA53" i="3"/>
  <c r="CK53"/>
  <c r="BS52"/>
  <c r="E52" i="5"/>
  <c r="AM52" i="3"/>
  <c r="CH52" s="1"/>
  <c r="AQ52"/>
  <c r="AW52"/>
  <c r="CM52" s="1"/>
  <c r="BA52"/>
  <c r="BW52"/>
  <c r="CG52"/>
  <c r="CN51"/>
  <c r="CO51"/>
  <c r="CS189"/>
  <c r="CI188"/>
  <c r="CX187"/>
  <c r="CY185"/>
  <c r="CY183"/>
  <c r="CS181"/>
  <c r="CI181"/>
  <c r="CX180"/>
  <c r="CI180"/>
  <c r="CX179"/>
  <c r="CY177"/>
  <c r="CY175"/>
  <c r="CS173"/>
  <c r="CI173"/>
  <c r="CI172"/>
  <c r="CX171"/>
  <c r="CY169"/>
  <c r="CY167"/>
  <c r="CS165"/>
  <c r="CI165"/>
  <c r="CX164"/>
  <c r="CI164"/>
  <c r="CX163"/>
  <c r="CY161"/>
  <c r="CY159"/>
  <c r="CS157"/>
  <c r="CI157"/>
  <c r="CX156"/>
  <c r="CI156"/>
  <c r="CX155"/>
  <c r="CY153"/>
  <c r="CY151"/>
  <c r="CS149"/>
  <c r="CI149"/>
  <c r="CX148"/>
  <c r="CI148"/>
  <c r="CX147"/>
  <c r="CY145"/>
  <c r="CY143"/>
  <c r="CS141"/>
  <c r="CI141"/>
  <c r="CX140"/>
  <c r="CI140"/>
  <c r="CX138"/>
  <c r="CX137"/>
  <c r="BZ113"/>
  <c r="CN111"/>
  <c r="CI110"/>
  <c r="CI108"/>
  <c r="CI107"/>
  <c r="BZ107"/>
  <c r="CX106"/>
  <c r="CN106"/>
  <c r="CD106"/>
  <c r="CI105"/>
  <c r="CN104"/>
  <c r="CD104"/>
  <c r="CN100"/>
  <c r="CD98"/>
  <c r="CI95"/>
  <c r="CN94"/>
  <c r="CI93"/>
  <c r="CX92"/>
  <c r="CN92"/>
  <c r="CI91"/>
  <c r="CN90"/>
  <c r="CD90"/>
  <c r="CI89"/>
  <c r="CN88"/>
  <c r="CD88"/>
  <c r="CI87"/>
  <c r="CN86"/>
  <c r="CD80"/>
  <c r="CN72"/>
  <c r="CX59"/>
  <c r="CN59"/>
  <c r="CS55"/>
  <c r="CD55"/>
  <c r="BY55"/>
  <c r="CS52"/>
  <c r="Z204" i="2"/>
  <c r="AC204" s="1"/>
  <c r="Z202"/>
  <c r="AC202" s="1"/>
  <c r="Z200"/>
  <c r="AC200" s="1"/>
  <c r="Z198"/>
  <c r="AC198" s="1"/>
  <c r="Z196"/>
  <c r="AC196" s="1"/>
  <c r="Z194"/>
  <c r="AC194" s="1"/>
  <c r="Z192"/>
  <c r="AC192" s="1"/>
  <c r="Z190"/>
  <c r="AC190" s="1"/>
  <c r="Z188"/>
  <c r="AC188" s="1"/>
  <c r="Z186"/>
  <c r="AC186" s="1"/>
  <c r="Z184"/>
  <c r="AC184" s="1"/>
  <c r="Z182"/>
  <c r="AC182" s="1"/>
  <c r="Z180"/>
  <c r="AC180" s="1"/>
  <c r="Z178"/>
  <c r="AC178" s="1"/>
  <c r="Z176"/>
  <c r="AC176" s="1"/>
  <c r="Z174"/>
  <c r="AC174" s="1"/>
  <c r="Z172"/>
  <c r="AC172" s="1"/>
  <c r="Z170"/>
  <c r="AC170" s="1"/>
  <c r="Z168"/>
  <c r="AC168" s="1"/>
  <c r="Z166"/>
  <c r="AC166" s="1"/>
  <c r="Z164"/>
  <c r="AC164" s="1"/>
  <c r="Z162"/>
  <c r="AC162" s="1"/>
  <c r="Z160"/>
  <c r="AC160" s="1"/>
  <c r="Z158"/>
  <c r="AC158" s="1"/>
  <c r="Z156"/>
  <c r="AC156" s="1"/>
  <c r="Z154"/>
  <c r="AC154" s="1"/>
  <c r="Z152"/>
  <c r="AC152" s="1"/>
  <c r="Z150"/>
  <c r="AC150" s="1"/>
  <c r="Z148"/>
  <c r="AC148" s="1"/>
  <c r="Z146"/>
  <c r="AC146" s="1"/>
  <c r="Z144"/>
  <c r="AC144" s="1"/>
  <c r="Z142"/>
  <c r="AC142" s="1"/>
  <c r="Z140"/>
  <c r="AC140" s="1"/>
  <c r="Z138"/>
  <c r="AC138" s="1"/>
  <c r="Z136"/>
  <c r="AC136" s="1"/>
  <c r="Z134"/>
  <c r="AC134" s="1"/>
  <c r="Z132"/>
  <c r="Z130"/>
  <c r="Z128"/>
  <c r="Z126"/>
  <c r="Z124"/>
  <c r="Z122"/>
  <c r="Z120"/>
  <c r="Z118"/>
  <c r="Z116"/>
  <c r="Z114"/>
  <c r="Z112"/>
  <c r="Z110"/>
  <c r="Z108"/>
  <c r="Z106"/>
  <c r="Z104"/>
  <c r="Z102"/>
  <c r="Z100"/>
  <c r="Z98"/>
  <c r="Z96"/>
  <c r="Z94"/>
  <c r="Z92"/>
  <c r="Z90"/>
  <c r="Z88"/>
  <c r="Z86"/>
  <c r="Z84"/>
  <c r="Z82"/>
  <c r="Z80"/>
  <c r="Z78"/>
  <c r="Z76"/>
  <c r="Z74"/>
  <c r="Z72"/>
  <c r="Z70"/>
  <c r="Z68"/>
  <c r="Z66"/>
  <c r="Z64"/>
  <c r="Z62"/>
  <c r="Z60"/>
  <c r="Z58"/>
  <c r="Z56"/>
  <c r="Z54"/>
  <c r="Z52"/>
  <c r="Z50"/>
  <c r="Z48"/>
  <c r="Z46"/>
  <c r="Z44"/>
  <c r="Z42"/>
  <c r="Z40"/>
  <c r="Z38"/>
  <c r="Z36"/>
  <c r="Z34"/>
  <c r="Z32"/>
  <c r="Z30"/>
  <c r="Z28"/>
  <c r="Z26"/>
  <c r="CA76" i="3"/>
  <c r="B76" i="5"/>
  <c r="CA74" i="3"/>
  <c r="B74" i="5"/>
  <c r="CA72" i="3"/>
  <c r="B72" i="5"/>
  <c r="CA70" i="3"/>
  <c r="B70" i="5"/>
  <c r="CA68" i="3"/>
  <c r="B68" i="5"/>
  <c r="CA66" i="3"/>
  <c r="B66" i="5"/>
  <c r="CA64" i="3"/>
  <c r="B64" i="5"/>
  <c r="CA62" i="3"/>
  <c r="B62" i="5"/>
  <c r="CA58" i="3"/>
  <c r="B58" i="5"/>
  <c r="CZ58" i="3"/>
  <c r="EH58"/>
  <c r="EI57"/>
  <c r="K57" i="5"/>
  <c r="E57"/>
  <c r="S57" i="3"/>
  <c r="BX57" s="1"/>
  <c r="W57"/>
  <c r="Z57"/>
  <c r="AM57"/>
  <c r="CH57" s="1"/>
  <c r="AQ57"/>
  <c r="AT57"/>
  <c r="BG57"/>
  <c r="CR57" s="1"/>
  <c r="BK57"/>
  <c r="BL57" s="1"/>
  <c r="BP57"/>
  <c r="BW57"/>
  <c r="CA57"/>
  <c r="CF57"/>
  <c r="CK57"/>
  <c r="CU57"/>
  <c r="DL57"/>
  <c r="DP57"/>
  <c r="EG57"/>
  <c r="J57" i="5" s="1"/>
  <c r="CT54" i="3"/>
  <c r="CS54"/>
  <c r="B54" i="5"/>
  <c r="CG54" i="3"/>
  <c r="CI205"/>
  <c r="BY204"/>
  <c r="DU203"/>
  <c r="DG203"/>
  <c r="CU203"/>
  <c r="CA203"/>
  <c r="BA203"/>
  <c r="AW203"/>
  <c r="CM203" s="1"/>
  <c r="AG203"/>
  <c r="AC203"/>
  <c r="CC203" s="1"/>
  <c r="DU202"/>
  <c r="DG202"/>
  <c r="CQ202"/>
  <c r="BW202"/>
  <c r="AQ202"/>
  <c r="AM202"/>
  <c r="CH202" s="1"/>
  <c r="CI202"/>
  <c r="W202"/>
  <c r="S202"/>
  <c r="BX202" s="1"/>
  <c r="CA202"/>
  <c r="CU201"/>
  <c r="BK201"/>
  <c r="BL201" s="1"/>
  <c r="BG201"/>
  <c r="CR201" s="1"/>
  <c r="AQ201"/>
  <c r="AM201"/>
  <c r="CH201" s="1"/>
  <c r="AG201"/>
  <c r="AC201"/>
  <c r="CC201" s="1"/>
  <c r="BK200"/>
  <c r="BL200" s="1"/>
  <c r="BG200"/>
  <c r="CR200" s="1"/>
  <c r="BA200"/>
  <c r="CT200"/>
  <c r="AW200"/>
  <c r="CM200" s="1"/>
  <c r="AG200"/>
  <c r="AC200"/>
  <c r="CC200" s="1"/>
  <c r="CQ199"/>
  <c r="BW199"/>
  <c r="BA199"/>
  <c r="AW199"/>
  <c r="CM199" s="1"/>
  <c r="AG199"/>
  <c r="AC199"/>
  <c r="CC199" s="1"/>
  <c r="W199"/>
  <c r="CD199"/>
  <c r="CA199"/>
  <c r="DU198"/>
  <c r="DG198"/>
  <c r="CQ198"/>
  <c r="CY198"/>
  <c r="BK198"/>
  <c r="BL198" s="1"/>
  <c r="BG198"/>
  <c r="CR198" s="1"/>
  <c r="BA198"/>
  <c r="AW198"/>
  <c r="CM198" s="1"/>
  <c r="W198"/>
  <c r="CA198"/>
  <c r="BW197"/>
  <c r="BA197"/>
  <c r="AW197"/>
  <c r="CM197" s="1"/>
  <c r="W197"/>
  <c r="S197"/>
  <c r="BX197" s="1"/>
  <c r="CA197"/>
  <c r="BK196"/>
  <c r="BL196" s="1"/>
  <c r="BG196"/>
  <c r="CR196" s="1"/>
  <c r="BA196"/>
  <c r="AW196"/>
  <c r="CM196" s="1"/>
  <c r="AG196"/>
  <c r="AC196"/>
  <c r="CC196" s="1"/>
  <c r="DA195"/>
  <c r="CU195"/>
  <c r="CK195"/>
  <c r="CS195"/>
  <c r="CO195"/>
  <c r="CI195"/>
  <c r="BY195"/>
  <c r="CU194"/>
  <c r="CQ194"/>
  <c r="CG194"/>
  <c r="BW194"/>
  <c r="CX194"/>
  <c r="CO194"/>
  <c r="AQ194"/>
  <c r="AM194"/>
  <c r="CH194" s="1"/>
  <c r="CI194"/>
  <c r="DA193"/>
  <c r="CK193"/>
  <c r="BY193"/>
  <c r="CU192"/>
  <c r="CK192"/>
  <c r="CG192"/>
  <c r="BW192"/>
  <c r="CX192"/>
  <c r="CO192"/>
  <c r="AQ192"/>
  <c r="AM192"/>
  <c r="CH192" s="1"/>
  <c r="AG192"/>
  <c r="AC192"/>
  <c r="CC192" s="1"/>
  <c r="DA191"/>
  <c r="CK191"/>
  <c r="BY191"/>
  <c r="CU190"/>
  <c r="CK190"/>
  <c r="CX190"/>
  <c r="CO190"/>
  <c r="CD190"/>
  <c r="BY190"/>
  <c r="CQ189"/>
  <c r="CG189"/>
  <c r="BW189"/>
  <c r="CX189"/>
  <c r="BA189"/>
  <c r="AW189"/>
  <c r="CM189" s="1"/>
  <c r="AG189"/>
  <c r="AC189"/>
  <c r="CC189" s="1"/>
  <c r="DU188"/>
  <c r="DG188"/>
  <c r="DA188"/>
  <c r="CK188"/>
  <c r="CA188"/>
  <c r="BK188"/>
  <c r="BL188" s="1"/>
  <c r="BG188"/>
  <c r="CR188" s="1"/>
  <c r="BA188"/>
  <c r="AW188"/>
  <c r="CM188" s="1"/>
  <c r="AG188"/>
  <c r="AC188"/>
  <c r="CC188" s="1"/>
  <c r="DA187"/>
  <c r="CU187"/>
  <c r="CK187"/>
  <c r="CS187"/>
  <c r="CO187"/>
  <c r="CI187"/>
  <c r="BY187"/>
  <c r="CU186"/>
  <c r="CQ186"/>
  <c r="CG186"/>
  <c r="BW186"/>
  <c r="CX186"/>
  <c r="CO186"/>
  <c r="AQ186"/>
  <c r="AM186"/>
  <c r="CH186" s="1"/>
  <c r="CI186"/>
  <c r="DA185"/>
  <c r="CK185"/>
  <c r="BY185"/>
  <c r="CU184"/>
  <c r="CK184"/>
  <c r="CG184"/>
  <c r="BW184"/>
  <c r="CX184"/>
  <c r="CO184"/>
  <c r="AQ184"/>
  <c r="AM184"/>
  <c r="CH184" s="1"/>
  <c r="AG184"/>
  <c r="AC184"/>
  <c r="CC184" s="1"/>
  <c r="DA183"/>
  <c r="CK183"/>
  <c r="BY183"/>
  <c r="CU182"/>
  <c r="CK182"/>
  <c r="CY182"/>
  <c r="CO182"/>
  <c r="CD182"/>
  <c r="BY182"/>
  <c r="CQ181"/>
  <c r="CG181"/>
  <c r="BW181"/>
  <c r="CX181"/>
  <c r="BA181"/>
  <c r="AW181"/>
  <c r="CM181" s="1"/>
  <c r="AG181"/>
  <c r="AC181"/>
  <c r="CC181" s="1"/>
  <c r="DU180"/>
  <c r="DG180"/>
  <c r="DA180"/>
  <c r="CK180"/>
  <c r="CA180"/>
  <c r="BK180"/>
  <c r="BL180" s="1"/>
  <c r="BG180"/>
  <c r="CR180" s="1"/>
  <c r="BA180"/>
  <c r="AW180"/>
  <c r="CM180" s="1"/>
  <c r="AG180"/>
  <c r="AC180"/>
  <c r="CC180" s="1"/>
  <c r="DA179"/>
  <c r="CU179"/>
  <c r="CK179"/>
  <c r="CS179"/>
  <c r="CO179"/>
  <c r="CI179"/>
  <c r="BY179"/>
  <c r="CU178"/>
  <c r="CQ178"/>
  <c r="CG178"/>
  <c r="BW178"/>
  <c r="CX178"/>
  <c r="CO178"/>
  <c r="AQ178"/>
  <c r="AM178"/>
  <c r="CH178" s="1"/>
  <c r="CI178"/>
  <c r="DA177"/>
  <c r="CK177"/>
  <c r="BY177"/>
  <c r="CU176"/>
  <c r="CK176"/>
  <c r="CG176"/>
  <c r="BW176"/>
  <c r="CX176"/>
  <c r="CO176"/>
  <c r="AQ176"/>
  <c r="AM176"/>
  <c r="CH176" s="1"/>
  <c r="AG176"/>
  <c r="AC176"/>
  <c r="CC176" s="1"/>
  <c r="DA175"/>
  <c r="CK175"/>
  <c r="BY175"/>
  <c r="CU174"/>
  <c r="CK174"/>
  <c r="CX174"/>
  <c r="CO174"/>
  <c r="CD174"/>
  <c r="BY174"/>
  <c r="CQ173"/>
  <c r="CG173"/>
  <c r="BW173"/>
  <c r="CX173"/>
  <c r="BA173"/>
  <c r="AW173"/>
  <c r="CM173" s="1"/>
  <c r="AG173"/>
  <c r="AC173"/>
  <c r="CC173" s="1"/>
  <c r="DU172"/>
  <c r="DG172"/>
  <c r="DA172"/>
  <c r="CK172"/>
  <c r="CA172"/>
  <c r="BK172"/>
  <c r="BL172" s="1"/>
  <c r="BG172"/>
  <c r="CR172" s="1"/>
  <c r="BA172"/>
  <c r="AW172"/>
  <c r="CM172" s="1"/>
  <c r="AG172"/>
  <c r="AC172"/>
  <c r="CC172" s="1"/>
  <c r="DA171"/>
  <c r="CU171"/>
  <c r="CK171"/>
  <c r="CS171"/>
  <c r="CO171"/>
  <c r="CI171"/>
  <c r="BY171"/>
  <c r="CU170"/>
  <c r="CQ170"/>
  <c r="CG170"/>
  <c r="BW170"/>
  <c r="CX170"/>
  <c r="CO170"/>
  <c r="AQ170"/>
  <c r="AM170"/>
  <c r="CH170" s="1"/>
  <c r="CI170"/>
  <c r="DA169"/>
  <c r="CK169"/>
  <c r="BY169"/>
  <c r="CU168"/>
  <c r="CK168"/>
  <c r="CG168"/>
  <c r="BW168"/>
  <c r="CX168"/>
  <c r="CO168"/>
  <c r="AQ168"/>
  <c r="AM168"/>
  <c r="CH168" s="1"/>
  <c r="AG168"/>
  <c r="AC168"/>
  <c r="CC168" s="1"/>
  <c r="DA167"/>
  <c r="CK167"/>
  <c r="BY167"/>
  <c r="CU166"/>
  <c r="CK166"/>
  <c r="CX166"/>
  <c r="CO166"/>
  <c r="CD166"/>
  <c r="BY166"/>
  <c r="CQ165"/>
  <c r="CG165"/>
  <c r="BW165"/>
  <c r="CX165"/>
  <c r="BA165"/>
  <c r="AW165"/>
  <c r="CM165" s="1"/>
  <c r="AG165"/>
  <c r="AC165"/>
  <c r="CC165" s="1"/>
  <c r="DU164"/>
  <c r="DG164"/>
  <c r="DA164"/>
  <c r="CK164"/>
  <c r="CA164"/>
  <c r="BK164"/>
  <c r="BL164" s="1"/>
  <c r="BG164"/>
  <c r="CR164" s="1"/>
  <c r="BA164"/>
  <c r="AW164"/>
  <c r="CM164" s="1"/>
  <c r="AG164"/>
  <c r="AC164"/>
  <c r="CC164" s="1"/>
  <c r="DA163"/>
  <c r="CU163"/>
  <c r="CK163"/>
  <c r="CS163"/>
  <c r="CO163"/>
  <c r="CI163"/>
  <c r="BY163"/>
  <c r="CU162"/>
  <c r="CQ162"/>
  <c r="CG162"/>
  <c r="BW162"/>
  <c r="CX162"/>
  <c r="CO162"/>
  <c r="AQ162"/>
  <c r="AM162"/>
  <c r="CH162" s="1"/>
  <c r="CI162"/>
  <c r="DA161"/>
  <c r="CK161"/>
  <c r="BY161"/>
  <c r="CU160"/>
  <c r="CK160"/>
  <c r="CG160"/>
  <c r="BW160"/>
  <c r="CX160"/>
  <c r="CO160"/>
  <c r="AQ160"/>
  <c r="AM160"/>
  <c r="CH160" s="1"/>
  <c r="AG160"/>
  <c r="AC160"/>
  <c r="CC160" s="1"/>
  <c r="DA159"/>
  <c r="CK159"/>
  <c r="BY159"/>
  <c r="CU158"/>
  <c r="CK158"/>
  <c r="CO158"/>
  <c r="CD158"/>
  <c r="BY158"/>
  <c r="CQ157"/>
  <c r="CG157"/>
  <c r="BW157"/>
  <c r="CX157"/>
  <c r="BA157"/>
  <c r="AW157"/>
  <c r="CM157" s="1"/>
  <c r="AG157"/>
  <c r="AC157"/>
  <c r="CC157" s="1"/>
  <c r="DU156"/>
  <c r="DG156"/>
  <c r="DA156"/>
  <c r="CK156"/>
  <c r="CA156"/>
  <c r="BK156"/>
  <c r="BL156" s="1"/>
  <c r="BG156"/>
  <c r="CR156" s="1"/>
  <c r="BA156"/>
  <c r="AW156"/>
  <c r="CM156" s="1"/>
  <c r="AG156"/>
  <c r="AC156"/>
  <c r="CC156" s="1"/>
  <c r="DA155"/>
  <c r="CU155"/>
  <c r="CK155"/>
  <c r="CS155"/>
  <c r="CO155"/>
  <c r="CI155"/>
  <c r="BY155"/>
  <c r="CU154"/>
  <c r="CQ154"/>
  <c r="CG154"/>
  <c r="BW154"/>
  <c r="CX154"/>
  <c r="CO154"/>
  <c r="AQ154"/>
  <c r="AM154"/>
  <c r="CH154" s="1"/>
  <c r="CI154"/>
  <c r="DA153"/>
  <c r="CK153"/>
  <c r="BY153"/>
  <c r="CU152"/>
  <c r="CK152"/>
  <c r="CG152"/>
  <c r="BW152"/>
  <c r="CX152"/>
  <c r="CO152"/>
  <c r="AQ152"/>
  <c r="AM152"/>
  <c r="CH152" s="1"/>
  <c r="AG152"/>
  <c r="AC152"/>
  <c r="CC152" s="1"/>
  <c r="DA151"/>
  <c r="CK151"/>
  <c r="BY151"/>
  <c r="CU150"/>
  <c r="CK150"/>
  <c r="CX150"/>
  <c r="CO150"/>
  <c r="CD150"/>
  <c r="BY150"/>
  <c r="CQ149"/>
  <c r="CG149"/>
  <c r="BW149"/>
  <c r="CX149"/>
  <c r="BA149"/>
  <c r="AW149"/>
  <c r="CM149" s="1"/>
  <c r="AG149"/>
  <c r="AC149"/>
  <c r="CC149" s="1"/>
  <c r="DU148"/>
  <c r="DG148"/>
  <c r="DA148"/>
  <c r="CK148"/>
  <c r="CA148"/>
  <c r="BK148"/>
  <c r="BL148" s="1"/>
  <c r="BG148"/>
  <c r="CR148" s="1"/>
  <c r="BA148"/>
  <c r="AW148"/>
  <c r="CM148" s="1"/>
  <c r="AG148"/>
  <c r="AC148"/>
  <c r="CC148" s="1"/>
  <c r="DA147"/>
  <c r="CU147"/>
  <c r="CK147"/>
  <c r="CS147"/>
  <c r="CO147"/>
  <c r="CI147"/>
  <c r="BY147"/>
  <c r="CU146"/>
  <c r="CQ146"/>
  <c r="CG146"/>
  <c r="BW146"/>
  <c r="CX146"/>
  <c r="CO146"/>
  <c r="AQ146"/>
  <c r="AM146"/>
  <c r="CH146" s="1"/>
  <c r="CI146"/>
  <c r="DA145"/>
  <c r="CK145"/>
  <c r="BY145"/>
  <c r="CU144"/>
  <c r="CK144"/>
  <c r="CG144"/>
  <c r="BW144"/>
  <c r="CX144"/>
  <c r="CO144"/>
  <c r="AQ144"/>
  <c r="AM144"/>
  <c r="CH144" s="1"/>
  <c r="AG144"/>
  <c r="AC144"/>
  <c r="CC144" s="1"/>
  <c r="DA143"/>
  <c r="CK143"/>
  <c r="BY143"/>
  <c r="CU142"/>
  <c r="CK142"/>
  <c r="CX142"/>
  <c r="CO142"/>
  <c r="CD142"/>
  <c r="BY142"/>
  <c r="CQ141"/>
  <c r="CG141"/>
  <c r="BW141"/>
  <c r="CX141"/>
  <c r="BA141"/>
  <c r="AW141"/>
  <c r="CM141" s="1"/>
  <c r="AG141"/>
  <c r="AC141"/>
  <c r="CC141" s="1"/>
  <c r="DA140"/>
  <c r="CK140"/>
  <c r="BY140"/>
  <c r="CU139"/>
  <c r="CQ139"/>
  <c r="CA139"/>
  <c r="CY139"/>
  <c r="BK139"/>
  <c r="BL139" s="1"/>
  <c r="BG139"/>
  <c r="CR139" s="1"/>
  <c r="CO139"/>
  <c r="AQ139"/>
  <c r="AM139"/>
  <c r="CH139" s="1"/>
  <c r="AG139"/>
  <c r="AC139"/>
  <c r="CC139" s="1"/>
  <c r="DU138"/>
  <c r="DG138"/>
  <c r="DA138"/>
  <c r="CQ138"/>
  <c r="CA138"/>
  <c r="BK138"/>
  <c r="BL138" s="1"/>
  <c r="BG138"/>
  <c r="CR138" s="1"/>
  <c r="BA138"/>
  <c r="CS138"/>
  <c r="AW138"/>
  <c r="CM138" s="1"/>
  <c r="DA137"/>
  <c r="CU137"/>
  <c r="CK137"/>
  <c r="CS137"/>
  <c r="CO137"/>
  <c r="CI137"/>
  <c r="BY137"/>
  <c r="CL136"/>
  <c r="EG135"/>
  <c r="CL135"/>
  <c r="CB135"/>
  <c r="AJ135"/>
  <c r="AG135"/>
  <c r="CJ135"/>
  <c r="AC135"/>
  <c r="CC135" s="1"/>
  <c r="CL134"/>
  <c r="CN134"/>
  <c r="CJ132"/>
  <c r="CD132"/>
  <c r="EG131"/>
  <c r="CL131"/>
  <c r="CB131"/>
  <c r="CX131"/>
  <c r="CT131"/>
  <c r="AJ131"/>
  <c r="AG131"/>
  <c r="CJ131"/>
  <c r="AC131"/>
  <c r="CC131" s="1"/>
  <c r="CD130"/>
  <c r="CT129"/>
  <c r="EG127"/>
  <c r="CL127"/>
  <c r="CF127"/>
  <c r="BV127"/>
  <c r="CW127" s="1"/>
  <c r="BS127"/>
  <c r="AJ127"/>
  <c r="AG127"/>
  <c r="AC127"/>
  <c r="CC127" s="1"/>
  <c r="CN126"/>
  <c r="CX125"/>
  <c r="CT125"/>
  <c r="CD124"/>
  <c r="EG123"/>
  <c r="CP123"/>
  <c r="CB123"/>
  <c r="CX123"/>
  <c r="AJ123"/>
  <c r="AG123"/>
  <c r="AC123"/>
  <c r="CC123" s="1"/>
  <c r="CL122"/>
  <c r="CX122"/>
  <c r="CD122"/>
  <c r="CJ120"/>
  <c r="EG119"/>
  <c r="CP119"/>
  <c r="CF119"/>
  <c r="BV119"/>
  <c r="CW119" s="1"/>
  <c r="BS119"/>
  <c r="CT119"/>
  <c r="AJ119"/>
  <c r="AG119"/>
  <c r="CJ119"/>
  <c r="AC119"/>
  <c r="CC119" s="1"/>
  <c r="CD118"/>
  <c r="CD116"/>
  <c r="EG115"/>
  <c r="DP115"/>
  <c r="DL115"/>
  <c r="BW115"/>
  <c r="BP115"/>
  <c r="BK115"/>
  <c r="BL115" s="1"/>
  <c r="BG115"/>
  <c r="CR115" s="1"/>
  <c r="CT115"/>
  <c r="AT115"/>
  <c r="AQ115"/>
  <c r="AM115"/>
  <c r="CH115" s="1"/>
  <c r="Z115"/>
  <c r="W115"/>
  <c r="CB115"/>
  <c r="EJ114"/>
  <c r="EL114" s="1"/>
  <c r="DP114"/>
  <c r="DL114"/>
  <c r="BW114"/>
  <c r="BP114"/>
  <c r="AJ114"/>
  <c r="AG114"/>
  <c r="AC114"/>
  <c r="CC114" s="1"/>
  <c r="EH113"/>
  <c r="CZ113"/>
  <c r="CN113"/>
  <c r="CD113"/>
  <c r="EG111"/>
  <c r="DP111"/>
  <c r="DL111"/>
  <c r="CL111"/>
  <c r="CB111"/>
  <c r="BW111"/>
  <c r="BP111"/>
  <c r="BK111"/>
  <c r="BL111" s="1"/>
  <c r="BG111"/>
  <c r="CR111" s="1"/>
  <c r="AT111"/>
  <c r="AQ111"/>
  <c r="AM111"/>
  <c r="CH111" s="1"/>
  <c r="CI111"/>
  <c r="Z111"/>
  <c r="W111"/>
  <c r="BZ111"/>
  <c r="CA111"/>
  <c r="EJ110"/>
  <c r="EL110" s="1"/>
  <c r="DP110"/>
  <c r="DL110"/>
  <c r="BW110"/>
  <c r="BP110"/>
  <c r="AJ110"/>
  <c r="AG110"/>
  <c r="AC110"/>
  <c r="CC110" s="1"/>
  <c r="EJ109"/>
  <c r="EL109" s="1"/>
  <c r="EG109"/>
  <c r="DP109"/>
  <c r="DL109"/>
  <c r="CP109"/>
  <c r="CL109"/>
  <c r="CF109"/>
  <c r="BP109"/>
  <c r="CN109"/>
  <c r="AJ109"/>
  <c r="AG109"/>
  <c r="EH108"/>
  <c r="CZ108"/>
  <c r="CV108"/>
  <c r="CN108"/>
  <c r="CD107"/>
  <c r="EG106"/>
  <c r="DP106"/>
  <c r="DL106"/>
  <c r="CV106"/>
  <c r="BV106"/>
  <c r="CW106" s="1"/>
  <c r="BS106"/>
  <c r="BP106"/>
  <c r="BK106"/>
  <c r="BL106" s="1"/>
  <c r="BG106"/>
  <c r="CR106" s="1"/>
  <c r="AT106"/>
  <c r="AQ106"/>
  <c r="AM106"/>
  <c r="CH106" s="1"/>
  <c r="Z106"/>
  <c r="W106"/>
  <c r="EH105"/>
  <c r="K105" i="5" s="1"/>
  <c r="CZ105" i="3"/>
  <c r="CV105"/>
  <c r="CJ105"/>
  <c r="CT105"/>
  <c r="CD105"/>
  <c r="EG104"/>
  <c r="J104" i="5" s="1"/>
  <c r="DP104" i="3"/>
  <c r="DL104"/>
  <c r="BV104"/>
  <c r="CW104" s="1"/>
  <c r="BS104"/>
  <c r="BP104"/>
  <c r="BK104"/>
  <c r="BL104" s="1"/>
  <c r="BG104"/>
  <c r="CR104" s="1"/>
  <c r="AT104"/>
  <c r="AQ104"/>
  <c r="AM104"/>
  <c r="CH104" s="1"/>
  <c r="Z104"/>
  <c r="W104"/>
  <c r="S104"/>
  <c r="BX104" s="1"/>
  <c r="EH103"/>
  <c r="K103" i="5" s="1"/>
  <c r="CZ103" i="3"/>
  <c r="CV103"/>
  <c r="EG102"/>
  <c r="J102" i="5" s="1"/>
  <c r="DP102" i="3"/>
  <c r="DL102"/>
  <c r="BV102"/>
  <c r="CW102" s="1"/>
  <c r="BS102"/>
  <c r="BP102"/>
  <c r="BK102"/>
  <c r="BL102" s="1"/>
  <c r="BG102"/>
  <c r="CR102" s="1"/>
  <c r="AT102"/>
  <c r="AQ102"/>
  <c r="AM102"/>
  <c r="CH102" s="1"/>
  <c r="Z102"/>
  <c r="W102"/>
  <c r="S102"/>
  <c r="BX102" s="1"/>
  <c r="EH101"/>
  <c r="K101" i="5" s="1"/>
  <c r="CZ101" i="3"/>
  <c r="CV101"/>
  <c r="EG100"/>
  <c r="J100" i="5" s="1"/>
  <c r="DP100" i="3"/>
  <c r="DL100"/>
  <c r="CL100"/>
  <c r="CB100"/>
  <c r="BW100"/>
  <c r="BP100"/>
  <c r="BK100"/>
  <c r="BL100" s="1"/>
  <c r="BG100"/>
  <c r="CR100" s="1"/>
  <c r="AT100"/>
  <c r="AQ100"/>
  <c r="AM100"/>
  <c r="CH100" s="1"/>
  <c r="Z100"/>
  <c r="W100"/>
  <c r="S100"/>
  <c r="BX100" s="1"/>
  <c r="EH99"/>
  <c r="K99" i="5" s="1"/>
  <c r="CZ99" i="3"/>
  <c r="CB99"/>
  <c r="CT99"/>
  <c r="EG98"/>
  <c r="J98" i="5" s="1"/>
  <c r="DP98" i="3"/>
  <c r="DL98"/>
  <c r="CV98"/>
  <c r="CB98"/>
  <c r="BW98"/>
  <c r="BP98"/>
  <c r="CX98"/>
  <c r="BK98"/>
  <c r="BL98" s="1"/>
  <c r="BG98"/>
  <c r="CR98" s="1"/>
  <c r="AT98"/>
  <c r="AQ98"/>
  <c r="AM98"/>
  <c r="CH98" s="1"/>
  <c r="CI98"/>
  <c r="Z98"/>
  <c r="W98"/>
  <c r="S98"/>
  <c r="BX98" s="1"/>
  <c r="EH97"/>
  <c r="K97" i="5" s="1"/>
  <c r="CZ97" i="3"/>
  <c r="CB97"/>
  <c r="CT97"/>
  <c r="CJ97"/>
  <c r="CD97"/>
  <c r="EG96"/>
  <c r="J96" i="5" s="1"/>
  <c r="DP96" i="3"/>
  <c r="DL96"/>
  <c r="CV96"/>
  <c r="CB96"/>
  <c r="BW96"/>
  <c r="BP96"/>
  <c r="CX96"/>
  <c r="BK96"/>
  <c r="BL96" s="1"/>
  <c r="BG96"/>
  <c r="CR96" s="1"/>
  <c r="AT96"/>
  <c r="AQ96"/>
  <c r="AM96"/>
  <c r="CH96" s="1"/>
  <c r="CI96"/>
  <c r="Z96"/>
  <c r="W96"/>
  <c r="S96"/>
  <c r="BX96" s="1"/>
  <c r="EH95"/>
  <c r="K95" i="5" s="1"/>
  <c r="CZ95" i="3"/>
  <c r="CB95"/>
  <c r="CT95"/>
  <c r="EG94"/>
  <c r="J94" i="5" s="1"/>
  <c r="DP94" i="3"/>
  <c r="DL94"/>
  <c r="CV94"/>
  <c r="CL94"/>
  <c r="CB94"/>
  <c r="BW94"/>
  <c r="BP94"/>
  <c r="CX94"/>
  <c r="BK94"/>
  <c r="BL94" s="1"/>
  <c r="BG94"/>
  <c r="CR94" s="1"/>
  <c r="AT94"/>
  <c r="AQ94"/>
  <c r="AM94"/>
  <c r="CH94" s="1"/>
  <c r="CI94"/>
  <c r="Z94"/>
  <c r="W94"/>
  <c r="S94"/>
  <c r="BX94" s="1"/>
  <c r="EH93"/>
  <c r="K93" i="5" s="1"/>
  <c r="CZ93" i="3"/>
  <c r="CB93"/>
  <c r="EG92"/>
  <c r="J92" i="5" s="1"/>
  <c r="DP92" i="3"/>
  <c r="DL92"/>
  <c r="CV92"/>
  <c r="BV92"/>
  <c r="CW92" s="1"/>
  <c r="BS92"/>
  <c r="BP92"/>
  <c r="BK92"/>
  <c r="BL92" s="1"/>
  <c r="BG92"/>
  <c r="CR92" s="1"/>
  <c r="AT92"/>
  <c r="AQ92"/>
  <c r="AM92"/>
  <c r="CH92" s="1"/>
  <c r="Z92"/>
  <c r="W92"/>
  <c r="S92"/>
  <c r="BX92" s="1"/>
  <c r="EH91"/>
  <c r="K91" i="5" s="1"/>
  <c r="CZ91" i="3"/>
  <c r="CV91"/>
  <c r="CJ91"/>
  <c r="CT91"/>
  <c r="EG90"/>
  <c r="J90" i="5" s="1"/>
  <c r="DP90" i="3"/>
  <c r="DL90"/>
  <c r="BV90"/>
  <c r="CW90" s="1"/>
  <c r="BS90"/>
  <c r="BP90"/>
  <c r="BK90"/>
  <c r="BL90" s="1"/>
  <c r="BG90"/>
  <c r="CR90" s="1"/>
  <c r="AT90"/>
  <c r="AQ90"/>
  <c r="AM90"/>
  <c r="CH90" s="1"/>
  <c r="Z90"/>
  <c r="W90"/>
  <c r="S90"/>
  <c r="BX90" s="1"/>
  <c r="EH89"/>
  <c r="K89" i="5" s="1"/>
  <c r="CZ89" i="3"/>
  <c r="CV89"/>
  <c r="CJ89"/>
  <c r="CD89"/>
  <c r="EG88"/>
  <c r="J88" i="5" s="1"/>
  <c r="DP88" i="3"/>
  <c r="DL88"/>
  <c r="CL88"/>
  <c r="CB88"/>
  <c r="BW88"/>
  <c r="BP88"/>
  <c r="BK88"/>
  <c r="BL88" s="1"/>
  <c r="BG88"/>
  <c r="CR88" s="1"/>
  <c r="AT88"/>
  <c r="AQ88"/>
  <c r="AM88"/>
  <c r="CH88" s="1"/>
  <c r="Z88"/>
  <c r="W88"/>
  <c r="S88"/>
  <c r="BX88" s="1"/>
  <c r="EH87"/>
  <c r="K87" i="5" s="1"/>
  <c r="CZ87" i="3"/>
  <c r="CB87"/>
  <c r="CT87"/>
  <c r="CD87"/>
  <c r="EG86"/>
  <c r="J86" i="5" s="1"/>
  <c r="DP86" i="3"/>
  <c r="DL86"/>
  <c r="CV86"/>
  <c r="CL86"/>
  <c r="CB86"/>
  <c r="BW86"/>
  <c r="BP86"/>
  <c r="CX86"/>
  <c r="BK86"/>
  <c r="BL86" s="1"/>
  <c r="BG86"/>
  <c r="CR86" s="1"/>
  <c r="AT86"/>
  <c r="AQ86"/>
  <c r="AM86"/>
  <c r="CH86" s="1"/>
  <c r="Z86"/>
  <c r="W86"/>
  <c r="S86"/>
  <c r="BX86" s="1"/>
  <c r="EH85"/>
  <c r="K85" i="5" s="1"/>
  <c r="CZ85" i="3"/>
  <c r="CB85"/>
  <c r="EG84"/>
  <c r="J84" i="5" s="1"/>
  <c r="DP84" i="3"/>
  <c r="DL84"/>
  <c r="CV84"/>
  <c r="CL84"/>
  <c r="CB84"/>
  <c r="BW84"/>
  <c r="BP84"/>
  <c r="CX84"/>
  <c r="BK84"/>
  <c r="BL84" s="1"/>
  <c r="BG84"/>
  <c r="CR84" s="1"/>
  <c r="AT84"/>
  <c r="AQ84"/>
  <c r="AM84"/>
  <c r="CH84" s="1"/>
  <c r="Z84"/>
  <c r="W84"/>
  <c r="S84"/>
  <c r="BX84" s="1"/>
  <c r="EH83"/>
  <c r="K83" i="5" s="1"/>
  <c r="CZ83" i="3"/>
  <c r="CB83"/>
  <c r="EG82"/>
  <c r="J82" i="5" s="1"/>
  <c r="DP82" i="3"/>
  <c r="DL82"/>
  <c r="CV82"/>
  <c r="CB82"/>
  <c r="BW82"/>
  <c r="BP82"/>
  <c r="CX82"/>
  <c r="BK82"/>
  <c r="BL82" s="1"/>
  <c r="BG82"/>
  <c r="CR82" s="1"/>
  <c r="AT82"/>
  <c r="AQ82"/>
  <c r="CN82"/>
  <c r="AM82"/>
  <c r="CH82" s="1"/>
  <c r="Z82"/>
  <c r="W82"/>
  <c r="S82"/>
  <c r="BX82" s="1"/>
  <c r="EH81"/>
  <c r="K81" i="5" s="1"/>
  <c r="CZ81" i="3"/>
  <c r="CB81"/>
  <c r="CJ81"/>
  <c r="EG80"/>
  <c r="J80" i="5" s="1"/>
  <c r="DP80" i="3"/>
  <c r="DL80"/>
  <c r="CV80"/>
  <c r="CB80"/>
  <c r="BW80"/>
  <c r="BP80"/>
  <c r="CX80"/>
  <c r="BK80"/>
  <c r="BL80" s="1"/>
  <c r="BG80"/>
  <c r="CR80" s="1"/>
  <c r="AT80"/>
  <c r="AQ80"/>
  <c r="CN80"/>
  <c r="AM80"/>
  <c r="CH80" s="1"/>
  <c r="Z80"/>
  <c r="W80"/>
  <c r="S80"/>
  <c r="BX80" s="1"/>
  <c r="EH79"/>
  <c r="K79" i="5" s="1"/>
  <c r="CZ79" i="3"/>
  <c r="CB79"/>
  <c r="CJ79"/>
  <c r="CD79"/>
  <c r="EG78"/>
  <c r="J78" i="5" s="1"/>
  <c r="DP78" i="3"/>
  <c r="DL78"/>
  <c r="CV78"/>
  <c r="CB78"/>
  <c r="BW78"/>
  <c r="BP78"/>
  <c r="CX78"/>
  <c r="BK78"/>
  <c r="BL78" s="1"/>
  <c r="BG78"/>
  <c r="CR78" s="1"/>
  <c r="AT78"/>
  <c r="AQ78"/>
  <c r="CN78"/>
  <c r="AM78"/>
  <c r="CH78" s="1"/>
  <c r="Z78"/>
  <c r="W78"/>
  <c r="S78"/>
  <c r="BX78" s="1"/>
  <c r="EH77"/>
  <c r="K77" i="5" s="1"/>
  <c r="CZ77" i="3"/>
  <c r="EG76"/>
  <c r="J76" i="5" s="1"/>
  <c r="DP76" i="3"/>
  <c r="DL76"/>
  <c r="CV76"/>
  <c r="CB76"/>
  <c r="BW76"/>
  <c r="BP76"/>
  <c r="CX76"/>
  <c r="BK76"/>
  <c r="BL76" s="1"/>
  <c r="BG76"/>
  <c r="CR76" s="1"/>
  <c r="AT76"/>
  <c r="AQ76"/>
  <c r="AM76"/>
  <c r="CH76" s="1"/>
  <c r="Z76"/>
  <c r="W76"/>
  <c r="S76"/>
  <c r="BX76" s="1"/>
  <c r="EH75"/>
  <c r="K75" i="5" s="1"/>
  <c r="CZ75" i="3"/>
  <c r="CT75"/>
  <c r="EG74"/>
  <c r="J74" i="5" s="1"/>
  <c r="DP74" i="3"/>
  <c r="DL74"/>
  <c r="CV74"/>
  <c r="CB74"/>
  <c r="BW74"/>
  <c r="BP74"/>
  <c r="CX74"/>
  <c r="BK74"/>
  <c r="BL74" s="1"/>
  <c r="BG74"/>
  <c r="CR74" s="1"/>
  <c r="AT74"/>
  <c r="AQ74"/>
  <c r="CN74"/>
  <c r="AM74"/>
  <c r="CH74" s="1"/>
  <c r="Z74"/>
  <c r="W74"/>
  <c r="S74"/>
  <c r="BX74" s="1"/>
  <c r="EH73"/>
  <c r="K73" i="5" s="1"/>
  <c r="CZ73" i="3"/>
  <c r="CL73"/>
  <c r="CB73"/>
  <c r="CX73"/>
  <c r="EG72"/>
  <c r="J72" i="5" s="1"/>
  <c r="DP72" i="3"/>
  <c r="DL72"/>
  <c r="CB72"/>
  <c r="BW72"/>
  <c r="BP72"/>
  <c r="BK72"/>
  <c r="BL72" s="1"/>
  <c r="BG72"/>
  <c r="CR72" s="1"/>
  <c r="AT72"/>
  <c r="AQ72"/>
  <c r="AM72"/>
  <c r="CH72" s="1"/>
  <c r="Z72"/>
  <c r="W72"/>
  <c r="S72"/>
  <c r="BX72" s="1"/>
  <c r="EH71"/>
  <c r="K71" i="5" s="1"/>
  <c r="CZ71" i="3"/>
  <c r="CT71"/>
  <c r="EG70"/>
  <c r="J70" i="5" s="1"/>
  <c r="DP70" i="3"/>
  <c r="DL70"/>
  <c r="CV70"/>
  <c r="CB70"/>
  <c r="BW70"/>
  <c r="BP70"/>
  <c r="CX70"/>
  <c r="BK70"/>
  <c r="BL70" s="1"/>
  <c r="BG70"/>
  <c r="CR70" s="1"/>
  <c r="AT70"/>
  <c r="AQ70"/>
  <c r="CN70"/>
  <c r="AM70"/>
  <c r="CH70" s="1"/>
  <c r="Z70"/>
  <c r="W70"/>
  <c r="S70"/>
  <c r="BX70" s="1"/>
  <c r="EH69"/>
  <c r="K69" i="5" s="1"/>
  <c r="CZ69" i="3"/>
  <c r="CL69"/>
  <c r="CT69"/>
  <c r="EG68"/>
  <c r="J68" i="5" s="1"/>
  <c r="DP68" i="3"/>
  <c r="DL68"/>
  <c r="CV68"/>
  <c r="CL68"/>
  <c r="CB68"/>
  <c r="BW68"/>
  <c r="BP68"/>
  <c r="CX68"/>
  <c r="BK68"/>
  <c r="BL68" s="1"/>
  <c r="BG68"/>
  <c r="CR68" s="1"/>
  <c r="AT68"/>
  <c r="AQ68"/>
  <c r="AM68"/>
  <c r="CH68" s="1"/>
  <c r="Z68"/>
  <c r="W68"/>
  <c r="S68"/>
  <c r="BX68" s="1"/>
  <c r="EH67"/>
  <c r="K67" i="5" s="1"/>
  <c r="CZ67" i="3"/>
  <c r="CL67"/>
  <c r="CN67"/>
  <c r="EG66"/>
  <c r="J66" i="5" s="1"/>
  <c r="DP66" i="3"/>
  <c r="DL66"/>
  <c r="CV66"/>
  <c r="CL66"/>
  <c r="CB66"/>
  <c r="BW66"/>
  <c r="BP66"/>
  <c r="CX66"/>
  <c r="BK66"/>
  <c r="BL66" s="1"/>
  <c r="BG66"/>
  <c r="CR66" s="1"/>
  <c r="AT66"/>
  <c r="AQ66"/>
  <c r="AM66"/>
  <c r="CH66" s="1"/>
  <c r="Z66"/>
  <c r="W66"/>
  <c r="S66"/>
  <c r="BX66" s="1"/>
  <c r="EH65"/>
  <c r="K65" i="5" s="1"/>
  <c r="CZ65" i="3"/>
  <c r="CL65"/>
  <c r="CT65"/>
  <c r="EG64"/>
  <c r="J64" i="5" s="1"/>
  <c r="DP64" i="3"/>
  <c r="DL64"/>
  <c r="CV64"/>
  <c r="CL64"/>
  <c r="CB64"/>
  <c r="BW64"/>
  <c r="BP64"/>
  <c r="CX64"/>
  <c r="BK64"/>
  <c r="BL64" s="1"/>
  <c r="BG64"/>
  <c r="CR64" s="1"/>
  <c r="AT64"/>
  <c r="AQ64"/>
  <c r="AM64"/>
  <c r="CH64" s="1"/>
  <c r="Z64"/>
  <c r="W64"/>
  <c r="S64"/>
  <c r="BX64" s="1"/>
  <c r="EH63"/>
  <c r="K63" i="5" s="1"/>
  <c r="CZ63" i="3"/>
  <c r="CL63"/>
  <c r="EG62"/>
  <c r="J62" i="5" s="1"/>
  <c r="DP62" i="3"/>
  <c r="DL62"/>
  <c r="CV62"/>
  <c r="CL62"/>
  <c r="CB62"/>
  <c r="BW62"/>
  <c r="BP62"/>
  <c r="CX62"/>
  <c r="BK62"/>
  <c r="BL62" s="1"/>
  <c r="BG62"/>
  <c r="CR62" s="1"/>
  <c r="AT62"/>
  <c r="AQ62"/>
  <c r="AM62"/>
  <c r="CH62" s="1"/>
  <c r="Z62"/>
  <c r="W62"/>
  <c r="S62"/>
  <c r="BX62" s="1"/>
  <c r="EH61"/>
  <c r="K61" i="5" s="1"/>
  <c r="DU61" i="3"/>
  <c r="DG61"/>
  <c r="CZ61"/>
  <c r="CL61"/>
  <c r="AJ61"/>
  <c r="AG61"/>
  <c r="AC61"/>
  <c r="CC61" s="1"/>
  <c r="DU59"/>
  <c r="DG59"/>
  <c r="CZ59"/>
  <c r="CL59"/>
  <c r="AJ59"/>
  <c r="AG59"/>
  <c r="AC59"/>
  <c r="CC59" s="1"/>
  <c r="CJ58"/>
  <c r="CN57"/>
  <c r="CU56"/>
  <c r="CX56"/>
  <c r="BD56"/>
  <c r="BA56"/>
  <c r="AW56"/>
  <c r="CM56" s="1"/>
  <c r="CN56"/>
  <c r="CJ56"/>
  <c r="CQ55"/>
  <c r="CK55"/>
  <c r="CA55"/>
  <c r="DA53"/>
  <c r="CK52"/>
  <c r="BK52"/>
  <c r="BL52" s="1"/>
  <c r="BG52"/>
  <c r="CR52" s="1"/>
  <c r="CA61"/>
  <c r="B61" i="5"/>
  <c r="CA59" i="3"/>
  <c r="B59" i="5"/>
  <c r="CB57" i="3"/>
  <c r="B57" i="5"/>
  <c r="S55" i="3"/>
  <c r="BX55" s="1"/>
  <c r="E55" i="5"/>
  <c r="BS54" i="3"/>
  <c r="E54" i="5"/>
  <c r="BS53" i="3"/>
  <c r="E53" i="5"/>
  <c r="BS51" i="3"/>
  <c r="E51" i="5"/>
  <c r="BS50" i="3"/>
  <c r="E50" i="5"/>
  <c r="P49" i="3"/>
  <c r="E49" i="5"/>
  <c r="P43" i="3"/>
  <c r="E43" i="5"/>
  <c r="CA42" i="3"/>
  <c r="B42" i="5"/>
  <c r="P41" i="3"/>
  <c r="E41" i="5"/>
  <c r="P38" i="3"/>
  <c r="E38" i="5"/>
  <c r="P37" i="3"/>
  <c r="E37" i="5"/>
  <c r="P36" i="3"/>
  <c r="E36" i="5"/>
  <c r="P35" i="3"/>
  <c r="E35" i="5"/>
  <c r="P34" i="3"/>
  <c r="E34" i="5"/>
  <c r="P33" i="3"/>
  <c r="E33" i="5"/>
  <c r="BS26" i="3"/>
  <c r="E26" i="5"/>
  <c r="CA25" i="3"/>
  <c r="B25" i="5"/>
  <c r="EG14" i="3"/>
  <c r="J14" i="5" s="1"/>
  <c r="B14"/>
  <c r="EG6" i="3"/>
  <c r="J6" i="5" s="1"/>
  <c r="B6"/>
  <c r="CX61" i="3"/>
  <c r="CN61"/>
  <c r="CX60"/>
  <c r="CT58"/>
  <c r="CX57"/>
  <c r="CT56"/>
  <c r="CT55"/>
  <c r="CO55"/>
  <c r="CJ55"/>
  <c r="BZ55"/>
  <c r="CY54"/>
  <c r="CI54"/>
  <c r="BY54"/>
  <c r="CS53"/>
  <c r="CI53"/>
  <c r="BY53"/>
  <c r="CI52"/>
  <c r="DA51"/>
  <c r="CA51"/>
  <c r="BY51"/>
  <c r="CK50"/>
  <c r="CG50"/>
  <c r="CN50"/>
  <c r="CD50"/>
  <c r="BY50"/>
  <c r="CQ49"/>
  <c r="CG49"/>
  <c r="CN49"/>
  <c r="CI49"/>
  <c r="BZ49"/>
  <c r="CQ48"/>
  <c r="CG48"/>
  <c r="BW48"/>
  <c r="BA48"/>
  <c r="AW48"/>
  <c r="CM48" s="1"/>
  <c r="AQ48"/>
  <c r="CN48"/>
  <c r="CI48"/>
  <c r="DU47"/>
  <c r="DG47"/>
  <c r="DA47"/>
  <c r="CK47"/>
  <c r="CG47"/>
  <c r="BW47"/>
  <c r="BA47"/>
  <c r="AW47"/>
  <c r="CM47" s="1"/>
  <c r="AQ47"/>
  <c r="CN47"/>
  <c r="AM47"/>
  <c r="CH47" s="1"/>
  <c r="AG47"/>
  <c r="CJ47"/>
  <c r="DU46"/>
  <c r="DG46"/>
  <c r="DA46"/>
  <c r="CU46"/>
  <c r="CQ46"/>
  <c r="CI46"/>
  <c r="CA46"/>
  <c r="BK46"/>
  <c r="BL46" s="1"/>
  <c r="DU45"/>
  <c r="DG45"/>
  <c r="DA45"/>
  <c r="CU45"/>
  <c r="CK45"/>
  <c r="CA45"/>
  <c r="BK45"/>
  <c r="BL45" s="1"/>
  <c r="BG45"/>
  <c r="CR45" s="1"/>
  <c r="CS45"/>
  <c r="AG45"/>
  <c r="DU44"/>
  <c r="DG44"/>
  <c r="DA44"/>
  <c r="CU44"/>
  <c r="CK44"/>
  <c r="CA44"/>
  <c r="BK44"/>
  <c r="BL44" s="1"/>
  <c r="BG44"/>
  <c r="CR44" s="1"/>
  <c r="CS44"/>
  <c r="AG44"/>
  <c r="DA43"/>
  <c r="CU43"/>
  <c r="CK43"/>
  <c r="CA43"/>
  <c r="CS43"/>
  <c r="CD43"/>
  <c r="BZ43"/>
  <c r="DU42"/>
  <c r="DG42"/>
  <c r="BW42"/>
  <c r="CY42"/>
  <c r="BK42"/>
  <c r="BL42" s="1"/>
  <c r="BG42"/>
  <c r="CR42" s="1"/>
  <c r="BA42"/>
  <c r="CS42"/>
  <c r="AW42"/>
  <c r="CM42" s="1"/>
  <c r="AG42"/>
  <c r="AC42"/>
  <c r="CC42" s="1"/>
  <c r="W42"/>
  <c r="EJ41"/>
  <c r="DA41"/>
  <c r="CQ41"/>
  <c r="CG41"/>
  <c r="CD41"/>
  <c r="BZ41"/>
  <c r="CU40"/>
  <c r="CK40"/>
  <c r="CG40"/>
  <c r="BW40"/>
  <c r="CY40"/>
  <c r="CO40"/>
  <c r="AQ40"/>
  <c r="AM40"/>
  <c r="CH40" s="1"/>
  <c r="AG40"/>
  <c r="CJ40"/>
  <c r="DU39"/>
  <c r="DG39"/>
  <c r="DA39"/>
  <c r="CK39"/>
  <c r="CG39"/>
  <c r="BW39"/>
  <c r="BA39"/>
  <c r="DA38"/>
  <c r="CU38"/>
  <c r="CQ38"/>
  <c r="CG38"/>
  <c r="CO38"/>
  <c r="CI38"/>
  <c r="BZ38"/>
  <c r="CU37"/>
  <c r="CK37"/>
  <c r="CA37"/>
  <c r="CY37"/>
  <c r="CS37"/>
  <c r="CO37"/>
  <c r="CI37"/>
  <c r="BZ37"/>
  <c r="CK36"/>
  <c r="CA36"/>
  <c r="CT36"/>
  <c r="CD36"/>
  <c r="BZ36"/>
  <c r="CK35"/>
  <c r="CG35"/>
  <c r="BZ35"/>
  <c r="CQ34"/>
  <c r="CI34"/>
  <c r="CA34"/>
  <c r="CT34"/>
  <c r="BZ34"/>
  <c r="CK33"/>
  <c r="CG33"/>
  <c r="BZ33"/>
  <c r="CQ32"/>
  <c r="CI32"/>
  <c r="CA32"/>
  <c r="BK32"/>
  <c r="BL32" s="1"/>
  <c r="BG32"/>
  <c r="CR32" s="1"/>
  <c r="BA32"/>
  <c r="CT32"/>
  <c r="DU31"/>
  <c r="DG31"/>
  <c r="DA31"/>
  <c r="CQ31"/>
  <c r="CG31"/>
  <c r="BW31"/>
  <c r="BA31"/>
  <c r="AW31"/>
  <c r="CM31" s="1"/>
  <c r="AG31"/>
  <c r="DU30"/>
  <c r="DG30"/>
  <c r="DA30"/>
  <c r="CU30"/>
  <c r="CQ30"/>
  <c r="CG30"/>
  <c r="CO30"/>
  <c r="CI30"/>
  <c r="CE30"/>
  <c r="CU29"/>
  <c r="CA29"/>
  <c r="CY29"/>
  <c r="BA29"/>
  <c r="AW29"/>
  <c r="CM29" s="1"/>
  <c r="AG29"/>
  <c r="DU28"/>
  <c r="DG28"/>
  <c r="CQ28"/>
  <c r="BW28"/>
  <c r="W28"/>
  <c r="DU27"/>
  <c r="DG27"/>
  <c r="CQ27"/>
  <c r="CA27"/>
  <c r="BK27"/>
  <c r="BL27" s="1"/>
  <c r="BG27"/>
  <c r="CR27" s="1"/>
  <c r="AQ27"/>
  <c r="AM27"/>
  <c r="CH27" s="1"/>
  <c r="AG27"/>
  <c r="CJ27"/>
  <c r="AC27"/>
  <c r="CC27" s="1"/>
  <c r="W27"/>
  <c r="CD27"/>
  <c r="CT26"/>
  <c r="BK25"/>
  <c r="BL25" s="1"/>
  <c r="BG25"/>
  <c r="CR25" s="1"/>
  <c r="AQ25"/>
  <c r="AM25"/>
  <c r="CH25" s="1"/>
  <c r="CI25"/>
  <c r="W25"/>
  <c r="CY24"/>
  <c r="BY24"/>
  <c r="BA22"/>
  <c r="CS22"/>
  <c r="CY21"/>
  <c r="BA21"/>
  <c r="CN21"/>
  <c r="CN19"/>
  <c r="CD19"/>
  <c r="AG18"/>
  <c r="CI18"/>
  <c r="EG17"/>
  <c r="J17" i="5" s="1"/>
  <c r="AQ17" i="3"/>
  <c r="BA16"/>
  <c r="CN16"/>
  <c r="AG16"/>
  <c r="CY15"/>
  <c r="CD15"/>
  <c r="BK14"/>
  <c r="BL14" s="1"/>
  <c r="W14"/>
  <c r="CD14"/>
  <c r="EG13"/>
  <c r="J13" i="5" s="1"/>
  <c r="CS13" i="3"/>
  <c r="CY13"/>
  <c r="AQ13"/>
  <c r="W13"/>
  <c r="W12"/>
  <c r="CT11"/>
  <c r="AQ11"/>
  <c r="W11"/>
  <c r="CS10"/>
  <c r="CT10"/>
  <c r="W10"/>
  <c r="BZ9"/>
  <c r="BA8"/>
  <c r="CT8"/>
  <c r="DP7"/>
  <c r="CY7"/>
  <c r="BA7"/>
  <c r="CT7"/>
  <c r="CD7"/>
  <c r="DP6"/>
  <c r="BK6"/>
  <c r="BL6" s="1"/>
  <c r="BA6"/>
  <c r="BD6" s="1"/>
  <c r="AQ6"/>
  <c r="CN6"/>
  <c r="AG6"/>
  <c r="EG5"/>
  <c r="J5" i="5" s="1"/>
  <c r="DG5" i="3"/>
  <c r="DL5" s="1"/>
  <c r="CY5"/>
  <c r="CN5"/>
  <c r="AI204" i="2"/>
  <c r="AL204" s="1"/>
  <c r="AI202"/>
  <c r="AL202" s="1"/>
  <c r="AI200"/>
  <c r="AL200" s="1"/>
  <c r="AI198"/>
  <c r="AL198" s="1"/>
  <c r="AI196"/>
  <c r="AL196" s="1"/>
  <c r="AI194"/>
  <c r="AL194" s="1"/>
  <c r="AI192"/>
  <c r="AL192" s="1"/>
  <c r="AI190"/>
  <c r="AL190" s="1"/>
  <c r="AI188"/>
  <c r="AL188" s="1"/>
  <c r="AI186"/>
  <c r="AL186" s="1"/>
  <c r="AI184"/>
  <c r="AL184" s="1"/>
  <c r="AI182"/>
  <c r="AL182" s="1"/>
  <c r="AI180"/>
  <c r="AI178"/>
  <c r="AI176"/>
  <c r="AI174"/>
  <c r="AI172"/>
  <c r="AI170"/>
  <c r="AI168"/>
  <c r="AI166"/>
  <c r="AI164"/>
  <c r="AI162"/>
  <c r="AI159"/>
  <c r="AL159" s="1"/>
  <c r="AO159" s="1"/>
  <c r="AI155"/>
  <c r="AL155" s="1"/>
  <c r="AO155" s="1"/>
  <c r="AI151"/>
  <c r="AL151" s="1"/>
  <c r="AO151" s="1"/>
  <c r="AI147"/>
  <c r="AL147" s="1"/>
  <c r="AO147" s="1"/>
  <c r="AI143"/>
  <c r="AL143" s="1"/>
  <c r="AO143" s="1"/>
  <c r="AI139"/>
  <c r="AL139" s="1"/>
  <c r="AO139" s="1"/>
  <c r="AI135"/>
  <c r="AL135" s="1"/>
  <c r="AO135" s="1"/>
  <c r="P48" i="3"/>
  <c r="E48" i="5"/>
  <c r="P47" i="3"/>
  <c r="E47" i="5"/>
  <c r="P46" i="3"/>
  <c r="E46" i="5"/>
  <c r="P45" i="3"/>
  <c r="E45" i="5"/>
  <c r="P44" i="3"/>
  <c r="E44" i="5"/>
  <c r="P42" i="3"/>
  <c r="E42" i="5"/>
  <c r="P40" i="3"/>
  <c r="E40" i="5"/>
  <c r="P39" i="3"/>
  <c r="E39" i="5"/>
  <c r="P32" i="3"/>
  <c r="E32" i="5"/>
  <c r="P31" i="3"/>
  <c r="E31" i="5"/>
  <c r="P30" i="3"/>
  <c r="E30" i="5"/>
  <c r="BS29" i="3"/>
  <c r="E29" i="5"/>
  <c r="BS28" i="3"/>
  <c r="E28" i="5"/>
  <c r="BS27" i="3"/>
  <c r="E27" i="5"/>
  <c r="CA26" i="3"/>
  <c r="B26" i="5"/>
  <c r="BS25" i="3"/>
  <c r="E25" i="5"/>
  <c r="EG12" i="3"/>
  <c r="J12" i="5" s="1"/>
  <c r="B12"/>
  <c r="CS49" i="3"/>
  <c r="CS48"/>
  <c r="CY47"/>
  <c r="CI45"/>
  <c r="CI44"/>
  <c r="CI43"/>
  <c r="CY41"/>
  <c r="CS41"/>
  <c r="CI41"/>
  <c r="CY39"/>
  <c r="CI36"/>
  <c r="CY31"/>
  <c r="CS31"/>
  <c r="CI31"/>
  <c r="CI29"/>
  <c r="CI26"/>
  <c r="CY25"/>
  <c r="BA24"/>
  <c r="AG24"/>
  <c r="CY23"/>
  <c r="BA23"/>
  <c r="AG23"/>
  <c r="AG22"/>
  <c r="BA20"/>
  <c r="BA17"/>
  <c r="AG17"/>
  <c r="CY16"/>
  <c r="BA15"/>
  <c r="CY14"/>
  <c r="AQ14"/>
  <c r="AG13"/>
  <c r="BA12"/>
  <c r="AG12"/>
  <c r="CY11"/>
  <c r="AG11"/>
  <c r="AG10"/>
  <c r="BA9"/>
  <c r="CO9"/>
  <c r="AG8"/>
  <c r="CY6"/>
  <c r="W6"/>
  <c r="P188" i="2"/>
  <c r="S188" s="1"/>
  <c r="P186"/>
  <c r="S186" s="1"/>
  <c r="P184"/>
  <c r="S184" s="1"/>
  <c r="P182"/>
  <c r="S182" s="1"/>
  <c r="P180"/>
  <c r="S180" s="1"/>
  <c r="P178"/>
  <c r="S178" s="1"/>
  <c r="P176"/>
  <c r="S176" s="1"/>
  <c r="P174"/>
  <c r="S174" s="1"/>
  <c r="P172"/>
  <c r="S172" s="1"/>
  <c r="P170"/>
  <c r="S170" s="1"/>
  <c r="P168"/>
  <c r="S168" s="1"/>
  <c r="P166"/>
  <c r="S166" s="1"/>
  <c r="P164"/>
  <c r="S164" s="1"/>
  <c r="P162"/>
  <c r="S162" s="1"/>
  <c r="P160"/>
  <c r="S160" s="1"/>
  <c r="P158"/>
  <c r="S158" s="1"/>
  <c r="P156"/>
  <c r="S156" s="1"/>
  <c r="P154"/>
  <c r="S154" s="1"/>
  <c r="P152"/>
  <c r="S152" s="1"/>
  <c r="P150"/>
  <c r="S150" s="1"/>
  <c r="P148"/>
  <c r="S148" s="1"/>
  <c r="P146"/>
  <c r="S146" s="1"/>
  <c r="P144"/>
  <c r="S144" s="1"/>
  <c r="P142"/>
  <c r="S142" s="1"/>
  <c r="P140"/>
  <c r="S140" s="1"/>
  <c r="P138"/>
  <c r="S138" s="1"/>
  <c r="P136"/>
  <c r="S136" s="1"/>
  <c r="P134"/>
  <c r="S134" s="1"/>
  <c r="P132"/>
  <c r="S132" s="1"/>
  <c r="P130"/>
  <c r="S130" s="1"/>
  <c r="P128"/>
  <c r="S128" s="1"/>
  <c r="P126"/>
  <c r="S126" s="1"/>
  <c r="P124"/>
  <c r="S124" s="1"/>
  <c r="P122"/>
  <c r="S122" s="1"/>
  <c r="P120"/>
  <c r="S120" s="1"/>
  <c r="P118"/>
  <c r="S118" s="1"/>
  <c r="P116"/>
  <c r="S116" s="1"/>
  <c r="P114"/>
  <c r="S114" s="1"/>
  <c r="P112"/>
  <c r="S112" s="1"/>
  <c r="P110"/>
  <c r="S110" s="1"/>
  <c r="P108"/>
  <c r="S108" s="1"/>
  <c r="P106"/>
  <c r="S106" s="1"/>
  <c r="P104"/>
  <c r="S104" s="1"/>
  <c r="P102"/>
  <c r="S102" s="1"/>
  <c r="P100"/>
  <c r="S100" s="1"/>
  <c r="P98"/>
  <c r="S98" s="1"/>
  <c r="P96"/>
  <c r="S96" s="1"/>
  <c r="P94"/>
  <c r="S94" s="1"/>
  <c r="P92"/>
  <c r="S92" s="1"/>
  <c r="P90"/>
  <c r="S90" s="1"/>
  <c r="P88"/>
  <c r="S88" s="1"/>
  <c r="P86"/>
  <c r="S86" s="1"/>
  <c r="P84"/>
  <c r="S84" s="1"/>
  <c r="P82"/>
  <c r="S82" s="1"/>
  <c r="P80"/>
  <c r="S80" s="1"/>
  <c r="P78"/>
  <c r="S78" s="1"/>
  <c r="P76"/>
  <c r="S76" s="1"/>
  <c r="P74"/>
  <c r="S74" s="1"/>
  <c r="P72"/>
  <c r="S72" s="1"/>
  <c r="P70"/>
  <c r="S70" s="1"/>
  <c r="P68"/>
  <c r="S68" s="1"/>
  <c r="P66"/>
  <c r="S66" s="1"/>
  <c r="P64"/>
  <c r="S64" s="1"/>
  <c r="P62"/>
  <c r="S62" s="1"/>
  <c r="P60"/>
  <c r="S60" s="1"/>
  <c r="P58"/>
  <c r="S58" s="1"/>
  <c r="P56"/>
  <c r="S56" s="1"/>
  <c r="P54"/>
  <c r="S54" s="1"/>
  <c r="P52"/>
  <c r="S52" s="1"/>
  <c r="P50"/>
  <c r="S50" s="1"/>
  <c r="P48"/>
  <c r="S48" s="1"/>
  <c r="P46"/>
  <c r="S46" s="1"/>
  <c r="P44"/>
  <c r="S44" s="1"/>
  <c r="P42"/>
  <c r="S42" s="1"/>
  <c r="P40"/>
  <c r="S40" s="1"/>
  <c r="P38"/>
  <c r="S38" s="1"/>
  <c r="P36"/>
  <c r="S36" s="1"/>
  <c r="P34"/>
  <c r="S34" s="1"/>
  <c r="P32"/>
  <c r="S32" s="1"/>
  <c r="P30"/>
  <c r="S30" s="1"/>
  <c r="P28"/>
  <c r="S28" s="1"/>
  <c r="P26"/>
  <c r="S26" s="1"/>
  <c r="P24"/>
  <c r="S24" s="1"/>
  <c r="P22"/>
  <c r="S22" s="1"/>
  <c r="P20"/>
  <c r="S20" s="1"/>
  <c r="P18"/>
  <c r="S18" s="1"/>
  <c r="P16"/>
  <c r="S16" s="1"/>
  <c r="P14"/>
  <c r="S14" s="1"/>
  <c r="P12"/>
  <c r="S12" s="1"/>
  <c r="P10"/>
  <c r="S10" s="1"/>
  <c r="P8"/>
  <c r="S8" s="1"/>
  <c r="P6"/>
  <c r="S6" s="1"/>
  <c r="Z205"/>
  <c r="AC205" s="1"/>
  <c r="Z203"/>
  <c r="AC203" s="1"/>
  <c r="Z201"/>
  <c r="AC201" s="1"/>
  <c r="Z199"/>
  <c r="AC199" s="1"/>
  <c r="Z197"/>
  <c r="AC197" s="1"/>
  <c r="Z195"/>
  <c r="AC195" s="1"/>
  <c r="Z193"/>
  <c r="AC193" s="1"/>
  <c r="Z191"/>
  <c r="AC191" s="1"/>
  <c r="Z189"/>
  <c r="AC189" s="1"/>
  <c r="Z187"/>
  <c r="AC187" s="1"/>
  <c r="BX187" s="1"/>
  <c r="Z185"/>
  <c r="AC185" s="1"/>
  <c r="BX185" s="1"/>
  <c r="Z183"/>
  <c r="AC183" s="1"/>
  <c r="BX183" s="1"/>
  <c r="Z181"/>
  <c r="AC181" s="1"/>
  <c r="BX181" s="1"/>
  <c r="Z179"/>
  <c r="AC179" s="1"/>
  <c r="BX179" s="1"/>
  <c r="Z177"/>
  <c r="AC177" s="1"/>
  <c r="BX177" s="1"/>
  <c r="Z175"/>
  <c r="AC175" s="1"/>
  <c r="Z173"/>
  <c r="AC173" s="1"/>
  <c r="Z171"/>
  <c r="AC171" s="1"/>
  <c r="Z169"/>
  <c r="AC169" s="1"/>
  <c r="Z167"/>
  <c r="AC167" s="1"/>
  <c r="Z165"/>
  <c r="AC165" s="1"/>
  <c r="Z163"/>
  <c r="AC163" s="1"/>
  <c r="Z161"/>
  <c r="AC161" s="1"/>
  <c r="Z159"/>
  <c r="AC159" s="1"/>
  <c r="Z157"/>
  <c r="AC157" s="1"/>
  <c r="Z155"/>
  <c r="AC155" s="1"/>
  <c r="Z153"/>
  <c r="AC153" s="1"/>
  <c r="Z151"/>
  <c r="AC151" s="1"/>
  <c r="Z149"/>
  <c r="AC149" s="1"/>
  <c r="Z147"/>
  <c r="AC147" s="1"/>
  <c r="Z145"/>
  <c r="AC145" s="1"/>
  <c r="Z143"/>
  <c r="AC143" s="1"/>
  <c r="Z141"/>
  <c r="AC141" s="1"/>
  <c r="Z139"/>
  <c r="AC139" s="1"/>
  <c r="Z137"/>
  <c r="AC137" s="1"/>
  <c r="Z135"/>
  <c r="AC135" s="1"/>
  <c r="Z133"/>
  <c r="AC133" s="1"/>
  <c r="Z131"/>
  <c r="Z129"/>
  <c r="Z127"/>
  <c r="Z125"/>
  <c r="Z123"/>
  <c r="Z121"/>
  <c r="Z119"/>
  <c r="Z117"/>
  <c r="Z115"/>
  <c r="Z113"/>
  <c r="Z111"/>
  <c r="Z109"/>
  <c r="Z107"/>
  <c r="Z105"/>
  <c r="Z103"/>
  <c r="Z101"/>
  <c r="Z99"/>
  <c r="Z97"/>
  <c r="Z95"/>
  <c r="Z93"/>
  <c r="Z91"/>
  <c r="Z89"/>
  <c r="Z87"/>
  <c r="Z85"/>
  <c r="Z83"/>
  <c r="Z81"/>
  <c r="Z79"/>
  <c r="Z77"/>
  <c r="Z75"/>
  <c r="Z73"/>
  <c r="Z71"/>
  <c r="Z69"/>
  <c r="Z67"/>
  <c r="Z65"/>
  <c r="Z63"/>
  <c r="Z61"/>
  <c r="Z59"/>
  <c r="Z57"/>
  <c r="Z55"/>
  <c r="Z53"/>
  <c r="Z51"/>
  <c r="Z49"/>
  <c r="Z47"/>
  <c r="Z45"/>
  <c r="Z43"/>
  <c r="Z41"/>
  <c r="Z39"/>
  <c r="Z37"/>
  <c r="Z35"/>
  <c r="Z33"/>
  <c r="Z31"/>
  <c r="Z29"/>
  <c r="Z27"/>
  <c r="Z25"/>
  <c r="Z23"/>
  <c r="Z21"/>
  <c r="Z19"/>
  <c r="Z17"/>
  <c r="Z15"/>
  <c r="Z13"/>
  <c r="Z11"/>
  <c r="Z9"/>
  <c r="Z7"/>
  <c r="Z5"/>
  <c r="AI205"/>
  <c r="AI203"/>
  <c r="AI201"/>
  <c r="AI199"/>
  <c r="AI197"/>
  <c r="AI195"/>
  <c r="AI193"/>
  <c r="AI191"/>
  <c r="AI189"/>
  <c r="AI187"/>
  <c r="AI185"/>
  <c r="AI183"/>
  <c r="AI181"/>
  <c r="AI179"/>
  <c r="AI177"/>
  <c r="AI175"/>
  <c r="AI173"/>
  <c r="AI171"/>
  <c r="AI169"/>
  <c r="AI167"/>
  <c r="AI165"/>
  <c r="AL165" s="1"/>
  <c r="AO165" s="1"/>
  <c r="AI163"/>
  <c r="AL163" s="1"/>
  <c r="AO163" s="1"/>
  <c r="AI161"/>
  <c r="AL161" s="1"/>
  <c r="AO161" s="1"/>
  <c r="AI157"/>
  <c r="AL157" s="1"/>
  <c r="AO157" s="1"/>
  <c r="AI153"/>
  <c r="AL153" s="1"/>
  <c r="AO153" s="1"/>
  <c r="AI149"/>
  <c r="AL149" s="1"/>
  <c r="AO149" s="1"/>
  <c r="AI145"/>
  <c r="AL145" s="1"/>
  <c r="AO145" s="1"/>
  <c r="AI141"/>
  <c r="AL141" s="1"/>
  <c r="AO141" s="1"/>
  <c r="AI137"/>
  <c r="AL137" s="1"/>
  <c r="AO137" s="1"/>
  <c r="AI133"/>
  <c r="AV18"/>
  <c r="AY18" s="1"/>
  <c r="AV14"/>
  <c r="AY14" s="1"/>
  <c r="AV10"/>
  <c r="AY10" s="1"/>
  <c r="AV6"/>
  <c r="AY6" s="1"/>
  <c r="BF203"/>
  <c r="BF199"/>
  <c r="BF195"/>
  <c r="BF191"/>
  <c r="BF187"/>
  <c r="BF183"/>
  <c r="BF179"/>
  <c r="BF175"/>
  <c r="BF171"/>
  <c r="BF167"/>
  <c r="BF163"/>
  <c r="BT205"/>
  <c r="BT203"/>
  <c r="BT201"/>
  <c r="BT199"/>
  <c r="BT197"/>
  <c r="BT195"/>
  <c r="BT193"/>
  <c r="BT191"/>
  <c r="BT189"/>
  <c r="BT187"/>
  <c r="BT185"/>
  <c r="BT183"/>
  <c r="BT181"/>
  <c r="BT179"/>
  <c r="BT177"/>
  <c r="AL63"/>
  <c r="AL62"/>
  <c r="AO62" s="1"/>
  <c r="AL61"/>
  <c r="AL60"/>
  <c r="AO60" s="1"/>
  <c r="AL59"/>
  <c r="AL58"/>
  <c r="AO58" s="1"/>
  <c r="AL57"/>
  <c r="AL56"/>
  <c r="AO56" s="1"/>
  <c r="AL55"/>
  <c r="AL54"/>
  <c r="AO54" s="1"/>
  <c r="AL53"/>
  <c r="AL52"/>
  <c r="AO52" s="1"/>
  <c r="AL51"/>
  <c r="AL50"/>
  <c r="AO50" s="1"/>
  <c r="AL49"/>
  <c r="AL48"/>
  <c r="AO48" s="1"/>
  <c r="AL47"/>
  <c r="AL46"/>
  <c r="AO46" s="1"/>
  <c r="AL45"/>
  <c r="AL44"/>
  <c r="AO44" s="1"/>
  <c r="AL43"/>
  <c r="AL42"/>
  <c r="AO42" s="1"/>
  <c r="AL41"/>
  <c r="AL40"/>
  <c r="AO40" s="1"/>
  <c r="AL39"/>
  <c r="AL38"/>
  <c r="AO38" s="1"/>
  <c r="AL37"/>
  <c r="AL36"/>
  <c r="AO36" s="1"/>
  <c r="AL35"/>
  <c r="AL34"/>
  <c r="AO34" s="1"/>
  <c r="AL33"/>
  <c r="AL32"/>
  <c r="AO32" s="1"/>
  <c r="AL31"/>
  <c r="AL30"/>
  <c r="AO30" s="1"/>
  <c r="AL29"/>
  <c r="AL28"/>
  <c r="AO28" s="1"/>
  <c r="AL27"/>
  <c r="AL26"/>
  <c r="AO26" s="1"/>
  <c r="AL25"/>
  <c r="AL24"/>
  <c r="AO24" s="1"/>
  <c r="AL23"/>
  <c r="AL22"/>
  <c r="AO22" s="1"/>
  <c r="AL21"/>
  <c r="AL20"/>
  <c r="AO20" s="1"/>
  <c r="AL19"/>
  <c r="AL18"/>
  <c r="AO18" s="1"/>
  <c r="AL17"/>
  <c r="AL16"/>
  <c r="AO16" s="1"/>
  <c r="AL15"/>
  <c r="AL14"/>
  <c r="AO14" s="1"/>
  <c r="AL13"/>
  <c r="AL12"/>
  <c r="AO12" s="1"/>
  <c r="AL11"/>
  <c r="AL10"/>
  <c r="AO10" s="1"/>
  <c r="AL9"/>
  <c r="AL8"/>
  <c r="AO8" s="1"/>
  <c r="AL7"/>
  <c r="AL6"/>
  <c r="AO6" s="1"/>
  <c r="AL5"/>
  <c r="AV205"/>
  <c r="AY205" s="1"/>
  <c r="AO204"/>
  <c r="AS202"/>
  <c r="AV202" s="1"/>
  <c r="AV201"/>
  <c r="AY201" s="1"/>
  <c r="AO200"/>
  <c r="AS198"/>
  <c r="AV198" s="1"/>
  <c r="AV197"/>
  <c r="AY197" s="1"/>
  <c r="AO196"/>
  <c r="AS194"/>
  <c r="AV194" s="1"/>
  <c r="AV193"/>
  <c r="AY193" s="1"/>
  <c r="AO192"/>
  <c r="AS190"/>
  <c r="AV190" s="1"/>
  <c r="AV189"/>
  <c r="AY189" s="1"/>
  <c r="AO188"/>
  <c r="AS186"/>
  <c r="AV186" s="1"/>
  <c r="AV185"/>
  <c r="AY185" s="1"/>
  <c r="AO184"/>
  <c r="AS182"/>
  <c r="AV182" s="1"/>
  <c r="AV181"/>
  <c r="AY181" s="1"/>
  <c r="AS178"/>
  <c r="AV178" s="1"/>
  <c r="AV177"/>
  <c r="AY177" s="1"/>
  <c r="AS174"/>
  <c r="AV174" s="1"/>
  <c r="AV173"/>
  <c r="AY173" s="1"/>
  <c r="AS170"/>
  <c r="AV170" s="1"/>
  <c r="AV169"/>
  <c r="AY169" s="1"/>
  <c r="AS166"/>
  <c r="AV166" s="1"/>
  <c r="AV165"/>
  <c r="AY165" s="1"/>
  <c r="AS162"/>
  <c r="AV162" s="1"/>
  <c r="AV161"/>
  <c r="AY161" s="1"/>
  <c r="AS158"/>
  <c r="AV158" s="1"/>
  <c r="AV157"/>
  <c r="AY157" s="1"/>
  <c r="AS154"/>
  <c r="AV154" s="1"/>
  <c r="AV153"/>
  <c r="AY153" s="1"/>
  <c r="AS150"/>
  <c r="AV150" s="1"/>
  <c r="AV149"/>
  <c r="AY149" s="1"/>
  <c r="AS146"/>
  <c r="AV146" s="1"/>
  <c r="AV145"/>
  <c r="AY145" s="1"/>
  <c r="AS142"/>
  <c r="AV142" s="1"/>
  <c r="AV141"/>
  <c r="AY141" s="1"/>
  <c r="AS138"/>
  <c r="AV138" s="1"/>
  <c r="AV137"/>
  <c r="AY137" s="1"/>
  <c r="AS134"/>
  <c r="AV134" s="1"/>
  <c r="AV133"/>
  <c r="AY133" s="1"/>
  <c r="AV100"/>
  <c r="AY100" s="1"/>
  <c r="AS97"/>
  <c r="AV96"/>
  <c r="AY96" s="1"/>
  <c r="AS93"/>
  <c r="AV92"/>
  <c r="AY92" s="1"/>
  <c r="AS89"/>
  <c r="AV88"/>
  <c r="AY88" s="1"/>
  <c r="AS85"/>
  <c r="AV84"/>
  <c r="AY84" s="1"/>
  <c r="AS81"/>
  <c r="AV80"/>
  <c r="AY80" s="1"/>
  <c r="AS77"/>
  <c r="AV76"/>
  <c r="AY76" s="1"/>
  <c r="AS73"/>
  <c r="AV72"/>
  <c r="AY72" s="1"/>
  <c r="AS69"/>
  <c r="AV68"/>
  <c r="AY68" s="1"/>
  <c r="AS65"/>
  <c r="AV64"/>
  <c r="AY64" s="1"/>
  <c r="AO63"/>
  <c r="AS61"/>
  <c r="AV60"/>
  <c r="AY60" s="1"/>
  <c r="AO59"/>
  <c r="AS57"/>
  <c r="AV56"/>
  <c r="AY56" s="1"/>
  <c r="AO55"/>
  <c r="AS53"/>
  <c r="AV52"/>
  <c r="AY52" s="1"/>
  <c r="AO51"/>
  <c r="AS49"/>
  <c r="AV48"/>
  <c r="AY48" s="1"/>
  <c r="AO47"/>
  <c r="AS45"/>
  <c r="AV44"/>
  <c r="AY44" s="1"/>
  <c r="AO43"/>
  <c r="AS41"/>
  <c r="AV40"/>
  <c r="AY40" s="1"/>
  <c r="AO39"/>
  <c r="AS37"/>
  <c r="AV36"/>
  <c r="AY36" s="1"/>
  <c r="AO35"/>
  <c r="AS33"/>
  <c r="AV32"/>
  <c r="AY32" s="1"/>
  <c r="AO31"/>
  <c r="AS29"/>
  <c r="AV28"/>
  <c r="AY28" s="1"/>
  <c r="AO27"/>
  <c r="AS25"/>
  <c r="AV24"/>
  <c r="AY24" s="1"/>
  <c r="AO23"/>
  <c r="AS21"/>
  <c r="AV20"/>
  <c r="AY20" s="1"/>
  <c r="AO19"/>
  <c r="AS17"/>
  <c r="AV16"/>
  <c r="AY16" s="1"/>
  <c r="AO15"/>
  <c r="AS13"/>
  <c r="AV12"/>
  <c r="AY12" s="1"/>
  <c r="AO11"/>
  <c r="AS9"/>
  <c r="AV8"/>
  <c r="AY8" s="1"/>
  <c r="AO7"/>
  <c r="AS5"/>
  <c r="BF205"/>
  <c r="BC202"/>
  <c r="BF201"/>
  <c r="BC198"/>
  <c r="BF197"/>
  <c r="BC194"/>
  <c r="BF193"/>
  <c r="BC190"/>
  <c r="BF189"/>
  <c r="BC186"/>
  <c r="BF185"/>
  <c r="BC182"/>
  <c r="BF181"/>
  <c r="BC178"/>
  <c r="BF177"/>
  <c r="BC174"/>
  <c r="BF173"/>
  <c r="BC170"/>
  <c r="BF169"/>
  <c r="BC166"/>
  <c r="BF165"/>
  <c r="BC162"/>
  <c r="BF161"/>
  <c r="BC158"/>
  <c r="BF157"/>
  <c r="BC154"/>
  <c r="BF153"/>
  <c r="BC150"/>
  <c r="BF149"/>
  <c r="BC146"/>
  <c r="BF145"/>
  <c r="BC142"/>
  <c r="BF141"/>
  <c r="BC138"/>
  <c r="BF137"/>
  <c r="BC134"/>
  <c r="BF133"/>
  <c r="BC101"/>
  <c r="BF100"/>
  <c r="BC97"/>
  <c r="BF96"/>
  <c r="BC93"/>
  <c r="BF92"/>
  <c r="BC89"/>
  <c r="BF88"/>
  <c r="BC85"/>
  <c r="BF84"/>
  <c r="BC81"/>
  <c r="BF80"/>
  <c r="BC77"/>
  <c r="BF76"/>
  <c r="BC73"/>
  <c r="BF72"/>
  <c r="BC69"/>
  <c r="BF68"/>
  <c r="BC65"/>
  <c r="BF64"/>
  <c r="BC61"/>
  <c r="BF60"/>
  <c r="BC57"/>
  <c r="BF56"/>
  <c r="BC53"/>
  <c r="BF52"/>
  <c r="BC49"/>
  <c r="BF48"/>
  <c r="BC45"/>
  <c r="BF44"/>
  <c r="BC41"/>
  <c r="BF40"/>
  <c r="BC37"/>
  <c r="BF36"/>
  <c r="BC33"/>
  <c r="BF32"/>
  <c r="BC29"/>
  <c r="BF28"/>
  <c r="BC25"/>
  <c r="BF24"/>
  <c r="BC21"/>
  <c r="BF20"/>
  <c r="BC17"/>
  <c r="BF16"/>
  <c r="BC13"/>
  <c r="BF12"/>
  <c r="BC9"/>
  <c r="BF8"/>
  <c r="BC5"/>
  <c r="BI205"/>
  <c r="BI203"/>
  <c r="BI201"/>
  <c r="BI199"/>
  <c r="BI197"/>
  <c r="BI195"/>
  <c r="BI193"/>
  <c r="BI191"/>
  <c r="BI189"/>
  <c r="BI187"/>
  <c r="BI185"/>
  <c r="BI183"/>
  <c r="BI181"/>
  <c r="BI179"/>
  <c r="BI177"/>
  <c r="BI175"/>
  <c r="BI173"/>
  <c r="BI171"/>
  <c r="BI169"/>
  <c r="BI167"/>
  <c r="BI165"/>
  <c r="BI163"/>
  <c r="BI161"/>
  <c r="BI159"/>
  <c r="BI157"/>
  <c r="BI155"/>
  <c r="BI153"/>
  <c r="BI151"/>
  <c r="BI149"/>
  <c r="BI147"/>
  <c r="BI145"/>
  <c r="BI143"/>
  <c r="BI141"/>
  <c r="BI139"/>
  <c r="BI137"/>
  <c r="BI135"/>
  <c r="BI133"/>
  <c r="BQ204"/>
  <c r="BQ202"/>
  <c r="BQ200"/>
  <c r="BQ198"/>
  <c r="BQ196"/>
  <c r="BQ194"/>
  <c r="BQ192"/>
  <c r="BQ190"/>
  <c r="BQ188"/>
  <c r="BQ186"/>
  <c r="BQ184"/>
  <c r="BQ182"/>
  <c r="BQ180"/>
  <c r="BQ178"/>
  <c r="BQ176"/>
  <c r="BT124"/>
  <c r="BT122"/>
  <c r="BT120"/>
  <c r="BT118"/>
  <c r="BT116"/>
  <c r="BT114"/>
  <c r="BT112"/>
  <c r="BT110"/>
  <c r="BT108"/>
  <c r="BT106"/>
  <c r="BT104"/>
  <c r="BT102"/>
  <c r="BT100"/>
  <c r="BT98"/>
  <c r="BT96"/>
  <c r="BT94"/>
  <c r="BT92"/>
  <c r="BT90"/>
  <c r="BT88"/>
  <c r="BT86"/>
  <c r="BT84"/>
  <c r="BT82"/>
  <c r="BT80"/>
  <c r="BT78"/>
  <c r="BT76"/>
  <c r="BT74"/>
  <c r="BT72"/>
  <c r="BT70"/>
  <c r="BT68"/>
  <c r="BT66"/>
  <c r="BT64"/>
  <c r="BT62"/>
  <c r="BT60"/>
  <c r="BT58"/>
  <c r="BT56"/>
  <c r="BT54"/>
  <c r="BT52"/>
  <c r="BT50"/>
  <c r="BT48"/>
  <c r="BT46"/>
  <c r="BT44"/>
  <c r="BT42"/>
  <c r="BT40"/>
  <c r="BT38"/>
  <c r="BT36"/>
  <c r="BT34"/>
  <c r="BT32"/>
  <c r="BT30"/>
  <c r="BT28"/>
  <c r="BT26"/>
  <c r="BT24"/>
  <c r="BT22"/>
  <c r="BT20"/>
  <c r="BT18"/>
  <c r="BT16"/>
  <c r="BT14"/>
  <c r="BT12"/>
  <c r="BT10"/>
  <c r="BT8"/>
  <c r="BT6"/>
  <c r="BW205"/>
  <c r="BW203"/>
  <c r="BW201"/>
  <c r="BW199"/>
  <c r="BW197"/>
  <c r="BW195"/>
  <c r="BW193"/>
  <c r="BW191"/>
  <c r="BW189"/>
  <c r="BW187"/>
  <c r="BW185"/>
  <c r="BW183"/>
  <c r="BW181"/>
  <c r="BW179"/>
  <c r="BW177"/>
  <c r="AI160"/>
  <c r="AI158"/>
  <c r="AI156"/>
  <c r="AI154"/>
  <c r="AI152"/>
  <c r="AI150"/>
  <c r="AI148"/>
  <c r="AI146"/>
  <c r="AI144"/>
  <c r="AI142"/>
  <c r="AI140"/>
  <c r="AI138"/>
  <c r="AI136"/>
  <c r="AI134"/>
  <c r="AC132"/>
  <c r="AC131"/>
  <c r="AC130"/>
  <c r="AC129"/>
  <c r="AC128"/>
  <c r="AC127"/>
  <c r="AC126"/>
  <c r="AC125"/>
  <c r="AC124"/>
  <c r="AC123"/>
  <c r="AC122"/>
  <c r="AC121"/>
  <c r="AC120"/>
  <c r="AC119"/>
  <c r="AC118"/>
  <c r="AC117"/>
  <c r="AC116"/>
  <c r="AC115"/>
  <c r="AC114"/>
  <c r="AC113"/>
  <c r="AC112"/>
  <c r="AC111"/>
  <c r="AC110"/>
  <c r="AC109"/>
  <c r="AC108"/>
  <c r="AC107"/>
  <c r="AC106"/>
  <c r="AC105"/>
  <c r="AC104"/>
  <c r="AC103"/>
  <c r="AC102"/>
  <c r="AC101"/>
  <c r="AC100"/>
  <c r="AC99"/>
  <c r="AC98"/>
  <c r="AC97"/>
  <c r="AC96"/>
  <c r="AC95"/>
  <c r="AC94"/>
  <c r="AC93"/>
  <c r="AC92"/>
  <c r="AC91"/>
  <c r="AC90"/>
  <c r="AC89"/>
  <c r="AC88"/>
  <c r="AC87"/>
  <c r="AC86"/>
  <c r="AC85"/>
  <c r="AC84"/>
  <c r="AC83"/>
  <c r="AC82"/>
  <c r="AC81"/>
  <c r="AC80"/>
  <c r="AC79"/>
  <c r="AC78"/>
  <c r="AC77"/>
  <c r="AC76"/>
  <c r="AC75"/>
  <c r="AC74"/>
  <c r="AC73"/>
  <c r="AC72"/>
  <c r="AC71"/>
  <c r="AC70"/>
  <c r="AC69"/>
  <c r="AC68"/>
  <c r="AC67"/>
  <c r="AC66"/>
  <c r="AC65"/>
  <c r="AC64"/>
  <c r="AC63"/>
  <c r="AC62"/>
  <c r="AC61"/>
  <c r="AC60"/>
  <c r="AC59"/>
  <c r="AC58"/>
  <c r="AC57"/>
  <c r="AC56"/>
  <c r="AC55"/>
  <c r="AC54"/>
  <c r="AC53"/>
  <c r="AC52"/>
  <c r="AC51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5"/>
  <c r="AS204"/>
  <c r="AO202"/>
  <c r="AS200"/>
  <c r="AO198"/>
  <c r="AS196"/>
  <c r="AO194"/>
  <c r="AS192"/>
  <c r="AO190"/>
  <c r="AS188"/>
  <c r="AO186"/>
  <c r="AS184"/>
  <c r="AO182"/>
  <c r="AS180"/>
  <c r="AS176"/>
  <c r="AS172"/>
  <c r="AS168"/>
  <c r="AS164"/>
  <c r="AS160"/>
  <c r="AS156"/>
  <c r="AS152"/>
  <c r="AS148"/>
  <c r="AS144"/>
  <c r="AS140"/>
  <c r="AS136"/>
  <c r="AS99"/>
  <c r="AV99" s="1"/>
  <c r="AY99" s="1"/>
  <c r="AS95"/>
  <c r="AV95" s="1"/>
  <c r="AY95" s="1"/>
  <c r="AS91"/>
  <c r="AV91" s="1"/>
  <c r="AY91" s="1"/>
  <c r="AS87"/>
  <c r="AV87" s="1"/>
  <c r="AY87" s="1"/>
  <c r="AS83"/>
  <c r="AV83" s="1"/>
  <c r="AY83" s="1"/>
  <c r="AS79"/>
  <c r="AV79" s="1"/>
  <c r="AY79" s="1"/>
  <c r="AS75"/>
  <c r="AV75" s="1"/>
  <c r="AY75" s="1"/>
  <c r="AS71"/>
  <c r="AV71" s="1"/>
  <c r="AY71" s="1"/>
  <c r="AS67"/>
  <c r="AV67" s="1"/>
  <c r="AY67" s="1"/>
  <c r="AS63"/>
  <c r="AV63" s="1"/>
  <c r="AY63" s="1"/>
  <c r="AO61"/>
  <c r="AS59"/>
  <c r="AV59" s="1"/>
  <c r="AY59" s="1"/>
  <c r="AO57"/>
  <c r="AS55"/>
  <c r="AV55" s="1"/>
  <c r="AY55" s="1"/>
  <c r="AO53"/>
  <c r="AS51"/>
  <c r="AV51" s="1"/>
  <c r="AY51" s="1"/>
  <c r="AO49"/>
  <c r="AS47"/>
  <c r="AV47" s="1"/>
  <c r="AY47" s="1"/>
  <c r="AO45"/>
  <c r="AS43"/>
  <c r="AV43" s="1"/>
  <c r="AY43" s="1"/>
  <c r="AO41"/>
  <c r="AS39"/>
  <c r="AV39" s="1"/>
  <c r="AY39" s="1"/>
  <c r="AO37"/>
  <c r="AS35"/>
  <c r="AV35" s="1"/>
  <c r="AY35" s="1"/>
  <c r="AO33"/>
  <c r="AS31"/>
  <c r="AV31" s="1"/>
  <c r="AY31" s="1"/>
  <c r="AO29"/>
  <c r="AS27"/>
  <c r="AV27" s="1"/>
  <c r="AY27" s="1"/>
  <c r="AO25"/>
  <c r="AS23"/>
  <c r="AV23" s="1"/>
  <c r="AY23" s="1"/>
  <c r="AO21"/>
  <c r="AS19"/>
  <c r="AV19" s="1"/>
  <c r="AY19" s="1"/>
  <c r="AO17"/>
  <c r="AS15"/>
  <c r="AV15" s="1"/>
  <c r="AY15" s="1"/>
  <c r="AO13"/>
  <c r="AS11"/>
  <c r="AV11" s="1"/>
  <c r="AY11" s="1"/>
  <c r="AO9"/>
  <c r="AS7"/>
  <c r="AV7" s="1"/>
  <c r="AY7" s="1"/>
  <c r="AO5"/>
  <c r="BC204"/>
  <c r="BF204" s="1"/>
  <c r="AY202"/>
  <c r="BC200"/>
  <c r="BF200" s="1"/>
  <c r="AY198"/>
  <c r="BC196"/>
  <c r="BF196" s="1"/>
  <c r="AY194"/>
  <c r="BC192"/>
  <c r="BF192" s="1"/>
  <c r="AY190"/>
  <c r="BC188"/>
  <c r="BF188" s="1"/>
  <c r="AY186"/>
  <c r="BC184"/>
  <c r="BF184" s="1"/>
  <c r="AY182"/>
  <c r="BC180"/>
  <c r="BF180" s="1"/>
  <c r="AY178"/>
  <c r="BC176"/>
  <c r="BF176" s="1"/>
  <c r="AY174"/>
  <c r="BC172"/>
  <c r="BF172" s="1"/>
  <c r="BI172" s="1"/>
  <c r="AY170"/>
  <c r="BC168"/>
  <c r="BF168" s="1"/>
  <c r="BI168" s="1"/>
  <c r="AY166"/>
  <c r="BC164"/>
  <c r="BF164" s="1"/>
  <c r="BI164" s="1"/>
  <c r="AY162"/>
  <c r="BC160"/>
  <c r="BF160" s="1"/>
  <c r="BI160" s="1"/>
  <c r="AY158"/>
  <c r="BC156"/>
  <c r="BF156" s="1"/>
  <c r="BI156" s="1"/>
  <c r="AY154"/>
  <c r="BC152"/>
  <c r="BF152" s="1"/>
  <c r="BI152" s="1"/>
  <c r="AY150"/>
  <c r="BC148"/>
  <c r="BF148" s="1"/>
  <c r="BI148" s="1"/>
  <c r="AY146"/>
  <c r="BC144"/>
  <c r="BF144" s="1"/>
  <c r="BI144" s="1"/>
  <c r="AY142"/>
  <c r="BC140"/>
  <c r="BF140" s="1"/>
  <c r="BI140" s="1"/>
  <c r="AY138"/>
  <c r="BC136"/>
  <c r="BF136" s="1"/>
  <c r="BI136" s="1"/>
  <c r="AY134"/>
  <c r="BF101"/>
  <c r="BI101" s="1"/>
  <c r="BC99"/>
  <c r="BF99" s="1"/>
  <c r="BI99" s="1"/>
  <c r="BC95"/>
  <c r="BF95" s="1"/>
  <c r="BI95" s="1"/>
  <c r="BC91"/>
  <c r="BF91" s="1"/>
  <c r="BI91" s="1"/>
  <c r="BC87"/>
  <c r="BF87" s="1"/>
  <c r="BI87" s="1"/>
  <c r="BC83"/>
  <c r="BF83" s="1"/>
  <c r="BI83" s="1"/>
  <c r="BC79"/>
  <c r="BF79" s="1"/>
  <c r="BI79" s="1"/>
  <c r="BC75"/>
  <c r="BF75" s="1"/>
  <c r="BI75" s="1"/>
  <c r="BC71"/>
  <c r="BF71" s="1"/>
  <c r="BI71" s="1"/>
  <c r="BC67"/>
  <c r="BF67" s="1"/>
  <c r="BI67" s="1"/>
  <c r="BC63"/>
  <c r="BF63" s="1"/>
  <c r="BI63" s="1"/>
  <c r="BC59"/>
  <c r="BF59" s="1"/>
  <c r="BI59" s="1"/>
  <c r="BC55"/>
  <c r="BF55" s="1"/>
  <c r="BI55" s="1"/>
  <c r="BC51"/>
  <c r="BF51" s="1"/>
  <c r="BI51" s="1"/>
  <c r="BC47"/>
  <c r="BF47" s="1"/>
  <c r="BI47" s="1"/>
  <c r="BC43"/>
  <c r="BF43" s="1"/>
  <c r="BI43" s="1"/>
  <c r="BC39"/>
  <c r="BF39" s="1"/>
  <c r="BI39" s="1"/>
  <c r="BC35"/>
  <c r="BF35" s="1"/>
  <c r="BI35" s="1"/>
  <c r="BC31"/>
  <c r="BF31" s="1"/>
  <c r="BI31" s="1"/>
  <c r="BC27"/>
  <c r="BF27" s="1"/>
  <c r="BI27" s="1"/>
  <c r="BC23"/>
  <c r="BF23" s="1"/>
  <c r="BI23" s="1"/>
  <c r="BC19"/>
  <c r="BF19" s="1"/>
  <c r="BI19" s="1"/>
  <c r="BC15"/>
  <c r="BF15" s="1"/>
  <c r="BI15" s="1"/>
  <c r="BC11"/>
  <c r="BF11" s="1"/>
  <c r="BI11" s="1"/>
  <c r="BC7"/>
  <c r="BF7" s="1"/>
  <c r="BI7" s="1"/>
  <c r="BI204"/>
  <c r="BI200"/>
  <c r="BI196"/>
  <c r="BI192"/>
  <c r="BI188"/>
  <c r="BI184"/>
  <c r="BI180"/>
  <c r="BI176"/>
  <c r="BI100"/>
  <c r="BI98"/>
  <c r="BI96"/>
  <c r="BI94"/>
  <c r="BI92"/>
  <c r="BI90"/>
  <c r="BI88"/>
  <c r="BI86"/>
  <c r="BI84"/>
  <c r="BI82"/>
  <c r="BI80"/>
  <c r="BI78"/>
  <c r="BI76"/>
  <c r="BI74"/>
  <c r="BI72"/>
  <c r="BI70"/>
  <c r="BI68"/>
  <c r="BI66"/>
  <c r="BI64"/>
  <c r="BI62"/>
  <c r="BI60"/>
  <c r="BI58"/>
  <c r="BI56"/>
  <c r="BI54"/>
  <c r="BI52"/>
  <c r="BI50"/>
  <c r="BI48"/>
  <c r="BI46"/>
  <c r="BI44"/>
  <c r="BI42"/>
  <c r="BI40"/>
  <c r="BI38"/>
  <c r="BI36"/>
  <c r="BI34"/>
  <c r="BI32"/>
  <c r="BI30"/>
  <c r="BI28"/>
  <c r="BI26"/>
  <c r="BI24"/>
  <c r="BI22"/>
  <c r="BI20"/>
  <c r="BI18"/>
  <c r="BI16"/>
  <c r="BI14"/>
  <c r="BI12"/>
  <c r="BI10"/>
  <c r="BI8"/>
  <c r="BI6"/>
  <c r="BQ125"/>
  <c r="BT125" s="1"/>
  <c r="BW125" s="1"/>
  <c r="BQ123"/>
  <c r="BT123" s="1"/>
  <c r="BW123" s="1"/>
  <c r="BQ121"/>
  <c r="BT121" s="1"/>
  <c r="BW121" s="1"/>
  <c r="BQ119"/>
  <c r="BT119" s="1"/>
  <c r="BW119" s="1"/>
  <c r="BQ117"/>
  <c r="BT117" s="1"/>
  <c r="BW117" s="1"/>
  <c r="BQ115"/>
  <c r="BT115" s="1"/>
  <c r="BW115" s="1"/>
  <c r="BQ113"/>
  <c r="BT113" s="1"/>
  <c r="BW113" s="1"/>
  <c r="BQ111"/>
  <c r="BT111" s="1"/>
  <c r="BW111" s="1"/>
  <c r="BQ109"/>
  <c r="BT109" s="1"/>
  <c r="BW109" s="1"/>
  <c r="BQ107"/>
  <c r="BT107" s="1"/>
  <c r="BW107" s="1"/>
  <c r="BQ105"/>
  <c r="BT105" s="1"/>
  <c r="BW105" s="1"/>
  <c r="BQ103"/>
  <c r="BT103" s="1"/>
  <c r="BW103" s="1"/>
  <c r="BQ101"/>
  <c r="BT101" s="1"/>
  <c r="BW101" s="1"/>
  <c r="BQ99"/>
  <c r="BT99" s="1"/>
  <c r="BW99" s="1"/>
  <c r="BQ97"/>
  <c r="BT97" s="1"/>
  <c r="BW97" s="1"/>
  <c r="BQ95"/>
  <c r="BT95" s="1"/>
  <c r="BW95" s="1"/>
  <c r="BQ93"/>
  <c r="BT93" s="1"/>
  <c r="BW93" s="1"/>
  <c r="BQ91"/>
  <c r="BT91" s="1"/>
  <c r="BW91" s="1"/>
  <c r="BQ89"/>
  <c r="BT89" s="1"/>
  <c r="BW89" s="1"/>
  <c r="BQ87"/>
  <c r="BT87" s="1"/>
  <c r="BW87" s="1"/>
  <c r="BQ85"/>
  <c r="BT85" s="1"/>
  <c r="BW85" s="1"/>
  <c r="BQ83"/>
  <c r="BT83" s="1"/>
  <c r="BW83" s="1"/>
  <c r="BQ81"/>
  <c r="BT81" s="1"/>
  <c r="BW81" s="1"/>
  <c r="BQ79"/>
  <c r="BT79" s="1"/>
  <c r="BW79" s="1"/>
  <c r="BQ77"/>
  <c r="BT77" s="1"/>
  <c r="BW77" s="1"/>
  <c r="BQ75"/>
  <c r="BT75" s="1"/>
  <c r="BW75" s="1"/>
  <c r="BQ73"/>
  <c r="BT73" s="1"/>
  <c r="BW73" s="1"/>
  <c r="BQ71"/>
  <c r="BT71" s="1"/>
  <c r="BW71" s="1"/>
  <c r="BQ69"/>
  <c r="BT69" s="1"/>
  <c r="BW69" s="1"/>
  <c r="BQ67"/>
  <c r="BT67" s="1"/>
  <c r="BW67" s="1"/>
  <c r="BQ65"/>
  <c r="BT65" s="1"/>
  <c r="BW65" s="1"/>
  <c r="BQ63"/>
  <c r="BT63" s="1"/>
  <c r="BW63" s="1"/>
  <c r="BQ61"/>
  <c r="BT61" s="1"/>
  <c r="BW61" s="1"/>
  <c r="BQ59"/>
  <c r="BT59" s="1"/>
  <c r="BW59" s="1"/>
  <c r="BQ57"/>
  <c r="BT57" s="1"/>
  <c r="BW57" s="1"/>
  <c r="BQ55"/>
  <c r="BT55" s="1"/>
  <c r="BW55" s="1"/>
  <c r="BQ53"/>
  <c r="BT53" s="1"/>
  <c r="BW53" s="1"/>
  <c r="BQ51"/>
  <c r="BT51" s="1"/>
  <c r="BW51" s="1"/>
  <c r="BQ49"/>
  <c r="BT49" s="1"/>
  <c r="BW49" s="1"/>
  <c r="BQ47"/>
  <c r="BT47" s="1"/>
  <c r="BW47" s="1"/>
  <c r="BQ45"/>
  <c r="BT45" s="1"/>
  <c r="BW45" s="1"/>
  <c r="BQ43"/>
  <c r="BT43" s="1"/>
  <c r="BW43" s="1"/>
  <c r="BQ41"/>
  <c r="BT41" s="1"/>
  <c r="BW41" s="1"/>
  <c r="BQ39"/>
  <c r="BT39" s="1"/>
  <c r="BW39" s="1"/>
  <c r="BQ37"/>
  <c r="BT37" s="1"/>
  <c r="BW37" s="1"/>
  <c r="BQ35"/>
  <c r="BT35" s="1"/>
  <c r="BW35" s="1"/>
  <c r="BQ33"/>
  <c r="BT33" s="1"/>
  <c r="BW33" s="1"/>
  <c r="BQ31"/>
  <c r="BT31" s="1"/>
  <c r="BW31" s="1"/>
  <c r="BQ29"/>
  <c r="BT29" s="1"/>
  <c r="BW29" s="1"/>
  <c r="BQ27"/>
  <c r="BT27" s="1"/>
  <c r="BW27" s="1"/>
  <c r="BQ25"/>
  <c r="BT25" s="1"/>
  <c r="BW25" s="1"/>
  <c r="BQ23"/>
  <c r="BT23" s="1"/>
  <c r="BW23" s="1"/>
  <c r="BQ21"/>
  <c r="BT21" s="1"/>
  <c r="BW21" s="1"/>
  <c r="BQ19"/>
  <c r="BT19" s="1"/>
  <c r="BW19" s="1"/>
  <c r="BQ17"/>
  <c r="BT17" s="1"/>
  <c r="BW17" s="1"/>
  <c r="BQ15"/>
  <c r="BT15" s="1"/>
  <c r="BW15" s="1"/>
  <c r="BQ13"/>
  <c r="BT13" s="1"/>
  <c r="BW13" s="1"/>
  <c r="BQ11"/>
  <c r="BT11" s="1"/>
  <c r="BW11" s="1"/>
  <c r="BQ9"/>
  <c r="BT9" s="1"/>
  <c r="BW9" s="1"/>
  <c r="BQ7"/>
  <c r="BT7" s="1"/>
  <c r="BW7" s="1"/>
  <c r="BQ5"/>
  <c r="BT5" s="1"/>
  <c r="BW5" s="1"/>
  <c r="BW124"/>
  <c r="BW122"/>
  <c r="BW120"/>
  <c r="BW118"/>
  <c r="BW116"/>
  <c r="BW114"/>
  <c r="BW112"/>
  <c r="BW110"/>
  <c r="BW108"/>
  <c r="BW106"/>
  <c r="BW104"/>
  <c r="BW102"/>
  <c r="BW100"/>
  <c r="BW98"/>
  <c r="BW96"/>
  <c r="BW94"/>
  <c r="BW92"/>
  <c r="BW90"/>
  <c r="BW88"/>
  <c r="BW86"/>
  <c r="BW84"/>
  <c r="BW82"/>
  <c r="BW80"/>
  <c r="BW78"/>
  <c r="BW76"/>
  <c r="BW74"/>
  <c r="BW72"/>
  <c r="BW70"/>
  <c r="BW68"/>
  <c r="BW66"/>
  <c r="BW64"/>
  <c r="BW62"/>
  <c r="BW60"/>
  <c r="BW58"/>
  <c r="BW56"/>
  <c r="BW54"/>
  <c r="BW52"/>
  <c r="BW50"/>
  <c r="BW48"/>
  <c r="BW46"/>
  <c r="BW44"/>
  <c r="BW42"/>
  <c r="BW40"/>
  <c r="BW38"/>
  <c r="BW36"/>
  <c r="BW34"/>
  <c r="BW32"/>
  <c r="BW30"/>
  <c r="BW28"/>
  <c r="BW26"/>
  <c r="BW24"/>
  <c r="BW22"/>
  <c r="BW20"/>
  <c r="BW18"/>
  <c r="BW16"/>
  <c r="BW14"/>
  <c r="BW12"/>
  <c r="BW10"/>
  <c r="BW8"/>
  <c r="BW6"/>
  <c r="BT204"/>
  <c r="BW204" s="1"/>
  <c r="BT202"/>
  <c r="BW202" s="1"/>
  <c r="BT200"/>
  <c r="BW200" s="1"/>
  <c r="BT198"/>
  <c r="BW198" s="1"/>
  <c r="BT196"/>
  <c r="BW196" s="1"/>
  <c r="BT194"/>
  <c r="BW194" s="1"/>
  <c r="BT192"/>
  <c r="BW192" s="1"/>
  <c r="BT190"/>
  <c r="BW190" s="1"/>
  <c r="BT188"/>
  <c r="BW188" s="1"/>
  <c r="BT186"/>
  <c r="BW186" s="1"/>
  <c r="BT184"/>
  <c r="BW184" s="1"/>
  <c r="BT182"/>
  <c r="BW182" s="1"/>
  <c r="BT180"/>
  <c r="BW180" s="1"/>
  <c r="BT178"/>
  <c r="BW178" s="1"/>
  <c r="BT176"/>
  <c r="BW176" s="1"/>
  <c r="CX188" i="3"/>
  <c r="CX172"/>
  <c r="CX158"/>
  <c r="CY200"/>
  <c r="CY197"/>
  <c r="CY194"/>
  <c r="CX193"/>
  <c r="CY192"/>
  <c r="CX191"/>
  <c r="CY190"/>
  <c r="CY188"/>
  <c r="CY186"/>
  <c r="CX185"/>
  <c r="CY184"/>
  <c r="CX183"/>
  <c r="CY180"/>
  <c r="CY178"/>
  <c r="CX177"/>
  <c r="CY176"/>
  <c r="CX175"/>
  <c r="CY174"/>
  <c r="CY172"/>
  <c r="CY170"/>
  <c r="CX169"/>
  <c r="CY168"/>
  <c r="CX167"/>
  <c r="CY166"/>
  <c r="CY164"/>
  <c r="CY162"/>
  <c r="CX161"/>
  <c r="CY160"/>
  <c r="CX159"/>
  <c r="CY158"/>
  <c r="CY156"/>
  <c r="CY154"/>
  <c r="CX153"/>
  <c r="CY152"/>
  <c r="CX151"/>
  <c r="CY150"/>
  <c r="CY148"/>
  <c r="CY146"/>
  <c r="CX145"/>
  <c r="CY144"/>
  <c r="CX143"/>
  <c r="CY142"/>
  <c r="CY140"/>
  <c r="CX139"/>
  <c r="CY138"/>
  <c r="CY56"/>
  <c r="CY55"/>
  <c r="CX47"/>
  <c r="CX42"/>
  <c r="CX41"/>
  <c r="CX39"/>
  <c r="CX38"/>
  <c r="CX37"/>
  <c r="CX36"/>
  <c r="CX34"/>
  <c r="CX32"/>
  <c r="CX31"/>
  <c r="CX30"/>
  <c r="CX20"/>
  <c r="CX7"/>
  <c r="BQ175" i="2"/>
  <c r="BT175" s="1"/>
  <c r="BW175" s="1"/>
  <c r="BT172"/>
  <c r="BW172" s="1"/>
  <c r="BQ171"/>
  <c r="BT171" s="1"/>
  <c r="BW171" s="1"/>
  <c r="BT168"/>
  <c r="BW168" s="1"/>
  <c r="BQ167"/>
  <c r="BT167" s="1"/>
  <c r="BW167" s="1"/>
  <c r="BT164"/>
  <c r="BW164" s="1"/>
  <c r="BQ163"/>
  <c r="BT163" s="1"/>
  <c r="BW163" s="1"/>
  <c r="BT160"/>
  <c r="BW160" s="1"/>
  <c r="BQ159"/>
  <c r="BT159" s="1"/>
  <c r="BW159" s="1"/>
  <c r="BT156"/>
  <c r="BW156" s="1"/>
  <c r="BQ155"/>
  <c r="BT155" s="1"/>
  <c r="BW155" s="1"/>
  <c r="BT152"/>
  <c r="BW152" s="1"/>
  <c r="BQ151"/>
  <c r="BT151" s="1"/>
  <c r="BW151" s="1"/>
  <c r="BT148"/>
  <c r="BW148" s="1"/>
  <c r="BQ147"/>
  <c r="BT147" s="1"/>
  <c r="BW147" s="1"/>
  <c r="BT144"/>
  <c r="BW144" s="1"/>
  <c r="BQ143"/>
  <c r="BT143" s="1"/>
  <c r="BW143" s="1"/>
  <c r="BT140"/>
  <c r="BW140" s="1"/>
  <c r="BQ139"/>
  <c r="BT139" s="1"/>
  <c r="BW139" s="1"/>
  <c r="BT136"/>
  <c r="BW136" s="1"/>
  <c r="BQ135"/>
  <c r="BT135" s="1"/>
  <c r="BW135" s="1"/>
  <c r="BT132"/>
  <c r="BW132" s="1"/>
  <c r="BQ131"/>
  <c r="BT131" s="1"/>
  <c r="BW131" s="1"/>
  <c r="BT128"/>
  <c r="BW128" s="1"/>
  <c r="BQ127"/>
  <c r="BT127" s="1"/>
  <c r="BW127" s="1"/>
  <c r="CX182" i="3"/>
  <c r="CX49"/>
  <c r="CX48"/>
  <c r="CX46"/>
  <c r="CX45"/>
  <c r="CX44"/>
  <c r="CX43"/>
  <c r="CX40"/>
  <c r="CX35"/>
  <c r="CX33"/>
  <c r="CX22"/>
  <c r="CX21"/>
  <c r="CX19"/>
  <c r="CX18"/>
  <c r="CX14"/>
  <c r="CX13"/>
  <c r="CX12"/>
  <c r="CX8"/>
  <c r="BP6"/>
  <c r="BP5"/>
  <c r="BT174" i="2"/>
  <c r="BW174" s="1"/>
  <c r="BQ173"/>
  <c r="BT173" s="1"/>
  <c r="BW173" s="1"/>
  <c r="BT170"/>
  <c r="BW170" s="1"/>
  <c r="BQ169"/>
  <c r="BT169" s="1"/>
  <c r="BW169" s="1"/>
  <c r="BT166"/>
  <c r="BW166" s="1"/>
  <c r="BQ165"/>
  <c r="BT165" s="1"/>
  <c r="BW165" s="1"/>
  <c r="BT162"/>
  <c r="BW162" s="1"/>
  <c r="BQ161"/>
  <c r="BT161" s="1"/>
  <c r="BW161" s="1"/>
  <c r="BT158"/>
  <c r="BW158" s="1"/>
  <c r="BQ157"/>
  <c r="BT157" s="1"/>
  <c r="BW157" s="1"/>
  <c r="BT154"/>
  <c r="BW154" s="1"/>
  <c r="BQ153"/>
  <c r="BT153" s="1"/>
  <c r="BW153" s="1"/>
  <c r="BT150"/>
  <c r="BW150" s="1"/>
  <c r="BQ149"/>
  <c r="BT149" s="1"/>
  <c r="BW149" s="1"/>
  <c r="BT146"/>
  <c r="BW146" s="1"/>
  <c r="BQ145"/>
  <c r="BT145" s="1"/>
  <c r="BW145" s="1"/>
  <c r="BT142"/>
  <c r="BW142" s="1"/>
  <c r="BQ141"/>
  <c r="BT141" s="1"/>
  <c r="BW141" s="1"/>
  <c r="BT138"/>
  <c r="BW138" s="1"/>
  <c r="BQ137"/>
  <c r="BT137" s="1"/>
  <c r="BW137" s="1"/>
  <c r="BT134"/>
  <c r="BW134" s="1"/>
  <c r="BQ133"/>
  <c r="BT133" s="1"/>
  <c r="BW133" s="1"/>
  <c r="BT130"/>
  <c r="BW130" s="1"/>
  <c r="BQ129"/>
  <c r="BT129" s="1"/>
  <c r="BW129" s="1"/>
  <c r="BT126"/>
  <c r="BW126" s="1"/>
  <c r="BF202"/>
  <c r="BI202" s="1"/>
  <c r="BF198"/>
  <c r="BI198" s="1"/>
  <c r="BF194"/>
  <c r="BI194" s="1"/>
  <c r="BF190"/>
  <c r="BI190" s="1"/>
  <c r="BF186"/>
  <c r="BI186" s="1"/>
  <c r="BF182"/>
  <c r="BI182" s="1"/>
  <c r="BF178"/>
  <c r="BI178" s="1"/>
  <c r="BF174"/>
  <c r="BI174" s="1"/>
  <c r="BF170"/>
  <c r="BI170" s="1"/>
  <c r="BF166"/>
  <c r="BI166" s="1"/>
  <c r="BF162"/>
  <c r="BI162" s="1"/>
  <c r="BF158"/>
  <c r="BI158" s="1"/>
  <c r="BF154"/>
  <c r="BI154" s="1"/>
  <c r="BF150"/>
  <c r="BI150" s="1"/>
  <c r="BF146"/>
  <c r="BI146" s="1"/>
  <c r="BF142"/>
  <c r="BI142" s="1"/>
  <c r="BF138"/>
  <c r="BI138" s="1"/>
  <c r="BF134"/>
  <c r="BI134" s="1"/>
  <c r="CT132" i="3"/>
  <c r="CT120"/>
  <c r="CT116"/>
  <c r="CS112"/>
  <c r="CS111"/>
  <c r="CS107"/>
  <c r="CS106"/>
  <c r="CS103"/>
  <c r="CS101"/>
  <c r="CS100"/>
  <c r="CS98"/>
  <c r="CS96"/>
  <c r="CS93"/>
  <c r="CS92"/>
  <c r="CS89"/>
  <c r="CS88"/>
  <c r="CS85"/>
  <c r="CS83"/>
  <c r="CS81"/>
  <c r="CS79"/>
  <c r="CS76"/>
  <c r="CS74"/>
  <c r="CS73"/>
  <c r="CS72"/>
  <c r="CS70"/>
  <c r="CS66"/>
  <c r="CS63"/>
  <c r="CS61"/>
  <c r="CS60"/>
  <c r="CS59"/>
  <c r="BD5"/>
  <c r="BG5" s="1"/>
  <c r="CT203"/>
  <c r="CT197"/>
  <c r="CT128"/>
  <c r="CT124"/>
  <c r="CS114"/>
  <c r="CS113"/>
  <c r="CT111"/>
  <c r="CS110"/>
  <c r="CS109"/>
  <c r="CS108"/>
  <c r="CT106"/>
  <c r="CS105"/>
  <c r="CS104"/>
  <c r="CS102"/>
  <c r="CT100"/>
  <c r="CS99"/>
  <c r="CS97"/>
  <c r="CS95"/>
  <c r="CS94"/>
  <c r="CT92"/>
  <c r="CS91"/>
  <c r="CS90"/>
  <c r="CT88"/>
  <c r="CS87"/>
  <c r="CS86"/>
  <c r="CS84"/>
  <c r="CS82"/>
  <c r="CS80"/>
  <c r="CS78"/>
  <c r="CS77"/>
  <c r="CS75"/>
  <c r="CT73"/>
  <c r="CT72"/>
  <c r="CS71"/>
  <c r="CS69"/>
  <c r="CS68"/>
  <c r="CS67"/>
  <c r="CS65"/>
  <c r="CS64"/>
  <c r="CS62"/>
  <c r="CT60"/>
  <c r="CT59"/>
  <c r="CS58"/>
  <c r="CS57"/>
  <c r="CT49"/>
  <c r="CT48"/>
  <c r="CT47"/>
  <c r="CT46"/>
  <c r="CT45"/>
  <c r="CT44"/>
  <c r="CT43"/>
  <c r="CT41"/>
  <c r="CS40"/>
  <c r="CT39"/>
  <c r="CT37"/>
  <c r="CT35"/>
  <c r="CS34"/>
  <c r="CT33"/>
  <c r="CS32"/>
  <c r="CT31"/>
  <c r="CT29"/>
  <c r="CT27"/>
  <c r="CT25"/>
  <c r="CT24"/>
  <c r="CT23"/>
  <c r="CU23" s="1"/>
  <c r="CS21"/>
  <c r="CS20"/>
  <c r="CT17"/>
  <c r="CT16"/>
  <c r="CT15"/>
  <c r="CS14"/>
  <c r="CS12"/>
  <c r="CU10"/>
  <c r="CS9"/>
  <c r="CT9"/>
  <c r="CS8"/>
  <c r="CS7"/>
  <c r="CS6"/>
  <c r="BF132" i="2"/>
  <c r="BI132" s="1"/>
  <c r="BC131"/>
  <c r="BF131" s="1"/>
  <c r="BI131" s="1"/>
  <c r="BF130"/>
  <c r="BI130" s="1"/>
  <c r="BC129"/>
  <c r="BF129" s="1"/>
  <c r="BI129" s="1"/>
  <c r="BF128"/>
  <c r="BI128" s="1"/>
  <c r="BC127"/>
  <c r="BF127" s="1"/>
  <c r="BI127" s="1"/>
  <c r="BF126"/>
  <c r="BI126" s="1"/>
  <c r="BC125"/>
  <c r="BF125" s="1"/>
  <c r="BI125" s="1"/>
  <c r="BF124"/>
  <c r="BI124" s="1"/>
  <c r="BC123"/>
  <c r="BF123" s="1"/>
  <c r="BI123" s="1"/>
  <c r="BF122"/>
  <c r="BI122" s="1"/>
  <c r="BC121"/>
  <c r="BF121" s="1"/>
  <c r="BI121" s="1"/>
  <c r="BF120"/>
  <c r="BI120" s="1"/>
  <c r="BC119"/>
  <c r="BF119" s="1"/>
  <c r="BI119" s="1"/>
  <c r="BF118"/>
  <c r="BI118" s="1"/>
  <c r="BC117"/>
  <c r="BF117" s="1"/>
  <c r="BI117" s="1"/>
  <c r="BF116"/>
  <c r="BI116" s="1"/>
  <c r="BC115"/>
  <c r="BF115" s="1"/>
  <c r="BI115" s="1"/>
  <c r="BF114"/>
  <c r="BI114" s="1"/>
  <c r="BC113"/>
  <c r="BF113" s="1"/>
  <c r="BI113" s="1"/>
  <c r="BF112"/>
  <c r="BI112" s="1"/>
  <c r="BC111"/>
  <c r="BF111" s="1"/>
  <c r="BI111" s="1"/>
  <c r="BF110"/>
  <c r="BI110" s="1"/>
  <c r="BC109"/>
  <c r="BF109" s="1"/>
  <c r="BI109" s="1"/>
  <c r="BF108"/>
  <c r="BI108" s="1"/>
  <c r="BC107"/>
  <c r="BF107" s="1"/>
  <c r="BI107" s="1"/>
  <c r="BF106"/>
  <c r="BI106" s="1"/>
  <c r="BC105"/>
  <c r="BF105" s="1"/>
  <c r="BI105" s="1"/>
  <c r="BF104"/>
  <c r="BI104" s="1"/>
  <c r="BC103"/>
  <c r="BF103" s="1"/>
  <c r="BI103" s="1"/>
  <c r="BF102"/>
  <c r="BI102" s="1"/>
  <c r="BF97"/>
  <c r="BI97" s="1"/>
  <c r="BF93"/>
  <c r="BI93" s="1"/>
  <c r="BF89"/>
  <c r="BI89" s="1"/>
  <c r="BF85"/>
  <c r="BI85" s="1"/>
  <c r="BF81"/>
  <c r="BI81" s="1"/>
  <c r="BF77"/>
  <c r="BI77" s="1"/>
  <c r="BF73"/>
  <c r="BI73" s="1"/>
  <c r="BF69"/>
  <c r="BI69" s="1"/>
  <c r="BF65"/>
  <c r="BI65" s="1"/>
  <c r="BF61"/>
  <c r="BI61" s="1"/>
  <c r="BF57"/>
  <c r="BI57" s="1"/>
  <c r="BF53"/>
  <c r="BI53" s="1"/>
  <c r="BF49"/>
  <c r="BI49" s="1"/>
  <c r="BF45"/>
  <c r="BI45" s="1"/>
  <c r="BF41"/>
  <c r="BI41" s="1"/>
  <c r="BF37"/>
  <c r="BI37" s="1"/>
  <c r="BF33"/>
  <c r="BI33" s="1"/>
  <c r="BF29"/>
  <c r="BI29" s="1"/>
  <c r="BF25"/>
  <c r="BI25" s="1"/>
  <c r="BF21"/>
  <c r="BI21" s="1"/>
  <c r="BF17"/>
  <c r="BI17" s="1"/>
  <c r="BF13"/>
  <c r="BI13" s="1"/>
  <c r="BF9"/>
  <c r="BI9" s="1"/>
  <c r="BF5"/>
  <c r="BI5" s="1"/>
  <c r="CO73" i="3"/>
  <c r="CN73"/>
  <c r="CO68"/>
  <c r="CN68"/>
  <c r="CO60"/>
  <c r="CN60"/>
  <c r="CN54"/>
  <c r="CO54"/>
  <c r="CN52"/>
  <c r="CO52"/>
  <c r="CN205"/>
  <c r="CN204"/>
  <c r="CN203"/>
  <c r="CN202"/>
  <c r="CN201"/>
  <c r="CN200"/>
  <c r="CN199"/>
  <c r="CN198"/>
  <c r="CN197"/>
  <c r="CN196"/>
  <c r="CN195"/>
  <c r="CN194"/>
  <c r="CN193"/>
  <c r="CN192"/>
  <c r="CN191"/>
  <c r="CN190"/>
  <c r="CN189"/>
  <c r="CN188"/>
  <c r="CN187"/>
  <c r="CN186"/>
  <c r="CN185"/>
  <c r="CN184"/>
  <c r="CN183"/>
  <c r="CN182"/>
  <c r="CN181"/>
  <c r="CN180"/>
  <c r="CN179"/>
  <c r="CN178"/>
  <c r="CN177"/>
  <c r="CN176"/>
  <c r="CN175"/>
  <c r="CN174"/>
  <c r="CN173"/>
  <c r="CN172"/>
  <c r="CN171"/>
  <c r="CN170"/>
  <c r="CN169"/>
  <c r="CN168"/>
  <c r="CN167"/>
  <c r="CN166"/>
  <c r="CN165"/>
  <c r="CN164"/>
  <c r="CN163"/>
  <c r="CN162"/>
  <c r="CN161"/>
  <c r="CN160"/>
  <c r="CN159"/>
  <c r="CN158"/>
  <c r="CN157"/>
  <c r="CN156"/>
  <c r="CN155"/>
  <c r="CN154"/>
  <c r="CN153"/>
  <c r="CN152"/>
  <c r="CN151"/>
  <c r="CN150"/>
  <c r="CN149"/>
  <c r="CN148"/>
  <c r="CN147"/>
  <c r="CN146"/>
  <c r="CN145"/>
  <c r="CN144"/>
  <c r="CN143"/>
  <c r="CN142"/>
  <c r="CN141"/>
  <c r="CN140"/>
  <c r="CN139"/>
  <c r="CN138"/>
  <c r="CN137"/>
  <c r="CN135"/>
  <c r="CN133"/>
  <c r="CN129"/>
  <c r="CN127"/>
  <c r="CN125"/>
  <c r="CN123"/>
  <c r="CN119"/>
  <c r="CO114"/>
  <c r="CO112"/>
  <c r="CO109"/>
  <c r="CO105"/>
  <c r="CO102"/>
  <c r="CO101"/>
  <c r="CO95"/>
  <c r="CO93"/>
  <c r="CO91"/>
  <c r="CO89"/>
  <c r="CO87"/>
  <c r="CO84"/>
  <c r="CO83"/>
  <c r="CO76"/>
  <c r="CO63"/>
  <c r="CO56"/>
  <c r="AV204" i="2"/>
  <c r="AY204" s="1"/>
  <c r="AV200"/>
  <c r="AY200" s="1"/>
  <c r="AV196"/>
  <c r="AY196" s="1"/>
  <c r="AV192"/>
  <c r="AY192" s="1"/>
  <c r="AV188"/>
  <c r="AY188" s="1"/>
  <c r="AV184"/>
  <c r="AY184" s="1"/>
  <c r="AV180"/>
  <c r="AY180" s="1"/>
  <c r="AV176"/>
  <c r="AY176" s="1"/>
  <c r="AV172"/>
  <c r="AY172" s="1"/>
  <c r="AV168"/>
  <c r="AY168" s="1"/>
  <c r="AV164"/>
  <c r="AY164" s="1"/>
  <c r="AV160"/>
  <c r="AY160" s="1"/>
  <c r="AV156"/>
  <c r="AY156" s="1"/>
  <c r="AV152"/>
  <c r="AY152" s="1"/>
  <c r="AV148"/>
  <c r="AY148" s="1"/>
  <c r="AV144"/>
  <c r="AY144" s="1"/>
  <c r="AV140"/>
  <c r="AY140" s="1"/>
  <c r="AV136"/>
  <c r="AY136" s="1"/>
  <c r="CO77" i="3"/>
  <c r="CN77"/>
  <c r="CO64"/>
  <c r="CN64"/>
  <c r="CN53"/>
  <c r="CO53"/>
  <c r="CN131"/>
  <c r="CN121"/>
  <c r="CN117"/>
  <c r="CN115"/>
  <c r="CO113"/>
  <c r="CO111"/>
  <c r="CO110"/>
  <c r="CO108"/>
  <c r="CO106"/>
  <c r="CO104"/>
  <c r="CO103"/>
  <c r="CO100"/>
  <c r="CO99"/>
  <c r="CO98"/>
  <c r="CO97"/>
  <c r="CO96"/>
  <c r="CO94"/>
  <c r="CO92"/>
  <c r="CO90"/>
  <c r="CO88"/>
  <c r="CO86"/>
  <c r="CO85"/>
  <c r="CO72"/>
  <c r="CO67"/>
  <c r="CO59"/>
  <c r="CN55"/>
  <c r="CO82"/>
  <c r="CO81"/>
  <c r="CO80"/>
  <c r="CO79"/>
  <c r="CO78"/>
  <c r="CO75"/>
  <c r="CO74"/>
  <c r="CO71"/>
  <c r="CO70"/>
  <c r="CO69"/>
  <c r="CO66"/>
  <c r="CO65"/>
  <c r="CO62"/>
  <c r="CO61"/>
  <c r="CO58"/>
  <c r="CO57"/>
  <c r="CO49"/>
  <c r="CO48"/>
  <c r="CO47"/>
  <c r="CO46"/>
  <c r="CO45"/>
  <c r="CO44"/>
  <c r="CO43"/>
  <c r="CN42"/>
  <c r="CN41"/>
  <c r="CN40"/>
  <c r="CN39"/>
  <c r="CN38"/>
  <c r="CN37"/>
  <c r="CN36"/>
  <c r="CN35"/>
  <c r="CN34"/>
  <c r="CN33"/>
  <c r="CN32"/>
  <c r="CN31"/>
  <c r="CN29"/>
  <c r="CN27"/>
  <c r="CN26"/>
  <c r="CN25"/>
  <c r="CO23"/>
  <c r="CN20"/>
  <c r="CN18"/>
  <c r="CN17"/>
  <c r="CN15"/>
  <c r="CN14"/>
  <c r="CN13"/>
  <c r="CN11"/>
  <c r="CO10"/>
  <c r="CN9"/>
  <c r="CN7"/>
  <c r="AT6"/>
  <c r="AW6" s="1"/>
  <c r="CM6" s="1"/>
  <c r="AV132" i="2"/>
  <c r="AY132" s="1"/>
  <c r="AS131"/>
  <c r="AV131" s="1"/>
  <c r="AY131" s="1"/>
  <c r="AV130"/>
  <c r="AY130" s="1"/>
  <c r="AS129"/>
  <c r="AV129" s="1"/>
  <c r="AY129" s="1"/>
  <c r="AV128"/>
  <c r="AY128" s="1"/>
  <c r="AS127"/>
  <c r="AV127" s="1"/>
  <c r="AY127" s="1"/>
  <c r="AV126"/>
  <c r="AY126" s="1"/>
  <c r="AS125"/>
  <c r="AV125" s="1"/>
  <c r="AY125" s="1"/>
  <c r="AV124"/>
  <c r="AY124" s="1"/>
  <c r="AS123"/>
  <c r="AV123" s="1"/>
  <c r="AY123" s="1"/>
  <c r="AV122"/>
  <c r="AY122" s="1"/>
  <c r="AS121"/>
  <c r="AV121" s="1"/>
  <c r="AY121" s="1"/>
  <c r="AV120"/>
  <c r="AY120" s="1"/>
  <c r="AS119"/>
  <c r="AV119" s="1"/>
  <c r="AY119" s="1"/>
  <c r="AV118"/>
  <c r="AY118" s="1"/>
  <c r="AS117"/>
  <c r="AV117" s="1"/>
  <c r="AY117" s="1"/>
  <c r="AV116"/>
  <c r="AY116" s="1"/>
  <c r="AS115"/>
  <c r="AV115" s="1"/>
  <c r="AY115" s="1"/>
  <c r="AV114"/>
  <c r="AY114" s="1"/>
  <c r="AS113"/>
  <c r="AV113" s="1"/>
  <c r="AY113" s="1"/>
  <c r="AV112"/>
  <c r="AY112" s="1"/>
  <c r="AS111"/>
  <c r="AV111" s="1"/>
  <c r="AY111" s="1"/>
  <c r="AV110"/>
  <c r="AY110" s="1"/>
  <c r="AS109"/>
  <c r="AV109" s="1"/>
  <c r="AY109" s="1"/>
  <c r="AV108"/>
  <c r="AY108" s="1"/>
  <c r="AS107"/>
  <c r="AV107" s="1"/>
  <c r="AY107" s="1"/>
  <c r="AV106"/>
  <c r="AY106" s="1"/>
  <c r="AS105"/>
  <c r="AV105" s="1"/>
  <c r="AY105" s="1"/>
  <c r="AV104"/>
  <c r="AY104" s="1"/>
  <c r="AS103"/>
  <c r="AV103" s="1"/>
  <c r="AY103" s="1"/>
  <c r="AV102"/>
  <c r="AY102" s="1"/>
  <c r="AS101"/>
  <c r="AV101" s="1"/>
  <c r="AY101" s="1"/>
  <c r="AV97"/>
  <c r="AY97" s="1"/>
  <c r="AV93"/>
  <c r="AY93" s="1"/>
  <c r="AV89"/>
  <c r="AY89" s="1"/>
  <c r="AV85"/>
  <c r="AY85" s="1"/>
  <c r="AV81"/>
  <c r="AY81" s="1"/>
  <c r="AV77"/>
  <c r="AY77" s="1"/>
  <c r="AV73"/>
  <c r="AY73" s="1"/>
  <c r="AV69"/>
  <c r="AY69" s="1"/>
  <c r="AV65"/>
  <c r="AY65" s="1"/>
  <c r="AV61"/>
  <c r="AY61" s="1"/>
  <c r="AV57"/>
  <c r="AY57" s="1"/>
  <c r="AV53"/>
  <c r="AY53" s="1"/>
  <c r="AV49"/>
  <c r="AY49" s="1"/>
  <c r="AV45"/>
  <c r="AY45" s="1"/>
  <c r="AV41"/>
  <c r="AY41" s="1"/>
  <c r="AV37"/>
  <c r="AY37" s="1"/>
  <c r="AV33"/>
  <c r="AY33" s="1"/>
  <c r="AV29"/>
  <c r="AY29" s="1"/>
  <c r="AV25"/>
  <c r="AY25" s="1"/>
  <c r="AV21"/>
  <c r="AY21" s="1"/>
  <c r="AV17"/>
  <c r="AY17" s="1"/>
  <c r="AV13"/>
  <c r="AY13" s="1"/>
  <c r="AV9"/>
  <c r="AY9" s="1"/>
  <c r="AV5"/>
  <c r="AY5" s="1"/>
  <c r="CI69" i="3"/>
  <c r="CJ69"/>
  <c r="CI65"/>
  <c r="CJ65"/>
  <c r="CI61"/>
  <c r="CJ61"/>
  <c r="CI82"/>
  <c r="CI80"/>
  <c r="CI78"/>
  <c r="CI76"/>
  <c r="CI74"/>
  <c r="CI72"/>
  <c r="CI70"/>
  <c r="AL180" i="2"/>
  <c r="AO180" s="1"/>
  <c r="AL178"/>
  <c r="AO178" s="1"/>
  <c r="AL176"/>
  <c r="AO176" s="1"/>
  <c r="AL174"/>
  <c r="AO174" s="1"/>
  <c r="AL172"/>
  <c r="AO172" s="1"/>
  <c r="AL170"/>
  <c r="AO170" s="1"/>
  <c r="AL168"/>
  <c r="AO168" s="1"/>
  <c r="AL166"/>
  <c r="AO166" s="1"/>
  <c r="AL164"/>
  <c r="AO164" s="1"/>
  <c r="AL162"/>
  <c r="AO162" s="1"/>
  <c r="AL160"/>
  <c r="AO160" s="1"/>
  <c r="AL158"/>
  <c r="AO158" s="1"/>
  <c r="AL156"/>
  <c r="AO156" s="1"/>
  <c r="AL154"/>
  <c r="AO154" s="1"/>
  <c r="AL152"/>
  <c r="AO152" s="1"/>
  <c r="AL150"/>
  <c r="AO150" s="1"/>
  <c r="AL148"/>
  <c r="AO148" s="1"/>
  <c r="AL146"/>
  <c r="AO146" s="1"/>
  <c r="AL144"/>
  <c r="AO144" s="1"/>
  <c r="AL142"/>
  <c r="AO142" s="1"/>
  <c r="AL140"/>
  <c r="AO140" s="1"/>
  <c r="AL138"/>
  <c r="AO138" s="1"/>
  <c r="AL136"/>
  <c r="AO136" s="1"/>
  <c r="AL134"/>
  <c r="AO134" s="1"/>
  <c r="CI67" i="3"/>
  <c r="CJ67"/>
  <c r="CI63"/>
  <c r="CJ63"/>
  <c r="CI59"/>
  <c r="CJ59"/>
  <c r="CJ203"/>
  <c r="CJ202"/>
  <c r="CJ200"/>
  <c r="CJ129"/>
  <c r="CJ128"/>
  <c r="CJ125"/>
  <c r="CJ124"/>
  <c r="CJ117"/>
  <c r="CJ116"/>
  <c r="CI114"/>
  <c r="CI113"/>
  <c r="CI112"/>
  <c r="CJ110"/>
  <c r="CI109"/>
  <c r="CJ108"/>
  <c r="CJ107"/>
  <c r="CI106"/>
  <c r="CI104"/>
  <c r="CI103"/>
  <c r="CI102"/>
  <c r="CI101"/>
  <c r="CI100"/>
  <c r="CI99"/>
  <c r="CJ98"/>
  <c r="CI97"/>
  <c r="CJ96"/>
  <c r="CJ95"/>
  <c r="CJ93"/>
  <c r="CI92"/>
  <c r="CI90"/>
  <c r="CI88"/>
  <c r="CI86"/>
  <c r="CI85"/>
  <c r="CI84"/>
  <c r="CI83"/>
  <c r="CJ82"/>
  <c r="CI81"/>
  <c r="CJ80"/>
  <c r="CI79"/>
  <c r="CJ78"/>
  <c r="CI77"/>
  <c r="CJ76"/>
  <c r="CI75"/>
  <c r="CJ74"/>
  <c r="CI73"/>
  <c r="CJ72"/>
  <c r="CI71"/>
  <c r="CJ70"/>
  <c r="AL205" i="2"/>
  <c r="AO205" s="1"/>
  <c r="AL203"/>
  <c r="AO203" s="1"/>
  <c r="AL201"/>
  <c r="AO201" s="1"/>
  <c r="AL199"/>
  <c r="AO199" s="1"/>
  <c r="AL197"/>
  <c r="AO197" s="1"/>
  <c r="AL195"/>
  <c r="AO195" s="1"/>
  <c r="AL193"/>
  <c r="AO193" s="1"/>
  <c r="AL191"/>
  <c r="AO191" s="1"/>
  <c r="AL189"/>
  <c r="AO189" s="1"/>
  <c r="AL187"/>
  <c r="AO187" s="1"/>
  <c r="AL185"/>
  <c r="AO185" s="1"/>
  <c r="AL183"/>
  <c r="AO183" s="1"/>
  <c r="AL181"/>
  <c r="AO181" s="1"/>
  <c r="AL179"/>
  <c r="AO179" s="1"/>
  <c r="AL177"/>
  <c r="AO177" s="1"/>
  <c r="AL175"/>
  <c r="AO175" s="1"/>
  <c r="AL173"/>
  <c r="AO173" s="1"/>
  <c r="AL171"/>
  <c r="AO171" s="1"/>
  <c r="AL169"/>
  <c r="AO169" s="1"/>
  <c r="AL167"/>
  <c r="AO167" s="1"/>
  <c r="AL133"/>
  <c r="AO133" s="1"/>
  <c r="CI68" i="3"/>
  <c r="CI66"/>
  <c r="CI64"/>
  <c r="CI62"/>
  <c r="CI60"/>
  <c r="CI58"/>
  <c r="CJ49"/>
  <c r="CJ48"/>
  <c r="CJ45"/>
  <c r="CJ44"/>
  <c r="CJ43"/>
  <c r="CJ41"/>
  <c r="CJ38"/>
  <c r="CJ37"/>
  <c r="CJ36"/>
  <c r="CJ31"/>
  <c r="CJ29"/>
  <c r="CI28"/>
  <c r="CI27"/>
  <c r="CJ26"/>
  <c r="CJ25"/>
  <c r="CI24"/>
  <c r="CJ24"/>
  <c r="CJ23"/>
  <c r="CI17"/>
  <c r="CJ17"/>
  <c r="CI16"/>
  <c r="CJ16"/>
  <c r="CI13"/>
  <c r="CI12"/>
  <c r="CI11"/>
  <c r="CJ11"/>
  <c r="CI10"/>
  <c r="CJ9"/>
  <c r="CJ8"/>
  <c r="AG5"/>
  <c r="AJ5" s="1"/>
  <c r="AM5" s="1"/>
  <c r="CH5" s="1"/>
  <c r="CI57"/>
  <c r="CJ15"/>
  <c r="AG15"/>
  <c r="CJ7"/>
  <c r="AL132" i="2"/>
  <c r="AO132" s="1"/>
  <c r="AL131"/>
  <c r="AO131" s="1"/>
  <c r="AL130"/>
  <c r="AO130" s="1"/>
  <c r="AL129"/>
  <c r="AO129" s="1"/>
  <c r="AL128"/>
  <c r="AO128" s="1"/>
  <c r="AL127"/>
  <c r="AO127" s="1"/>
  <c r="AL126"/>
  <c r="AO126" s="1"/>
  <c r="AL125"/>
  <c r="AO125" s="1"/>
  <c r="AL124"/>
  <c r="AO124" s="1"/>
  <c r="AL123"/>
  <c r="AO123" s="1"/>
  <c r="AL122"/>
  <c r="AO122" s="1"/>
  <c r="AL121"/>
  <c r="AO121" s="1"/>
  <c r="AL120"/>
  <c r="AO120" s="1"/>
  <c r="AL119"/>
  <c r="AO119" s="1"/>
  <c r="AL118"/>
  <c r="AO118" s="1"/>
  <c r="AL117"/>
  <c r="AO117" s="1"/>
  <c r="AL116"/>
  <c r="AO116" s="1"/>
  <c r="AL115"/>
  <c r="AO115" s="1"/>
  <c r="AL114"/>
  <c r="AO114" s="1"/>
  <c r="AL113"/>
  <c r="AO113" s="1"/>
  <c r="AL112"/>
  <c r="AO112" s="1"/>
  <c r="AL111"/>
  <c r="AO111" s="1"/>
  <c r="AL110"/>
  <c r="AO110" s="1"/>
  <c r="AL109"/>
  <c r="AO109" s="1"/>
  <c r="AL108"/>
  <c r="AO108" s="1"/>
  <c r="AL107"/>
  <c r="AO107" s="1"/>
  <c r="AL106"/>
  <c r="AO106" s="1"/>
  <c r="AL105"/>
  <c r="AO105" s="1"/>
  <c r="AL104"/>
  <c r="AO104" s="1"/>
  <c r="AL103"/>
  <c r="AO103" s="1"/>
  <c r="AL102"/>
  <c r="AO102" s="1"/>
  <c r="AL101"/>
  <c r="AO101" s="1"/>
  <c r="AL100"/>
  <c r="AO100" s="1"/>
  <c r="AL99"/>
  <c r="AO99" s="1"/>
  <c r="AL98"/>
  <c r="AO98" s="1"/>
  <c r="AL97"/>
  <c r="AO97" s="1"/>
  <c r="AL96"/>
  <c r="AO96" s="1"/>
  <c r="AL95"/>
  <c r="AO95" s="1"/>
  <c r="AL94"/>
  <c r="AO94" s="1"/>
  <c r="AL93"/>
  <c r="AO93" s="1"/>
  <c r="AL92"/>
  <c r="AO92" s="1"/>
  <c r="AL91"/>
  <c r="AO91" s="1"/>
  <c r="AL90"/>
  <c r="AO90" s="1"/>
  <c r="AL89"/>
  <c r="AO89" s="1"/>
  <c r="AL88"/>
  <c r="AO88" s="1"/>
  <c r="AL87"/>
  <c r="AO87" s="1"/>
  <c r="AL86"/>
  <c r="AO86" s="1"/>
  <c r="AL85"/>
  <c r="AO85" s="1"/>
  <c r="AL84"/>
  <c r="AO84" s="1"/>
  <c r="AL83"/>
  <c r="AO83" s="1"/>
  <c r="AL82"/>
  <c r="AO82" s="1"/>
  <c r="AL81"/>
  <c r="AO81" s="1"/>
  <c r="AL80"/>
  <c r="AO80" s="1"/>
  <c r="AL79"/>
  <c r="AO79" s="1"/>
  <c r="AL78"/>
  <c r="AO78" s="1"/>
  <c r="AL77"/>
  <c r="AO77" s="1"/>
  <c r="AL76"/>
  <c r="AO76" s="1"/>
  <c r="AL75"/>
  <c r="AO75" s="1"/>
  <c r="AL74"/>
  <c r="AO74" s="1"/>
  <c r="AL73"/>
  <c r="AO73" s="1"/>
  <c r="AL72"/>
  <c r="AO72" s="1"/>
  <c r="AL71"/>
  <c r="AO71" s="1"/>
  <c r="AL70"/>
  <c r="AO70" s="1"/>
  <c r="AL69"/>
  <c r="AO69" s="1"/>
  <c r="AL68"/>
  <c r="AO68" s="1"/>
  <c r="AL67"/>
  <c r="AO67" s="1"/>
  <c r="AL66"/>
  <c r="AO66" s="1"/>
  <c r="AL65"/>
  <c r="AO65" s="1"/>
  <c r="AL64"/>
  <c r="AO64" s="1"/>
  <c r="CD82" i="3"/>
  <c r="CD205"/>
  <c r="CD204"/>
  <c r="CD203"/>
  <c r="CD197"/>
  <c r="CD196"/>
  <c r="CD192"/>
  <c r="CD188"/>
  <c r="CD184"/>
  <c r="CD180"/>
  <c r="CD176"/>
  <c r="CD172"/>
  <c r="CD168"/>
  <c r="CD164"/>
  <c r="CD160"/>
  <c r="CD156"/>
  <c r="CD152"/>
  <c r="CD148"/>
  <c r="CD144"/>
  <c r="CD137"/>
  <c r="CD96"/>
  <c r="CD91"/>
  <c r="CD86"/>
  <c r="CD81"/>
  <c r="CD78"/>
  <c r="CD76"/>
  <c r="CD74"/>
  <c r="CD72"/>
  <c r="CD70"/>
  <c r="CD68"/>
  <c r="CD66"/>
  <c r="CD64"/>
  <c r="CD62"/>
  <c r="CD60"/>
  <c r="CD58"/>
  <c r="W17"/>
  <c r="CD77"/>
  <c r="CD75"/>
  <c r="CD73"/>
  <c r="CD71"/>
  <c r="CD69"/>
  <c r="CD67"/>
  <c r="CD65"/>
  <c r="CD63"/>
  <c r="CD61"/>
  <c r="CD59"/>
  <c r="CD57"/>
  <c r="CE56"/>
  <c r="CE55"/>
  <c r="CD54"/>
  <c r="CD51"/>
  <c r="CD49"/>
  <c r="CD45"/>
  <c r="CD40"/>
  <c r="CD38"/>
  <c r="CD34"/>
  <c r="CD30"/>
  <c r="CD25"/>
  <c r="CD21"/>
  <c r="CD16"/>
  <c r="CD13"/>
  <c r="CD12"/>
  <c r="CD11"/>
  <c r="CD10"/>
  <c r="CD8"/>
  <c r="CD140"/>
  <c r="CD138"/>
  <c r="CD131"/>
  <c r="CD129"/>
  <c r="CD123"/>
  <c r="CD121"/>
  <c r="CE114"/>
  <c r="CE112"/>
  <c r="CE110"/>
  <c r="CE109"/>
  <c r="CE108"/>
  <c r="CE105"/>
  <c r="CE104"/>
  <c r="CE101"/>
  <c r="CE100"/>
  <c r="CE97"/>
  <c r="CE96"/>
  <c r="CE93"/>
  <c r="CE92"/>
  <c r="CE89"/>
  <c r="CE88"/>
  <c r="CE85"/>
  <c r="CE84"/>
  <c r="CE81"/>
  <c r="CE80"/>
  <c r="CD53"/>
  <c r="CD47"/>
  <c r="CD42"/>
  <c r="CD29"/>
  <c r="CD28"/>
  <c r="CD26"/>
  <c r="CD24"/>
  <c r="W23"/>
  <c r="CD22"/>
  <c r="W21"/>
  <c r="CD20"/>
  <c r="W19"/>
  <c r="CD18"/>
  <c r="CD17"/>
  <c r="CD202"/>
  <c r="CD201"/>
  <c r="CD200"/>
  <c r="CD198"/>
  <c r="CD195"/>
  <c r="CD193"/>
  <c r="CD191"/>
  <c r="CD189"/>
  <c r="CD187"/>
  <c r="CD185"/>
  <c r="CD183"/>
  <c r="CD181"/>
  <c r="CD179"/>
  <c r="CD177"/>
  <c r="CD175"/>
  <c r="CD173"/>
  <c r="CD171"/>
  <c r="CD169"/>
  <c r="CD167"/>
  <c r="CD165"/>
  <c r="CD163"/>
  <c r="CD161"/>
  <c r="CD159"/>
  <c r="CD157"/>
  <c r="CD155"/>
  <c r="CD153"/>
  <c r="CD151"/>
  <c r="CD149"/>
  <c r="CD147"/>
  <c r="CD145"/>
  <c r="CD143"/>
  <c r="CD141"/>
  <c r="CD139"/>
  <c r="CD135"/>
  <c r="CD133"/>
  <c r="CD127"/>
  <c r="CD125"/>
  <c r="CD119"/>
  <c r="CD117"/>
  <c r="CD115"/>
  <c r="CD114"/>
  <c r="CE113"/>
  <c r="CD112"/>
  <c r="CE111"/>
  <c r="CD110"/>
  <c r="CD109"/>
  <c r="CE106"/>
  <c r="CE103"/>
  <c r="CE102"/>
  <c r="CE99"/>
  <c r="CE98"/>
  <c r="CE95"/>
  <c r="CE94"/>
  <c r="CD92"/>
  <c r="CE91"/>
  <c r="CE90"/>
  <c r="CE87"/>
  <c r="CE86"/>
  <c r="CE83"/>
  <c r="CE82"/>
  <c r="CE79"/>
  <c r="CE78"/>
  <c r="CE77"/>
  <c r="CE76"/>
  <c r="CE75"/>
  <c r="CE74"/>
  <c r="CE73"/>
  <c r="CE72"/>
  <c r="CE71"/>
  <c r="CE70"/>
  <c r="CE69"/>
  <c r="CE68"/>
  <c r="CE67"/>
  <c r="CE66"/>
  <c r="CE65"/>
  <c r="CE64"/>
  <c r="CE63"/>
  <c r="CE62"/>
  <c r="CE61"/>
  <c r="CE60"/>
  <c r="CE59"/>
  <c r="CE58"/>
  <c r="CE57"/>
  <c r="CD44"/>
  <c r="CD39"/>
  <c r="CD37"/>
  <c r="CD35"/>
  <c r="CD33"/>
  <c r="CD31"/>
  <c r="W24"/>
  <c r="W22"/>
  <c r="W20"/>
  <c r="W18"/>
  <c r="S109"/>
  <c r="BX109" s="1"/>
  <c r="W109"/>
  <c r="Z109"/>
  <c r="AM109"/>
  <c r="CH109" s="1"/>
  <c r="AQ109"/>
  <c r="AT109"/>
  <c r="BG109"/>
  <c r="CR109" s="1"/>
  <c r="BK109"/>
  <c r="BL109" s="1"/>
  <c r="BS109"/>
  <c r="BV109"/>
  <c r="CW109" s="1"/>
  <c r="BY106"/>
  <c r="BZ106"/>
  <c r="CA106"/>
  <c r="CF106"/>
  <c r="CP106"/>
  <c r="EJ106"/>
  <c r="EL106" s="1"/>
  <c r="BY104"/>
  <c r="BZ104"/>
  <c r="CA104"/>
  <c r="CF104"/>
  <c r="CP104"/>
  <c r="EJ104"/>
  <c r="BY102"/>
  <c r="BZ102"/>
  <c r="CA102"/>
  <c r="CF102"/>
  <c r="CP102"/>
  <c r="EJ102"/>
  <c r="BY100"/>
  <c r="BZ100"/>
  <c r="CA100"/>
  <c r="CF100"/>
  <c r="CP100"/>
  <c r="EJ100"/>
  <c r="BY98"/>
  <c r="BZ98"/>
  <c r="CA98"/>
  <c r="CF98"/>
  <c r="CP98"/>
  <c r="EJ98"/>
  <c r="BY96"/>
  <c r="BZ96"/>
  <c r="CA96"/>
  <c r="CF96"/>
  <c r="CP96"/>
  <c r="EJ96"/>
  <c r="BY94"/>
  <c r="BZ94"/>
  <c r="CA94"/>
  <c r="CF94"/>
  <c r="CP94"/>
  <c r="EJ94"/>
  <c r="BY92"/>
  <c r="BZ92"/>
  <c r="CA92"/>
  <c r="CF92"/>
  <c r="CP92"/>
  <c r="EJ92"/>
  <c r="BY90"/>
  <c r="BZ90"/>
  <c r="CA90"/>
  <c r="CF90"/>
  <c r="CP90"/>
  <c r="EJ90"/>
  <c r="BY88"/>
  <c r="BZ88"/>
  <c r="CA88"/>
  <c r="CF88"/>
  <c r="CP88"/>
  <c r="EJ88"/>
  <c r="BY86"/>
  <c r="BZ86"/>
  <c r="CA86"/>
  <c r="CF86"/>
  <c r="CP86"/>
  <c r="EJ86"/>
  <c r="BY84"/>
  <c r="BZ84"/>
  <c r="CA84"/>
  <c r="CF84"/>
  <c r="CP84"/>
  <c r="EJ84"/>
  <c r="BY82"/>
  <c r="BZ82"/>
  <c r="CA82"/>
  <c r="CF82"/>
  <c r="CP82"/>
  <c r="EJ82"/>
  <c r="BY80"/>
  <c r="BZ80"/>
  <c r="CA80"/>
  <c r="CF80"/>
  <c r="CP80"/>
  <c r="EJ80"/>
  <c r="BY78"/>
  <c r="BZ78"/>
  <c r="CA78"/>
  <c r="CF78"/>
  <c r="CP78"/>
  <c r="EJ78"/>
  <c r="EJ115"/>
  <c r="EL115" s="1"/>
  <c r="CP115"/>
  <c r="CL115"/>
  <c r="CF115"/>
  <c r="EH114"/>
  <c r="DU114"/>
  <c r="DG114"/>
  <c r="CZ114"/>
  <c r="CV114"/>
  <c r="CL114"/>
  <c r="CB114"/>
  <c r="BV114"/>
  <c r="CW114" s="1"/>
  <c r="BS114"/>
  <c r="BK114"/>
  <c r="BL114" s="1"/>
  <c r="BG114"/>
  <c r="CR114" s="1"/>
  <c r="AT114"/>
  <c r="AQ114"/>
  <c r="AM114"/>
  <c r="CH114" s="1"/>
  <c r="Z114"/>
  <c r="W114"/>
  <c r="BY114"/>
  <c r="CA114"/>
  <c r="EJ113"/>
  <c r="EL113" s="1"/>
  <c r="CP113"/>
  <c r="CF113"/>
  <c r="EH112"/>
  <c r="DU112"/>
  <c r="DG112"/>
  <c r="CZ112"/>
  <c r="CV112"/>
  <c r="CL112"/>
  <c r="CB112"/>
  <c r="BV112"/>
  <c r="CW112" s="1"/>
  <c r="BS112"/>
  <c r="BK112"/>
  <c r="BL112" s="1"/>
  <c r="BG112"/>
  <c r="CR112" s="1"/>
  <c r="AT112"/>
  <c r="AQ112"/>
  <c r="AM112"/>
  <c r="CH112" s="1"/>
  <c r="Z112"/>
  <c r="W112"/>
  <c r="BY112"/>
  <c r="CA112"/>
  <c r="EJ111"/>
  <c r="EL111" s="1"/>
  <c r="CP111"/>
  <c r="CF111"/>
  <c r="EH110"/>
  <c r="DU110"/>
  <c r="DG110"/>
  <c r="CZ110"/>
  <c r="CV110"/>
  <c r="CL110"/>
  <c r="CB110"/>
  <c r="BV110"/>
  <c r="CW110" s="1"/>
  <c r="BS110"/>
  <c r="BK110"/>
  <c r="BL110" s="1"/>
  <c r="BG110"/>
  <c r="CR110" s="1"/>
  <c r="AT110"/>
  <c r="AQ110"/>
  <c r="AM110"/>
  <c r="CH110" s="1"/>
  <c r="Z110"/>
  <c r="W110"/>
  <c r="BY110"/>
  <c r="CA110"/>
  <c r="BY108"/>
  <c r="BZ108"/>
  <c r="CA108"/>
  <c r="CF108"/>
  <c r="CP108"/>
  <c r="EJ108"/>
  <c r="EL108" s="1"/>
  <c r="CA107"/>
  <c r="CB107"/>
  <c r="CL107"/>
  <c r="CV107"/>
  <c r="CZ107"/>
  <c r="EH107"/>
  <c r="BY105"/>
  <c r="BZ105"/>
  <c r="CA105"/>
  <c r="CF105"/>
  <c r="CP105"/>
  <c r="EJ105"/>
  <c r="BY103"/>
  <c r="BZ103"/>
  <c r="CA103"/>
  <c r="CF103"/>
  <c r="CP103"/>
  <c r="EJ103"/>
  <c r="BY101"/>
  <c r="BZ101"/>
  <c r="CA101"/>
  <c r="CF101"/>
  <c r="CP101"/>
  <c r="EJ101"/>
  <c r="BY99"/>
  <c r="BZ99"/>
  <c r="CA99"/>
  <c r="CF99"/>
  <c r="CP99"/>
  <c r="EJ99"/>
  <c r="BY97"/>
  <c r="BZ97"/>
  <c r="CA97"/>
  <c r="CF97"/>
  <c r="CP97"/>
  <c r="EJ97"/>
  <c r="BY95"/>
  <c r="BZ95"/>
  <c r="CA95"/>
  <c r="CF95"/>
  <c r="CP95"/>
  <c r="EJ95"/>
  <c r="BY93"/>
  <c r="BZ93"/>
  <c r="CA93"/>
  <c r="CF93"/>
  <c r="CP93"/>
  <c r="EJ93"/>
  <c r="BY91"/>
  <c r="BZ91"/>
  <c r="CA91"/>
  <c r="CF91"/>
  <c r="CP91"/>
  <c r="EJ91"/>
  <c r="BY89"/>
  <c r="BZ89"/>
  <c r="CA89"/>
  <c r="CF89"/>
  <c r="CP89"/>
  <c r="EJ89"/>
  <c r="BY87"/>
  <c r="BZ87"/>
  <c r="CA87"/>
  <c r="CF87"/>
  <c r="CP87"/>
  <c r="EJ87"/>
  <c r="BY85"/>
  <c r="BZ85"/>
  <c r="CA85"/>
  <c r="CF85"/>
  <c r="CP85"/>
  <c r="EJ85"/>
  <c r="BY83"/>
  <c r="BZ83"/>
  <c r="CA83"/>
  <c r="CF83"/>
  <c r="CP83"/>
  <c r="EJ83"/>
  <c r="BY81"/>
  <c r="BZ81"/>
  <c r="CA81"/>
  <c r="CF81"/>
  <c r="CP81"/>
  <c r="EJ81"/>
  <c r="BY79"/>
  <c r="BZ79"/>
  <c r="CA79"/>
  <c r="CF79"/>
  <c r="CP79"/>
  <c r="EJ79"/>
  <c r="DU205"/>
  <c r="DG205"/>
  <c r="CQ205"/>
  <c r="DU204"/>
  <c r="DG204"/>
  <c r="CQ204"/>
  <c r="BW204"/>
  <c r="CQ203"/>
  <c r="BW203"/>
  <c r="CU202"/>
  <c r="BY202"/>
  <c r="DU201"/>
  <c r="DG201"/>
  <c r="CQ201"/>
  <c r="BW201"/>
  <c r="CQ200"/>
  <c r="BW200"/>
  <c r="CU199"/>
  <c r="CU198"/>
  <c r="BY198"/>
  <c r="CU197"/>
  <c r="BY197"/>
  <c r="DU196"/>
  <c r="DG196"/>
  <c r="CQ196"/>
  <c r="EG195"/>
  <c r="BS195"/>
  <c r="EG194"/>
  <c r="BS194"/>
  <c r="EG193"/>
  <c r="BS193"/>
  <c r="EG192"/>
  <c r="BS192"/>
  <c r="EG191"/>
  <c r="BS191"/>
  <c r="EG190"/>
  <c r="BS190"/>
  <c r="EG189"/>
  <c r="BS189"/>
  <c r="EG188"/>
  <c r="BS188"/>
  <c r="EG187"/>
  <c r="BS187"/>
  <c r="EG186"/>
  <c r="BS186"/>
  <c r="EG185"/>
  <c r="BS185"/>
  <c r="EG184"/>
  <c r="BS184"/>
  <c r="EG183"/>
  <c r="BS183"/>
  <c r="EG182"/>
  <c r="BS182"/>
  <c r="EG181"/>
  <c r="BS181"/>
  <c r="EG180"/>
  <c r="BS180"/>
  <c r="EG179"/>
  <c r="BS179"/>
  <c r="EG178"/>
  <c r="BS178"/>
  <c r="EG177"/>
  <c r="BS177"/>
  <c r="EG176"/>
  <c r="BS176"/>
  <c r="EG175"/>
  <c r="BS175"/>
  <c r="EG174"/>
  <c r="BS174"/>
  <c r="EG173"/>
  <c r="BS173"/>
  <c r="EG172"/>
  <c r="BS172"/>
  <c r="EG171"/>
  <c r="BS171"/>
  <c r="EG170"/>
  <c r="BS170"/>
  <c r="EG169"/>
  <c r="BS169"/>
  <c r="EG168"/>
  <c r="BS168"/>
  <c r="EG167"/>
  <c r="BS167"/>
  <c r="EG166"/>
  <c r="BS166"/>
  <c r="EG165"/>
  <c r="BS165"/>
  <c r="EG164"/>
  <c r="BS164"/>
  <c r="EG163"/>
  <c r="BS163"/>
  <c r="EG162"/>
  <c r="BS162"/>
  <c r="EG161"/>
  <c r="BS161"/>
  <c r="EG160"/>
  <c r="BS160"/>
  <c r="EG159"/>
  <c r="BS159"/>
  <c r="EG158"/>
  <c r="BS158"/>
  <c r="EG157"/>
  <c r="BS157"/>
  <c r="EG156"/>
  <c r="BS156"/>
  <c r="EG155"/>
  <c r="BS155"/>
  <c r="EG154"/>
  <c r="BS154"/>
  <c r="EG153"/>
  <c r="BS153"/>
  <c r="EG152"/>
  <c r="BS152"/>
  <c r="EG151"/>
  <c r="BS151"/>
  <c r="EG150"/>
  <c r="BS150"/>
  <c r="EG149"/>
  <c r="BS149"/>
  <c r="EG148"/>
  <c r="BS148"/>
  <c r="EG147"/>
  <c r="BS147"/>
  <c r="EG146"/>
  <c r="BS146"/>
  <c r="EG145"/>
  <c r="BS145"/>
  <c r="EG144"/>
  <c r="BS144"/>
  <c r="EG143"/>
  <c r="BS143"/>
  <c r="EG142"/>
  <c r="BS142"/>
  <c r="EG141"/>
  <c r="BS141"/>
  <c r="EG140"/>
  <c r="BS140"/>
  <c r="EG139"/>
  <c r="BS139"/>
  <c r="EG138"/>
  <c r="BS138"/>
  <c r="EG137"/>
  <c r="BS137"/>
  <c r="CZ136"/>
  <c r="CV136"/>
  <c r="CB136"/>
  <c r="EH135"/>
  <c r="DU135"/>
  <c r="DG135"/>
  <c r="CZ135"/>
  <c r="CV135"/>
  <c r="BW135"/>
  <c r="BP135"/>
  <c r="BK135"/>
  <c r="BL135" s="1"/>
  <c r="BG135"/>
  <c r="CR135" s="1"/>
  <c r="AT135"/>
  <c r="AQ135"/>
  <c r="AM135"/>
  <c r="CH135" s="1"/>
  <c r="Z135"/>
  <c r="W135"/>
  <c r="EJ134"/>
  <c r="EL134" s="1"/>
  <c r="CZ134"/>
  <c r="CV134"/>
  <c r="CB134"/>
  <c r="EH133"/>
  <c r="DU133"/>
  <c r="DG133"/>
  <c r="CZ133"/>
  <c r="CV133"/>
  <c r="CL133"/>
  <c r="CF133"/>
  <c r="CB133"/>
  <c r="BV133"/>
  <c r="CW133" s="1"/>
  <c r="BS133"/>
  <c r="BK133"/>
  <c r="BL133" s="1"/>
  <c r="BG133"/>
  <c r="CR133" s="1"/>
  <c r="AT133"/>
  <c r="AQ133"/>
  <c r="AM133"/>
  <c r="CH133" s="1"/>
  <c r="Z133"/>
  <c r="W133"/>
  <c r="EJ132"/>
  <c r="EL132" s="1"/>
  <c r="DU132"/>
  <c r="DG132"/>
  <c r="CZ132"/>
  <c r="CV132"/>
  <c r="CL132"/>
  <c r="CB132"/>
  <c r="BW132"/>
  <c r="BP132"/>
  <c r="BK132"/>
  <c r="BL132" s="1"/>
  <c r="BG132"/>
  <c r="CR132" s="1"/>
  <c r="AT132"/>
  <c r="AQ132"/>
  <c r="AM132"/>
  <c r="CH132" s="1"/>
  <c r="Z132"/>
  <c r="W132"/>
  <c r="BZ132"/>
  <c r="CF132"/>
  <c r="EH131"/>
  <c r="DU131"/>
  <c r="DG131"/>
  <c r="CZ131"/>
  <c r="CV131"/>
  <c r="BW131"/>
  <c r="BP131"/>
  <c r="BK131"/>
  <c r="BL131" s="1"/>
  <c r="BG131"/>
  <c r="CR131" s="1"/>
  <c r="AT131"/>
  <c r="AQ131"/>
  <c r="AM131"/>
  <c r="CH131" s="1"/>
  <c r="Z131"/>
  <c r="W131"/>
  <c r="EJ130"/>
  <c r="EL130" s="1"/>
  <c r="CZ130"/>
  <c r="CV130"/>
  <c r="CB130"/>
  <c r="EH129"/>
  <c r="DU129"/>
  <c r="DG129"/>
  <c r="CZ129"/>
  <c r="CV129"/>
  <c r="CL129"/>
  <c r="CF129"/>
  <c r="CB129"/>
  <c r="BV129"/>
  <c r="CW129" s="1"/>
  <c r="BS129"/>
  <c r="BK129"/>
  <c r="BL129" s="1"/>
  <c r="BG129"/>
  <c r="CR129" s="1"/>
  <c r="AT129"/>
  <c r="AQ129"/>
  <c r="AM129"/>
  <c r="CH129" s="1"/>
  <c r="Z129"/>
  <c r="W129"/>
  <c r="EJ128"/>
  <c r="EL128" s="1"/>
  <c r="DU128"/>
  <c r="DG128"/>
  <c r="CZ128"/>
  <c r="CV128"/>
  <c r="CL128"/>
  <c r="CB128"/>
  <c r="BW128"/>
  <c r="BP128"/>
  <c r="BK128"/>
  <c r="BL128" s="1"/>
  <c r="BG128"/>
  <c r="CR128" s="1"/>
  <c r="AT128"/>
  <c r="AQ128"/>
  <c r="AM128"/>
  <c r="CH128" s="1"/>
  <c r="Z128"/>
  <c r="W128"/>
  <c r="BZ128"/>
  <c r="CF128"/>
  <c r="EH127"/>
  <c r="DU127"/>
  <c r="DG127"/>
  <c r="CZ127"/>
  <c r="CV127"/>
  <c r="BW127"/>
  <c r="BP127"/>
  <c r="BK127"/>
  <c r="BL127" s="1"/>
  <c r="BG127"/>
  <c r="CR127" s="1"/>
  <c r="AT127"/>
  <c r="AQ127"/>
  <c r="AM127"/>
  <c r="CH127" s="1"/>
  <c r="Z127"/>
  <c r="W127"/>
  <c r="EJ126"/>
  <c r="EL126" s="1"/>
  <c r="CZ126"/>
  <c r="CV126"/>
  <c r="CB126"/>
  <c r="EH125"/>
  <c r="DU125"/>
  <c r="DG125"/>
  <c r="CZ125"/>
  <c r="CV125"/>
  <c r="CL125"/>
  <c r="CF125"/>
  <c r="CB125"/>
  <c r="BV125"/>
  <c r="CW125" s="1"/>
  <c r="BS125"/>
  <c r="BK125"/>
  <c r="BL125" s="1"/>
  <c r="BG125"/>
  <c r="CR125" s="1"/>
  <c r="AT125"/>
  <c r="AQ125"/>
  <c r="AM125"/>
  <c r="CH125" s="1"/>
  <c r="Z125"/>
  <c r="W125"/>
  <c r="EJ124"/>
  <c r="EL124" s="1"/>
  <c r="DU124"/>
  <c r="DG124"/>
  <c r="CZ124"/>
  <c r="CV124"/>
  <c r="CL124"/>
  <c r="CB124"/>
  <c r="BW124"/>
  <c r="BP124"/>
  <c r="BK124"/>
  <c r="BL124" s="1"/>
  <c r="BG124"/>
  <c r="CR124" s="1"/>
  <c r="AT124"/>
  <c r="AQ124"/>
  <c r="AM124"/>
  <c r="CH124" s="1"/>
  <c r="Z124"/>
  <c r="W124"/>
  <c r="BZ124"/>
  <c r="CF124"/>
  <c r="EH123"/>
  <c r="DU123"/>
  <c r="DG123"/>
  <c r="CZ123"/>
  <c r="CV123"/>
  <c r="BW123"/>
  <c r="BP123"/>
  <c r="BK123"/>
  <c r="BL123" s="1"/>
  <c r="BG123"/>
  <c r="CR123" s="1"/>
  <c r="AT123"/>
  <c r="AQ123"/>
  <c r="AM123"/>
  <c r="CH123" s="1"/>
  <c r="Z123"/>
  <c r="W123"/>
  <c r="EJ122"/>
  <c r="EL122" s="1"/>
  <c r="CZ122"/>
  <c r="CV122"/>
  <c r="CB122"/>
  <c r="EH121"/>
  <c r="DU121"/>
  <c r="DG121"/>
  <c r="CZ121"/>
  <c r="CV121"/>
  <c r="CL121"/>
  <c r="CF121"/>
  <c r="CB121"/>
  <c r="BV121"/>
  <c r="CW121" s="1"/>
  <c r="BS121"/>
  <c r="BK121"/>
  <c r="BL121" s="1"/>
  <c r="BG121"/>
  <c r="CR121" s="1"/>
  <c r="AT121"/>
  <c r="AQ121"/>
  <c r="AM121"/>
  <c r="CH121" s="1"/>
  <c r="Z121"/>
  <c r="W121"/>
  <c r="EJ120"/>
  <c r="EL120" s="1"/>
  <c r="DU120"/>
  <c r="DG120"/>
  <c r="CZ120"/>
  <c r="CV120"/>
  <c r="CL120"/>
  <c r="CB120"/>
  <c r="BW120"/>
  <c r="BP120"/>
  <c r="BK120"/>
  <c r="BL120" s="1"/>
  <c r="BG120"/>
  <c r="CR120" s="1"/>
  <c r="AT120"/>
  <c r="AQ120"/>
  <c r="AM120"/>
  <c r="CH120" s="1"/>
  <c r="Z120"/>
  <c r="W120"/>
  <c r="BZ120"/>
  <c r="CF120"/>
  <c r="EH119"/>
  <c r="DU119"/>
  <c r="DG119"/>
  <c r="CZ119"/>
  <c r="CV119"/>
  <c r="BW119"/>
  <c r="BP119"/>
  <c r="BK119"/>
  <c r="BL119" s="1"/>
  <c r="BG119"/>
  <c r="CR119" s="1"/>
  <c r="AT119"/>
  <c r="AQ119"/>
  <c r="AM119"/>
  <c r="CH119" s="1"/>
  <c r="Z119"/>
  <c r="W119"/>
  <c r="EJ118"/>
  <c r="EL118" s="1"/>
  <c r="CZ118"/>
  <c r="CV118"/>
  <c r="CB118"/>
  <c r="EH117"/>
  <c r="DU117"/>
  <c r="DG117"/>
  <c r="CZ117"/>
  <c r="CV117"/>
  <c r="CL117"/>
  <c r="CF117"/>
  <c r="CB117"/>
  <c r="BV117"/>
  <c r="CW117" s="1"/>
  <c r="BS117"/>
  <c r="BK117"/>
  <c r="BL117" s="1"/>
  <c r="BG117"/>
  <c r="CR117" s="1"/>
  <c r="AT117"/>
  <c r="AQ117"/>
  <c r="AM117"/>
  <c r="CH117" s="1"/>
  <c r="Z117"/>
  <c r="W117"/>
  <c r="EJ116"/>
  <c r="EL116" s="1"/>
  <c r="DU116"/>
  <c r="DG116"/>
  <c r="CZ116"/>
  <c r="CV116"/>
  <c r="CL116"/>
  <c r="CB116"/>
  <c r="BW116"/>
  <c r="BP116"/>
  <c r="BK116"/>
  <c r="BL116" s="1"/>
  <c r="BG116"/>
  <c r="CR116" s="1"/>
  <c r="AT116"/>
  <c r="AQ116"/>
  <c r="AM116"/>
  <c r="CH116" s="1"/>
  <c r="Z116"/>
  <c r="W116"/>
  <c r="BZ116"/>
  <c r="CF116"/>
  <c r="BY113"/>
  <c r="BY111"/>
  <c r="BY107"/>
  <c r="W16"/>
  <c r="AQ16"/>
  <c r="BK16"/>
  <c r="BL16" s="1"/>
  <c r="DG16"/>
  <c r="M13"/>
  <c r="BY13"/>
  <c r="P9"/>
  <c r="S9" s="1"/>
  <c r="BX9" s="1"/>
  <c r="W9"/>
  <c r="AQ9"/>
  <c r="BK9"/>
  <c r="BL9" s="1"/>
  <c r="P7"/>
  <c r="S7" s="1"/>
  <c r="BX7" s="1"/>
  <c r="W7"/>
  <c r="AQ7"/>
  <c r="BK7"/>
  <c r="BL7" s="1"/>
  <c r="DG7"/>
  <c r="DL7" s="1"/>
  <c r="EG7"/>
  <c r="J7" i="5" s="1"/>
  <c r="M6" i="3"/>
  <c r="BY6"/>
  <c r="BY77"/>
  <c r="BY76"/>
  <c r="BY75"/>
  <c r="BY74"/>
  <c r="BY73"/>
  <c r="BY72"/>
  <c r="BY71"/>
  <c r="BY70"/>
  <c r="BY69"/>
  <c r="BY68"/>
  <c r="BY67"/>
  <c r="BY66"/>
  <c r="BY65"/>
  <c r="BY64"/>
  <c r="BY63"/>
  <c r="BY62"/>
  <c r="BY61"/>
  <c r="BY60"/>
  <c r="BY59"/>
  <c r="BY58"/>
  <c r="BY57"/>
  <c r="DB56"/>
  <c r="DB55"/>
  <c r="BY28"/>
  <c r="BY27"/>
  <c r="CU26"/>
  <c r="BY26"/>
  <c r="CU25"/>
  <c r="BY25"/>
  <c r="DG24"/>
  <c r="BK24"/>
  <c r="BL24" s="1"/>
  <c r="AQ24"/>
  <c r="EG23"/>
  <c r="J23" i="5" s="1"/>
  <c r="DG23" i="3"/>
  <c r="CK23"/>
  <c r="BK23"/>
  <c r="BL23" s="1"/>
  <c r="AQ23"/>
  <c r="EG22"/>
  <c r="J22" i="5" s="1"/>
  <c r="DG22" i="3"/>
  <c r="BK22"/>
  <c r="BL22" s="1"/>
  <c r="AQ22"/>
  <c r="EG21"/>
  <c r="J21" i="5" s="1"/>
  <c r="DG21" i="3"/>
  <c r="BK21"/>
  <c r="BL21" s="1"/>
  <c r="AQ21"/>
  <c r="EG20"/>
  <c r="J20" i="5" s="1"/>
  <c r="DG20" i="3"/>
  <c r="BK20"/>
  <c r="BL20" s="1"/>
  <c r="AQ20"/>
  <c r="EG19"/>
  <c r="J19" i="5" s="1"/>
  <c r="DG19" i="3"/>
  <c r="BK19"/>
  <c r="BL19" s="1"/>
  <c r="AQ19"/>
  <c r="EG18"/>
  <c r="J18" i="5" s="1"/>
  <c r="DG18" i="3"/>
  <c r="BK18"/>
  <c r="BL18" s="1"/>
  <c r="AQ18"/>
  <c r="M17"/>
  <c r="CU14"/>
  <c r="P205" i="2"/>
  <c r="S205" s="1"/>
  <c r="BX205" s="1"/>
  <c r="P203"/>
  <c r="S203" s="1"/>
  <c r="BX203" s="1"/>
  <c r="P201"/>
  <c r="S201" s="1"/>
  <c r="BX201" s="1"/>
  <c r="P199"/>
  <c r="S199" s="1"/>
  <c r="BX199" s="1"/>
  <c r="P197"/>
  <c r="S197" s="1"/>
  <c r="BX197" s="1"/>
  <c r="P195"/>
  <c r="S195" s="1"/>
  <c r="BX195" s="1"/>
  <c r="P193"/>
  <c r="S193" s="1"/>
  <c r="BX193" s="1"/>
  <c r="P191"/>
  <c r="S191" s="1"/>
  <c r="BX191" s="1"/>
  <c r="P189"/>
  <c r="S189" s="1"/>
  <c r="BX189" s="1"/>
  <c r="W15" i="3"/>
  <c r="AQ15"/>
  <c r="BK15"/>
  <c r="BL15" s="1"/>
  <c r="DG15"/>
  <c r="EG15"/>
  <c r="J15" i="5" s="1"/>
  <c r="M14" i="3"/>
  <c r="BY14"/>
  <c r="M12"/>
  <c r="BY12"/>
  <c r="M10"/>
  <c r="BY10"/>
  <c r="P8"/>
  <c r="S8" s="1"/>
  <c r="BX8" s="1"/>
  <c r="W8"/>
  <c r="AQ8"/>
  <c r="BK8"/>
  <c r="BL8" s="1"/>
  <c r="DG8"/>
  <c r="EG8"/>
  <c r="J8" i="5" s="1"/>
  <c r="W5" i="3"/>
  <c r="Z5" s="1"/>
  <c r="AQ5"/>
  <c r="AT5" s="1"/>
  <c r="BK5"/>
  <c r="BL5" s="1"/>
  <c r="BY109"/>
  <c r="CA109"/>
  <c r="EJ77"/>
  <c r="CP77"/>
  <c r="CF77"/>
  <c r="BZ77"/>
  <c r="EJ76"/>
  <c r="CP76"/>
  <c r="CF76"/>
  <c r="BZ76"/>
  <c r="EJ75"/>
  <c r="CP75"/>
  <c r="CF75"/>
  <c r="BZ75"/>
  <c r="EJ74"/>
  <c r="CP74"/>
  <c r="CF74"/>
  <c r="BZ74"/>
  <c r="EJ73"/>
  <c r="CP73"/>
  <c r="CF73"/>
  <c r="BZ73"/>
  <c r="EJ72"/>
  <c r="CP72"/>
  <c r="CF72"/>
  <c r="BZ72"/>
  <c r="EJ71"/>
  <c r="CP71"/>
  <c r="CF71"/>
  <c r="BZ71"/>
  <c r="EJ70"/>
  <c r="CP70"/>
  <c r="CF70"/>
  <c r="BZ70"/>
  <c r="EJ69"/>
  <c r="CP69"/>
  <c r="CF69"/>
  <c r="BZ69"/>
  <c r="EJ68"/>
  <c r="CP68"/>
  <c r="CF68"/>
  <c r="BZ68"/>
  <c r="EJ67"/>
  <c r="CP67"/>
  <c r="CF67"/>
  <c r="BZ67"/>
  <c r="EJ66"/>
  <c r="CP66"/>
  <c r="CF66"/>
  <c r="BZ66"/>
  <c r="EJ65"/>
  <c r="CP65"/>
  <c r="CF65"/>
  <c r="BZ65"/>
  <c r="EJ64"/>
  <c r="CP64"/>
  <c r="CF64"/>
  <c r="BZ64"/>
  <c r="EJ63"/>
  <c r="CP63"/>
  <c r="CF63"/>
  <c r="BZ63"/>
  <c r="EJ62"/>
  <c r="CP62"/>
  <c r="CF62"/>
  <c r="BZ62"/>
  <c r="EJ61"/>
  <c r="CP61"/>
  <c r="CF61"/>
  <c r="BZ61"/>
  <c r="EJ60"/>
  <c r="CP60"/>
  <c r="CF60"/>
  <c r="BZ60"/>
  <c r="EJ59"/>
  <c r="CP59"/>
  <c r="CF59"/>
  <c r="BZ59"/>
  <c r="EJ58"/>
  <c r="CP58"/>
  <c r="CF58"/>
  <c r="BZ58"/>
  <c r="EJ57"/>
  <c r="CZ57"/>
  <c r="CV57"/>
  <c r="CQ57"/>
  <c r="CL57"/>
  <c r="CG57"/>
  <c r="BZ57"/>
  <c r="EJ56"/>
  <c r="EG56"/>
  <c r="J56" i="5" s="1"/>
  <c r="DP56" i="3"/>
  <c r="DL56"/>
  <c r="CZ56"/>
  <c r="CV56"/>
  <c r="CP56"/>
  <c r="CL56"/>
  <c r="CF56"/>
  <c r="CB56"/>
  <c r="DC56" s="1"/>
  <c r="BV56"/>
  <c r="CW56" s="1"/>
  <c r="BS56"/>
  <c r="BK56"/>
  <c r="BL56" s="1"/>
  <c r="BG56"/>
  <c r="CR56" s="1"/>
  <c r="AT56"/>
  <c r="AQ56"/>
  <c r="AM56"/>
  <c r="CH56" s="1"/>
  <c r="Z56"/>
  <c r="W56"/>
  <c r="EH55"/>
  <c r="DU55"/>
  <c r="DG55"/>
  <c r="DA55"/>
  <c r="CV55"/>
  <c r="CP55"/>
  <c r="CL55"/>
  <c r="CF55"/>
  <c r="CB55"/>
  <c r="BV55"/>
  <c r="CW55" s="1"/>
  <c r="BS55"/>
  <c r="BK55"/>
  <c r="BL55" s="1"/>
  <c r="BG55"/>
  <c r="CR55" s="1"/>
  <c r="AT55"/>
  <c r="AQ55"/>
  <c r="AM55"/>
  <c r="CH55" s="1"/>
  <c r="Z55"/>
  <c r="W55"/>
  <c r="EH54"/>
  <c r="DU54"/>
  <c r="DG54"/>
  <c r="DA54"/>
  <c r="CV54"/>
  <c r="CQ54"/>
  <c r="EG53"/>
  <c r="J53" i="5" s="1"/>
  <c r="CU53" i="3"/>
  <c r="CQ53"/>
  <c r="EG52"/>
  <c r="J52" i="5" s="1"/>
  <c r="CU52" i="3"/>
  <c r="CQ52"/>
  <c r="EG51"/>
  <c r="J51" i="5" s="1"/>
  <c r="CU51" i="3"/>
  <c r="CQ51"/>
  <c r="EG50"/>
  <c r="J50" i="5" s="1"/>
  <c r="CU50" i="3"/>
  <c r="CQ50"/>
  <c r="EG49"/>
  <c r="J49" i="5" s="1"/>
  <c r="BY49" i="3"/>
  <c r="BS49"/>
  <c r="EG48"/>
  <c r="J48" i="5" s="1"/>
  <c r="BY48" i="3"/>
  <c r="BS48"/>
  <c r="EG47"/>
  <c r="J47" i="5" s="1"/>
  <c r="BY47" i="3"/>
  <c r="BS47"/>
  <c r="EG46"/>
  <c r="J46" i="5" s="1"/>
  <c r="BY46" i="3"/>
  <c r="BS46"/>
  <c r="EG45"/>
  <c r="J45" i="5" s="1"/>
  <c r="BY45" i="3"/>
  <c r="BS45"/>
  <c r="EG44"/>
  <c r="J44" i="5" s="1"/>
  <c r="BY44" i="3"/>
  <c r="BS44"/>
  <c r="EG43"/>
  <c r="J43" i="5" s="1"/>
  <c r="BY43" i="3"/>
  <c r="BS43"/>
  <c r="EJ42"/>
  <c r="EH42"/>
  <c r="DA42"/>
  <c r="CU42"/>
  <c r="CQ42"/>
  <c r="CK42"/>
  <c r="CG42"/>
  <c r="EI41"/>
  <c r="EG41"/>
  <c r="J41" i="5" s="1"/>
  <c r="DP41" i="3"/>
  <c r="DL41"/>
  <c r="CZ41"/>
  <c r="CV41"/>
  <c r="BY41"/>
  <c r="BS41"/>
  <c r="EG40"/>
  <c r="J40" i="5" s="1"/>
  <c r="BY40" i="3"/>
  <c r="BS40"/>
  <c r="EG39"/>
  <c r="J39" i="5" s="1"/>
  <c r="BY39" i="3"/>
  <c r="BS39"/>
  <c r="EG38"/>
  <c r="J38" i="5" s="1"/>
  <c r="BY38" i="3"/>
  <c r="BS38"/>
  <c r="EG37"/>
  <c r="J37" i="5" s="1"/>
  <c r="BY37" i="3"/>
  <c r="BS37"/>
  <c r="EG36"/>
  <c r="J36" i="5" s="1"/>
  <c r="BY36" i="3"/>
  <c r="BS36"/>
  <c r="EG35"/>
  <c r="J35" i="5" s="1"/>
  <c r="BY35" i="3"/>
  <c r="BS35"/>
  <c r="EG34"/>
  <c r="J34" i="5" s="1"/>
  <c r="BY34" i="3"/>
  <c r="BS34"/>
  <c r="EG33"/>
  <c r="J33" i="5" s="1"/>
  <c r="BY33" i="3"/>
  <c r="BS33"/>
  <c r="EG32"/>
  <c r="J32" i="5" s="1"/>
  <c r="BY32" i="3"/>
  <c r="BS32"/>
  <c r="EG31"/>
  <c r="J31" i="5" s="1"/>
  <c r="BY31" i="3"/>
  <c r="BS31"/>
  <c r="EG30"/>
  <c r="J30" i="5" s="1"/>
  <c r="CA30" i="3"/>
  <c r="BW30"/>
  <c r="BK30"/>
  <c r="BL30" s="1"/>
  <c r="BG30"/>
  <c r="CR30" s="1"/>
  <c r="BA30"/>
  <c r="AW30"/>
  <c r="CM30" s="1"/>
  <c r="AQ30"/>
  <c r="AM30"/>
  <c r="CH30" s="1"/>
  <c r="AG30"/>
  <c r="AC30"/>
  <c r="CC30" s="1"/>
  <c r="DU29"/>
  <c r="DG29"/>
  <c r="CQ29"/>
  <c r="BW29"/>
  <c r="P22"/>
  <c r="P21"/>
  <c r="P20"/>
  <c r="P19"/>
  <c r="P18"/>
  <c r="M11"/>
  <c r="EG9"/>
  <c r="J9" i="5" s="1"/>
  <c r="DG9" i="3"/>
  <c r="CU9"/>
  <c r="BY9"/>
  <c r="AG9"/>
  <c r="CK9" s="1"/>
  <c r="BY7"/>
  <c r="AG7"/>
  <c r="P5"/>
  <c r="S5" s="1"/>
  <c r="BX5" s="1"/>
  <c r="P204" i="2"/>
  <c r="S204" s="1"/>
  <c r="P202"/>
  <c r="S202" s="1"/>
  <c r="P200"/>
  <c r="S200" s="1"/>
  <c r="P198"/>
  <c r="S198" s="1"/>
  <c r="P196"/>
  <c r="S196" s="1"/>
  <c r="P194"/>
  <c r="S194" s="1"/>
  <c r="P192"/>
  <c r="S192" s="1"/>
  <c r="P190"/>
  <c r="S190" s="1"/>
  <c r="BY17" i="3"/>
  <c r="BZ14"/>
  <c r="CA14" s="1"/>
  <c r="P14"/>
  <c r="P13"/>
  <c r="P12"/>
  <c r="BY11"/>
  <c r="P6"/>
  <c r="DP5"/>
  <c r="CT134"/>
  <c r="CJ134"/>
  <c r="BZ134"/>
  <c r="CT130"/>
  <c r="CJ130"/>
  <c r="BZ130"/>
  <c r="CT126"/>
  <c r="CJ126"/>
  <c r="BZ126"/>
  <c r="CT122"/>
  <c r="CJ122"/>
  <c r="BZ122"/>
  <c r="CT118"/>
  <c r="CJ118"/>
  <c r="BZ118"/>
  <c r="CT205"/>
  <c r="CJ205"/>
  <c r="CT204"/>
  <c r="CJ204"/>
  <c r="CT201"/>
  <c r="CJ201"/>
  <c r="CT199"/>
  <c r="CJ199"/>
  <c r="CT198"/>
  <c r="CJ198"/>
  <c r="CT196"/>
  <c r="CJ196"/>
  <c r="CT195"/>
  <c r="CJ195"/>
  <c r="BZ195"/>
  <c r="CT194"/>
  <c r="CJ194"/>
  <c r="BZ194"/>
  <c r="CT193"/>
  <c r="CJ193"/>
  <c r="BZ193"/>
  <c r="CT192"/>
  <c r="CJ192"/>
  <c r="BZ192"/>
  <c r="CT191"/>
  <c r="CJ191"/>
  <c r="BZ191"/>
  <c r="CT190"/>
  <c r="CJ190"/>
  <c r="BZ190"/>
  <c r="CT189"/>
  <c r="CJ189"/>
  <c r="BZ189"/>
  <c r="CT188"/>
  <c r="CJ188"/>
  <c r="BZ188"/>
  <c r="CT187"/>
  <c r="CJ187"/>
  <c r="BZ187"/>
  <c r="CT186"/>
  <c r="CJ186"/>
  <c r="BZ186"/>
  <c r="CT185"/>
  <c r="CJ185"/>
  <c r="BZ185"/>
  <c r="CT184"/>
  <c r="CJ184"/>
  <c r="BZ184"/>
  <c r="CT183"/>
  <c r="CJ183"/>
  <c r="BZ183"/>
  <c r="CT182"/>
  <c r="CJ182"/>
  <c r="BZ182"/>
  <c r="CT181"/>
  <c r="CJ181"/>
  <c r="BZ181"/>
  <c r="CT180"/>
  <c r="CJ180"/>
  <c r="BZ180"/>
  <c r="CT179"/>
  <c r="CJ179"/>
  <c r="BZ179"/>
  <c r="CT178"/>
  <c r="CJ178"/>
  <c r="BZ178"/>
  <c r="CT177"/>
  <c r="CJ177"/>
  <c r="BZ177"/>
  <c r="CT176"/>
  <c r="CJ176"/>
  <c r="BZ176"/>
  <c r="CT175"/>
  <c r="CJ175"/>
  <c r="BZ175"/>
  <c r="CT174"/>
  <c r="CJ174"/>
  <c r="BZ174"/>
  <c r="CT173"/>
  <c r="CJ173"/>
  <c r="BZ173"/>
  <c r="CT172"/>
  <c r="CJ172"/>
  <c r="BZ172"/>
  <c r="CT171"/>
  <c r="CJ171"/>
  <c r="BZ171"/>
  <c r="CT170"/>
  <c r="CJ170"/>
  <c r="BZ170"/>
  <c r="CT169"/>
  <c r="CJ169"/>
  <c r="BZ169"/>
  <c r="CT168"/>
  <c r="CJ168"/>
  <c r="BZ168"/>
  <c r="CT167"/>
  <c r="CJ167"/>
  <c r="BZ167"/>
  <c r="CT166"/>
  <c r="CJ166"/>
  <c r="BZ166"/>
  <c r="CT165"/>
  <c r="CJ165"/>
  <c r="BZ165"/>
  <c r="CT164"/>
  <c r="CJ164"/>
  <c r="BZ164"/>
  <c r="CT163"/>
  <c r="CJ163"/>
  <c r="BZ163"/>
  <c r="CT162"/>
  <c r="CJ162"/>
  <c r="BZ162"/>
  <c r="CT161"/>
  <c r="CJ161"/>
  <c r="BZ161"/>
  <c r="CT160"/>
  <c r="CJ160"/>
  <c r="BZ160"/>
  <c r="CT159"/>
  <c r="CJ159"/>
  <c r="BZ159"/>
  <c r="CT158"/>
  <c r="CJ158"/>
  <c r="BZ158"/>
  <c r="CT157"/>
  <c r="CJ157"/>
  <c r="BZ157"/>
  <c r="CT156"/>
  <c r="CJ156"/>
  <c r="BZ156"/>
  <c r="CT155"/>
  <c r="CJ155"/>
  <c r="BZ155"/>
  <c r="CT154"/>
  <c r="CJ154"/>
  <c r="BZ154"/>
  <c r="CT153"/>
  <c r="CJ153"/>
  <c r="BZ153"/>
  <c r="CT152"/>
  <c r="CJ152"/>
  <c r="BZ152"/>
  <c r="CT151"/>
  <c r="CJ151"/>
  <c r="BZ151"/>
  <c r="CT150"/>
  <c r="CJ150"/>
  <c r="BZ150"/>
  <c r="CT149"/>
  <c r="CJ149"/>
  <c r="BZ149"/>
  <c r="CT148"/>
  <c r="CJ148"/>
  <c r="BZ148"/>
  <c r="CT147"/>
  <c r="CJ147"/>
  <c r="BZ147"/>
  <c r="CT146"/>
  <c r="CJ146"/>
  <c r="BZ146"/>
  <c r="CT145"/>
  <c r="CJ145"/>
  <c r="BZ145"/>
  <c r="CT144"/>
  <c r="CJ144"/>
  <c r="BZ144"/>
  <c r="CT143"/>
  <c r="CJ143"/>
  <c r="BZ143"/>
  <c r="CT142"/>
  <c r="CJ142"/>
  <c r="BZ142"/>
  <c r="CT141"/>
  <c r="CJ141"/>
  <c r="BZ141"/>
  <c r="CT140"/>
  <c r="CJ140"/>
  <c r="BZ140"/>
  <c r="CT139"/>
  <c r="CJ139"/>
  <c r="BZ139"/>
  <c r="CT138"/>
  <c r="CJ138"/>
  <c r="BZ138"/>
  <c r="CT137"/>
  <c r="CJ137"/>
  <c r="BZ137"/>
  <c r="CT136"/>
  <c r="CJ136"/>
  <c r="BZ136"/>
  <c r="CO107"/>
  <c r="CE107"/>
  <c r="P205"/>
  <c r="Z205"/>
  <c r="AJ205"/>
  <c r="AT205"/>
  <c r="BD205"/>
  <c r="BP205"/>
  <c r="BV205"/>
  <c r="CW205" s="1"/>
  <c r="CB205"/>
  <c r="CF205"/>
  <c r="CL205"/>
  <c r="CP205"/>
  <c r="CV205"/>
  <c r="CZ205"/>
  <c r="DL205"/>
  <c r="DP205"/>
  <c r="EH205"/>
  <c r="EI205" s="1"/>
  <c r="EK205" s="1"/>
  <c r="EJ205"/>
  <c r="EL205" s="1"/>
  <c r="P199"/>
  <c r="Z199"/>
  <c r="AJ199"/>
  <c r="AT199"/>
  <c r="BD199"/>
  <c r="BP199"/>
  <c r="BV199"/>
  <c r="CW199" s="1"/>
  <c r="CB199"/>
  <c r="CF199"/>
  <c r="CL199"/>
  <c r="CP199"/>
  <c r="CV199"/>
  <c r="CZ199"/>
  <c r="DL199"/>
  <c r="DP199"/>
  <c r="EH199"/>
  <c r="EI199" s="1"/>
  <c r="EK199" s="1"/>
  <c r="EJ199"/>
  <c r="EL199" s="1"/>
  <c r="P198"/>
  <c r="Z198"/>
  <c r="AJ198"/>
  <c r="AT198"/>
  <c r="BD198"/>
  <c r="BP198"/>
  <c r="BV198"/>
  <c r="CW198" s="1"/>
  <c r="CB198"/>
  <c r="CF198"/>
  <c r="CL198"/>
  <c r="CP198"/>
  <c r="CV198"/>
  <c r="CZ198"/>
  <c r="DL198"/>
  <c r="DP198"/>
  <c r="EH198"/>
  <c r="EI198" s="1"/>
  <c r="EK198" s="1"/>
  <c r="EJ198"/>
  <c r="EL198" s="1"/>
  <c r="P196"/>
  <c r="Z196"/>
  <c r="AJ196"/>
  <c r="AT196"/>
  <c r="BD196"/>
  <c r="BP196"/>
  <c r="BV196"/>
  <c r="CW196" s="1"/>
  <c r="CB196"/>
  <c r="CF196"/>
  <c r="CL196"/>
  <c r="CP196"/>
  <c r="CV196"/>
  <c r="CZ196"/>
  <c r="DL196"/>
  <c r="DP196"/>
  <c r="EH196"/>
  <c r="EI196" s="1"/>
  <c r="EK196" s="1"/>
  <c r="EJ196"/>
  <c r="EL196" s="1"/>
  <c r="R205"/>
  <c r="AB205"/>
  <c r="CE205" s="1"/>
  <c r="R204"/>
  <c r="AB204"/>
  <c r="CE204" s="1"/>
  <c r="R203"/>
  <c r="AB203"/>
  <c r="CE203" s="1"/>
  <c r="R202"/>
  <c r="AB202"/>
  <c r="CE202" s="1"/>
  <c r="R201"/>
  <c r="AB201"/>
  <c r="CE201" s="1"/>
  <c r="R200"/>
  <c r="AB200"/>
  <c r="CE200" s="1"/>
  <c r="R199"/>
  <c r="AB199"/>
  <c r="CE199" s="1"/>
  <c r="R198"/>
  <c r="AB198"/>
  <c r="CE198" s="1"/>
  <c r="R197"/>
  <c r="AB197"/>
  <c r="CE197" s="1"/>
  <c r="R196"/>
  <c r="AB196"/>
  <c r="CE196" s="1"/>
  <c r="BZ205"/>
  <c r="ED202"/>
  <c r="BZ199"/>
  <c r="ED198"/>
  <c r="BZ196"/>
  <c r="EG205"/>
  <c r="DA205"/>
  <c r="CS205"/>
  <c r="CO205"/>
  <c r="CK205"/>
  <c r="CG205"/>
  <c r="BY205"/>
  <c r="BS205"/>
  <c r="CX205"/>
  <c r="EG204"/>
  <c r="DA204"/>
  <c r="CS204"/>
  <c r="CO204"/>
  <c r="CK204"/>
  <c r="CG204"/>
  <c r="CX204"/>
  <c r="EG203"/>
  <c r="DA203"/>
  <c r="CS203"/>
  <c r="CO203"/>
  <c r="CK203"/>
  <c r="CG203"/>
  <c r="CX203"/>
  <c r="EG202"/>
  <c r="DA202"/>
  <c r="CS202"/>
  <c r="CO202"/>
  <c r="CK202"/>
  <c r="CG202"/>
  <c r="CX202"/>
  <c r="EG201"/>
  <c r="DA201"/>
  <c r="CS201"/>
  <c r="CO201"/>
  <c r="CK201"/>
  <c r="CG201"/>
  <c r="CX201"/>
  <c r="EG200"/>
  <c r="DA200"/>
  <c r="CS200"/>
  <c r="CO200"/>
  <c r="CK200"/>
  <c r="CG200"/>
  <c r="CX200"/>
  <c r="EG199"/>
  <c r="DA199"/>
  <c r="CS199"/>
  <c r="CO199"/>
  <c r="CK199"/>
  <c r="CG199"/>
  <c r="BY199"/>
  <c r="BS199"/>
  <c r="CX199"/>
  <c r="EG198"/>
  <c r="DA198"/>
  <c r="CS198"/>
  <c r="CO198"/>
  <c r="CK198"/>
  <c r="CG198"/>
  <c r="BS198"/>
  <c r="CX198"/>
  <c r="EG197"/>
  <c r="DA197"/>
  <c r="CS197"/>
  <c r="CO197"/>
  <c r="CK197"/>
  <c r="CG197"/>
  <c r="CX197"/>
  <c r="EG196"/>
  <c r="DA196"/>
  <c r="CS196"/>
  <c r="CO196"/>
  <c r="CK196"/>
  <c r="CG196"/>
  <c r="BY196"/>
  <c r="BS196"/>
  <c r="CX196"/>
  <c r="P204"/>
  <c r="Z204"/>
  <c r="AJ204"/>
  <c r="AT204"/>
  <c r="BD204"/>
  <c r="BP204"/>
  <c r="BV204"/>
  <c r="CW204" s="1"/>
  <c r="CB204"/>
  <c r="CF204"/>
  <c r="CL204"/>
  <c r="CP204"/>
  <c r="CV204"/>
  <c r="CZ204"/>
  <c r="DL204"/>
  <c r="DP204"/>
  <c r="EH204"/>
  <c r="EI204" s="1"/>
  <c r="EK204" s="1"/>
  <c r="EJ204"/>
  <c r="EL204" s="1"/>
  <c r="P203"/>
  <c r="Z203"/>
  <c r="AJ203"/>
  <c r="AT203"/>
  <c r="BD203"/>
  <c r="BP203"/>
  <c r="BV203"/>
  <c r="CW203" s="1"/>
  <c r="CB203"/>
  <c r="CF203"/>
  <c r="CL203"/>
  <c r="CP203"/>
  <c r="CV203"/>
  <c r="CZ203"/>
  <c r="DL203"/>
  <c r="DP203"/>
  <c r="EH203"/>
  <c r="EI203" s="1"/>
  <c r="EK203" s="1"/>
  <c r="EJ203"/>
  <c r="EL203" s="1"/>
  <c r="P202"/>
  <c r="Z202"/>
  <c r="AJ202"/>
  <c r="AT202"/>
  <c r="BD202"/>
  <c r="BP202"/>
  <c r="BV202"/>
  <c r="CW202" s="1"/>
  <c r="CB202"/>
  <c r="CF202"/>
  <c r="CL202"/>
  <c r="CP202"/>
  <c r="CV202"/>
  <c r="CZ202"/>
  <c r="DL202"/>
  <c r="DP202"/>
  <c r="EH202"/>
  <c r="EI202" s="1"/>
  <c r="EK202" s="1"/>
  <c r="EJ202"/>
  <c r="EL202" s="1"/>
  <c r="P201"/>
  <c r="Z201"/>
  <c r="AJ201"/>
  <c r="AT201"/>
  <c r="BD201"/>
  <c r="BP201"/>
  <c r="BV201"/>
  <c r="CW201" s="1"/>
  <c r="CB201"/>
  <c r="CF201"/>
  <c r="CL201"/>
  <c r="CP201"/>
  <c r="CV201"/>
  <c r="CZ201"/>
  <c r="DL201"/>
  <c r="DP201"/>
  <c r="EH201"/>
  <c r="EI201" s="1"/>
  <c r="EK201" s="1"/>
  <c r="EJ201"/>
  <c r="EL201" s="1"/>
  <c r="P200"/>
  <c r="Z200"/>
  <c r="AJ200"/>
  <c r="AT200"/>
  <c r="BD200"/>
  <c r="BP200"/>
  <c r="BV200"/>
  <c r="CW200" s="1"/>
  <c r="CB200"/>
  <c r="CF200"/>
  <c r="CL200"/>
  <c r="CP200"/>
  <c r="CV200"/>
  <c r="CZ200"/>
  <c r="DL200"/>
  <c r="DP200"/>
  <c r="EH200"/>
  <c r="EI200" s="1"/>
  <c r="EK200" s="1"/>
  <c r="EJ200"/>
  <c r="EL200" s="1"/>
  <c r="P197"/>
  <c r="Z197"/>
  <c r="AJ197"/>
  <c r="AT197"/>
  <c r="BD197"/>
  <c r="BP197"/>
  <c r="BV197"/>
  <c r="CW197" s="1"/>
  <c r="CB197"/>
  <c r="CF197"/>
  <c r="CL197"/>
  <c r="CP197"/>
  <c r="CV197"/>
  <c r="CZ197"/>
  <c r="DL197"/>
  <c r="DP197"/>
  <c r="EH197"/>
  <c r="EI197" s="1"/>
  <c r="EK197" s="1"/>
  <c r="EJ197"/>
  <c r="EL197" s="1"/>
  <c r="ED205"/>
  <c r="ED204"/>
  <c r="BZ204"/>
  <c r="DB204" s="1"/>
  <c r="BZ203"/>
  <c r="DB203" s="1"/>
  <c r="BZ202"/>
  <c r="BZ201"/>
  <c r="DB201" s="1"/>
  <c r="BZ200"/>
  <c r="BZ198"/>
  <c r="DB198" s="1"/>
  <c r="BZ197"/>
  <c r="CA135"/>
  <c r="CG135"/>
  <c r="CK135"/>
  <c r="CQ135"/>
  <c r="CU135"/>
  <c r="DA135"/>
  <c r="EI135"/>
  <c r="EK135" s="1"/>
  <c r="CA133"/>
  <c r="CG133"/>
  <c r="CK133"/>
  <c r="CQ133"/>
  <c r="CU133"/>
  <c r="DA133"/>
  <c r="EI133"/>
  <c r="EK133" s="1"/>
  <c r="CA131"/>
  <c r="CG131"/>
  <c r="CK131"/>
  <c r="CQ131"/>
  <c r="CU131"/>
  <c r="DA131"/>
  <c r="EI131"/>
  <c r="EK131" s="1"/>
  <c r="CA129"/>
  <c r="CG129"/>
  <c r="CK129"/>
  <c r="CQ129"/>
  <c r="CU129"/>
  <c r="DA129"/>
  <c r="EI129"/>
  <c r="EK129" s="1"/>
  <c r="CA127"/>
  <c r="CG127"/>
  <c r="CK127"/>
  <c r="CQ127"/>
  <c r="CU127"/>
  <c r="DA127"/>
  <c r="EI127"/>
  <c r="EK127" s="1"/>
  <c r="CA125"/>
  <c r="CG125"/>
  <c r="CK125"/>
  <c r="CQ125"/>
  <c r="CU125"/>
  <c r="DA125"/>
  <c r="EI125"/>
  <c r="EK125" s="1"/>
  <c r="CA123"/>
  <c r="CG123"/>
  <c r="CK123"/>
  <c r="CQ123"/>
  <c r="CU123"/>
  <c r="DA123"/>
  <c r="EI123"/>
  <c r="EK123" s="1"/>
  <c r="CA121"/>
  <c r="CG121"/>
  <c r="CK121"/>
  <c r="CQ121"/>
  <c r="CU121"/>
  <c r="DA121"/>
  <c r="EI121"/>
  <c r="EK121" s="1"/>
  <c r="CA119"/>
  <c r="CG119"/>
  <c r="CK119"/>
  <c r="CQ119"/>
  <c r="CU119"/>
  <c r="DA119"/>
  <c r="EI119"/>
  <c r="EK119" s="1"/>
  <c r="CA117"/>
  <c r="CG117"/>
  <c r="CK117"/>
  <c r="CQ117"/>
  <c r="CU117"/>
  <c r="DA117"/>
  <c r="EI117"/>
  <c r="EK117" s="1"/>
  <c r="CA115"/>
  <c r="CG115"/>
  <c r="CK115"/>
  <c r="CQ115"/>
  <c r="CU115"/>
  <c r="DA115"/>
  <c r="EI115"/>
  <c r="EK115" s="1"/>
  <c r="EJ195"/>
  <c r="EL195" s="1"/>
  <c r="EH195"/>
  <c r="EI195" s="1"/>
  <c r="EK195" s="1"/>
  <c r="DP195"/>
  <c r="DL195"/>
  <c r="CZ195"/>
  <c r="CV195"/>
  <c r="CP195"/>
  <c r="CL195"/>
  <c r="CF195"/>
  <c r="CB195"/>
  <c r="DC195" s="1"/>
  <c r="BV195"/>
  <c r="CW195" s="1"/>
  <c r="BP195"/>
  <c r="BD195"/>
  <c r="AT195"/>
  <c r="AJ195"/>
  <c r="AB195"/>
  <c r="CE195" s="1"/>
  <c r="DB195" s="1"/>
  <c r="Z195"/>
  <c r="EJ194"/>
  <c r="EL194" s="1"/>
  <c r="EH194"/>
  <c r="EI194" s="1"/>
  <c r="EK194" s="1"/>
  <c r="DP194"/>
  <c r="DL194"/>
  <c r="CZ194"/>
  <c r="CV194"/>
  <c r="CP194"/>
  <c r="CL194"/>
  <c r="CF194"/>
  <c r="CB194"/>
  <c r="DC194" s="1"/>
  <c r="BV194"/>
  <c r="CW194" s="1"/>
  <c r="BP194"/>
  <c r="BD194"/>
  <c r="AT194"/>
  <c r="AJ194"/>
  <c r="AB194"/>
  <c r="CE194" s="1"/>
  <c r="DB194" s="1"/>
  <c r="Z194"/>
  <c r="EJ193"/>
  <c r="EL193" s="1"/>
  <c r="EH193"/>
  <c r="EI193" s="1"/>
  <c r="EK193" s="1"/>
  <c r="DP193"/>
  <c r="DL193"/>
  <c r="CZ193"/>
  <c r="CV193"/>
  <c r="CP193"/>
  <c r="CL193"/>
  <c r="CF193"/>
  <c r="CB193"/>
  <c r="DC193" s="1"/>
  <c r="BV193"/>
  <c r="CW193" s="1"/>
  <c r="BP193"/>
  <c r="BD193"/>
  <c r="AT193"/>
  <c r="AJ193"/>
  <c r="AB193"/>
  <c r="CE193" s="1"/>
  <c r="DB193" s="1"/>
  <c r="Z193"/>
  <c r="EJ192"/>
  <c r="EL192" s="1"/>
  <c r="EH192"/>
  <c r="EI192" s="1"/>
  <c r="EK192" s="1"/>
  <c r="DP192"/>
  <c r="DL192"/>
  <c r="CZ192"/>
  <c r="CV192"/>
  <c r="CP192"/>
  <c r="CL192"/>
  <c r="CF192"/>
  <c r="CB192"/>
  <c r="DC192" s="1"/>
  <c r="BV192"/>
  <c r="CW192" s="1"/>
  <c r="BP192"/>
  <c r="BD192"/>
  <c r="AT192"/>
  <c r="AJ192"/>
  <c r="AB192"/>
  <c r="CE192" s="1"/>
  <c r="DB192" s="1"/>
  <c r="Z192"/>
  <c r="EJ191"/>
  <c r="EL191" s="1"/>
  <c r="EH191"/>
  <c r="EI191" s="1"/>
  <c r="EK191" s="1"/>
  <c r="DP191"/>
  <c r="DL191"/>
  <c r="CZ191"/>
  <c r="CV191"/>
  <c r="CP191"/>
  <c r="CL191"/>
  <c r="CF191"/>
  <c r="CB191"/>
  <c r="DC191" s="1"/>
  <c r="BV191"/>
  <c r="CW191" s="1"/>
  <c r="BP191"/>
  <c r="BD191"/>
  <c r="AT191"/>
  <c r="AJ191"/>
  <c r="AB191"/>
  <c r="CE191" s="1"/>
  <c r="DB191" s="1"/>
  <c r="Z191"/>
  <c r="EJ190"/>
  <c r="EL190" s="1"/>
  <c r="EH190"/>
  <c r="EI190" s="1"/>
  <c r="EK190" s="1"/>
  <c r="DP190"/>
  <c r="DL190"/>
  <c r="CZ190"/>
  <c r="CV190"/>
  <c r="CP190"/>
  <c r="CL190"/>
  <c r="CF190"/>
  <c r="CB190"/>
  <c r="DC190" s="1"/>
  <c r="BV190"/>
  <c r="CW190" s="1"/>
  <c r="BP190"/>
  <c r="BD190"/>
  <c r="AT190"/>
  <c r="AJ190"/>
  <c r="AB190"/>
  <c r="CE190" s="1"/>
  <c r="DB190" s="1"/>
  <c r="Z190"/>
  <c r="EJ189"/>
  <c r="EL189" s="1"/>
  <c r="EH189"/>
  <c r="EI189" s="1"/>
  <c r="EK189" s="1"/>
  <c r="DP189"/>
  <c r="DL189"/>
  <c r="CZ189"/>
  <c r="CV189"/>
  <c r="CP189"/>
  <c r="CL189"/>
  <c r="CF189"/>
  <c r="CB189"/>
  <c r="DC189" s="1"/>
  <c r="BV189"/>
  <c r="CW189" s="1"/>
  <c r="BP189"/>
  <c r="BD189"/>
  <c r="AT189"/>
  <c r="AJ189"/>
  <c r="AB189"/>
  <c r="CE189" s="1"/>
  <c r="DB189" s="1"/>
  <c r="Z189"/>
  <c r="EJ188"/>
  <c r="EL188" s="1"/>
  <c r="EH188"/>
  <c r="EI188" s="1"/>
  <c r="EK188" s="1"/>
  <c r="DP188"/>
  <c r="DL188"/>
  <c r="CZ188"/>
  <c r="CV188"/>
  <c r="CP188"/>
  <c r="CL188"/>
  <c r="CF188"/>
  <c r="CB188"/>
  <c r="DC188" s="1"/>
  <c r="BV188"/>
  <c r="CW188" s="1"/>
  <c r="BP188"/>
  <c r="BD188"/>
  <c r="AT188"/>
  <c r="AJ188"/>
  <c r="AB188"/>
  <c r="CE188" s="1"/>
  <c r="DB188" s="1"/>
  <c r="Z188"/>
  <c r="EJ187"/>
  <c r="EL187" s="1"/>
  <c r="EH187"/>
  <c r="EI187" s="1"/>
  <c r="EK187" s="1"/>
  <c r="DP187"/>
  <c r="DL187"/>
  <c r="CZ187"/>
  <c r="CV187"/>
  <c r="CP187"/>
  <c r="CL187"/>
  <c r="CF187"/>
  <c r="CB187"/>
  <c r="DC187" s="1"/>
  <c r="BV187"/>
  <c r="CW187" s="1"/>
  <c r="BP187"/>
  <c r="BD187"/>
  <c r="AT187"/>
  <c r="AJ187"/>
  <c r="AB187"/>
  <c r="CE187" s="1"/>
  <c r="DB187" s="1"/>
  <c r="Z187"/>
  <c r="EJ186"/>
  <c r="EL186" s="1"/>
  <c r="EH186"/>
  <c r="EI186" s="1"/>
  <c r="EK186" s="1"/>
  <c r="DP186"/>
  <c r="DL186"/>
  <c r="CZ186"/>
  <c r="CV186"/>
  <c r="CP186"/>
  <c r="CL186"/>
  <c r="CF186"/>
  <c r="CB186"/>
  <c r="DC186" s="1"/>
  <c r="BV186"/>
  <c r="CW186" s="1"/>
  <c r="BP186"/>
  <c r="BD186"/>
  <c r="AT186"/>
  <c r="AJ186"/>
  <c r="AB186"/>
  <c r="CE186" s="1"/>
  <c r="DB186" s="1"/>
  <c r="Z186"/>
  <c r="EJ185"/>
  <c r="EL185" s="1"/>
  <c r="EH185"/>
  <c r="EI185" s="1"/>
  <c r="EK185" s="1"/>
  <c r="DP185"/>
  <c r="DL185"/>
  <c r="CZ185"/>
  <c r="CV185"/>
  <c r="CP185"/>
  <c r="CL185"/>
  <c r="CF185"/>
  <c r="CB185"/>
  <c r="DC185" s="1"/>
  <c r="BV185"/>
  <c r="CW185" s="1"/>
  <c r="BP185"/>
  <c r="BD185"/>
  <c r="AT185"/>
  <c r="AJ185"/>
  <c r="AB185"/>
  <c r="CE185" s="1"/>
  <c r="DB185" s="1"/>
  <c r="Z185"/>
  <c r="EJ184"/>
  <c r="EL184" s="1"/>
  <c r="EH184"/>
  <c r="EI184" s="1"/>
  <c r="EK184" s="1"/>
  <c r="DP184"/>
  <c r="DL184"/>
  <c r="CZ184"/>
  <c r="CV184"/>
  <c r="CP184"/>
  <c r="CL184"/>
  <c r="CF184"/>
  <c r="CB184"/>
  <c r="DC184" s="1"/>
  <c r="BV184"/>
  <c r="CW184" s="1"/>
  <c r="BP184"/>
  <c r="BD184"/>
  <c r="AT184"/>
  <c r="AJ184"/>
  <c r="AB184"/>
  <c r="CE184" s="1"/>
  <c r="DB184" s="1"/>
  <c r="Z184"/>
  <c r="EJ183"/>
  <c r="EL183" s="1"/>
  <c r="EH183"/>
  <c r="EI183" s="1"/>
  <c r="EK183" s="1"/>
  <c r="DP183"/>
  <c r="DL183"/>
  <c r="CZ183"/>
  <c r="CV183"/>
  <c r="CP183"/>
  <c r="CL183"/>
  <c r="CF183"/>
  <c r="CB183"/>
  <c r="DC183" s="1"/>
  <c r="BV183"/>
  <c r="CW183" s="1"/>
  <c r="BP183"/>
  <c r="BD183"/>
  <c r="AT183"/>
  <c r="AJ183"/>
  <c r="AB183"/>
  <c r="CE183" s="1"/>
  <c r="DB183" s="1"/>
  <c r="Z183"/>
  <c r="EJ182"/>
  <c r="EL182" s="1"/>
  <c r="EH182"/>
  <c r="EI182" s="1"/>
  <c r="EK182" s="1"/>
  <c r="DP182"/>
  <c r="DL182"/>
  <c r="CZ182"/>
  <c r="CV182"/>
  <c r="CP182"/>
  <c r="CL182"/>
  <c r="CF182"/>
  <c r="CB182"/>
  <c r="DC182" s="1"/>
  <c r="BV182"/>
  <c r="CW182" s="1"/>
  <c r="BP182"/>
  <c r="BD182"/>
  <c r="AT182"/>
  <c r="AJ182"/>
  <c r="AB182"/>
  <c r="CE182" s="1"/>
  <c r="DB182" s="1"/>
  <c r="Z182"/>
  <c r="EJ181"/>
  <c r="EL181" s="1"/>
  <c r="EH181"/>
  <c r="EI181" s="1"/>
  <c r="EK181" s="1"/>
  <c r="DP181"/>
  <c r="DL181"/>
  <c r="CZ181"/>
  <c r="CV181"/>
  <c r="CP181"/>
  <c r="CL181"/>
  <c r="CF181"/>
  <c r="CB181"/>
  <c r="DC181" s="1"/>
  <c r="BV181"/>
  <c r="CW181" s="1"/>
  <c r="BP181"/>
  <c r="BD181"/>
  <c r="AT181"/>
  <c r="AJ181"/>
  <c r="AB181"/>
  <c r="CE181" s="1"/>
  <c r="DB181" s="1"/>
  <c r="Z181"/>
  <c r="EJ180"/>
  <c r="EL180" s="1"/>
  <c r="EH180"/>
  <c r="EI180" s="1"/>
  <c r="EK180" s="1"/>
  <c r="DP180"/>
  <c r="DL180"/>
  <c r="CZ180"/>
  <c r="CV180"/>
  <c r="CP180"/>
  <c r="CL180"/>
  <c r="CF180"/>
  <c r="CB180"/>
  <c r="DC180" s="1"/>
  <c r="BV180"/>
  <c r="CW180" s="1"/>
  <c r="BP180"/>
  <c r="BD180"/>
  <c r="AT180"/>
  <c r="AJ180"/>
  <c r="AB180"/>
  <c r="CE180" s="1"/>
  <c r="DB180" s="1"/>
  <c r="Z180"/>
  <c r="EJ179"/>
  <c r="EL179" s="1"/>
  <c r="EH179"/>
  <c r="EI179" s="1"/>
  <c r="EK179" s="1"/>
  <c r="DP179"/>
  <c r="DL179"/>
  <c r="CZ179"/>
  <c r="CV179"/>
  <c r="CP179"/>
  <c r="CL179"/>
  <c r="CF179"/>
  <c r="CB179"/>
  <c r="DC179" s="1"/>
  <c r="BV179"/>
  <c r="CW179" s="1"/>
  <c r="BP179"/>
  <c r="BD179"/>
  <c r="AT179"/>
  <c r="AJ179"/>
  <c r="AB179"/>
  <c r="CE179" s="1"/>
  <c r="DB179" s="1"/>
  <c r="Z179"/>
  <c r="EJ178"/>
  <c r="EL178" s="1"/>
  <c r="EH178"/>
  <c r="EI178" s="1"/>
  <c r="EK178" s="1"/>
  <c r="DP178"/>
  <c r="DL178"/>
  <c r="CZ178"/>
  <c r="CV178"/>
  <c r="CP178"/>
  <c r="CL178"/>
  <c r="CF178"/>
  <c r="CB178"/>
  <c r="DC178" s="1"/>
  <c r="BV178"/>
  <c r="CW178" s="1"/>
  <c r="BP178"/>
  <c r="BD178"/>
  <c r="AT178"/>
  <c r="AJ178"/>
  <c r="AB178"/>
  <c r="CE178" s="1"/>
  <c r="DB178" s="1"/>
  <c r="Z178"/>
  <c r="EJ177"/>
  <c r="EL177" s="1"/>
  <c r="EH177"/>
  <c r="EI177" s="1"/>
  <c r="EK177" s="1"/>
  <c r="DP177"/>
  <c r="DL177"/>
  <c r="CZ177"/>
  <c r="CV177"/>
  <c r="CP177"/>
  <c r="CL177"/>
  <c r="CF177"/>
  <c r="CB177"/>
  <c r="DC177" s="1"/>
  <c r="BV177"/>
  <c r="CW177" s="1"/>
  <c r="BP177"/>
  <c r="BD177"/>
  <c r="AT177"/>
  <c r="AJ177"/>
  <c r="AB177"/>
  <c r="CE177" s="1"/>
  <c r="DB177" s="1"/>
  <c r="Z177"/>
  <c r="EJ176"/>
  <c r="EL176" s="1"/>
  <c r="EH176"/>
  <c r="EI176" s="1"/>
  <c r="EK176" s="1"/>
  <c r="DP176"/>
  <c r="DL176"/>
  <c r="CZ176"/>
  <c r="CV176"/>
  <c r="CP176"/>
  <c r="CL176"/>
  <c r="CF176"/>
  <c r="CB176"/>
  <c r="DC176" s="1"/>
  <c r="BV176"/>
  <c r="CW176" s="1"/>
  <c r="BP176"/>
  <c r="BD176"/>
  <c r="AT176"/>
  <c r="AJ176"/>
  <c r="AB176"/>
  <c r="CE176" s="1"/>
  <c r="DB176" s="1"/>
  <c r="Z176"/>
  <c r="EJ175"/>
  <c r="EL175" s="1"/>
  <c r="EH175"/>
  <c r="EI175" s="1"/>
  <c r="EK175" s="1"/>
  <c r="DP175"/>
  <c r="DL175"/>
  <c r="CZ175"/>
  <c r="CV175"/>
  <c r="CP175"/>
  <c r="CL175"/>
  <c r="CF175"/>
  <c r="CB175"/>
  <c r="DC175" s="1"/>
  <c r="BV175"/>
  <c r="CW175" s="1"/>
  <c r="BP175"/>
  <c r="BD175"/>
  <c r="AT175"/>
  <c r="AJ175"/>
  <c r="AB175"/>
  <c r="CE175" s="1"/>
  <c r="DB175" s="1"/>
  <c r="Z175"/>
  <c r="EJ174"/>
  <c r="EL174" s="1"/>
  <c r="EH174"/>
  <c r="EI174" s="1"/>
  <c r="EK174" s="1"/>
  <c r="DP174"/>
  <c r="DL174"/>
  <c r="CZ174"/>
  <c r="CV174"/>
  <c r="CP174"/>
  <c r="CL174"/>
  <c r="CF174"/>
  <c r="CB174"/>
  <c r="DC174" s="1"/>
  <c r="BV174"/>
  <c r="CW174" s="1"/>
  <c r="BP174"/>
  <c r="BD174"/>
  <c r="AT174"/>
  <c r="AJ174"/>
  <c r="AB174"/>
  <c r="CE174" s="1"/>
  <c r="DB174" s="1"/>
  <c r="Z174"/>
  <c r="EJ173"/>
  <c r="EL173" s="1"/>
  <c r="EH173"/>
  <c r="EI173" s="1"/>
  <c r="EK173" s="1"/>
  <c r="DP173"/>
  <c r="DL173"/>
  <c r="CZ173"/>
  <c r="CV173"/>
  <c r="CP173"/>
  <c r="CL173"/>
  <c r="CF173"/>
  <c r="CB173"/>
  <c r="DC173" s="1"/>
  <c r="BV173"/>
  <c r="CW173" s="1"/>
  <c r="BP173"/>
  <c r="BD173"/>
  <c r="AT173"/>
  <c r="AJ173"/>
  <c r="AB173"/>
  <c r="CE173" s="1"/>
  <c r="DB173" s="1"/>
  <c r="Z173"/>
  <c r="EJ172"/>
  <c r="EL172" s="1"/>
  <c r="EH172"/>
  <c r="EI172" s="1"/>
  <c r="EK172" s="1"/>
  <c r="DP172"/>
  <c r="DL172"/>
  <c r="CZ172"/>
  <c r="CV172"/>
  <c r="CP172"/>
  <c r="CL172"/>
  <c r="CF172"/>
  <c r="CB172"/>
  <c r="DC172" s="1"/>
  <c r="BV172"/>
  <c r="CW172" s="1"/>
  <c r="BP172"/>
  <c r="BD172"/>
  <c r="AT172"/>
  <c r="AJ172"/>
  <c r="AB172"/>
  <c r="CE172" s="1"/>
  <c r="DB172" s="1"/>
  <c r="Z172"/>
  <c r="EJ171"/>
  <c r="EL171" s="1"/>
  <c r="EH171"/>
  <c r="EI171" s="1"/>
  <c r="EK171" s="1"/>
  <c r="DP171"/>
  <c r="DL171"/>
  <c r="CZ171"/>
  <c r="CV171"/>
  <c r="CP171"/>
  <c r="CL171"/>
  <c r="CF171"/>
  <c r="CB171"/>
  <c r="DC171" s="1"/>
  <c r="BV171"/>
  <c r="CW171" s="1"/>
  <c r="BP171"/>
  <c r="BD171"/>
  <c r="AT171"/>
  <c r="AJ171"/>
  <c r="AB171"/>
  <c r="CE171" s="1"/>
  <c r="DB171" s="1"/>
  <c r="Z171"/>
  <c r="EJ170"/>
  <c r="EL170" s="1"/>
  <c r="EH170"/>
  <c r="EI170" s="1"/>
  <c r="EK170" s="1"/>
  <c r="DP170"/>
  <c r="DL170"/>
  <c r="CZ170"/>
  <c r="CV170"/>
  <c r="CP170"/>
  <c r="CL170"/>
  <c r="CF170"/>
  <c r="CB170"/>
  <c r="DC170" s="1"/>
  <c r="BV170"/>
  <c r="CW170" s="1"/>
  <c r="BP170"/>
  <c r="BD170"/>
  <c r="AT170"/>
  <c r="AJ170"/>
  <c r="AB170"/>
  <c r="CE170" s="1"/>
  <c r="DB170" s="1"/>
  <c r="Z170"/>
  <c r="EJ169"/>
  <c r="EL169" s="1"/>
  <c r="EH169"/>
  <c r="EI169" s="1"/>
  <c r="EK169" s="1"/>
  <c r="DP169"/>
  <c r="DL169"/>
  <c r="CZ169"/>
  <c r="CV169"/>
  <c r="CP169"/>
  <c r="CL169"/>
  <c r="CF169"/>
  <c r="CB169"/>
  <c r="DC169" s="1"/>
  <c r="BV169"/>
  <c r="CW169" s="1"/>
  <c r="BP169"/>
  <c r="BD169"/>
  <c r="AT169"/>
  <c r="AJ169"/>
  <c r="AB169"/>
  <c r="CE169" s="1"/>
  <c r="DB169" s="1"/>
  <c r="Z169"/>
  <c r="EJ168"/>
  <c r="EL168" s="1"/>
  <c r="EH168"/>
  <c r="EI168" s="1"/>
  <c r="EK168" s="1"/>
  <c r="DP168"/>
  <c r="DL168"/>
  <c r="CZ168"/>
  <c r="CV168"/>
  <c r="CP168"/>
  <c r="CL168"/>
  <c r="CF168"/>
  <c r="CB168"/>
  <c r="DC168" s="1"/>
  <c r="BV168"/>
  <c r="CW168" s="1"/>
  <c r="BP168"/>
  <c r="BD168"/>
  <c r="AT168"/>
  <c r="AJ168"/>
  <c r="AB168"/>
  <c r="CE168" s="1"/>
  <c r="DB168" s="1"/>
  <c r="Z168"/>
  <c r="EJ167"/>
  <c r="EL167" s="1"/>
  <c r="EH167"/>
  <c r="EI167" s="1"/>
  <c r="EK167" s="1"/>
  <c r="DP167"/>
  <c r="DL167"/>
  <c r="CZ167"/>
  <c r="CV167"/>
  <c r="CP167"/>
  <c r="CL167"/>
  <c r="CF167"/>
  <c r="CB167"/>
  <c r="DC167" s="1"/>
  <c r="BV167"/>
  <c r="CW167" s="1"/>
  <c r="BP167"/>
  <c r="BD167"/>
  <c r="AT167"/>
  <c r="AJ167"/>
  <c r="AB167"/>
  <c r="CE167" s="1"/>
  <c r="DB167" s="1"/>
  <c r="Z167"/>
  <c r="EJ166"/>
  <c r="EL166" s="1"/>
  <c r="EH166"/>
  <c r="EI166" s="1"/>
  <c r="EK166" s="1"/>
  <c r="DP166"/>
  <c r="DL166"/>
  <c r="CZ166"/>
  <c r="CV166"/>
  <c r="CP166"/>
  <c r="CL166"/>
  <c r="CF166"/>
  <c r="CB166"/>
  <c r="DC166" s="1"/>
  <c r="BV166"/>
  <c r="CW166" s="1"/>
  <c r="BP166"/>
  <c r="BD166"/>
  <c r="AT166"/>
  <c r="AJ166"/>
  <c r="AB166"/>
  <c r="CE166" s="1"/>
  <c r="DB166" s="1"/>
  <c r="Z166"/>
  <c r="EJ165"/>
  <c r="EL165" s="1"/>
  <c r="EH165"/>
  <c r="EI165" s="1"/>
  <c r="EK165" s="1"/>
  <c r="DP165"/>
  <c r="DL165"/>
  <c r="CZ165"/>
  <c r="CV165"/>
  <c r="CP165"/>
  <c r="CL165"/>
  <c r="CF165"/>
  <c r="CB165"/>
  <c r="DC165" s="1"/>
  <c r="BV165"/>
  <c r="CW165" s="1"/>
  <c r="BP165"/>
  <c r="BD165"/>
  <c r="AT165"/>
  <c r="AJ165"/>
  <c r="AB165"/>
  <c r="CE165" s="1"/>
  <c r="DB165" s="1"/>
  <c r="Z165"/>
  <c r="EJ164"/>
  <c r="EL164" s="1"/>
  <c r="EH164"/>
  <c r="EI164" s="1"/>
  <c r="EK164" s="1"/>
  <c r="DP164"/>
  <c r="DL164"/>
  <c r="CZ164"/>
  <c r="CV164"/>
  <c r="CP164"/>
  <c r="CL164"/>
  <c r="CF164"/>
  <c r="CB164"/>
  <c r="DC164" s="1"/>
  <c r="BV164"/>
  <c r="CW164" s="1"/>
  <c r="BP164"/>
  <c r="BD164"/>
  <c r="AT164"/>
  <c r="AJ164"/>
  <c r="AB164"/>
  <c r="CE164" s="1"/>
  <c r="DB164" s="1"/>
  <c r="Z164"/>
  <c r="EJ163"/>
  <c r="EL163" s="1"/>
  <c r="EH163"/>
  <c r="EI163" s="1"/>
  <c r="EK163" s="1"/>
  <c r="DP163"/>
  <c r="DL163"/>
  <c r="CZ163"/>
  <c r="CV163"/>
  <c r="CP163"/>
  <c r="CL163"/>
  <c r="CF163"/>
  <c r="CB163"/>
  <c r="DC163" s="1"/>
  <c r="BV163"/>
  <c r="CW163" s="1"/>
  <c r="BP163"/>
  <c r="BD163"/>
  <c r="AT163"/>
  <c r="AJ163"/>
  <c r="AB163"/>
  <c r="CE163" s="1"/>
  <c r="DB163" s="1"/>
  <c r="Z163"/>
  <c r="EJ162"/>
  <c r="EL162" s="1"/>
  <c r="EH162"/>
  <c r="EI162" s="1"/>
  <c r="EK162" s="1"/>
  <c r="DP162"/>
  <c r="DL162"/>
  <c r="CZ162"/>
  <c r="CV162"/>
  <c r="CP162"/>
  <c r="CL162"/>
  <c r="CF162"/>
  <c r="CB162"/>
  <c r="DC162" s="1"/>
  <c r="BV162"/>
  <c r="CW162" s="1"/>
  <c r="BP162"/>
  <c r="BD162"/>
  <c r="AT162"/>
  <c r="AJ162"/>
  <c r="AB162"/>
  <c r="CE162" s="1"/>
  <c r="DB162" s="1"/>
  <c r="Z162"/>
  <c r="EJ161"/>
  <c r="EL161" s="1"/>
  <c r="EH161"/>
  <c r="EI161" s="1"/>
  <c r="EK161" s="1"/>
  <c r="DP161"/>
  <c r="DL161"/>
  <c r="CZ161"/>
  <c r="CV161"/>
  <c r="CP161"/>
  <c r="CL161"/>
  <c r="CF161"/>
  <c r="CB161"/>
  <c r="DC161" s="1"/>
  <c r="BV161"/>
  <c r="CW161" s="1"/>
  <c r="BP161"/>
  <c r="BD161"/>
  <c r="AT161"/>
  <c r="AJ161"/>
  <c r="AB161"/>
  <c r="CE161" s="1"/>
  <c r="DB161" s="1"/>
  <c r="Z161"/>
  <c r="EJ160"/>
  <c r="EL160" s="1"/>
  <c r="EH160"/>
  <c r="EI160" s="1"/>
  <c r="EK160" s="1"/>
  <c r="DP160"/>
  <c r="DL160"/>
  <c r="CZ160"/>
  <c r="CV160"/>
  <c r="CP160"/>
  <c r="CL160"/>
  <c r="CF160"/>
  <c r="CB160"/>
  <c r="DC160" s="1"/>
  <c r="BV160"/>
  <c r="CW160" s="1"/>
  <c r="BP160"/>
  <c r="BD160"/>
  <c r="AT160"/>
  <c r="AJ160"/>
  <c r="AB160"/>
  <c r="CE160" s="1"/>
  <c r="DB160" s="1"/>
  <c r="Z160"/>
  <c r="EJ159"/>
  <c r="EL159" s="1"/>
  <c r="EH159"/>
  <c r="EI159" s="1"/>
  <c r="EK159" s="1"/>
  <c r="DP159"/>
  <c r="DL159"/>
  <c r="CZ159"/>
  <c r="CV159"/>
  <c r="CP159"/>
  <c r="CL159"/>
  <c r="CF159"/>
  <c r="CB159"/>
  <c r="DC159" s="1"/>
  <c r="BV159"/>
  <c r="CW159" s="1"/>
  <c r="BP159"/>
  <c r="BD159"/>
  <c r="AT159"/>
  <c r="AJ159"/>
  <c r="AB159"/>
  <c r="CE159" s="1"/>
  <c r="DB159" s="1"/>
  <c r="Z159"/>
  <c r="EJ158"/>
  <c r="EL158" s="1"/>
  <c r="EH158"/>
  <c r="EI158" s="1"/>
  <c r="EK158" s="1"/>
  <c r="DP158"/>
  <c r="DL158"/>
  <c r="CZ158"/>
  <c r="CV158"/>
  <c r="CP158"/>
  <c r="CL158"/>
  <c r="CF158"/>
  <c r="CB158"/>
  <c r="DC158" s="1"/>
  <c r="BV158"/>
  <c r="CW158" s="1"/>
  <c r="BP158"/>
  <c r="BD158"/>
  <c r="AT158"/>
  <c r="AJ158"/>
  <c r="AB158"/>
  <c r="CE158" s="1"/>
  <c r="DB158" s="1"/>
  <c r="Z158"/>
  <c r="EJ157"/>
  <c r="EL157" s="1"/>
  <c r="EH157"/>
  <c r="EI157" s="1"/>
  <c r="EK157" s="1"/>
  <c r="DP157"/>
  <c r="DL157"/>
  <c r="CZ157"/>
  <c r="CV157"/>
  <c r="CP157"/>
  <c r="CL157"/>
  <c r="CF157"/>
  <c r="CB157"/>
  <c r="DC157" s="1"/>
  <c r="BV157"/>
  <c r="CW157" s="1"/>
  <c r="BP157"/>
  <c r="BD157"/>
  <c r="AT157"/>
  <c r="AJ157"/>
  <c r="AB157"/>
  <c r="CE157" s="1"/>
  <c r="DB157" s="1"/>
  <c r="Z157"/>
  <c r="EJ156"/>
  <c r="EL156" s="1"/>
  <c r="EH156"/>
  <c r="EI156" s="1"/>
  <c r="EK156" s="1"/>
  <c r="DP156"/>
  <c r="DL156"/>
  <c r="CZ156"/>
  <c r="CV156"/>
  <c r="CP156"/>
  <c r="CL156"/>
  <c r="CF156"/>
  <c r="CB156"/>
  <c r="DC156" s="1"/>
  <c r="BV156"/>
  <c r="CW156" s="1"/>
  <c r="BP156"/>
  <c r="BD156"/>
  <c r="AT156"/>
  <c r="AJ156"/>
  <c r="AB156"/>
  <c r="CE156" s="1"/>
  <c r="DB156" s="1"/>
  <c r="Z156"/>
  <c r="EJ155"/>
  <c r="EL155" s="1"/>
  <c r="EH155"/>
  <c r="EI155" s="1"/>
  <c r="EK155" s="1"/>
  <c r="DP155"/>
  <c r="DL155"/>
  <c r="CZ155"/>
  <c r="CV155"/>
  <c r="CP155"/>
  <c r="CL155"/>
  <c r="CF155"/>
  <c r="CB155"/>
  <c r="DC155" s="1"/>
  <c r="BV155"/>
  <c r="CW155" s="1"/>
  <c r="BP155"/>
  <c r="BD155"/>
  <c r="AT155"/>
  <c r="AJ155"/>
  <c r="AB155"/>
  <c r="CE155" s="1"/>
  <c r="DB155" s="1"/>
  <c r="Z155"/>
  <c r="EJ154"/>
  <c r="EL154" s="1"/>
  <c r="EH154"/>
  <c r="EI154" s="1"/>
  <c r="EK154" s="1"/>
  <c r="DP154"/>
  <c r="DL154"/>
  <c r="CZ154"/>
  <c r="CV154"/>
  <c r="CP154"/>
  <c r="CL154"/>
  <c r="CF154"/>
  <c r="CB154"/>
  <c r="DC154" s="1"/>
  <c r="BV154"/>
  <c r="CW154" s="1"/>
  <c r="BP154"/>
  <c r="BD154"/>
  <c r="AT154"/>
  <c r="AJ154"/>
  <c r="AB154"/>
  <c r="CE154" s="1"/>
  <c r="DB154" s="1"/>
  <c r="Z154"/>
  <c r="EJ153"/>
  <c r="EL153" s="1"/>
  <c r="EH153"/>
  <c r="EI153" s="1"/>
  <c r="EK153" s="1"/>
  <c r="DP153"/>
  <c r="DL153"/>
  <c r="CZ153"/>
  <c r="CV153"/>
  <c r="CP153"/>
  <c r="CL153"/>
  <c r="CF153"/>
  <c r="CB153"/>
  <c r="DC153" s="1"/>
  <c r="BV153"/>
  <c r="CW153" s="1"/>
  <c r="BP153"/>
  <c r="BD153"/>
  <c r="AT153"/>
  <c r="AJ153"/>
  <c r="AB153"/>
  <c r="CE153" s="1"/>
  <c r="DB153" s="1"/>
  <c r="Z153"/>
  <c r="EJ152"/>
  <c r="EL152" s="1"/>
  <c r="EH152"/>
  <c r="EI152" s="1"/>
  <c r="EK152" s="1"/>
  <c r="DP152"/>
  <c r="DL152"/>
  <c r="CZ152"/>
  <c r="CV152"/>
  <c r="CP152"/>
  <c r="CL152"/>
  <c r="CF152"/>
  <c r="CB152"/>
  <c r="DC152" s="1"/>
  <c r="BV152"/>
  <c r="CW152" s="1"/>
  <c r="BP152"/>
  <c r="BD152"/>
  <c r="AT152"/>
  <c r="AJ152"/>
  <c r="AB152"/>
  <c r="CE152" s="1"/>
  <c r="DB152" s="1"/>
  <c r="Z152"/>
  <c r="EJ151"/>
  <c r="EL151" s="1"/>
  <c r="EH151"/>
  <c r="EI151" s="1"/>
  <c r="EK151" s="1"/>
  <c r="DP151"/>
  <c r="DL151"/>
  <c r="CZ151"/>
  <c r="CV151"/>
  <c r="CP151"/>
  <c r="CL151"/>
  <c r="CF151"/>
  <c r="CB151"/>
  <c r="DC151" s="1"/>
  <c r="BV151"/>
  <c r="CW151" s="1"/>
  <c r="BP151"/>
  <c r="BD151"/>
  <c r="AT151"/>
  <c r="AJ151"/>
  <c r="AB151"/>
  <c r="CE151" s="1"/>
  <c r="DB151" s="1"/>
  <c r="Z151"/>
  <c r="EJ150"/>
  <c r="EL150" s="1"/>
  <c r="EH150"/>
  <c r="EI150" s="1"/>
  <c r="EK150" s="1"/>
  <c r="DP150"/>
  <c r="DL150"/>
  <c r="CZ150"/>
  <c r="CV150"/>
  <c r="CP150"/>
  <c r="CL150"/>
  <c r="CF150"/>
  <c r="CB150"/>
  <c r="DC150" s="1"/>
  <c r="BV150"/>
  <c r="CW150" s="1"/>
  <c r="BP150"/>
  <c r="BD150"/>
  <c r="AT150"/>
  <c r="AJ150"/>
  <c r="AB150"/>
  <c r="CE150" s="1"/>
  <c r="DB150" s="1"/>
  <c r="Z150"/>
  <c r="EJ149"/>
  <c r="EL149" s="1"/>
  <c r="EH149"/>
  <c r="EI149" s="1"/>
  <c r="EK149" s="1"/>
  <c r="DP149"/>
  <c r="DL149"/>
  <c r="CZ149"/>
  <c r="CV149"/>
  <c r="CP149"/>
  <c r="CL149"/>
  <c r="CF149"/>
  <c r="CB149"/>
  <c r="DC149" s="1"/>
  <c r="BV149"/>
  <c r="CW149" s="1"/>
  <c r="BP149"/>
  <c r="BD149"/>
  <c r="AT149"/>
  <c r="AJ149"/>
  <c r="AB149"/>
  <c r="CE149" s="1"/>
  <c r="DB149" s="1"/>
  <c r="Z149"/>
  <c r="EJ148"/>
  <c r="EL148" s="1"/>
  <c r="EH148"/>
  <c r="EI148" s="1"/>
  <c r="EK148" s="1"/>
  <c r="DP148"/>
  <c r="DL148"/>
  <c r="CZ148"/>
  <c r="CV148"/>
  <c r="CP148"/>
  <c r="CL148"/>
  <c r="CF148"/>
  <c r="CB148"/>
  <c r="DC148" s="1"/>
  <c r="BV148"/>
  <c r="CW148" s="1"/>
  <c r="BP148"/>
  <c r="BD148"/>
  <c r="AT148"/>
  <c r="AJ148"/>
  <c r="AB148"/>
  <c r="CE148" s="1"/>
  <c r="DB148" s="1"/>
  <c r="Z148"/>
  <c r="EJ147"/>
  <c r="EL147" s="1"/>
  <c r="EH147"/>
  <c r="EI147" s="1"/>
  <c r="EK147" s="1"/>
  <c r="DP147"/>
  <c r="DL147"/>
  <c r="CZ147"/>
  <c r="CV147"/>
  <c r="CP147"/>
  <c r="CL147"/>
  <c r="CF147"/>
  <c r="CB147"/>
  <c r="DC147" s="1"/>
  <c r="BV147"/>
  <c r="CW147" s="1"/>
  <c r="BP147"/>
  <c r="BD147"/>
  <c r="AT147"/>
  <c r="AJ147"/>
  <c r="AB147"/>
  <c r="CE147" s="1"/>
  <c r="DB147" s="1"/>
  <c r="Z147"/>
  <c r="EJ146"/>
  <c r="EL146" s="1"/>
  <c r="EH146"/>
  <c r="EI146" s="1"/>
  <c r="EK146" s="1"/>
  <c r="DP146"/>
  <c r="DL146"/>
  <c r="CZ146"/>
  <c r="CV146"/>
  <c r="CP146"/>
  <c r="CL146"/>
  <c r="CF146"/>
  <c r="CB146"/>
  <c r="DC146" s="1"/>
  <c r="BV146"/>
  <c r="CW146" s="1"/>
  <c r="BP146"/>
  <c r="BD146"/>
  <c r="AT146"/>
  <c r="AJ146"/>
  <c r="AB146"/>
  <c r="CE146" s="1"/>
  <c r="DB146" s="1"/>
  <c r="Z146"/>
  <c r="EJ145"/>
  <c r="EL145" s="1"/>
  <c r="EH145"/>
  <c r="EI145" s="1"/>
  <c r="EK145" s="1"/>
  <c r="DP145"/>
  <c r="DL145"/>
  <c r="CZ145"/>
  <c r="CV145"/>
  <c r="CP145"/>
  <c r="CL145"/>
  <c r="CF145"/>
  <c r="CB145"/>
  <c r="DC145" s="1"/>
  <c r="BV145"/>
  <c r="CW145" s="1"/>
  <c r="BP145"/>
  <c r="BD145"/>
  <c r="AT145"/>
  <c r="AJ145"/>
  <c r="AB145"/>
  <c r="CE145" s="1"/>
  <c r="DB145" s="1"/>
  <c r="Z145"/>
  <c r="EJ144"/>
  <c r="EL144" s="1"/>
  <c r="EH144"/>
  <c r="EI144" s="1"/>
  <c r="EK144" s="1"/>
  <c r="DP144"/>
  <c r="DL144"/>
  <c r="CZ144"/>
  <c r="CV144"/>
  <c r="CP144"/>
  <c r="CL144"/>
  <c r="CF144"/>
  <c r="CB144"/>
  <c r="DC144" s="1"/>
  <c r="BV144"/>
  <c r="CW144" s="1"/>
  <c r="BP144"/>
  <c r="BD144"/>
  <c r="AT144"/>
  <c r="AJ144"/>
  <c r="AB144"/>
  <c r="CE144" s="1"/>
  <c r="DB144" s="1"/>
  <c r="Z144"/>
  <c r="EJ143"/>
  <c r="EL143" s="1"/>
  <c r="EH143"/>
  <c r="EI143" s="1"/>
  <c r="EK143" s="1"/>
  <c r="DP143"/>
  <c r="DL143"/>
  <c r="CZ143"/>
  <c r="CV143"/>
  <c r="CP143"/>
  <c r="CL143"/>
  <c r="CF143"/>
  <c r="CB143"/>
  <c r="DC143" s="1"/>
  <c r="BV143"/>
  <c r="CW143" s="1"/>
  <c r="BP143"/>
  <c r="BD143"/>
  <c r="AT143"/>
  <c r="AJ143"/>
  <c r="AB143"/>
  <c r="CE143" s="1"/>
  <c r="DB143" s="1"/>
  <c r="Z143"/>
  <c r="EJ142"/>
  <c r="EL142" s="1"/>
  <c r="EH142"/>
  <c r="EI142" s="1"/>
  <c r="EK142" s="1"/>
  <c r="DP142"/>
  <c r="DL142"/>
  <c r="CZ142"/>
  <c r="CV142"/>
  <c r="CP142"/>
  <c r="CL142"/>
  <c r="CF142"/>
  <c r="CB142"/>
  <c r="DC142" s="1"/>
  <c r="BV142"/>
  <c r="CW142" s="1"/>
  <c r="BP142"/>
  <c r="BD142"/>
  <c r="AT142"/>
  <c r="AJ142"/>
  <c r="AB142"/>
  <c r="CE142" s="1"/>
  <c r="DB142" s="1"/>
  <c r="Z142"/>
  <c r="EJ141"/>
  <c r="EL141" s="1"/>
  <c r="EH141"/>
  <c r="EI141" s="1"/>
  <c r="EK141" s="1"/>
  <c r="DP141"/>
  <c r="DL141"/>
  <c r="CZ141"/>
  <c r="CV141"/>
  <c r="CP141"/>
  <c r="CL141"/>
  <c r="CF141"/>
  <c r="CB141"/>
  <c r="DC141" s="1"/>
  <c r="BV141"/>
  <c r="CW141" s="1"/>
  <c r="BP141"/>
  <c r="BD141"/>
  <c r="AT141"/>
  <c r="AJ141"/>
  <c r="AB141"/>
  <c r="CE141" s="1"/>
  <c r="DB141" s="1"/>
  <c r="Z141"/>
  <c r="EJ140"/>
  <c r="EL140" s="1"/>
  <c r="EH140"/>
  <c r="EI140" s="1"/>
  <c r="EK140" s="1"/>
  <c r="DP140"/>
  <c r="DL140"/>
  <c r="CZ140"/>
  <c r="CV140"/>
  <c r="CP140"/>
  <c r="CL140"/>
  <c r="CF140"/>
  <c r="CB140"/>
  <c r="DC140" s="1"/>
  <c r="BV140"/>
  <c r="CW140" s="1"/>
  <c r="BP140"/>
  <c r="BD140"/>
  <c r="AT140"/>
  <c r="AJ140"/>
  <c r="AB140"/>
  <c r="CE140" s="1"/>
  <c r="DB140" s="1"/>
  <c r="Z140"/>
  <c r="EJ139"/>
  <c r="EL139" s="1"/>
  <c r="EH139"/>
  <c r="EI139" s="1"/>
  <c r="EK139" s="1"/>
  <c r="DP139"/>
  <c r="DL139"/>
  <c r="CZ139"/>
  <c r="CV139"/>
  <c r="CP139"/>
  <c r="CL139"/>
  <c r="CF139"/>
  <c r="CB139"/>
  <c r="DC139" s="1"/>
  <c r="BV139"/>
  <c r="CW139" s="1"/>
  <c r="BP139"/>
  <c r="BD139"/>
  <c r="AT139"/>
  <c r="AJ139"/>
  <c r="AB139"/>
  <c r="CE139" s="1"/>
  <c r="DB139" s="1"/>
  <c r="Z139"/>
  <c r="EJ138"/>
  <c r="EL138" s="1"/>
  <c r="EH138"/>
  <c r="EI138" s="1"/>
  <c r="EK138" s="1"/>
  <c r="DP138"/>
  <c r="DL138"/>
  <c r="CZ138"/>
  <c r="CV138"/>
  <c r="CP138"/>
  <c r="CL138"/>
  <c r="CF138"/>
  <c r="CB138"/>
  <c r="DC138" s="1"/>
  <c r="BV138"/>
  <c r="CW138" s="1"/>
  <c r="BP138"/>
  <c r="BD138"/>
  <c r="AT138"/>
  <c r="AJ138"/>
  <c r="AB138"/>
  <c r="CE138" s="1"/>
  <c r="DB138" s="1"/>
  <c r="Z138"/>
  <c r="EJ137"/>
  <c r="EL137" s="1"/>
  <c r="EH137"/>
  <c r="EI137" s="1"/>
  <c r="EK137" s="1"/>
  <c r="DP137"/>
  <c r="DL137"/>
  <c r="CZ137"/>
  <c r="CV137"/>
  <c r="CP137"/>
  <c r="CL137"/>
  <c r="CF137"/>
  <c r="CB137"/>
  <c r="DC137" s="1"/>
  <c r="BV137"/>
  <c r="CW137" s="1"/>
  <c r="BP137"/>
  <c r="BD137"/>
  <c r="AT137"/>
  <c r="AJ137"/>
  <c r="AB137"/>
  <c r="CE137" s="1"/>
  <c r="DB137" s="1"/>
  <c r="Z137"/>
  <c r="EJ136"/>
  <c r="EL136" s="1"/>
  <c r="EH136"/>
  <c r="EI136" s="1"/>
  <c r="EK136" s="1"/>
  <c r="CP136"/>
  <c r="CY136"/>
  <c r="CO136"/>
  <c r="CE136"/>
  <c r="DY135"/>
  <c r="DC135"/>
  <c r="CS135"/>
  <c r="CI135"/>
  <c r="BY135"/>
  <c r="EH134"/>
  <c r="CP134"/>
  <c r="CY134"/>
  <c r="CO134"/>
  <c r="CE134"/>
  <c r="DY133"/>
  <c r="DC133"/>
  <c r="CS133"/>
  <c r="CI133"/>
  <c r="BY133"/>
  <c r="EH132"/>
  <c r="EI132" s="1"/>
  <c r="EK132" s="1"/>
  <c r="CP132"/>
  <c r="CY132"/>
  <c r="CO132"/>
  <c r="CE132"/>
  <c r="DY131"/>
  <c r="DC131"/>
  <c r="CS131"/>
  <c r="CI131"/>
  <c r="BY131"/>
  <c r="EH130"/>
  <c r="EI130" s="1"/>
  <c r="EK130" s="1"/>
  <c r="CP130"/>
  <c r="CY130"/>
  <c r="CO130"/>
  <c r="CE130"/>
  <c r="DY129"/>
  <c r="DC129"/>
  <c r="CS129"/>
  <c r="CI129"/>
  <c r="BY129"/>
  <c r="EH128"/>
  <c r="EI128" s="1"/>
  <c r="EK128" s="1"/>
  <c r="CP128"/>
  <c r="CY128"/>
  <c r="CO128"/>
  <c r="CE128"/>
  <c r="DY127"/>
  <c r="DC127"/>
  <c r="CS127"/>
  <c r="CI127"/>
  <c r="BY127"/>
  <c r="EH126"/>
  <c r="EI126" s="1"/>
  <c r="EK126" s="1"/>
  <c r="CP126"/>
  <c r="CY126"/>
  <c r="CO126"/>
  <c r="CE126"/>
  <c r="DY125"/>
  <c r="DC125"/>
  <c r="CS125"/>
  <c r="CI125"/>
  <c r="BY125"/>
  <c r="EH124"/>
  <c r="EI124" s="1"/>
  <c r="EK124" s="1"/>
  <c r="CP124"/>
  <c r="CY124"/>
  <c r="CO124"/>
  <c r="CE124"/>
  <c r="DY123"/>
  <c r="DC123"/>
  <c r="CS123"/>
  <c r="CI123"/>
  <c r="BY123"/>
  <c r="EH122"/>
  <c r="EI122" s="1"/>
  <c r="EK122" s="1"/>
  <c r="CP122"/>
  <c r="CY122"/>
  <c r="CO122"/>
  <c r="CE122"/>
  <c r="DY121"/>
  <c r="DC121"/>
  <c r="CS121"/>
  <c r="CI121"/>
  <c r="BY121"/>
  <c r="EH120"/>
  <c r="EI120" s="1"/>
  <c r="EK120" s="1"/>
  <c r="CP120"/>
  <c r="CY120"/>
  <c r="CO120"/>
  <c r="CE120"/>
  <c r="DY119"/>
  <c r="DC119"/>
  <c r="CS119"/>
  <c r="CI119"/>
  <c r="BY119"/>
  <c r="EH118"/>
  <c r="EI118" s="1"/>
  <c r="EK118" s="1"/>
  <c r="CP118"/>
  <c r="CY118"/>
  <c r="CO118"/>
  <c r="CE118"/>
  <c r="DY117"/>
  <c r="DC117"/>
  <c r="CS117"/>
  <c r="CI117"/>
  <c r="BY117"/>
  <c r="EH116"/>
  <c r="EI116" s="1"/>
  <c r="EK116" s="1"/>
  <c r="CP116"/>
  <c r="CY116"/>
  <c r="CO116"/>
  <c r="CE116"/>
  <c r="DY115"/>
  <c r="DC115"/>
  <c r="CS115"/>
  <c r="CI115"/>
  <c r="BY115"/>
  <c r="CA136"/>
  <c r="CG136"/>
  <c r="CK136"/>
  <c r="CQ136"/>
  <c r="CU136"/>
  <c r="DA136"/>
  <c r="CA134"/>
  <c r="CG134"/>
  <c r="CK134"/>
  <c r="CQ134"/>
  <c r="CU134"/>
  <c r="DA134"/>
  <c r="EI134"/>
  <c r="EK134" s="1"/>
  <c r="CA132"/>
  <c r="CG132"/>
  <c r="CK132"/>
  <c r="CQ132"/>
  <c r="CU132"/>
  <c r="DA132"/>
  <c r="CA130"/>
  <c r="CG130"/>
  <c r="CK130"/>
  <c r="CQ130"/>
  <c r="CU130"/>
  <c r="DA130"/>
  <c r="CA128"/>
  <c r="CG128"/>
  <c r="CK128"/>
  <c r="CQ128"/>
  <c r="CU128"/>
  <c r="DA128"/>
  <c r="CA126"/>
  <c r="CG126"/>
  <c r="CK126"/>
  <c r="CQ126"/>
  <c r="CU126"/>
  <c r="DA126"/>
  <c r="CA124"/>
  <c r="CG124"/>
  <c r="CK124"/>
  <c r="CQ124"/>
  <c r="CU124"/>
  <c r="DA124"/>
  <c r="CA122"/>
  <c r="CG122"/>
  <c r="CK122"/>
  <c r="CQ122"/>
  <c r="CU122"/>
  <c r="DA122"/>
  <c r="CA120"/>
  <c r="CG120"/>
  <c r="CK120"/>
  <c r="CQ120"/>
  <c r="CU120"/>
  <c r="DA120"/>
  <c r="CA118"/>
  <c r="CG118"/>
  <c r="CK118"/>
  <c r="CQ118"/>
  <c r="CU118"/>
  <c r="DA118"/>
  <c r="CA116"/>
  <c r="CG116"/>
  <c r="CK116"/>
  <c r="CQ116"/>
  <c r="CU116"/>
  <c r="DA116"/>
  <c r="DC136"/>
  <c r="CS136"/>
  <c r="CI136"/>
  <c r="BY136"/>
  <c r="CY135"/>
  <c r="CO135"/>
  <c r="CE135"/>
  <c r="DY134"/>
  <c r="DC134"/>
  <c r="CS134"/>
  <c r="CI134"/>
  <c r="BY134"/>
  <c r="CY133"/>
  <c r="CO133"/>
  <c r="CE133"/>
  <c r="DY132"/>
  <c r="CS132"/>
  <c r="CI132"/>
  <c r="BY132"/>
  <c r="CY131"/>
  <c r="CO131"/>
  <c r="CE131"/>
  <c r="DY130"/>
  <c r="CS130"/>
  <c r="CI130"/>
  <c r="BY130"/>
  <c r="CY129"/>
  <c r="CO129"/>
  <c r="CE129"/>
  <c r="DY128"/>
  <c r="CS128"/>
  <c r="CI128"/>
  <c r="BY128"/>
  <c r="CY127"/>
  <c r="CO127"/>
  <c r="CE127"/>
  <c r="DY126"/>
  <c r="CS126"/>
  <c r="CI126"/>
  <c r="BY126"/>
  <c r="CY125"/>
  <c r="CO125"/>
  <c r="CE125"/>
  <c r="DY124"/>
  <c r="CS124"/>
  <c r="CI124"/>
  <c r="BY124"/>
  <c r="CY123"/>
  <c r="CO123"/>
  <c r="CE123"/>
  <c r="DY122"/>
  <c r="CS122"/>
  <c r="CI122"/>
  <c r="BY122"/>
  <c r="CY121"/>
  <c r="CO121"/>
  <c r="CE121"/>
  <c r="DY120"/>
  <c r="CS120"/>
  <c r="CI120"/>
  <c r="BY120"/>
  <c r="CY119"/>
  <c r="CO119"/>
  <c r="CE119"/>
  <c r="DY118"/>
  <c r="CS118"/>
  <c r="CI118"/>
  <c r="BY118"/>
  <c r="CY117"/>
  <c r="CO117"/>
  <c r="CE117"/>
  <c r="DY116"/>
  <c r="CS116"/>
  <c r="CI116"/>
  <c r="BY116"/>
  <c r="CY115"/>
  <c r="CO115"/>
  <c r="CE115"/>
  <c r="DY114"/>
  <c r="CY114"/>
  <c r="DB114" s="1"/>
  <c r="CY113"/>
  <c r="DB113" s="1"/>
  <c r="CY112"/>
  <c r="DB112" s="1"/>
  <c r="CY111"/>
  <c r="DB111" s="1"/>
  <c r="CY110"/>
  <c r="DB110" s="1"/>
  <c r="CY109"/>
  <c r="DB109" s="1"/>
  <c r="CY108"/>
  <c r="DB108" s="1"/>
  <c r="CY107"/>
  <c r="DB107" s="1"/>
  <c r="CY106"/>
  <c r="DB106" s="1"/>
  <c r="CY105"/>
  <c r="DB105" s="1"/>
  <c r="CY104"/>
  <c r="DB104" s="1"/>
  <c r="CY103"/>
  <c r="DB103" s="1"/>
  <c r="CY102"/>
  <c r="DB102" s="1"/>
  <c r="CY101"/>
  <c r="DB101" s="1"/>
  <c r="CY100"/>
  <c r="DB100" s="1"/>
  <c r="CY99"/>
  <c r="DB99" s="1"/>
  <c r="CY98"/>
  <c r="DB98" s="1"/>
  <c r="CY97"/>
  <c r="DB97" s="1"/>
  <c r="CY96"/>
  <c r="DB96" s="1"/>
  <c r="CY95"/>
  <c r="DB95" s="1"/>
  <c r="CY94"/>
  <c r="DB94" s="1"/>
  <c r="CY93"/>
  <c r="DB93" s="1"/>
  <c r="CY92"/>
  <c r="DB92" s="1"/>
  <c r="CY91"/>
  <c r="DB91" s="1"/>
  <c r="CY90"/>
  <c r="DB90" s="1"/>
  <c r="CY89"/>
  <c r="DB89" s="1"/>
  <c r="CY88"/>
  <c r="DB88" s="1"/>
  <c r="CY87"/>
  <c r="DB87" s="1"/>
  <c r="CY86"/>
  <c r="DB86" s="1"/>
  <c r="CY85"/>
  <c r="DB85" s="1"/>
  <c r="CY84"/>
  <c r="DB84" s="1"/>
  <c r="CY83"/>
  <c r="DB83" s="1"/>
  <c r="CY82"/>
  <c r="DB82" s="1"/>
  <c r="CY81"/>
  <c r="DB81" s="1"/>
  <c r="CY80"/>
  <c r="DB80" s="1"/>
  <c r="CY79"/>
  <c r="DB79" s="1"/>
  <c r="CY78"/>
  <c r="DB78" s="1"/>
  <c r="CY77"/>
  <c r="DB77" s="1"/>
  <c r="CY76"/>
  <c r="DB76" s="1"/>
  <c r="CY75"/>
  <c r="DB75" s="1"/>
  <c r="CY74"/>
  <c r="DB74" s="1"/>
  <c r="CY73"/>
  <c r="DB73" s="1"/>
  <c r="CY72"/>
  <c r="DB72" s="1"/>
  <c r="CY71"/>
  <c r="DB71" s="1"/>
  <c r="CY70"/>
  <c r="DB70" s="1"/>
  <c r="CY69"/>
  <c r="DB69" s="1"/>
  <c r="CY68"/>
  <c r="DB68" s="1"/>
  <c r="CY67"/>
  <c r="DB67" s="1"/>
  <c r="CY66"/>
  <c r="DB66" s="1"/>
  <c r="CY65"/>
  <c r="DB65" s="1"/>
  <c r="CY64"/>
  <c r="DB64" s="1"/>
  <c r="CY63"/>
  <c r="DB63" s="1"/>
  <c r="CY62"/>
  <c r="DB62" s="1"/>
  <c r="CY61"/>
  <c r="DB61" s="1"/>
  <c r="CY60"/>
  <c r="DB60" s="1"/>
  <c r="CY59"/>
  <c r="DB59" s="1"/>
  <c r="CY58"/>
  <c r="DB58" s="1"/>
  <c r="CY57"/>
  <c r="DB57" s="1"/>
  <c r="R54"/>
  <c r="AB54"/>
  <c r="CE54" s="1"/>
  <c r="R53"/>
  <c r="AB53"/>
  <c r="CE53" s="1"/>
  <c r="R52"/>
  <c r="AB52"/>
  <c r="CE52" s="1"/>
  <c r="R51"/>
  <c r="AB51"/>
  <c r="CE51" s="1"/>
  <c r="R50"/>
  <c r="AB50"/>
  <c r="CE50" s="1"/>
  <c r="EI114"/>
  <c r="EK114" s="1"/>
  <c r="DA114"/>
  <c r="CU114"/>
  <c r="CQ114"/>
  <c r="CK114"/>
  <c r="CG114"/>
  <c r="DC114" s="1"/>
  <c r="EI113"/>
  <c r="EK113" s="1"/>
  <c r="DA113"/>
  <c r="CU113"/>
  <c r="CQ113"/>
  <c r="CK113"/>
  <c r="CG113"/>
  <c r="DC113" s="1"/>
  <c r="EI112"/>
  <c r="EK112" s="1"/>
  <c r="DA112"/>
  <c r="CU112"/>
  <c r="CQ112"/>
  <c r="CK112"/>
  <c r="CG112"/>
  <c r="DC112" s="1"/>
  <c r="EI111"/>
  <c r="EK111" s="1"/>
  <c r="DA111"/>
  <c r="CU111"/>
  <c r="CQ111"/>
  <c r="CK111"/>
  <c r="CG111"/>
  <c r="DC111" s="1"/>
  <c r="EI110"/>
  <c r="EK110" s="1"/>
  <c r="DA110"/>
  <c r="CU110"/>
  <c r="CQ110"/>
  <c r="CK110"/>
  <c r="CG110"/>
  <c r="DC110" s="1"/>
  <c r="EI109"/>
  <c r="EK109" s="1"/>
  <c r="DA109"/>
  <c r="CU109"/>
  <c r="CQ109"/>
  <c r="CK109"/>
  <c r="CG109"/>
  <c r="DC109" s="1"/>
  <c r="EI108"/>
  <c r="EK108" s="1"/>
  <c r="DA108"/>
  <c r="CU108"/>
  <c r="CQ108"/>
  <c r="CK108"/>
  <c r="CG108"/>
  <c r="DC108" s="1"/>
  <c r="EI107"/>
  <c r="EK107" s="1"/>
  <c r="DA107"/>
  <c r="CU107"/>
  <c r="CQ107"/>
  <c r="CK107"/>
  <c r="CG107"/>
  <c r="DC107" s="1"/>
  <c r="EI106"/>
  <c r="EK106" s="1"/>
  <c r="DA106"/>
  <c r="CU106"/>
  <c r="CQ106"/>
  <c r="CK106"/>
  <c r="CG106"/>
  <c r="DC106" s="1"/>
  <c r="EI105"/>
  <c r="DA105"/>
  <c r="CU105"/>
  <c r="CQ105"/>
  <c r="CK105"/>
  <c r="CG105"/>
  <c r="DC105" s="1"/>
  <c r="EI104"/>
  <c r="DA104"/>
  <c r="CU104"/>
  <c r="CQ104"/>
  <c r="CK104"/>
  <c r="CG104"/>
  <c r="DC104" s="1"/>
  <c r="EI103"/>
  <c r="DA103"/>
  <c r="CU103"/>
  <c r="CQ103"/>
  <c r="CK103"/>
  <c r="CG103"/>
  <c r="DC103" s="1"/>
  <c r="EI102"/>
  <c r="DA102"/>
  <c r="CU102"/>
  <c r="CQ102"/>
  <c r="CK102"/>
  <c r="CG102"/>
  <c r="DC102" s="1"/>
  <c r="EI101"/>
  <c r="DA101"/>
  <c r="CU101"/>
  <c r="CQ101"/>
  <c r="CK101"/>
  <c r="CG101"/>
  <c r="DC101" s="1"/>
  <c r="EI100"/>
  <c r="DA100"/>
  <c r="CU100"/>
  <c r="CQ100"/>
  <c r="CK100"/>
  <c r="CG100"/>
  <c r="DC100" s="1"/>
  <c r="EI99"/>
  <c r="DA99"/>
  <c r="CU99"/>
  <c r="CQ99"/>
  <c r="CK99"/>
  <c r="CG99"/>
  <c r="DC99" s="1"/>
  <c r="EI98"/>
  <c r="DA98"/>
  <c r="CU98"/>
  <c r="CQ98"/>
  <c r="CK98"/>
  <c r="CG98"/>
  <c r="DC98" s="1"/>
  <c r="EI97"/>
  <c r="DA97"/>
  <c r="CU97"/>
  <c r="CQ97"/>
  <c r="CK97"/>
  <c r="CG97"/>
  <c r="DC97" s="1"/>
  <c r="EI96"/>
  <c r="DA96"/>
  <c r="CU96"/>
  <c r="CQ96"/>
  <c r="CK96"/>
  <c r="CG96"/>
  <c r="DC96" s="1"/>
  <c r="EI95"/>
  <c r="DA95"/>
  <c r="CU95"/>
  <c r="CQ95"/>
  <c r="CK95"/>
  <c r="CG95"/>
  <c r="DC95" s="1"/>
  <c r="EI94"/>
  <c r="DA94"/>
  <c r="CU94"/>
  <c r="CQ94"/>
  <c r="CK94"/>
  <c r="CG94"/>
  <c r="DC94" s="1"/>
  <c r="EI93"/>
  <c r="DA93"/>
  <c r="CU93"/>
  <c r="CQ93"/>
  <c r="CK93"/>
  <c r="CG93"/>
  <c r="DC93" s="1"/>
  <c r="EI92"/>
  <c r="DA92"/>
  <c r="CU92"/>
  <c r="CQ92"/>
  <c r="CK92"/>
  <c r="CG92"/>
  <c r="DC92" s="1"/>
  <c r="EI91"/>
  <c r="DA91"/>
  <c r="CU91"/>
  <c r="CQ91"/>
  <c r="CK91"/>
  <c r="CG91"/>
  <c r="DC91" s="1"/>
  <c r="EI90"/>
  <c r="DA90"/>
  <c r="CU90"/>
  <c r="CQ90"/>
  <c r="CK90"/>
  <c r="CG90"/>
  <c r="DC90" s="1"/>
  <c r="EI89"/>
  <c r="DA89"/>
  <c r="CU89"/>
  <c r="CQ89"/>
  <c r="CK89"/>
  <c r="CG89"/>
  <c r="DC89" s="1"/>
  <c r="EI88"/>
  <c r="DA88"/>
  <c r="CU88"/>
  <c r="CQ88"/>
  <c r="CK88"/>
  <c r="CG88"/>
  <c r="DC88" s="1"/>
  <c r="EI87"/>
  <c r="DA87"/>
  <c r="CU87"/>
  <c r="CQ87"/>
  <c r="CK87"/>
  <c r="CG87"/>
  <c r="DC87" s="1"/>
  <c r="EI86"/>
  <c r="DA86"/>
  <c r="CU86"/>
  <c r="CQ86"/>
  <c r="CK86"/>
  <c r="CG86"/>
  <c r="DC86" s="1"/>
  <c r="EI85"/>
  <c r="DA85"/>
  <c r="CU85"/>
  <c r="CQ85"/>
  <c r="CK85"/>
  <c r="CG85"/>
  <c r="DC85" s="1"/>
  <c r="EI84"/>
  <c r="DA84"/>
  <c r="CU84"/>
  <c r="CQ84"/>
  <c r="CK84"/>
  <c r="CG84"/>
  <c r="DC84" s="1"/>
  <c r="EI83"/>
  <c r="DA83"/>
  <c r="CU83"/>
  <c r="CQ83"/>
  <c r="CK83"/>
  <c r="CG83"/>
  <c r="DC83" s="1"/>
  <c r="EI82"/>
  <c r="DA82"/>
  <c r="CU82"/>
  <c r="CQ82"/>
  <c r="CK82"/>
  <c r="CG82"/>
  <c r="DC82" s="1"/>
  <c r="EI81"/>
  <c r="DA81"/>
  <c r="CU81"/>
  <c r="CQ81"/>
  <c r="CK81"/>
  <c r="CG81"/>
  <c r="DC81" s="1"/>
  <c r="EI80"/>
  <c r="DA80"/>
  <c r="CU80"/>
  <c r="CQ80"/>
  <c r="CK80"/>
  <c r="CG80"/>
  <c r="DC80" s="1"/>
  <c r="EI79"/>
  <c r="DA79"/>
  <c r="CU79"/>
  <c r="CQ79"/>
  <c r="CK79"/>
  <c r="CG79"/>
  <c r="DC79" s="1"/>
  <c r="EI78"/>
  <c r="DA78"/>
  <c r="CU78"/>
  <c r="CQ78"/>
  <c r="CK78"/>
  <c r="CG78"/>
  <c r="DC78" s="1"/>
  <c r="EI77"/>
  <c r="DA77"/>
  <c r="CU77"/>
  <c r="CQ77"/>
  <c r="CK77"/>
  <c r="CG77"/>
  <c r="DC77" s="1"/>
  <c r="EI76"/>
  <c r="DA76"/>
  <c r="CU76"/>
  <c r="CQ76"/>
  <c r="CK76"/>
  <c r="CG76"/>
  <c r="DC76" s="1"/>
  <c r="EI75"/>
  <c r="DA75"/>
  <c r="CU75"/>
  <c r="CQ75"/>
  <c r="CK75"/>
  <c r="CG75"/>
  <c r="DC75" s="1"/>
  <c r="EI74"/>
  <c r="DA74"/>
  <c r="CU74"/>
  <c r="CQ74"/>
  <c r="CK74"/>
  <c r="CG74"/>
  <c r="DC74" s="1"/>
  <c r="EI73"/>
  <c r="DA73"/>
  <c r="CU73"/>
  <c r="CQ73"/>
  <c r="CK73"/>
  <c r="CG73"/>
  <c r="DC73" s="1"/>
  <c r="EI72"/>
  <c r="DA72"/>
  <c r="CU72"/>
  <c r="CQ72"/>
  <c r="CK72"/>
  <c r="CG72"/>
  <c r="DC72" s="1"/>
  <c r="EI71"/>
  <c r="DA71"/>
  <c r="CU71"/>
  <c r="CQ71"/>
  <c r="CK71"/>
  <c r="CG71"/>
  <c r="DC71" s="1"/>
  <c r="EI70"/>
  <c r="DA70"/>
  <c r="CU70"/>
  <c r="CQ70"/>
  <c r="CK70"/>
  <c r="CG70"/>
  <c r="DC70" s="1"/>
  <c r="EI69"/>
  <c r="DA69"/>
  <c r="CU69"/>
  <c r="CQ69"/>
  <c r="CK69"/>
  <c r="CG69"/>
  <c r="DC69" s="1"/>
  <c r="EI68"/>
  <c r="DA68"/>
  <c r="CU68"/>
  <c r="CQ68"/>
  <c r="CK68"/>
  <c r="CG68"/>
  <c r="DC68" s="1"/>
  <c r="EI67"/>
  <c r="DA67"/>
  <c r="CU67"/>
  <c r="CQ67"/>
  <c r="CK67"/>
  <c r="CG67"/>
  <c r="DC67" s="1"/>
  <c r="EI66"/>
  <c r="DA66"/>
  <c r="CU66"/>
  <c r="CQ66"/>
  <c r="CK66"/>
  <c r="CG66"/>
  <c r="DC66" s="1"/>
  <c r="EI65"/>
  <c r="DA65"/>
  <c r="CU65"/>
  <c r="CQ65"/>
  <c r="CK65"/>
  <c r="CG65"/>
  <c r="DC65" s="1"/>
  <c r="EI64"/>
  <c r="DA64"/>
  <c r="CU64"/>
  <c r="CQ64"/>
  <c r="CK64"/>
  <c r="CG64"/>
  <c r="DC64" s="1"/>
  <c r="EI63"/>
  <c r="DA63"/>
  <c r="CU63"/>
  <c r="CQ63"/>
  <c r="CK63"/>
  <c r="CG63"/>
  <c r="DC63" s="1"/>
  <c r="EI62"/>
  <c r="DA62"/>
  <c r="CU62"/>
  <c r="CQ62"/>
  <c r="CK62"/>
  <c r="CG62"/>
  <c r="DC62" s="1"/>
  <c r="EI61"/>
  <c r="DA61"/>
  <c r="CU61"/>
  <c r="CQ61"/>
  <c r="CK61"/>
  <c r="CG61"/>
  <c r="DC61" s="1"/>
  <c r="EI60"/>
  <c r="DA60"/>
  <c r="CU60"/>
  <c r="CQ60"/>
  <c r="CK60"/>
  <c r="CG60"/>
  <c r="DC60" s="1"/>
  <c r="EI59"/>
  <c r="DA59"/>
  <c r="CU59"/>
  <c r="CQ59"/>
  <c r="CK59"/>
  <c r="CG59"/>
  <c r="DC59" s="1"/>
  <c r="DA58"/>
  <c r="CU58"/>
  <c r="CQ58"/>
  <c r="CK58"/>
  <c r="CG58"/>
  <c r="DC58" s="1"/>
  <c r="CX53"/>
  <c r="CX52"/>
  <c r="CX51"/>
  <c r="CX50"/>
  <c r="P54"/>
  <c r="Z54"/>
  <c r="AJ54"/>
  <c r="AT54"/>
  <c r="BD54"/>
  <c r="BP54"/>
  <c r="BV54"/>
  <c r="CW54" s="1"/>
  <c r="CB54"/>
  <c r="CF54"/>
  <c r="CL54"/>
  <c r="CP54"/>
  <c r="P53"/>
  <c r="Z53"/>
  <c r="AJ53"/>
  <c r="AT53"/>
  <c r="BD53"/>
  <c r="BP53"/>
  <c r="BV53"/>
  <c r="CW53" s="1"/>
  <c r="CB53"/>
  <c r="CF53"/>
  <c r="CL53"/>
  <c r="CP53"/>
  <c r="CV53"/>
  <c r="CZ53"/>
  <c r="DL53"/>
  <c r="DP53"/>
  <c r="EH53"/>
  <c r="EJ53"/>
  <c r="P52"/>
  <c r="Z52"/>
  <c r="AJ52"/>
  <c r="AT52"/>
  <c r="BD52"/>
  <c r="BP52"/>
  <c r="BV52"/>
  <c r="CW52" s="1"/>
  <c r="CB52"/>
  <c r="CF52"/>
  <c r="CL52"/>
  <c r="CP52"/>
  <c r="CV52"/>
  <c r="CZ52"/>
  <c r="DL52"/>
  <c r="DP52"/>
  <c r="EH52"/>
  <c r="EJ52"/>
  <c r="P51"/>
  <c r="Z51"/>
  <c r="AJ51"/>
  <c r="AT51"/>
  <c r="BD51"/>
  <c r="BP51"/>
  <c r="BV51"/>
  <c r="CW51" s="1"/>
  <c r="CB51"/>
  <c r="CF51"/>
  <c r="CL51"/>
  <c r="CP51"/>
  <c r="CV51"/>
  <c r="CZ51"/>
  <c r="DL51"/>
  <c r="DP51"/>
  <c r="EH51"/>
  <c r="EJ51"/>
  <c r="P50"/>
  <c r="Z50"/>
  <c r="AJ50"/>
  <c r="AT50"/>
  <c r="BD50"/>
  <c r="BP50"/>
  <c r="BV50"/>
  <c r="CW50" s="1"/>
  <c r="CB50"/>
  <c r="CF50"/>
  <c r="CL50"/>
  <c r="CP50"/>
  <c r="CV50"/>
  <c r="CZ50"/>
  <c r="DL50"/>
  <c r="DP50"/>
  <c r="EH50"/>
  <c r="EJ50"/>
  <c r="CJ54"/>
  <c r="BZ54"/>
  <c r="ED53"/>
  <c r="CY53"/>
  <c r="CT53"/>
  <c r="CJ53"/>
  <c r="BZ53"/>
  <c r="ED52"/>
  <c r="CY52"/>
  <c r="CT52"/>
  <c r="CJ52"/>
  <c r="BZ52"/>
  <c r="ED51"/>
  <c r="CY51"/>
  <c r="CT51"/>
  <c r="CJ51"/>
  <c r="BZ51"/>
  <c r="ED50"/>
  <c r="CY50"/>
  <c r="CT50"/>
  <c r="CJ50"/>
  <c r="BZ50"/>
  <c r="ED49"/>
  <c r="CT42"/>
  <c r="CJ42"/>
  <c r="BZ42"/>
  <c r="CT30"/>
  <c r="CJ30"/>
  <c r="DB30" s="1"/>
  <c r="R29"/>
  <c r="AB29"/>
  <c r="CE29" s="1"/>
  <c r="R28"/>
  <c r="AB28"/>
  <c r="CE28" s="1"/>
  <c r="R27"/>
  <c r="AB27"/>
  <c r="CE27" s="1"/>
  <c r="R26"/>
  <c r="AB26"/>
  <c r="CE26" s="1"/>
  <c r="R25"/>
  <c r="AB25"/>
  <c r="CE25" s="1"/>
  <c r="R24"/>
  <c r="AB24"/>
  <c r="CE24" s="1"/>
  <c r="R23"/>
  <c r="AB23"/>
  <c r="EJ49"/>
  <c r="EH49"/>
  <c r="DP49"/>
  <c r="DL49"/>
  <c r="CZ49"/>
  <c r="CV49"/>
  <c r="CP49"/>
  <c r="CL49"/>
  <c r="CF49"/>
  <c r="CB49"/>
  <c r="DC49" s="1"/>
  <c r="BV49"/>
  <c r="CW49" s="1"/>
  <c r="BP49"/>
  <c r="BD49"/>
  <c r="AT49"/>
  <c r="AJ49"/>
  <c r="AB49"/>
  <c r="CE49" s="1"/>
  <c r="DB49" s="1"/>
  <c r="Z49"/>
  <c r="EJ48"/>
  <c r="EH48"/>
  <c r="DP48"/>
  <c r="DL48"/>
  <c r="CZ48"/>
  <c r="CV48"/>
  <c r="CP48"/>
  <c r="CL48"/>
  <c r="CF48"/>
  <c r="CB48"/>
  <c r="DC48" s="1"/>
  <c r="BV48"/>
  <c r="CW48" s="1"/>
  <c r="BP48"/>
  <c r="BD48"/>
  <c r="AT48"/>
  <c r="AJ48"/>
  <c r="AB48"/>
  <c r="CE48" s="1"/>
  <c r="DB48" s="1"/>
  <c r="Z48"/>
  <c r="EJ47"/>
  <c r="EH47"/>
  <c r="DP47"/>
  <c r="DL47"/>
  <c r="CZ47"/>
  <c r="CV47"/>
  <c r="CP47"/>
  <c r="CL47"/>
  <c r="CF47"/>
  <c r="CB47"/>
  <c r="DC47" s="1"/>
  <c r="BV47"/>
  <c r="CW47" s="1"/>
  <c r="BP47"/>
  <c r="BD47"/>
  <c r="AT47"/>
  <c r="AJ47"/>
  <c r="AB47"/>
  <c r="CE47" s="1"/>
  <c r="DB47" s="1"/>
  <c r="Z47"/>
  <c r="EJ46"/>
  <c r="EH46"/>
  <c r="DP46"/>
  <c r="DL46"/>
  <c r="CZ46"/>
  <c r="CV46"/>
  <c r="CP46"/>
  <c r="CL46"/>
  <c r="CF46"/>
  <c r="CB46"/>
  <c r="DC46" s="1"/>
  <c r="BV46"/>
  <c r="CW46" s="1"/>
  <c r="BP46"/>
  <c r="BD46"/>
  <c r="AT46"/>
  <c r="AJ46"/>
  <c r="AB46"/>
  <c r="CE46" s="1"/>
  <c r="DB46" s="1"/>
  <c r="Z46"/>
  <c r="EJ45"/>
  <c r="EH45"/>
  <c r="DP45"/>
  <c r="DL45"/>
  <c r="CZ45"/>
  <c r="CV45"/>
  <c r="CP45"/>
  <c r="CL45"/>
  <c r="CF45"/>
  <c r="CB45"/>
  <c r="DC45" s="1"/>
  <c r="BV45"/>
  <c r="CW45" s="1"/>
  <c r="BP45"/>
  <c r="BD45"/>
  <c r="AT45"/>
  <c r="AJ45"/>
  <c r="AB45"/>
  <c r="CE45" s="1"/>
  <c r="DB45" s="1"/>
  <c r="Z45"/>
  <c r="EJ44"/>
  <c r="EH44"/>
  <c r="DP44"/>
  <c r="DL44"/>
  <c r="CZ44"/>
  <c r="CV44"/>
  <c r="CP44"/>
  <c r="CL44"/>
  <c r="CF44"/>
  <c r="CB44"/>
  <c r="DC44" s="1"/>
  <c r="BV44"/>
  <c r="CW44" s="1"/>
  <c r="BP44"/>
  <c r="BD44"/>
  <c r="AT44"/>
  <c r="AJ44"/>
  <c r="AB44"/>
  <c r="CE44" s="1"/>
  <c r="DB44" s="1"/>
  <c r="Z44"/>
  <c r="EJ43"/>
  <c r="EH43"/>
  <c r="DP43"/>
  <c r="DL43"/>
  <c r="CZ43"/>
  <c r="CV43"/>
  <c r="CP43"/>
  <c r="CL43"/>
  <c r="CF43"/>
  <c r="CB43"/>
  <c r="DC43" s="1"/>
  <c r="BV43"/>
  <c r="CW43" s="1"/>
  <c r="BP43"/>
  <c r="BD43"/>
  <c r="AT43"/>
  <c r="AJ43"/>
  <c r="AB43"/>
  <c r="CE43" s="1"/>
  <c r="DB43" s="1"/>
  <c r="Z43"/>
  <c r="DP42"/>
  <c r="DL42"/>
  <c r="CZ42"/>
  <c r="CV42"/>
  <c r="CP42"/>
  <c r="CL42"/>
  <c r="CF42"/>
  <c r="CB42"/>
  <c r="DC42" s="1"/>
  <c r="BV42"/>
  <c r="CW42" s="1"/>
  <c r="BP42"/>
  <c r="BD42"/>
  <c r="AT42"/>
  <c r="AJ42"/>
  <c r="AB42"/>
  <c r="CE42" s="1"/>
  <c r="Z42"/>
  <c r="CP41"/>
  <c r="CL41"/>
  <c r="CF41"/>
  <c r="CB41"/>
  <c r="DC41" s="1"/>
  <c r="BV41"/>
  <c r="CW41" s="1"/>
  <c r="BP41"/>
  <c r="BD41"/>
  <c r="AT41"/>
  <c r="AJ41"/>
  <c r="AB41"/>
  <c r="CE41" s="1"/>
  <c r="DB41" s="1"/>
  <c r="Z41"/>
  <c r="EJ40"/>
  <c r="EH40"/>
  <c r="DP40"/>
  <c r="DL40"/>
  <c r="CZ40"/>
  <c r="CV40"/>
  <c r="CP40"/>
  <c r="CL40"/>
  <c r="CF40"/>
  <c r="CB40"/>
  <c r="DC40" s="1"/>
  <c r="BV40"/>
  <c r="CW40" s="1"/>
  <c r="BP40"/>
  <c r="BD40"/>
  <c r="AT40"/>
  <c r="AJ40"/>
  <c r="AB40"/>
  <c r="CE40" s="1"/>
  <c r="DB40" s="1"/>
  <c r="Z40"/>
  <c r="EJ39"/>
  <c r="EH39"/>
  <c r="DP39"/>
  <c r="DL39"/>
  <c r="CZ39"/>
  <c r="CV39"/>
  <c r="CP39"/>
  <c r="CL39"/>
  <c r="CF39"/>
  <c r="CB39"/>
  <c r="DC39" s="1"/>
  <c r="BV39"/>
  <c r="CW39" s="1"/>
  <c r="BP39"/>
  <c r="BD39"/>
  <c r="AT39"/>
  <c r="AJ39"/>
  <c r="AB39"/>
  <c r="CE39" s="1"/>
  <c r="DB39" s="1"/>
  <c r="Z39"/>
  <c r="EJ38"/>
  <c r="EH38"/>
  <c r="DP38"/>
  <c r="DL38"/>
  <c r="CZ38"/>
  <c r="CV38"/>
  <c r="CP38"/>
  <c r="CL38"/>
  <c r="CF38"/>
  <c r="CB38"/>
  <c r="DC38" s="1"/>
  <c r="BV38"/>
  <c r="CW38" s="1"/>
  <c r="BP38"/>
  <c r="BD38"/>
  <c r="AT38"/>
  <c r="AJ38"/>
  <c r="AB38"/>
  <c r="CE38" s="1"/>
  <c r="DB38" s="1"/>
  <c r="Z38"/>
  <c r="EJ37"/>
  <c r="EH37"/>
  <c r="DP37"/>
  <c r="DL37"/>
  <c r="CZ37"/>
  <c r="CV37"/>
  <c r="CP37"/>
  <c r="CL37"/>
  <c r="CF37"/>
  <c r="CB37"/>
  <c r="DC37" s="1"/>
  <c r="BV37"/>
  <c r="CW37" s="1"/>
  <c r="BP37"/>
  <c r="BD37"/>
  <c r="AT37"/>
  <c r="AJ37"/>
  <c r="AB37"/>
  <c r="CE37" s="1"/>
  <c r="DB37" s="1"/>
  <c r="Z37"/>
  <c r="EJ36"/>
  <c r="EH36"/>
  <c r="DP36"/>
  <c r="DL36"/>
  <c r="CZ36"/>
  <c r="CV36"/>
  <c r="CP36"/>
  <c r="CL36"/>
  <c r="CF36"/>
  <c r="CB36"/>
  <c r="DC36" s="1"/>
  <c r="BV36"/>
  <c r="CW36" s="1"/>
  <c r="BP36"/>
  <c r="BD36"/>
  <c r="AT36"/>
  <c r="AJ36"/>
  <c r="AB36"/>
  <c r="CE36" s="1"/>
  <c r="DB36" s="1"/>
  <c r="Z36"/>
  <c r="EJ35"/>
  <c r="EH35"/>
  <c r="DP35"/>
  <c r="DL35"/>
  <c r="CZ35"/>
  <c r="CV35"/>
  <c r="CP35"/>
  <c r="CL35"/>
  <c r="CF35"/>
  <c r="CB35"/>
  <c r="DC35" s="1"/>
  <c r="BV35"/>
  <c r="CW35" s="1"/>
  <c r="BP35"/>
  <c r="BD35"/>
  <c r="AT35"/>
  <c r="AJ35"/>
  <c r="AB35"/>
  <c r="CE35" s="1"/>
  <c r="DB35" s="1"/>
  <c r="Z35"/>
  <c r="EJ34"/>
  <c r="EH34"/>
  <c r="DP34"/>
  <c r="DL34"/>
  <c r="CZ34"/>
  <c r="CV34"/>
  <c r="CP34"/>
  <c r="CL34"/>
  <c r="CF34"/>
  <c r="CB34"/>
  <c r="DC34" s="1"/>
  <c r="BV34"/>
  <c r="CW34" s="1"/>
  <c r="BP34"/>
  <c r="BD34"/>
  <c r="AT34"/>
  <c r="AJ34"/>
  <c r="AB34"/>
  <c r="CE34" s="1"/>
  <c r="DB34" s="1"/>
  <c r="Z34"/>
  <c r="EJ33"/>
  <c r="EH33"/>
  <c r="DP33"/>
  <c r="DL33"/>
  <c r="CZ33"/>
  <c r="CV33"/>
  <c r="CP33"/>
  <c r="CL33"/>
  <c r="CF33"/>
  <c r="CB33"/>
  <c r="DC33" s="1"/>
  <c r="BV33"/>
  <c r="CW33" s="1"/>
  <c r="BP33"/>
  <c r="BD33"/>
  <c r="AT33"/>
  <c r="AJ33"/>
  <c r="AB33"/>
  <c r="CE33" s="1"/>
  <c r="DB33" s="1"/>
  <c r="Z33"/>
  <c r="EJ32"/>
  <c r="EH32"/>
  <c r="DP32"/>
  <c r="DL32"/>
  <c r="CZ32"/>
  <c r="CV32"/>
  <c r="CP32"/>
  <c r="CL32"/>
  <c r="CF32"/>
  <c r="CB32"/>
  <c r="DC32" s="1"/>
  <c r="BV32"/>
  <c r="CW32" s="1"/>
  <c r="BP32"/>
  <c r="BD32"/>
  <c r="AT32"/>
  <c r="AJ32"/>
  <c r="AB32"/>
  <c r="CE32" s="1"/>
  <c r="DB32" s="1"/>
  <c r="Z32"/>
  <c r="EJ31"/>
  <c r="EH31"/>
  <c r="DP31"/>
  <c r="DL31"/>
  <c r="CZ31"/>
  <c r="CV31"/>
  <c r="CP31"/>
  <c r="CL31"/>
  <c r="CF31"/>
  <c r="CB31"/>
  <c r="DC31" s="1"/>
  <c r="BV31"/>
  <c r="CW31" s="1"/>
  <c r="BP31"/>
  <c r="BD31"/>
  <c r="AT31"/>
  <c r="AJ31"/>
  <c r="AB31"/>
  <c r="CE31" s="1"/>
  <c r="DB31" s="1"/>
  <c r="Z31"/>
  <c r="EJ30"/>
  <c r="EH30"/>
  <c r="DP30"/>
  <c r="DL30"/>
  <c r="CZ30"/>
  <c r="CV30"/>
  <c r="CP30"/>
  <c r="CL30"/>
  <c r="CF30"/>
  <c r="CB30"/>
  <c r="DC30" s="1"/>
  <c r="BV30"/>
  <c r="CW30" s="1"/>
  <c r="BP30"/>
  <c r="BD30"/>
  <c r="AT30"/>
  <c r="AJ30"/>
  <c r="Z30"/>
  <c r="EG29"/>
  <c r="J29" i="5" s="1"/>
  <c r="DA29" i="3"/>
  <c r="CS29"/>
  <c r="CO29"/>
  <c r="CK29"/>
  <c r="CG29"/>
  <c r="CX29"/>
  <c r="EG28"/>
  <c r="J28" i="5" s="1"/>
  <c r="DA28" i="3"/>
  <c r="CS28"/>
  <c r="CO28"/>
  <c r="CK28"/>
  <c r="CG28"/>
  <c r="CX28"/>
  <c r="EG27"/>
  <c r="J27" i="5" s="1"/>
  <c r="DA27" i="3"/>
  <c r="CS27"/>
  <c r="CO27"/>
  <c r="CK27"/>
  <c r="CG27"/>
  <c r="CX27"/>
  <c r="EG26"/>
  <c r="J26" i="5" s="1"/>
  <c r="DA26" i="3"/>
  <c r="CS26"/>
  <c r="CO26"/>
  <c r="CK26"/>
  <c r="CG26"/>
  <c r="CX26"/>
  <c r="EG25"/>
  <c r="J25" i="5" s="1"/>
  <c r="DA25" i="3"/>
  <c r="CS25"/>
  <c r="CO25"/>
  <c r="CK25"/>
  <c r="CG25"/>
  <c r="CX25"/>
  <c r="EG24"/>
  <c r="J24" i="5" s="1"/>
  <c r="CS24" i="3"/>
  <c r="CU24" s="1"/>
  <c r="CO24"/>
  <c r="CK24"/>
  <c r="CX24"/>
  <c r="CX23"/>
  <c r="P29"/>
  <c r="Z29"/>
  <c r="AJ29"/>
  <c r="AT29"/>
  <c r="BD29"/>
  <c r="BP29"/>
  <c r="BV29"/>
  <c r="CW29" s="1"/>
  <c r="CB29"/>
  <c r="CF29"/>
  <c r="CL29"/>
  <c r="CP29"/>
  <c r="CV29"/>
  <c r="CZ29"/>
  <c r="DL29"/>
  <c r="DP29"/>
  <c r="EH29"/>
  <c r="EJ29"/>
  <c r="P28"/>
  <c r="Z28"/>
  <c r="AJ28"/>
  <c r="AT28"/>
  <c r="BD28"/>
  <c r="BP28"/>
  <c r="BV28"/>
  <c r="CW28" s="1"/>
  <c r="CB28"/>
  <c r="CF28"/>
  <c r="CL28"/>
  <c r="CP28"/>
  <c r="CV28"/>
  <c r="CZ28"/>
  <c r="DL28"/>
  <c r="DP28"/>
  <c r="EH28"/>
  <c r="EJ28"/>
  <c r="P27"/>
  <c r="Z27"/>
  <c r="AJ27"/>
  <c r="AT27"/>
  <c r="BD27"/>
  <c r="BP27"/>
  <c r="BV27"/>
  <c r="CW27" s="1"/>
  <c r="CB27"/>
  <c r="CF27"/>
  <c r="CL27"/>
  <c r="CP27"/>
  <c r="CV27"/>
  <c r="CZ27"/>
  <c r="DL27"/>
  <c r="DP27"/>
  <c r="EH27"/>
  <c r="EJ27"/>
  <c r="P26"/>
  <c r="Z26"/>
  <c r="AJ26"/>
  <c r="AT26"/>
  <c r="BD26"/>
  <c r="BP26"/>
  <c r="BV26"/>
  <c r="CW26" s="1"/>
  <c r="CB26"/>
  <c r="CF26"/>
  <c r="CL26"/>
  <c r="CP26"/>
  <c r="CV26"/>
  <c r="CZ26"/>
  <c r="DL26"/>
  <c r="DP26"/>
  <c r="EH26"/>
  <c r="EJ26"/>
  <c r="P25"/>
  <c r="Z25"/>
  <c r="AJ25"/>
  <c r="AT25"/>
  <c r="BD25"/>
  <c r="BP25"/>
  <c r="BV25"/>
  <c r="CW25" s="1"/>
  <c r="CB25"/>
  <c r="CF25"/>
  <c r="CL25"/>
  <c r="CP25"/>
  <c r="CV25"/>
  <c r="CZ25"/>
  <c r="DL25"/>
  <c r="DP25"/>
  <c r="EH25"/>
  <c r="EJ25"/>
  <c r="P24"/>
  <c r="S24" s="1"/>
  <c r="BX24" s="1"/>
  <c r="Z24"/>
  <c r="AC24" s="1"/>
  <c r="CC24" s="1"/>
  <c r="AJ24"/>
  <c r="AM24" s="1"/>
  <c r="CH24" s="1"/>
  <c r="AT24"/>
  <c r="AW24" s="1"/>
  <c r="CM24" s="1"/>
  <c r="BD24"/>
  <c r="BG24" s="1"/>
  <c r="BP24"/>
  <c r="BS24" s="1"/>
  <c r="BV24" s="1"/>
  <c r="CW24" s="1"/>
  <c r="CF24"/>
  <c r="CP24"/>
  <c r="DL24"/>
  <c r="DP24"/>
  <c r="DU24" s="1"/>
  <c r="CO22"/>
  <c r="CO21"/>
  <c r="CO20"/>
  <c r="CO19"/>
  <c r="CO18"/>
  <c r="ED29"/>
  <c r="BZ29"/>
  <c r="DB29" s="1"/>
  <c r="ED28"/>
  <c r="BZ28"/>
  <c r="ED27"/>
  <c r="BZ27"/>
  <c r="DB27" s="1"/>
  <c r="ED26"/>
  <c r="BZ26"/>
  <c r="ED25"/>
  <c r="BZ25"/>
  <c r="DB25" s="1"/>
  <c r="ED24"/>
  <c r="BZ24"/>
  <c r="ED23"/>
  <c r="BZ23"/>
  <c r="P23"/>
  <c r="S23" s="1"/>
  <c r="BX23" s="1"/>
  <c r="CT22"/>
  <c r="CU22" s="1"/>
  <c r="CJ22"/>
  <c r="CK22" s="1"/>
  <c r="BZ22"/>
  <c r="CA22" s="1"/>
  <c r="S22"/>
  <c r="BX22" s="1"/>
  <c r="CT21"/>
  <c r="CU21" s="1"/>
  <c r="CJ21"/>
  <c r="CK21" s="1"/>
  <c r="BZ21"/>
  <c r="CA21" s="1"/>
  <c r="S21"/>
  <c r="BX21" s="1"/>
  <c r="CT20"/>
  <c r="CU20" s="1"/>
  <c r="CJ20"/>
  <c r="CK20" s="1"/>
  <c r="BZ20"/>
  <c r="CA20" s="1"/>
  <c r="S20"/>
  <c r="BX20" s="1"/>
  <c r="CT19"/>
  <c r="CU19" s="1"/>
  <c r="CJ19"/>
  <c r="CK19" s="1"/>
  <c r="BZ19"/>
  <c r="CA19" s="1"/>
  <c r="S19"/>
  <c r="BX19" s="1"/>
  <c r="CT18"/>
  <c r="CU18" s="1"/>
  <c r="CJ18"/>
  <c r="CK18" s="1"/>
  <c r="BZ18"/>
  <c r="CA18" s="1"/>
  <c r="S18"/>
  <c r="BX18" s="1"/>
  <c r="R17"/>
  <c r="AB17"/>
  <c r="CE17" s="1"/>
  <c r="CF17" s="1"/>
  <c r="R16"/>
  <c r="AB16"/>
  <c r="CE16" s="1"/>
  <c r="CF16" s="1"/>
  <c r="R15"/>
  <c r="AB15"/>
  <c r="CE15" s="1"/>
  <c r="CF15" s="1"/>
  <c r="DP23"/>
  <c r="DU23" s="1"/>
  <c r="DL23"/>
  <c r="CP23"/>
  <c r="BP23"/>
  <c r="CZ23" s="1"/>
  <c r="BD23"/>
  <c r="BG23" s="1"/>
  <c r="AT23"/>
  <c r="AW23" s="1"/>
  <c r="CM23" s="1"/>
  <c r="AJ23"/>
  <c r="AM23" s="1"/>
  <c r="CH23" s="1"/>
  <c r="CL23" s="1"/>
  <c r="Z23"/>
  <c r="AC23" s="1"/>
  <c r="CC23" s="1"/>
  <c r="DP22"/>
  <c r="DU22" s="1"/>
  <c r="DL22"/>
  <c r="CP22"/>
  <c r="CQ22" s="1"/>
  <c r="BP22"/>
  <c r="CZ22" s="1"/>
  <c r="BD22"/>
  <c r="BG22" s="1"/>
  <c r="AT22"/>
  <c r="AW22" s="1"/>
  <c r="CM22" s="1"/>
  <c r="AJ22"/>
  <c r="AM22" s="1"/>
  <c r="CH22" s="1"/>
  <c r="AB22"/>
  <c r="Z22"/>
  <c r="AC22" s="1"/>
  <c r="CC22" s="1"/>
  <c r="DP21"/>
  <c r="DU21" s="1"/>
  <c r="DL21"/>
  <c r="CP21"/>
  <c r="BP21"/>
  <c r="BD21"/>
  <c r="BG21" s="1"/>
  <c r="AT21"/>
  <c r="AW21" s="1"/>
  <c r="CM21" s="1"/>
  <c r="AJ21"/>
  <c r="AM21" s="1"/>
  <c r="CH21" s="1"/>
  <c r="AB21"/>
  <c r="Z21"/>
  <c r="DP20"/>
  <c r="DU20" s="1"/>
  <c r="DL20"/>
  <c r="CP20"/>
  <c r="BP20"/>
  <c r="CZ20" s="1"/>
  <c r="BD20"/>
  <c r="BG20" s="1"/>
  <c r="AT20"/>
  <c r="AW20" s="1"/>
  <c r="CM20" s="1"/>
  <c r="AJ20"/>
  <c r="AM20" s="1"/>
  <c r="CH20" s="1"/>
  <c r="AB20"/>
  <c r="Z20"/>
  <c r="AC20" s="1"/>
  <c r="CC20" s="1"/>
  <c r="DP19"/>
  <c r="DU19" s="1"/>
  <c r="DL19"/>
  <c r="CP19"/>
  <c r="BP19"/>
  <c r="BD19"/>
  <c r="BG19" s="1"/>
  <c r="AT19"/>
  <c r="AW19" s="1"/>
  <c r="CM19" s="1"/>
  <c r="AJ19"/>
  <c r="AM19" s="1"/>
  <c r="CH19" s="1"/>
  <c r="AB19"/>
  <c r="Z19"/>
  <c r="DP18"/>
  <c r="DU18" s="1"/>
  <c r="DL18"/>
  <c r="CP18"/>
  <c r="CQ18" s="1"/>
  <c r="BP18"/>
  <c r="CZ18" s="1"/>
  <c r="BD18"/>
  <c r="BG18" s="1"/>
  <c r="AT18"/>
  <c r="AW18" s="1"/>
  <c r="CM18" s="1"/>
  <c r="AJ18"/>
  <c r="AM18" s="1"/>
  <c r="CH18" s="1"/>
  <c r="AB18"/>
  <c r="Z18"/>
  <c r="AC18" s="1"/>
  <c r="CC18" s="1"/>
  <c r="DP17"/>
  <c r="DU17" s="1"/>
  <c r="DL17"/>
  <c r="CS17"/>
  <c r="CU17" s="1"/>
  <c r="CO17"/>
  <c r="CK17"/>
  <c r="CX17"/>
  <c r="EG16"/>
  <c r="J16" i="5" s="1"/>
  <c r="CS16" i="3"/>
  <c r="CU16" s="1"/>
  <c r="CO16"/>
  <c r="CK16"/>
  <c r="CX16"/>
  <c r="CS15"/>
  <c r="CU15" s="1"/>
  <c r="CO15"/>
  <c r="CK15"/>
  <c r="CX15"/>
  <c r="P17"/>
  <c r="S17" s="1"/>
  <c r="BX17" s="1"/>
  <c r="Z17"/>
  <c r="AC17" s="1"/>
  <c r="CC17" s="1"/>
  <c r="AJ17"/>
  <c r="AM17" s="1"/>
  <c r="CH17" s="1"/>
  <c r="CL17" s="1"/>
  <c r="AT17"/>
  <c r="AW17" s="1"/>
  <c r="CM17" s="1"/>
  <c r="BD17"/>
  <c r="BG17" s="1"/>
  <c r="BP17"/>
  <c r="BS17" s="1"/>
  <c r="BV17" s="1"/>
  <c r="CW17" s="1"/>
  <c r="CP17"/>
  <c r="P16"/>
  <c r="S16" s="1"/>
  <c r="BX16" s="1"/>
  <c r="Z16"/>
  <c r="AC16" s="1"/>
  <c r="CC16" s="1"/>
  <c r="AJ16"/>
  <c r="AM16" s="1"/>
  <c r="CH16" s="1"/>
  <c r="AT16"/>
  <c r="AW16" s="1"/>
  <c r="CM16" s="1"/>
  <c r="BD16"/>
  <c r="BG16" s="1"/>
  <c r="BP16"/>
  <c r="BS16" s="1"/>
  <c r="BV16" s="1"/>
  <c r="CW16" s="1"/>
  <c r="CP16"/>
  <c r="DL16"/>
  <c r="DP16"/>
  <c r="DU16" s="1"/>
  <c r="P15"/>
  <c r="S15" s="1"/>
  <c r="BX15" s="1"/>
  <c r="Z15"/>
  <c r="AC15" s="1"/>
  <c r="CC15" s="1"/>
  <c r="AJ15"/>
  <c r="AM15" s="1"/>
  <c r="CH15" s="1"/>
  <c r="CL15" s="1"/>
  <c r="AT15"/>
  <c r="AW15" s="1"/>
  <c r="CM15" s="1"/>
  <c r="BD15"/>
  <c r="BG15" s="1"/>
  <c r="BP15"/>
  <c r="CP15"/>
  <c r="DL15"/>
  <c r="DP15"/>
  <c r="DU15" s="1"/>
  <c r="CO13"/>
  <c r="CO12"/>
  <c r="CP12" s="1"/>
  <c r="BZ17"/>
  <c r="ED16"/>
  <c r="BZ16"/>
  <c r="ED15"/>
  <c r="BZ15"/>
  <c r="ED14"/>
  <c r="CJ14"/>
  <c r="CK14" s="1"/>
  <c r="S14"/>
  <c r="BX14" s="1"/>
  <c r="CT13"/>
  <c r="CU13" s="1"/>
  <c r="CJ13"/>
  <c r="CK13" s="1"/>
  <c r="BZ13"/>
  <c r="S13"/>
  <c r="BX13" s="1"/>
  <c r="CT12"/>
  <c r="CU12" s="1"/>
  <c r="CJ12"/>
  <c r="CK12" s="1"/>
  <c r="BZ12"/>
  <c r="CA12" s="1"/>
  <c r="S12"/>
  <c r="BX12" s="1"/>
  <c r="R11"/>
  <c r="AB11"/>
  <c r="CE11" s="1"/>
  <c r="CF11" s="1"/>
  <c r="CG11" s="1"/>
  <c r="R10"/>
  <c r="AB10"/>
  <c r="CO8"/>
  <c r="CO7"/>
  <c r="CT6"/>
  <c r="CU6"/>
  <c r="CJ6"/>
  <c r="CK6"/>
  <c r="BZ6"/>
  <c r="CA6"/>
  <c r="CZ5"/>
  <c r="BS5"/>
  <c r="BV5" s="1"/>
  <c r="CW5" s="1"/>
  <c r="CR5"/>
  <c r="CO5"/>
  <c r="CP5" s="1"/>
  <c r="DP14"/>
  <c r="DU14" s="1"/>
  <c r="DL14"/>
  <c r="CP14"/>
  <c r="BP14"/>
  <c r="CZ14" s="1"/>
  <c r="BD14"/>
  <c r="BG14" s="1"/>
  <c r="AT14"/>
  <c r="AW14" s="1"/>
  <c r="CM14" s="1"/>
  <c r="AJ14"/>
  <c r="AM14" s="1"/>
  <c r="CH14" s="1"/>
  <c r="AB14"/>
  <c r="Z14"/>
  <c r="AC14" s="1"/>
  <c r="CC14" s="1"/>
  <c r="DP13"/>
  <c r="DU13" s="1"/>
  <c r="DL13"/>
  <c r="CP13"/>
  <c r="BP13"/>
  <c r="BD13"/>
  <c r="BG13" s="1"/>
  <c r="AT13"/>
  <c r="AW13" s="1"/>
  <c r="CM13" s="1"/>
  <c r="AJ13"/>
  <c r="AM13" s="1"/>
  <c r="CH13" s="1"/>
  <c r="AB13"/>
  <c r="Z13"/>
  <c r="DP12"/>
  <c r="DU12" s="1"/>
  <c r="DL12"/>
  <c r="BP12"/>
  <c r="CZ12" s="1"/>
  <c r="BD12"/>
  <c r="BG12" s="1"/>
  <c r="AT12"/>
  <c r="AW12" s="1"/>
  <c r="CM12" s="1"/>
  <c r="AJ12"/>
  <c r="AM12" s="1"/>
  <c r="CH12" s="1"/>
  <c r="AB12"/>
  <c r="Z12"/>
  <c r="AC12" s="1"/>
  <c r="CC12" s="1"/>
  <c r="CS11"/>
  <c r="CU11" s="1"/>
  <c r="CO11"/>
  <c r="CP11" s="1"/>
  <c r="CK11"/>
  <c r="CX11"/>
  <c r="CX10"/>
  <c r="CX9"/>
  <c r="DU7"/>
  <c r="DU6"/>
  <c r="P11"/>
  <c r="S11" s="1"/>
  <c r="BX11" s="1"/>
  <c r="Z11"/>
  <c r="AC11" s="1"/>
  <c r="CC11" s="1"/>
  <c r="AJ11"/>
  <c r="AM11" s="1"/>
  <c r="CH11" s="1"/>
  <c r="AT11"/>
  <c r="AW11" s="1"/>
  <c r="CM11" s="1"/>
  <c r="BD11"/>
  <c r="BG11" s="1"/>
  <c r="BP11"/>
  <c r="CZ11"/>
  <c r="DL11"/>
  <c r="DP11"/>
  <c r="DU11" s="1"/>
  <c r="P10"/>
  <c r="S10" s="1"/>
  <c r="BX10" s="1"/>
  <c r="Z10"/>
  <c r="AC10" s="1"/>
  <c r="CC10" s="1"/>
  <c r="AJ10"/>
  <c r="AM10" s="1"/>
  <c r="CH10" s="1"/>
  <c r="AT10"/>
  <c r="AW10" s="1"/>
  <c r="CM10" s="1"/>
  <c r="BD10"/>
  <c r="BG10" s="1"/>
  <c r="BP10"/>
  <c r="CP10"/>
  <c r="DL10"/>
  <c r="DP10"/>
  <c r="DU10" s="1"/>
  <c r="CZ6"/>
  <c r="DA6" s="1"/>
  <c r="BS6"/>
  <c r="BV6" s="1"/>
  <c r="CW6" s="1"/>
  <c r="CO6"/>
  <c r="CP6" s="1"/>
  <c r="CQ6" s="1"/>
  <c r="CT5"/>
  <c r="CU5" s="1"/>
  <c r="CV5" s="1"/>
  <c r="CJ5"/>
  <c r="CK5"/>
  <c r="CL5" s="1"/>
  <c r="BZ5"/>
  <c r="CA5" s="1"/>
  <c r="CB5" s="1"/>
  <c r="BZ11"/>
  <c r="ED10"/>
  <c r="CJ10"/>
  <c r="CK10" s="1"/>
  <c r="CL10" s="1"/>
  <c r="BZ10"/>
  <c r="ED9"/>
  <c r="CY9"/>
  <c r="CA9"/>
  <c r="CB9" s="1"/>
  <c r="CU8"/>
  <c r="CK8"/>
  <c r="CL8" s="1"/>
  <c r="CA8"/>
  <c r="CU7"/>
  <c r="CK7"/>
  <c r="CA7"/>
  <c r="CB7" s="1"/>
  <c r="BG6"/>
  <c r="S6"/>
  <c r="BX6" s="1"/>
  <c r="CB6" s="1"/>
  <c r="DU5"/>
  <c r="AW5"/>
  <c r="CM5" s="1"/>
  <c r="DP9"/>
  <c r="DU9" s="1"/>
  <c r="DL9"/>
  <c r="CP9"/>
  <c r="BP9"/>
  <c r="CZ9" s="1"/>
  <c r="BD9"/>
  <c r="BG9" s="1"/>
  <c r="AT9"/>
  <c r="AW9" s="1"/>
  <c r="CM9" s="1"/>
  <c r="AJ9"/>
  <c r="AM9" s="1"/>
  <c r="CH9" s="1"/>
  <c r="AB9"/>
  <c r="Z9"/>
  <c r="AC9" s="1"/>
  <c r="CC9" s="1"/>
  <c r="DP8"/>
  <c r="DU8" s="1"/>
  <c r="DL8"/>
  <c r="CP8"/>
  <c r="CB8"/>
  <c r="BP8"/>
  <c r="BD8"/>
  <c r="BG8" s="1"/>
  <c r="AT8"/>
  <c r="AW8" s="1"/>
  <c r="CM8" s="1"/>
  <c r="AJ8"/>
  <c r="AM8" s="1"/>
  <c r="CH8" s="1"/>
  <c r="AB8"/>
  <c r="Z8"/>
  <c r="CP7"/>
  <c r="BP7"/>
  <c r="BD7"/>
  <c r="BG7" s="1"/>
  <c r="AT7"/>
  <c r="AW7" s="1"/>
  <c r="CM7" s="1"/>
  <c r="AJ7"/>
  <c r="AM7" s="1"/>
  <c r="CH7" s="1"/>
  <c r="CL7" s="1"/>
  <c r="AB7"/>
  <c r="Z7"/>
  <c r="AJ6"/>
  <c r="AM6" s="1"/>
  <c r="CH6" s="1"/>
  <c r="AB6"/>
  <c r="Z6"/>
  <c r="AC6" s="1"/>
  <c r="CC6" s="1"/>
  <c r="AB5"/>
  <c r="N24" i="8"/>
  <c r="F24"/>
  <c r="N23"/>
  <c r="F23"/>
  <c r="F19"/>
  <c r="AF13"/>
  <c r="AF12"/>
  <c r="AF11"/>
  <c r="I3"/>
  <c r="DC116" i="3" l="1"/>
  <c r="DC118"/>
  <c r="DC120"/>
  <c r="DC122"/>
  <c r="DC124"/>
  <c r="DC126"/>
  <c r="DC128"/>
  <c r="DC130"/>
  <c r="DC132"/>
  <c r="BX5" i="2"/>
  <c r="BX7"/>
  <c r="BX9"/>
  <c r="BX11"/>
  <c r="BX13"/>
  <c r="BX15"/>
  <c r="BX17"/>
  <c r="BX19"/>
  <c r="BX21"/>
  <c r="BX23"/>
  <c r="BX25"/>
  <c r="BX27"/>
  <c r="BX29"/>
  <c r="BX31"/>
  <c r="BX33"/>
  <c r="BX35"/>
  <c r="BX37"/>
  <c r="BX39"/>
  <c r="BX41"/>
  <c r="BX43"/>
  <c r="BX45"/>
  <c r="BX47"/>
  <c r="BX49"/>
  <c r="BX51"/>
  <c r="BX53"/>
  <c r="BX55"/>
  <c r="BX57"/>
  <c r="BX59"/>
  <c r="BX61"/>
  <c r="BX63"/>
  <c r="BX65"/>
  <c r="BX67"/>
  <c r="BX69"/>
  <c r="BX71"/>
  <c r="BX73"/>
  <c r="BX75"/>
  <c r="BX77"/>
  <c r="BX79"/>
  <c r="BX81"/>
  <c r="BX83"/>
  <c r="BX85"/>
  <c r="BX87"/>
  <c r="BX89"/>
  <c r="BX91"/>
  <c r="BX93"/>
  <c r="BX95"/>
  <c r="BX97"/>
  <c r="BX99"/>
  <c r="BX101"/>
  <c r="BX103"/>
  <c r="BX105"/>
  <c r="BX107"/>
  <c r="BX109"/>
  <c r="BX111"/>
  <c r="BX113"/>
  <c r="BX115"/>
  <c r="BX117"/>
  <c r="BX119"/>
  <c r="BX121"/>
  <c r="BX123"/>
  <c r="BX125"/>
  <c r="BX127"/>
  <c r="BX129"/>
  <c r="BX131"/>
  <c r="BX133"/>
  <c r="BX137"/>
  <c r="BX141"/>
  <c r="BX145"/>
  <c r="BX149"/>
  <c r="BX153"/>
  <c r="BX157"/>
  <c r="BX161"/>
  <c r="BX165"/>
  <c r="BX169"/>
  <c r="BX173"/>
  <c r="BX135"/>
  <c r="BX139"/>
  <c r="BX143"/>
  <c r="BX147"/>
  <c r="BX151"/>
  <c r="BX155"/>
  <c r="BX159"/>
  <c r="BX163"/>
  <c r="BX167"/>
  <c r="BX171"/>
  <c r="BX175"/>
  <c r="EL25" i="3"/>
  <c r="O25" i="5" s="1"/>
  <c r="M25"/>
  <c r="EI26" i="3"/>
  <c r="K26" i="5"/>
  <c r="EL27" i="3"/>
  <c r="O27" i="5" s="1"/>
  <c r="M27"/>
  <c r="EI28" i="3"/>
  <c r="K28" i="5"/>
  <c r="EL29" i="3"/>
  <c r="O29" i="5" s="1"/>
  <c r="M29"/>
  <c r="EI30" i="3"/>
  <c r="K30" i="5"/>
  <c r="EL31" i="3"/>
  <c r="O31" i="5" s="1"/>
  <c r="M31"/>
  <c r="EI32" i="3"/>
  <c r="K32" i="5"/>
  <c r="EL33" i="3"/>
  <c r="O33" i="5" s="1"/>
  <c r="M33"/>
  <c r="EI34" i="3"/>
  <c r="K34" i="5"/>
  <c r="EL35" i="3"/>
  <c r="O35" i="5" s="1"/>
  <c r="M35"/>
  <c r="EI36" i="3"/>
  <c r="K36" i="5"/>
  <c r="EL37" i="3"/>
  <c r="O37" i="5" s="1"/>
  <c r="M37"/>
  <c r="EI38" i="3"/>
  <c r="K38" i="5"/>
  <c r="EL39" i="3"/>
  <c r="O39" i="5" s="1"/>
  <c r="M39"/>
  <c r="EI40" i="3"/>
  <c r="K40" i="5"/>
  <c r="EL43" i="3"/>
  <c r="O43" i="5" s="1"/>
  <c r="M43"/>
  <c r="EI44" i="3"/>
  <c r="K44" i="5"/>
  <c r="EL45" i="3"/>
  <c r="O45" i="5" s="1"/>
  <c r="M45"/>
  <c r="EI46" i="3"/>
  <c r="K46" i="5"/>
  <c r="EL47" i="3"/>
  <c r="O47" i="5" s="1"/>
  <c r="M47"/>
  <c r="EI48" i="3"/>
  <c r="K48" i="5"/>
  <c r="EL49" i="3"/>
  <c r="O49" i="5" s="1"/>
  <c r="M49"/>
  <c r="EI50" i="3"/>
  <c r="K50" i="5"/>
  <c r="EL51" i="3"/>
  <c r="O51" i="5" s="1"/>
  <c r="M51"/>
  <c r="EI52" i="3"/>
  <c r="K52" i="5"/>
  <c r="EL53" i="3"/>
  <c r="O53" i="5" s="1"/>
  <c r="M53"/>
  <c r="EK59" i="3"/>
  <c r="N59" i="5" s="1"/>
  <c r="L59"/>
  <c r="EK60" i="3"/>
  <c r="N60" i="5" s="1"/>
  <c r="L60"/>
  <c r="EK61" i="3"/>
  <c r="N61" i="5" s="1"/>
  <c r="L61"/>
  <c r="EK62" i="3"/>
  <c r="N62" i="5" s="1"/>
  <c r="L62"/>
  <c r="EK63" i="3"/>
  <c r="N63" i="5" s="1"/>
  <c r="L63"/>
  <c r="EK64" i="3"/>
  <c r="N64" i="5" s="1"/>
  <c r="L64"/>
  <c r="EK65" i="3"/>
  <c r="N65" i="5" s="1"/>
  <c r="L65"/>
  <c r="EK66" i="3"/>
  <c r="N66" i="5" s="1"/>
  <c r="L66"/>
  <c r="EK67" i="3"/>
  <c r="N67" i="5" s="1"/>
  <c r="L67"/>
  <c r="EK68" i="3"/>
  <c r="N68" i="5" s="1"/>
  <c r="L68"/>
  <c r="EK69" i="3"/>
  <c r="N69" i="5" s="1"/>
  <c r="L69"/>
  <c r="EK70" i="3"/>
  <c r="N70" i="5" s="1"/>
  <c r="L70"/>
  <c r="EK71" i="3"/>
  <c r="N71" i="5" s="1"/>
  <c r="L71"/>
  <c r="EK72" i="3"/>
  <c r="N72" i="5" s="1"/>
  <c r="L72"/>
  <c r="EK73" i="3"/>
  <c r="N73" i="5" s="1"/>
  <c r="L73"/>
  <c r="EK74" i="3"/>
  <c r="N74" i="5" s="1"/>
  <c r="L74"/>
  <c r="EK75" i="3"/>
  <c r="N75" i="5" s="1"/>
  <c r="L75"/>
  <c r="EK76" i="3"/>
  <c r="N76" i="5" s="1"/>
  <c r="L76"/>
  <c r="EK77" i="3"/>
  <c r="N77" i="5" s="1"/>
  <c r="L77"/>
  <c r="EK78" i="3"/>
  <c r="N78" i="5" s="1"/>
  <c r="L78"/>
  <c r="EK79" i="3"/>
  <c r="N79" i="5" s="1"/>
  <c r="L79"/>
  <c r="EK80" i="3"/>
  <c r="N80" i="5" s="1"/>
  <c r="L80"/>
  <c r="EK81" i="3"/>
  <c r="N81" i="5" s="1"/>
  <c r="L81"/>
  <c r="EK82" i="3"/>
  <c r="N82" i="5" s="1"/>
  <c r="L82"/>
  <c r="EK83" i="3"/>
  <c r="N83" i="5" s="1"/>
  <c r="L83"/>
  <c r="EK84" i="3"/>
  <c r="N84" i="5" s="1"/>
  <c r="L84"/>
  <c r="EK85" i="3"/>
  <c r="N85" i="5" s="1"/>
  <c r="L85"/>
  <c r="EK86" i="3"/>
  <c r="N86" i="5" s="1"/>
  <c r="L86"/>
  <c r="EK87" i="3"/>
  <c r="N87" i="5" s="1"/>
  <c r="L87"/>
  <c r="EK88" i="3"/>
  <c r="N88" i="5" s="1"/>
  <c r="L88"/>
  <c r="EK89" i="3"/>
  <c r="N89" i="5" s="1"/>
  <c r="L89"/>
  <c r="EK90" i="3"/>
  <c r="N90" i="5" s="1"/>
  <c r="L90"/>
  <c r="EK91" i="3"/>
  <c r="N91" i="5" s="1"/>
  <c r="L91"/>
  <c r="EK92" i="3"/>
  <c r="N92" i="5" s="1"/>
  <c r="L92"/>
  <c r="EK93" i="3"/>
  <c r="N93" i="5" s="1"/>
  <c r="L93"/>
  <c r="EK94" i="3"/>
  <c r="N94" i="5" s="1"/>
  <c r="L94"/>
  <c r="EK95" i="3"/>
  <c r="N95" i="5" s="1"/>
  <c r="L95"/>
  <c r="EK96" i="3"/>
  <c r="N96" i="5" s="1"/>
  <c r="L96"/>
  <c r="EK97" i="3"/>
  <c r="N97" i="5" s="1"/>
  <c r="L97"/>
  <c r="EK98" i="3"/>
  <c r="N98" i="5" s="1"/>
  <c r="L98"/>
  <c r="EK99" i="3"/>
  <c r="N99" i="5" s="1"/>
  <c r="L99"/>
  <c r="EK100" i="3"/>
  <c r="N100" i="5" s="1"/>
  <c r="L100"/>
  <c r="EK101" i="3"/>
  <c r="N101" i="5" s="1"/>
  <c r="L101"/>
  <c r="EK102" i="3"/>
  <c r="N102" i="5" s="1"/>
  <c r="L102"/>
  <c r="EK103" i="3"/>
  <c r="N103" i="5" s="1"/>
  <c r="L103"/>
  <c r="EK104" i="3"/>
  <c r="N104" i="5" s="1"/>
  <c r="L104"/>
  <c r="EK105" i="3"/>
  <c r="N105" i="5" s="1"/>
  <c r="L105"/>
  <c r="EL42" i="3"/>
  <c r="O42" i="5" s="1"/>
  <c r="M42"/>
  <c r="EL56" i="3"/>
  <c r="O56" i="5" s="1"/>
  <c r="M56"/>
  <c r="EL79" i="3"/>
  <c r="O79" i="5" s="1"/>
  <c r="M79"/>
  <c r="EL81" i="3"/>
  <c r="O81" i="5" s="1"/>
  <c r="M81"/>
  <c r="EL83" i="3"/>
  <c r="O83" i="5" s="1"/>
  <c r="M83"/>
  <c r="EL85" i="3"/>
  <c r="O85" i="5" s="1"/>
  <c r="M85"/>
  <c r="EL87" i="3"/>
  <c r="O87" i="5" s="1"/>
  <c r="M87"/>
  <c r="EL89" i="3"/>
  <c r="O89" i="5" s="1"/>
  <c r="M89"/>
  <c r="EL91" i="3"/>
  <c r="O91" i="5" s="1"/>
  <c r="M91"/>
  <c r="EL93" i="3"/>
  <c r="O93" i="5" s="1"/>
  <c r="M93"/>
  <c r="EL95" i="3"/>
  <c r="O95" i="5" s="1"/>
  <c r="M95"/>
  <c r="EL97" i="3"/>
  <c r="O97" i="5" s="1"/>
  <c r="M97"/>
  <c r="EL99" i="3"/>
  <c r="O99" i="5" s="1"/>
  <c r="M99"/>
  <c r="EL101" i="3"/>
  <c r="O101" i="5" s="1"/>
  <c r="M101"/>
  <c r="EL103" i="3"/>
  <c r="O103" i="5" s="1"/>
  <c r="M103"/>
  <c r="EL105" i="3"/>
  <c r="O105" i="5" s="1"/>
  <c r="M105"/>
  <c r="EL78" i="3"/>
  <c r="O78" i="5" s="1"/>
  <c r="M78"/>
  <c r="EL80" i="3"/>
  <c r="O80" i="5" s="1"/>
  <c r="M80"/>
  <c r="EL82" i="3"/>
  <c r="O82" i="5" s="1"/>
  <c r="M82"/>
  <c r="EL84" i="3"/>
  <c r="O84" i="5" s="1"/>
  <c r="M84"/>
  <c r="EL86" i="3"/>
  <c r="O86" i="5" s="1"/>
  <c r="M86"/>
  <c r="EL88" i="3"/>
  <c r="O88" i="5" s="1"/>
  <c r="M88"/>
  <c r="EL90" i="3"/>
  <c r="O90" i="5" s="1"/>
  <c r="M90"/>
  <c r="EL92" i="3"/>
  <c r="O92" i="5" s="1"/>
  <c r="M92"/>
  <c r="EL94" i="3"/>
  <c r="O94" i="5" s="1"/>
  <c r="M94"/>
  <c r="EL96" i="3"/>
  <c r="O96" i="5" s="1"/>
  <c r="M96"/>
  <c r="EL98" i="3"/>
  <c r="O98" i="5" s="1"/>
  <c r="M98"/>
  <c r="EL100" i="3"/>
  <c r="O100" i="5" s="1"/>
  <c r="M100"/>
  <c r="EL102" i="3"/>
  <c r="O102" i="5" s="1"/>
  <c r="M102"/>
  <c r="EL104" i="3"/>
  <c r="O104" i="5" s="1"/>
  <c r="M104"/>
  <c r="EI58" i="3"/>
  <c r="K58" i="5"/>
  <c r="EI56" i="3"/>
  <c r="K56" i="5"/>
  <c r="CQ11" i="3"/>
  <c r="CG15"/>
  <c r="CG17"/>
  <c r="BX192" i="2"/>
  <c r="BX196"/>
  <c r="BX200"/>
  <c r="BX204"/>
  <c r="BX8"/>
  <c r="BX12"/>
  <c r="BX16"/>
  <c r="BX20"/>
  <c r="BX24"/>
  <c r="BX28"/>
  <c r="BX32"/>
  <c r="BX36"/>
  <c r="BX40"/>
  <c r="BX44"/>
  <c r="BX48"/>
  <c r="BX52"/>
  <c r="BX56"/>
  <c r="BX60"/>
  <c r="BX64"/>
  <c r="BX68"/>
  <c r="BX72"/>
  <c r="BX76"/>
  <c r="BX80"/>
  <c r="BX84"/>
  <c r="BX88"/>
  <c r="BX92"/>
  <c r="BX96"/>
  <c r="BX100"/>
  <c r="BX104"/>
  <c r="BX108"/>
  <c r="BX112"/>
  <c r="BX116"/>
  <c r="BX120"/>
  <c r="BX124"/>
  <c r="BX128"/>
  <c r="BX132"/>
  <c r="BX136"/>
  <c r="BX140"/>
  <c r="BX144"/>
  <c r="BX148"/>
  <c r="BX152"/>
  <c r="BX156"/>
  <c r="BX160"/>
  <c r="BX164"/>
  <c r="BX168"/>
  <c r="BX172"/>
  <c r="BX176"/>
  <c r="BX180"/>
  <c r="BX184"/>
  <c r="BX188"/>
  <c r="EI25" i="3"/>
  <c r="K25" i="5"/>
  <c r="EL26" i="3"/>
  <c r="O26" i="5" s="1"/>
  <c r="M26"/>
  <c r="EI27" i="3"/>
  <c r="K27" i="5"/>
  <c r="EL28" i="3"/>
  <c r="O28" i="5" s="1"/>
  <c r="M28"/>
  <c r="EI29" i="3"/>
  <c r="K29" i="5"/>
  <c r="EL30" i="3"/>
  <c r="O30" i="5" s="1"/>
  <c r="M30"/>
  <c r="EI31" i="3"/>
  <c r="K31" i="5"/>
  <c r="EL32" i="3"/>
  <c r="O32" i="5" s="1"/>
  <c r="M32"/>
  <c r="EI33" i="3"/>
  <c r="K33" i="5"/>
  <c r="EL34" i="3"/>
  <c r="O34" i="5" s="1"/>
  <c r="M34"/>
  <c r="EI35" i="3"/>
  <c r="K35" i="5"/>
  <c r="EL36" i="3"/>
  <c r="O36" i="5" s="1"/>
  <c r="M36"/>
  <c r="EI37" i="3"/>
  <c r="K37" i="5"/>
  <c r="EL38" i="3"/>
  <c r="O38" i="5" s="1"/>
  <c r="M38"/>
  <c r="EI39" i="3"/>
  <c r="K39" i="5"/>
  <c r="EL40" i="3"/>
  <c r="O40" i="5" s="1"/>
  <c r="M40"/>
  <c r="EI43" i="3"/>
  <c r="K43" i="5"/>
  <c r="EL44" i="3"/>
  <c r="O44" i="5" s="1"/>
  <c r="M44"/>
  <c r="EI45" i="3"/>
  <c r="K45" i="5"/>
  <c r="EL46" i="3"/>
  <c r="O46" i="5" s="1"/>
  <c r="M46"/>
  <c r="EI47" i="3"/>
  <c r="K47" i="5"/>
  <c r="EL48" i="3"/>
  <c r="O48" i="5" s="1"/>
  <c r="M48"/>
  <c r="EI49" i="3"/>
  <c r="K49" i="5"/>
  <c r="EL50" i="3"/>
  <c r="O50" i="5" s="1"/>
  <c r="M50"/>
  <c r="EI51" i="3"/>
  <c r="K51" i="5"/>
  <c r="EL52" i="3"/>
  <c r="O52" i="5" s="1"/>
  <c r="M52"/>
  <c r="EI53" i="3"/>
  <c r="K53" i="5"/>
  <c r="EK41" i="3"/>
  <c r="N41" i="5" s="1"/>
  <c r="L41"/>
  <c r="EI42" i="3"/>
  <c r="K42" i="5"/>
  <c r="EI54" i="3"/>
  <c r="K54" i="5"/>
  <c r="EI55" i="3"/>
  <c r="K55" i="5"/>
  <c r="EL57" i="3"/>
  <c r="O57" i="5" s="1"/>
  <c r="M57"/>
  <c r="EL58" i="3"/>
  <c r="O58" i="5" s="1"/>
  <c r="M58"/>
  <c r="EL59" i="3"/>
  <c r="O59" i="5" s="1"/>
  <c r="M59"/>
  <c r="EL60" i="3"/>
  <c r="O60" i="5" s="1"/>
  <c r="M60"/>
  <c r="EL61" i="3"/>
  <c r="O61" i="5" s="1"/>
  <c r="M61"/>
  <c r="EL62" i="3"/>
  <c r="O62" i="5" s="1"/>
  <c r="M62"/>
  <c r="EL63" i="3"/>
  <c r="O63" i="5" s="1"/>
  <c r="M63"/>
  <c r="EL64" i="3"/>
  <c r="O64" i="5" s="1"/>
  <c r="M64"/>
  <c r="EL65" i="3"/>
  <c r="O65" i="5" s="1"/>
  <c r="M65"/>
  <c r="EL66" i="3"/>
  <c r="O66" i="5" s="1"/>
  <c r="M66"/>
  <c r="EL67" i="3"/>
  <c r="O67" i="5" s="1"/>
  <c r="M67"/>
  <c r="EL68" i="3"/>
  <c r="O68" i="5" s="1"/>
  <c r="M68"/>
  <c r="EL69" i="3"/>
  <c r="O69" i="5" s="1"/>
  <c r="M69"/>
  <c r="EL70" i="3"/>
  <c r="O70" i="5" s="1"/>
  <c r="M70"/>
  <c r="EL71" i="3"/>
  <c r="O71" i="5" s="1"/>
  <c r="M71"/>
  <c r="EL72" i="3"/>
  <c r="O72" i="5" s="1"/>
  <c r="M72"/>
  <c r="EL73" i="3"/>
  <c r="O73" i="5" s="1"/>
  <c r="M73"/>
  <c r="EL74" i="3"/>
  <c r="O74" i="5" s="1"/>
  <c r="M74"/>
  <c r="EL75" i="3"/>
  <c r="O75" i="5" s="1"/>
  <c r="M75"/>
  <c r="EL76" i="3"/>
  <c r="O76" i="5" s="1"/>
  <c r="M76"/>
  <c r="EL77" i="3"/>
  <c r="O77" i="5" s="1"/>
  <c r="M77"/>
  <c r="EL41" i="3"/>
  <c r="O41" i="5" s="1"/>
  <c r="M41"/>
  <c r="EK57" i="3"/>
  <c r="N57" i="5" s="1"/>
  <c r="L57"/>
  <c r="EL55" i="3"/>
  <c r="O55" i="5" s="1"/>
  <c r="M55"/>
  <c r="DB197" i="3"/>
  <c r="DB200"/>
  <c r="DB202"/>
  <c r="CB14"/>
  <c r="BX190" i="2"/>
  <c r="BX194"/>
  <c r="BX198"/>
  <c r="BX202"/>
  <c r="BX6"/>
  <c r="BX10"/>
  <c r="BX14"/>
  <c r="BX18"/>
  <c r="BX22"/>
  <c r="BX26"/>
  <c r="BX30"/>
  <c r="BX34"/>
  <c r="BX38"/>
  <c r="BX42"/>
  <c r="BX46"/>
  <c r="BX50"/>
  <c r="BX54"/>
  <c r="BX58"/>
  <c r="BX62"/>
  <c r="BX66"/>
  <c r="BX70"/>
  <c r="BX74"/>
  <c r="BX78"/>
  <c r="BX82"/>
  <c r="BX86"/>
  <c r="BX90"/>
  <c r="BX94"/>
  <c r="BX98"/>
  <c r="BX102"/>
  <c r="BX106"/>
  <c r="BX110"/>
  <c r="BX114"/>
  <c r="BX118"/>
  <c r="BX122"/>
  <c r="BX126"/>
  <c r="BX130"/>
  <c r="BX134"/>
  <c r="BX138"/>
  <c r="BX142"/>
  <c r="BX146"/>
  <c r="BX150"/>
  <c r="BX154"/>
  <c r="BX158"/>
  <c r="BX162"/>
  <c r="BX166"/>
  <c r="BX170"/>
  <c r="BX174"/>
  <c r="BX178"/>
  <c r="BX182"/>
  <c r="BX186"/>
  <c r="DA5" i="3"/>
  <c r="DB24"/>
  <c r="DB26"/>
  <c r="DB28"/>
  <c r="DB136"/>
  <c r="DB50"/>
  <c r="DB52"/>
  <c r="DB132"/>
  <c r="DB134"/>
  <c r="CQ8"/>
  <c r="DB11"/>
  <c r="CQ16"/>
  <c r="CQ19"/>
  <c r="CL24"/>
  <c r="DB51"/>
  <c r="DB53"/>
  <c r="DC57"/>
  <c r="DB15"/>
  <c r="DB16"/>
  <c r="DB17"/>
  <c r="CG24"/>
  <c r="DB130"/>
  <c r="DB42"/>
  <c r="DB120"/>
  <c r="DB122"/>
  <c r="DB124"/>
  <c r="DB126"/>
  <c r="DB128"/>
  <c r="CQ9"/>
  <c r="CL11"/>
  <c r="CL6"/>
  <c r="CL12"/>
  <c r="CL13"/>
  <c r="CL18"/>
  <c r="CL19"/>
  <c r="CL20"/>
  <c r="CL21"/>
  <c r="CL22"/>
  <c r="CQ7"/>
  <c r="CL9"/>
  <c r="CQ12"/>
  <c r="CQ13"/>
  <c r="CQ14"/>
  <c r="CQ5"/>
  <c r="CB12"/>
  <c r="CL14"/>
  <c r="CZ16"/>
  <c r="CG16"/>
  <c r="CL16"/>
  <c r="CQ20"/>
  <c r="CQ21"/>
  <c r="CQ23"/>
  <c r="CB18"/>
  <c r="CB19"/>
  <c r="CB20"/>
  <c r="CB21"/>
  <c r="CB22"/>
  <c r="DC55"/>
  <c r="DB116"/>
  <c r="DB118"/>
  <c r="BS10"/>
  <c r="BV10" s="1"/>
  <c r="CW10" s="1"/>
  <c r="CR11"/>
  <c r="CV11" s="1"/>
  <c r="CR12"/>
  <c r="CV12" s="1"/>
  <c r="CE13"/>
  <c r="DB13" s="1"/>
  <c r="BS13"/>
  <c r="BV13" s="1"/>
  <c r="CW13" s="1"/>
  <c r="CR14"/>
  <c r="CV14" s="1"/>
  <c r="CE10"/>
  <c r="CF10" s="1"/>
  <c r="CG10" s="1"/>
  <c r="CR16"/>
  <c r="CV16" s="1"/>
  <c r="BW16"/>
  <c r="EH16" s="1"/>
  <c r="CR18"/>
  <c r="CV18" s="1"/>
  <c r="CE19"/>
  <c r="DB19" s="1"/>
  <c r="BS19"/>
  <c r="BV19" s="1"/>
  <c r="CW19" s="1"/>
  <c r="CR20"/>
  <c r="CV20" s="1"/>
  <c r="CE21"/>
  <c r="DB21" s="1"/>
  <c r="BS21"/>
  <c r="BV21" s="1"/>
  <c r="CW21" s="1"/>
  <c r="CR22"/>
  <c r="CV22" s="1"/>
  <c r="CR23"/>
  <c r="CV23" s="1"/>
  <c r="BS11"/>
  <c r="BV11" s="1"/>
  <c r="CW11" s="1"/>
  <c r="DA11" s="1"/>
  <c r="CA13"/>
  <c r="CB13" s="1"/>
  <c r="DA16"/>
  <c r="CA15"/>
  <c r="CB15" s="1"/>
  <c r="CA16"/>
  <c r="CB16" s="1"/>
  <c r="DC16" s="1"/>
  <c r="CA17"/>
  <c r="CB17" s="1"/>
  <c r="DC26"/>
  <c r="DC28"/>
  <c r="CA23"/>
  <c r="CB23" s="1"/>
  <c r="CA24"/>
  <c r="CB24" s="1"/>
  <c r="DC50"/>
  <c r="DC52"/>
  <c r="DC54"/>
  <c r="DC197"/>
  <c r="DC201"/>
  <c r="DC203"/>
  <c r="DB196"/>
  <c r="DB199"/>
  <c r="DB205"/>
  <c r="DC198"/>
  <c r="DC205"/>
  <c r="CE7"/>
  <c r="DB7" s="1"/>
  <c r="CZ7"/>
  <c r="BS7"/>
  <c r="BV7" s="1"/>
  <c r="CW7" s="1"/>
  <c r="CE8"/>
  <c r="DB8" s="1"/>
  <c r="BS8"/>
  <c r="BV8" s="1"/>
  <c r="CW8" s="1"/>
  <c r="CR9"/>
  <c r="CV9" s="1"/>
  <c r="CE5"/>
  <c r="CF5" s="1"/>
  <c r="CE6"/>
  <c r="DB6" s="1"/>
  <c r="CR7"/>
  <c r="CV7" s="1"/>
  <c r="CR8"/>
  <c r="CV8" s="1"/>
  <c r="CE9"/>
  <c r="BS9"/>
  <c r="BV9" s="1"/>
  <c r="CW9" s="1"/>
  <c r="DA9" s="1"/>
  <c r="CR6"/>
  <c r="CV6" s="1"/>
  <c r="BW6"/>
  <c r="EH6" s="1"/>
  <c r="K6" i="5" s="1"/>
  <c r="CR10" i="3"/>
  <c r="CV10" s="1"/>
  <c r="BW10"/>
  <c r="EH10" s="1"/>
  <c r="K10" i="5" s="1"/>
  <c r="CE12" i="3"/>
  <c r="BS12"/>
  <c r="BV12" s="1"/>
  <c r="CW12" s="1"/>
  <c r="DA12" s="1"/>
  <c r="CR13"/>
  <c r="CV13" s="1"/>
  <c r="CE14"/>
  <c r="BS14"/>
  <c r="BV14" s="1"/>
  <c r="CW14" s="1"/>
  <c r="DA14" s="1"/>
  <c r="CR15"/>
  <c r="CV15" s="1"/>
  <c r="CR17"/>
  <c r="CV17" s="1"/>
  <c r="BW17"/>
  <c r="EH17" s="1"/>
  <c r="CE18"/>
  <c r="CF18" s="1"/>
  <c r="CG18" s="1"/>
  <c r="BS18"/>
  <c r="BV18" s="1"/>
  <c r="CW18" s="1"/>
  <c r="DA18" s="1"/>
  <c r="CR19"/>
  <c r="CV19" s="1"/>
  <c r="CE20"/>
  <c r="CF20" s="1"/>
  <c r="CG20" s="1"/>
  <c r="BS20"/>
  <c r="BV20" s="1"/>
  <c r="CW20" s="1"/>
  <c r="DA20" s="1"/>
  <c r="CR21"/>
  <c r="CV21" s="1"/>
  <c r="CE22"/>
  <c r="CF22" s="1"/>
  <c r="CG22" s="1"/>
  <c r="BS22"/>
  <c r="BV22" s="1"/>
  <c r="CW22" s="1"/>
  <c r="DA22" s="1"/>
  <c r="BS23"/>
  <c r="BV23" s="1"/>
  <c r="CW23" s="1"/>
  <c r="DA23" s="1"/>
  <c r="CR24"/>
  <c r="CV24" s="1"/>
  <c r="BW24"/>
  <c r="EH24" s="1"/>
  <c r="CE23"/>
  <c r="CF23" s="1"/>
  <c r="CG23" s="1"/>
  <c r="DB5"/>
  <c r="AC7"/>
  <c r="CC7" s="1"/>
  <c r="CF7"/>
  <c r="AC8"/>
  <c r="CC8" s="1"/>
  <c r="CF8"/>
  <c r="CZ8"/>
  <c r="DA8" s="1"/>
  <c r="AC5"/>
  <c r="CZ10"/>
  <c r="DA10" s="1"/>
  <c r="CQ10"/>
  <c r="AC13"/>
  <c r="CC13" s="1"/>
  <c r="CF13"/>
  <c r="CZ13"/>
  <c r="DA13" s="1"/>
  <c r="CA10"/>
  <c r="CB10" s="1"/>
  <c r="CA11"/>
  <c r="CB11" s="1"/>
  <c r="CZ15"/>
  <c r="CQ15"/>
  <c r="CZ17"/>
  <c r="CQ17"/>
  <c r="DA17"/>
  <c r="AC19"/>
  <c r="CC19" s="1"/>
  <c r="CF19"/>
  <c r="CZ19"/>
  <c r="DA19" s="1"/>
  <c r="AC21"/>
  <c r="CC21" s="1"/>
  <c r="CF21"/>
  <c r="CZ21"/>
  <c r="DA21" s="1"/>
  <c r="DB18"/>
  <c r="DB20"/>
  <c r="DB22"/>
  <c r="CZ24"/>
  <c r="CQ24"/>
  <c r="DC25"/>
  <c r="DC27"/>
  <c r="DC29"/>
  <c r="BS15"/>
  <c r="BV15" s="1"/>
  <c r="CW15" s="1"/>
  <c r="DA24"/>
  <c r="DB54"/>
  <c r="DC51"/>
  <c r="DC53"/>
  <c r="DB115"/>
  <c r="DB117"/>
  <c r="DB119"/>
  <c r="DB121"/>
  <c r="DB123"/>
  <c r="DB125"/>
  <c r="DB127"/>
  <c r="DB129"/>
  <c r="DB131"/>
  <c r="DB133"/>
  <c r="DB135"/>
  <c r="DC200"/>
  <c r="DC202"/>
  <c r="DC204"/>
  <c r="DC196"/>
  <c r="DC199"/>
  <c r="A15" i="6"/>
  <c r="B13"/>
  <c r="A12"/>
  <c r="BF4" i="3"/>
  <c r="BJ4"/>
  <c r="BI4"/>
  <c r="BH4"/>
  <c r="BK3"/>
  <c r="BI3"/>
  <c r="BJ3"/>
  <c r="BH3"/>
  <c r="BI2"/>
  <c r="BJ2"/>
  <c r="BH2"/>
  <c r="BH1"/>
  <c r="BH207" s="1"/>
  <c r="B9" i="4" s="1"/>
  <c r="R5" i="2"/>
  <c r="F3" i="3"/>
  <c r="C3"/>
  <c r="B2" i="5"/>
  <c r="I20" i="4"/>
  <c r="F2"/>
  <c r="A29" i="9"/>
  <c r="D29"/>
  <c r="B34"/>
  <c r="D33"/>
  <c r="E4"/>
  <c r="B4"/>
  <c r="A3"/>
  <c r="A2"/>
  <c r="EI24" i="3" l="1"/>
  <c r="L24" i="5" s="1"/>
  <c r="K24"/>
  <c r="EI17" i="3"/>
  <c r="L17" i="5" s="1"/>
  <c r="K17"/>
  <c r="EK56" i="3"/>
  <c r="N56" i="5" s="1"/>
  <c r="L56"/>
  <c r="EK58" i="3"/>
  <c r="N58" i="5" s="1"/>
  <c r="L58"/>
  <c r="EK52" i="3"/>
  <c r="N52" i="5" s="1"/>
  <c r="L52"/>
  <c r="EK50" i="3"/>
  <c r="N50" i="5" s="1"/>
  <c r="L50"/>
  <c r="EK48" i="3"/>
  <c r="N48" i="5" s="1"/>
  <c r="L48"/>
  <c r="EK46" i="3"/>
  <c r="N46" i="5" s="1"/>
  <c r="L46"/>
  <c r="EK44" i="3"/>
  <c r="N44" i="5" s="1"/>
  <c r="L44"/>
  <c r="EK40" i="3"/>
  <c r="N40" i="5" s="1"/>
  <c r="L40"/>
  <c r="EK38" i="3"/>
  <c r="N38" i="5" s="1"/>
  <c r="L38"/>
  <c r="EK36" i="3"/>
  <c r="N36" i="5" s="1"/>
  <c r="L36"/>
  <c r="EK34" i="3"/>
  <c r="N34" i="5" s="1"/>
  <c r="L34"/>
  <c r="EK32" i="3"/>
  <c r="N32" i="5" s="1"/>
  <c r="L32"/>
  <c r="EK30" i="3"/>
  <c r="N30" i="5" s="1"/>
  <c r="L30"/>
  <c r="EK28" i="3"/>
  <c r="N28" i="5" s="1"/>
  <c r="L28"/>
  <c r="EK26" i="3"/>
  <c r="N26" i="5" s="1"/>
  <c r="L26"/>
  <c r="EI16" i="3"/>
  <c r="L16" i="5" s="1"/>
  <c r="K16"/>
  <c r="EK55" i="3"/>
  <c r="N55" i="5" s="1"/>
  <c r="L55"/>
  <c r="EK54" i="3"/>
  <c r="N54" i="5" s="1"/>
  <c r="L54"/>
  <c r="EK42" i="3"/>
  <c r="N42" i="5" s="1"/>
  <c r="L42"/>
  <c r="EK53" i="3"/>
  <c r="N53" i="5" s="1"/>
  <c r="L53"/>
  <c r="EK51" i="3"/>
  <c r="N51" i="5" s="1"/>
  <c r="L51"/>
  <c r="EK49" i="3"/>
  <c r="N49" i="5" s="1"/>
  <c r="L49"/>
  <c r="EK47" i="3"/>
  <c r="N47" i="5" s="1"/>
  <c r="L47"/>
  <c r="EK45" i="3"/>
  <c r="N45" i="5" s="1"/>
  <c r="L45"/>
  <c r="EK43" i="3"/>
  <c r="N43" i="5" s="1"/>
  <c r="L43"/>
  <c r="EK39" i="3"/>
  <c r="N39" i="5" s="1"/>
  <c r="L39"/>
  <c r="EK37" i="3"/>
  <c r="N37" i="5" s="1"/>
  <c r="L37"/>
  <c r="EK35" i="3"/>
  <c r="N35" i="5" s="1"/>
  <c r="L35"/>
  <c r="EK33" i="3"/>
  <c r="N33" i="5" s="1"/>
  <c r="L33"/>
  <c r="EK31" i="3"/>
  <c r="N31" i="5" s="1"/>
  <c r="L31"/>
  <c r="EK29" i="3"/>
  <c r="N29" i="5" s="1"/>
  <c r="L29"/>
  <c r="EK27" i="3"/>
  <c r="N27" i="5" s="1"/>
  <c r="L27"/>
  <c r="EK25" i="3"/>
  <c r="N25" i="5" s="1"/>
  <c r="L25"/>
  <c r="DA7" i="3"/>
  <c r="CG21"/>
  <c r="EI6"/>
  <c r="L6" i="5" s="1"/>
  <c r="CF6" i="3"/>
  <c r="CG6" s="1"/>
  <c r="DC20"/>
  <c r="DC22"/>
  <c r="DC18"/>
  <c r="CG19"/>
  <c r="DC19" s="1"/>
  <c r="DA15"/>
  <c r="DC15" s="1"/>
  <c r="CG13"/>
  <c r="CG8"/>
  <c r="DC8" s="1"/>
  <c r="CG7"/>
  <c r="DC6"/>
  <c r="BW9"/>
  <c r="EH9" s="1"/>
  <c r="K9" i="5" s="1"/>
  <c r="DC21" i="3"/>
  <c r="CC5"/>
  <c r="CG5" s="1"/>
  <c r="DC5" s="1"/>
  <c r="BW5"/>
  <c r="EH5" s="1"/>
  <c r="EJ24"/>
  <c r="EJ17"/>
  <c r="BW15"/>
  <c r="EH15" s="1"/>
  <c r="BW8"/>
  <c r="EH8" s="1"/>
  <c r="BW7"/>
  <c r="EH7" s="1"/>
  <c r="DC24"/>
  <c r="DC17"/>
  <c r="DC13"/>
  <c r="BW22"/>
  <c r="EH22" s="1"/>
  <c r="BW20"/>
  <c r="EH20" s="1"/>
  <c r="BW18"/>
  <c r="EH18" s="1"/>
  <c r="BW14"/>
  <c r="EH14" s="1"/>
  <c r="K14" i="5" s="1"/>
  <c r="BW12" i="3"/>
  <c r="EH12" s="1"/>
  <c r="K12" i="5" s="1"/>
  <c r="DB10" i="3"/>
  <c r="EI10" s="1"/>
  <c r="L10" i="5" s="1"/>
  <c r="DB14" i="3"/>
  <c r="CF14"/>
  <c r="CG14" s="1"/>
  <c r="DC14" s="1"/>
  <c r="DB12"/>
  <c r="CF12"/>
  <c r="CG12" s="1"/>
  <c r="DC12" s="1"/>
  <c r="DB9"/>
  <c r="EI9" s="1"/>
  <c r="L9" i="5" s="1"/>
  <c r="CF9" i="3"/>
  <c r="CG9" s="1"/>
  <c r="DC9" s="1"/>
  <c r="EJ16"/>
  <c r="DC11"/>
  <c r="DC10"/>
  <c r="BW21"/>
  <c r="EH21" s="1"/>
  <c r="BW19"/>
  <c r="EH19" s="1"/>
  <c r="BW13"/>
  <c r="EH13" s="1"/>
  <c r="DC23"/>
  <c r="BW23"/>
  <c r="EH23" s="1"/>
  <c r="K23" i="5" s="1"/>
  <c r="BW11" i="3"/>
  <c r="EH11" s="1"/>
  <c r="DB23"/>
  <c r="A10" i="6"/>
  <c r="A9"/>
  <c r="B2"/>
  <c r="A1" i="5"/>
  <c r="A18" i="4"/>
  <c r="A1"/>
  <c r="D1" i="3"/>
  <c r="D1" i="2"/>
  <c r="AE4"/>
  <c r="EJ6" i="3" l="1"/>
  <c r="EI20"/>
  <c r="L20" i="5" s="1"/>
  <c r="K20"/>
  <c r="EI7" i="3"/>
  <c r="L7" i="5" s="1"/>
  <c r="K7"/>
  <c r="EI15" i="3"/>
  <c r="L15" i="5" s="1"/>
  <c r="K15"/>
  <c r="EL17" i="3"/>
  <c r="O17" i="5" s="1"/>
  <c r="M17"/>
  <c r="EI5" i="3"/>
  <c r="L5" i="5" s="1"/>
  <c r="K5"/>
  <c r="EI13" i="3"/>
  <c r="L13" i="5" s="1"/>
  <c r="K13"/>
  <c r="EI21" i="3"/>
  <c r="L21" i="5" s="1"/>
  <c r="K21"/>
  <c r="EI11" i="3"/>
  <c r="L11" i="5" s="1"/>
  <c r="K11"/>
  <c r="EI19" i="3"/>
  <c r="L19" i="5" s="1"/>
  <c r="K19"/>
  <c r="EL16" i="3"/>
  <c r="O16" i="5" s="1"/>
  <c r="M16"/>
  <c r="EI18" i="3"/>
  <c r="L18" i="5" s="1"/>
  <c r="K18"/>
  <c r="EI22" i="3"/>
  <c r="L22" i="5" s="1"/>
  <c r="K22"/>
  <c r="EI8" i="3"/>
  <c r="L8" i="5" s="1"/>
  <c r="K8"/>
  <c r="EL6" i="3"/>
  <c r="O6" i="5" s="1"/>
  <c r="M6"/>
  <c r="EL24" i="3"/>
  <c r="O24" i="5" s="1"/>
  <c r="M24"/>
  <c r="DC7" i="3"/>
  <c r="EI14"/>
  <c r="L14" i="5" s="1"/>
  <c r="EJ10" i="3"/>
  <c r="EJ19"/>
  <c r="EJ14"/>
  <c r="EJ20"/>
  <c r="EJ9"/>
  <c r="EJ15"/>
  <c r="EJ13"/>
  <c r="EJ21"/>
  <c r="EJ18"/>
  <c r="EJ7"/>
  <c r="EJ5"/>
  <c r="EI23"/>
  <c r="L23" i="5" s="1"/>
  <c r="EI12" i="3"/>
  <c r="A106" i="5"/>
  <c r="H106"/>
  <c r="I106"/>
  <c r="B106"/>
  <c r="C106"/>
  <c r="D106"/>
  <c r="F106"/>
  <c r="G106"/>
  <c r="A107"/>
  <c r="H107"/>
  <c r="I107"/>
  <c r="B107"/>
  <c r="C107"/>
  <c r="D107"/>
  <c r="F107"/>
  <c r="G107"/>
  <c r="A108"/>
  <c r="H108"/>
  <c r="I108"/>
  <c r="B108"/>
  <c r="C108"/>
  <c r="D108"/>
  <c r="F108"/>
  <c r="G108"/>
  <c r="A109"/>
  <c r="H109"/>
  <c r="I109"/>
  <c r="B109"/>
  <c r="C109"/>
  <c r="D109"/>
  <c r="F109"/>
  <c r="G109"/>
  <c r="A110"/>
  <c r="H110"/>
  <c r="I110"/>
  <c r="B110"/>
  <c r="C110"/>
  <c r="D110"/>
  <c r="F110"/>
  <c r="G110"/>
  <c r="A111"/>
  <c r="H111"/>
  <c r="I111"/>
  <c r="B111"/>
  <c r="C111"/>
  <c r="D111"/>
  <c r="F111"/>
  <c r="G111"/>
  <c r="A112"/>
  <c r="H112"/>
  <c r="I112"/>
  <c r="B112"/>
  <c r="C112"/>
  <c r="D112"/>
  <c r="F112"/>
  <c r="G112"/>
  <c r="A113"/>
  <c r="H113"/>
  <c r="I113"/>
  <c r="B113"/>
  <c r="C113"/>
  <c r="D113"/>
  <c r="F113"/>
  <c r="G113"/>
  <c r="A114"/>
  <c r="H114"/>
  <c r="I114"/>
  <c r="B114"/>
  <c r="C114"/>
  <c r="D114"/>
  <c r="F114"/>
  <c r="G114"/>
  <c r="A115"/>
  <c r="H115"/>
  <c r="I115"/>
  <c r="B115"/>
  <c r="C115"/>
  <c r="D115"/>
  <c r="F115"/>
  <c r="G115"/>
  <c r="A116"/>
  <c r="H116"/>
  <c r="I116"/>
  <c r="B116"/>
  <c r="C116"/>
  <c r="D116"/>
  <c r="F116"/>
  <c r="G116"/>
  <c r="A117"/>
  <c r="H117"/>
  <c r="I117"/>
  <c r="B117"/>
  <c r="C117"/>
  <c r="D117"/>
  <c r="F117"/>
  <c r="G117"/>
  <c r="A118"/>
  <c r="H118"/>
  <c r="I118"/>
  <c r="B118"/>
  <c r="C118"/>
  <c r="D118"/>
  <c r="F118"/>
  <c r="G118"/>
  <c r="A119"/>
  <c r="H119"/>
  <c r="I119"/>
  <c r="B119"/>
  <c r="C119"/>
  <c r="D119"/>
  <c r="F119"/>
  <c r="G119"/>
  <c r="A120"/>
  <c r="H120"/>
  <c r="I120"/>
  <c r="B120"/>
  <c r="C120"/>
  <c r="D120"/>
  <c r="F120"/>
  <c r="G120"/>
  <c r="A121"/>
  <c r="H121"/>
  <c r="I121"/>
  <c r="B121"/>
  <c r="C121"/>
  <c r="D121"/>
  <c r="F121"/>
  <c r="G121"/>
  <c r="A122"/>
  <c r="H122"/>
  <c r="I122"/>
  <c r="B122"/>
  <c r="C122"/>
  <c r="D122"/>
  <c r="F122"/>
  <c r="G122"/>
  <c r="A123"/>
  <c r="H123"/>
  <c r="I123"/>
  <c r="B123"/>
  <c r="C123"/>
  <c r="D123"/>
  <c r="F123"/>
  <c r="G123"/>
  <c r="A124"/>
  <c r="H124"/>
  <c r="I124"/>
  <c r="B124"/>
  <c r="C124"/>
  <c r="D124"/>
  <c r="F124"/>
  <c r="G124"/>
  <c r="A125"/>
  <c r="H125"/>
  <c r="I125"/>
  <c r="B125"/>
  <c r="C125"/>
  <c r="D125"/>
  <c r="F125"/>
  <c r="G125"/>
  <c r="A126"/>
  <c r="H126"/>
  <c r="I126"/>
  <c r="B126"/>
  <c r="C126"/>
  <c r="D126"/>
  <c r="F126"/>
  <c r="G126"/>
  <c r="A127"/>
  <c r="H127"/>
  <c r="I127"/>
  <c r="B127"/>
  <c r="C127"/>
  <c r="D127"/>
  <c r="F127"/>
  <c r="G127"/>
  <c r="A128"/>
  <c r="H128"/>
  <c r="I128"/>
  <c r="B128"/>
  <c r="C128"/>
  <c r="D128"/>
  <c r="F128"/>
  <c r="G128"/>
  <c r="A129"/>
  <c r="H129"/>
  <c r="I129"/>
  <c r="B129"/>
  <c r="C129"/>
  <c r="D129"/>
  <c r="F129"/>
  <c r="G129"/>
  <c r="A130"/>
  <c r="H130"/>
  <c r="I130"/>
  <c r="B130"/>
  <c r="C130"/>
  <c r="D130"/>
  <c r="F130"/>
  <c r="G130"/>
  <c r="A131"/>
  <c r="H131"/>
  <c r="I131"/>
  <c r="B131"/>
  <c r="C131"/>
  <c r="D131"/>
  <c r="F131"/>
  <c r="G131"/>
  <c r="A132"/>
  <c r="H132"/>
  <c r="I132"/>
  <c r="B132"/>
  <c r="C132"/>
  <c r="D132"/>
  <c r="F132"/>
  <c r="G132"/>
  <c r="A133"/>
  <c r="H133"/>
  <c r="I133"/>
  <c r="B133"/>
  <c r="C133"/>
  <c r="D133"/>
  <c r="F133"/>
  <c r="G133"/>
  <c r="A134"/>
  <c r="H134"/>
  <c r="I134"/>
  <c r="B134"/>
  <c r="C134"/>
  <c r="D134"/>
  <c r="F134"/>
  <c r="G134"/>
  <c r="A135"/>
  <c r="H135"/>
  <c r="I135"/>
  <c r="B135"/>
  <c r="C135"/>
  <c r="D135"/>
  <c r="F135"/>
  <c r="G135"/>
  <c r="A136"/>
  <c r="H136"/>
  <c r="I136"/>
  <c r="B136"/>
  <c r="C136"/>
  <c r="D136"/>
  <c r="F136"/>
  <c r="G136"/>
  <c r="A137"/>
  <c r="H137"/>
  <c r="I137"/>
  <c r="B137"/>
  <c r="C137"/>
  <c r="D137"/>
  <c r="F137"/>
  <c r="G137"/>
  <c r="A138"/>
  <c r="H138"/>
  <c r="I138"/>
  <c r="B138"/>
  <c r="C138"/>
  <c r="D138"/>
  <c r="F138"/>
  <c r="G138"/>
  <c r="A139"/>
  <c r="H139"/>
  <c r="I139"/>
  <c r="B139"/>
  <c r="C139"/>
  <c r="D139"/>
  <c r="F139"/>
  <c r="G139"/>
  <c r="A140"/>
  <c r="H140"/>
  <c r="I140"/>
  <c r="B140"/>
  <c r="C140"/>
  <c r="D140"/>
  <c r="F140"/>
  <c r="G140"/>
  <c r="A141"/>
  <c r="H141"/>
  <c r="I141"/>
  <c r="B141"/>
  <c r="C141"/>
  <c r="D141"/>
  <c r="F141"/>
  <c r="G141"/>
  <c r="A142"/>
  <c r="H142"/>
  <c r="I142"/>
  <c r="B142"/>
  <c r="C142"/>
  <c r="D142"/>
  <c r="F142"/>
  <c r="G142"/>
  <c r="A143"/>
  <c r="H143"/>
  <c r="I143"/>
  <c r="B143"/>
  <c r="C143"/>
  <c r="D143"/>
  <c r="F143"/>
  <c r="G143"/>
  <c r="A144"/>
  <c r="H144"/>
  <c r="I144"/>
  <c r="B144"/>
  <c r="C144"/>
  <c r="D144"/>
  <c r="F144"/>
  <c r="G144"/>
  <c r="A145"/>
  <c r="H145"/>
  <c r="I145"/>
  <c r="B145"/>
  <c r="C145"/>
  <c r="D145"/>
  <c r="F145"/>
  <c r="G145"/>
  <c r="A146"/>
  <c r="H146"/>
  <c r="I146"/>
  <c r="B146"/>
  <c r="C146"/>
  <c r="D146"/>
  <c r="F146"/>
  <c r="G146"/>
  <c r="A147"/>
  <c r="H147"/>
  <c r="I147"/>
  <c r="B147"/>
  <c r="C147"/>
  <c r="D147"/>
  <c r="F147"/>
  <c r="G147"/>
  <c r="A148"/>
  <c r="H148"/>
  <c r="I148"/>
  <c r="B148"/>
  <c r="C148"/>
  <c r="D148"/>
  <c r="F148"/>
  <c r="G148"/>
  <c r="A149"/>
  <c r="H149"/>
  <c r="I149"/>
  <c r="B149"/>
  <c r="C149"/>
  <c r="D149"/>
  <c r="F149"/>
  <c r="G149"/>
  <c r="A150"/>
  <c r="H150"/>
  <c r="I150"/>
  <c r="B150"/>
  <c r="C150"/>
  <c r="D150"/>
  <c r="F150"/>
  <c r="G150"/>
  <c r="A151"/>
  <c r="H151"/>
  <c r="I151"/>
  <c r="B151"/>
  <c r="C151"/>
  <c r="D151"/>
  <c r="F151"/>
  <c r="G151"/>
  <c r="A152"/>
  <c r="H152"/>
  <c r="I152"/>
  <c r="B152"/>
  <c r="C152"/>
  <c r="D152"/>
  <c r="F152"/>
  <c r="G152"/>
  <c r="A153"/>
  <c r="H153"/>
  <c r="I153"/>
  <c r="B153"/>
  <c r="C153"/>
  <c r="D153"/>
  <c r="F153"/>
  <c r="G153"/>
  <c r="A154"/>
  <c r="H154"/>
  <c r="I154"/>
  <c r="B154"/>
  <c r="C154"/>
  <c r="D154"/>
  <c r="F154"/>
  <c r="G154"/>
  <c r="A155"/>
  <c r="H155"/>
  <c r="I155"/>
  <c r="B155"/>
  <c r="C155"/>
  <c r="D155"/>
  <c r="F155"/>
  <c r="G155"/>
  <c r="A156"/>
  <c r="H156"/>
  <c r="I156"/>
  <c r="B156"/>
  <c r="C156"/>
  <c r="D156"/>
  <c r="F156"/>
  <c r="G156"/>
  <c r="A157"/>
  <c r="H157"/>
  <c r="I157"/>
  <c r="B157"/>
  <c r="C157"/>
  <c r="D157"/>
  <c r="F157"/>
  <c r="G157"/>
  <c r="A158"/>
  <c r="H158"/>
  <c r="I158"/>
  <c r="B158"/>
  <c r="C158"/>
  <c r="D158"/>
  <c r="F158"/>
  <c r="G158"/>
  <c r="A159"/>
  <c r="H159"/>
  <c r="I159"/>
  <c r="B159"/>
  <c r="C159"/>
  <c r="D159"/>
  <c r="F159"/>
  <c r="G159"/>
  <c r="A160"/>
  <c r="H160"/>
  <c r="I160"/>
  <c r="B160"/>
  <c r="C160"/>
  <c r="D160"/>
  <c r="F160"/>
  <c r="G160"/>
  <c r="A161"/>
  <c r="H161"/>
  <c r="I161"/>
  <c r="B161"/>
  <c r="C161"/>
  <c r="D161"/>
  <c r="F161"/>
  <c r="G161"/>
  <c r="A162"/>
  <c r="H162"/>
  <c r="I162"/>
  <c r="B162"/>
  <c r="C162"/>
  <c r="D162"/>
  <c r="F162"/>
  <c r="G162"/>
  <c r="A163"/>
  <c r="H163"/>
  <c r="I163"/>
  <c r="B163"/>
  <c r="C163"/>
  <c r="D163"/>
  <c r="F163"/>
  <c r="G163"/>
  <c r="A164"/>
  <c r="H164"/>
  <c r="I164"/>
  <c r="B164"/>
  <c r="C164"/>
  <c r="D164"/>
  <c r="F164"/>
  <c r="G164"/>
  <c r="A165"/>
  <c r="H165"/>
  <c r="I165"/>
  <c r="B165"/>
  <c r="C165"/>
  <c r="D165"/>
  <c r="F165"/>
  <c r="G165"/>
  <c r="A166"/>
  <c r="H166"/>
  <c r="I166"/>
  <c r="B166"/>
  <c r="C166"/>
  <c r="D166"/>
  <c r="F166"/>
  <c r="G166"/>
  <c r="A167"/>
  <c r="H167"/>
  <c r="I167"/>
  <c r="B167"/>
  <c r="C167"/>
  <c r="D167"/>
  <c r="F167"/>
  <c r="G167"/>
  <c r="A168"/>
  <c r="H168"/>
  <c r="I168"/>
  <c r="B168"/>
  <c r="C168"/>
  <c r="D168"/>
  <c r="F168"/>
  <c r="G168"/>
  <c r="A169"/>
  <c r="H169"/>
  <c r="I169"/>
  <c r="B169"/>
  <c r="C169"/>
  <c r="D169"/>
  <c r="F169"/>
  <c r="G169"/>
  <c r="A170"/>
  <c r="H170"/>
  <c r="I170"/>
  <c r="B170"/>
  <c r="C170"/>
  <c r="D170"/>
  <c r="F170"/>
  <c r="G170"/>
  <c r="A171"/>
  <c r="H171"/>
  <c r="I171"/>
  <c r="B171"/>
  <c r="C171"/>
  <c r="D171"/>
  <c r="F171"/>
  <c r="G171"/>
  <c r="A172"/>
  <c r="H172"/>
  <c r="I172"/>
  <c r="B172"/>
  <c r="C172"/>
  <c r="D172"/>
  <c r="F172"/>
  <c r="G172"/>
  <c r="A173"/>
  <c r="H173"/>
  <c r="I173"/>
  <c r="B173"/>
  <c r="C173"/>
  <c r="D173"/>
  <c r="F173"/>
  <c r="G173"/>
  <c r="A174"/>
  <c r="H174"/>
  <c r="I174"/>
  <c r="B174"/>
  <c r="C174"/>
  <c r="D174"/>
  <c r="F174"/>
  <c r="G174"/>
  <c r="A175"/>
  <c r="H175"/>
  <c r="I175"/>
  <c r="B175"/>
  <c r="C175"/>
  <c r="D175"/>
  <c r="F175"/>
  <c r="G175"/>
  <c r="A176"/>
  <c r="H176"/>
  <c r="I176"/>
  <c r="B176"/>
  <c r="C176"/>
  <c r="D176"/>
  <c r="F176"/>
  <c r="G176"/>
  <c r="A177"/>
  <c r="H177"/>
  <c r="I177"/>
  <c r="B177"/>
  <c r="C177"/>
  <c r="D177"/>
  <c r="F177"/>
  <c r="G177"/>
  <c r="A178"/>
  <c r="H178"/>
  <c r="I178"/>
  <c r="B178"/>
  <c r="C178"/>
  <c r="D178"/>
  <c r="F178"/>
  <c r="G178"/>
  <c r="A179"/>
  <c r="H179"/>
  <c r="I179"/>
  <c r="B179"/>
  <c r="C179"/>
  <c r="D179"/>
  <c r="F179"/>
  <c r="G179"/>
  <c r="A180"/>
  <c r="H180"/>
  <c r="I180"/>
  <c r="B180"/>
  <c r="C180"/>
  <c r="D180"/>
  <c r="F180"/>
  <c r="G180"/>
  <c r="A181"/>
  <c r="H181"/>
  <c r="I181"/>
  <c r="B181"/>
  <c r="C181"/>
  <c r="D181"/>
  <c r="F181"/>
  <c r="G181"/>
  <c r="A182"/>
  <c r="H182"/>
  <c r="I182"/>
  <c r="B182"/>
  <c r="C182"/>
  <c r="D182"/>
  <c r="F182"/>
  <c r="G182"/>
  <c r="A183"/>
  <c r="H183"/>
  <c r="I183"/>
  <c r="B183"/>
  <c r="C183"/>
  <c r="D183"/>
  <c r="F183"/>
  <c r="G183"/>
  <c r="A184"/>
  <c r="H184"/>
  <c r="I184"/>
  <c r="B184"/>
  <c r="C184"/>
  <c r="D184"/>
  <c r="F184"/>
  <c r="G184"/>
  <c r="A185"/>
  <c r="H185"/>
  <c r="I185"/>
  <c r="B185"/>
  <c r="C185"/>
  <c r="D185"/>
  <c r="F185"/>
  <c r="G185"/>
  <c r="A186"/>
  <c r="H186"/>
  <c r="I186"/>
  <c r="B186"/>
  <c r="C186"/>
  <c r="D186"/>
  <c r="F186"/>
  <c r="G186"/>
  <c r="A187"/>
  <c r="H187"/>
  <c r="I187"/>
  <c r="B187"/>
  <c r="C187"/>
  <c r="D187"/>
  <c r="F187"/>
  <c r="G187"/>
  <c r="A188"/>
  <c r="H188"/>
  <c r="I188"/>
  <c r="B188"/>
  <c r="C188"/>
  <c r="D188"/>
  <c r="F188"/>
  <c r="G188"/>
  <c r="A189"/>
  <c r="H189"/>
  <c r="I189"/>
  <c r="B189"/>
  <c r="C189"/>
  <c r="D189"/>
  <c r="F189"/>
  <c r="G189"/>
  <c r="A190"/>
  <c r="H190"/>
  <c r="I190"/>
  <c r="B190"/>
  <c r="C190"/>
  <c r="D190"/>
  <c r="F190"/>
  <c r="G190"/>
  <c r="A191"/>
  <c r="H191"/>
  <c r="I191"/>
  <c r="B191"/>
  <c r="C191"/>
  <c r="D191"/>
  <c r="F191"/>
  <c r="G191"/>
  <c r="A192"/>
  <c r="H192"/>
  <c r="I192"/>
  <c r="B192"/>
  <c r="C192"/>
  <c r="D192"/>
  <c r="F192"/>
  <c r="G192"/>
  <c r="A193"/>
  <c r="H193"/>
  <c r="I193"/>
  <c r="B193"/>
  <c r="C193"/>
  <c r="D193"/>
  <c r="F193"/>
  <c r="G193"/>
  <c r="A194"/>
  <c r="H194"/>
  <c r="I194"/>
  <c r="B194"/>
  <c r="C194"/>
  <c r="D194"/>
  <c r="F194"/>
  <c r="G194"/>
  <c r="A195"/>
  <c r="H195"/>
  <c r="I195"/>
  <c r="B195"/>
  <c r="C195"/>
  <c r="D195"/>
  <c r="F195"/>
  <c r="G195"/>
  <c r="A196"/>
  <c r="H196"/>
  <c r="I196"/>
  <c r="B196"/>
  <c r="C196"/>
  <c r="D196"/>
  <c r="F196"/>
  <c r="G196"/>
  <c r="A197"/>
  <c r="H197"/>
  <c r="I197"/>
  <c r="B197"/>
  <c r="C197"/>
  <c r="D197"/>
  <c r="F197"/>
  <c r="G197"/>
  <c r="A198"/>
  <c r="H198"/>
  <c r="I198"/>
  <c r="B198"/>
  <c r="C198"/>
  <c r="D198"/>
  <c r="F198"/>
  <c r="G198"/>
  <c r="A199"/>
  <c r="H199"/>
  <c r="I199"/>
  <c r="B199"/>
  <c r="C199"/>
  <c r="D199"/>
  <c r="F199"/>
  <c r="G199"/>
  <c r="A200"/>
  <c r="H200"/>
  <c r="I200"/>
  <c r="B200"/>
  <c r="C200"/>
  <c r="D200"/>
  <c r="F200"/>
  <c r="G200"/>
  <c r="A201"/>
  <c r="H201"/>
  <c r="I201"/>
  <c r="B201"/>
  <c r="C201"/>
  <c r="D201"/>
  <c r="F201"/>
  <c r="G201"/>
  <c r="A202"/>
  <c r="H202"/>
  <c r="I202"/>
  <c r="B202"/>
  <c r="C202"/>
  <c r="D202"/>
  <c r="F202"/>
  <c r="G202"/>
  <c r="A203"/>
  <c r="H203"/>
  <c r="I203"/>
  <c r="B203"/>
  <c r="C203"/>
  <c r="D203"/>
  <c r="F203"/>
  <c r="G203"/>
  <c r="A204"/>
  <c r="H204"/>
  <c r="I204"/>
  <c r="B204"/>
  <c r="C204"/>
  <c r="D204"/>
  <c r="F204"/>
  <c r="G204"/>
  <c r="A205"/>
  <c r="H205"/>
  <c r="I205"/>
  <c r="B205"/>
  <c r="C205"/>
  <c r="D205"/>
  <c r="F205"/>
  <c r="G205"/>
  <c r="EJ8" i="3" l="1"/>
  <c r="L12" i="5"/>
  <c r="EL7" i="3"/>
  <c r="O7" i="5" s="1"/>
  <c r="M7"/>
  <c r="EL18" i="3"/>
  <c r="O18" i="5" s="1"/>
  <c r="M18"/>
  <c r="EL13" i="3"/>
  <c r="O13" i="5" s="1"/>
  <c r="M13"/>
  <c r="EL8" i="3"/>
  <c r="O8" i="5" s="1"/>
  <c r="M8"/>
  <c r="EL20" i="3"/>
  <c r="O20" i="5" s="1"/>
  <c r="M20"/>
  <c r="EL19" i="3"/>
  <c r="O19" i="5" s="1"/>
  <c r="M19"/>
  <c r="EL10" i="3"/>
  <c r="O10" i="5" s="1"/>
  <c r="M10"/>
  <c r="EL5" i="3"/>
  <c r="O5" i="5" s="1"/>
  <c r="M5"/>
  <c r="EL21" i="3"/>
  <c r="O21" i="5" s="1"/>
  <c r="M21"/>
  <c r="EL15" i="3"/>
  <c r="O15" i="5" s="1"/>
  <c r="M15"/>
  <c r="EL9" i="3"/>
  <c r="O9" i="5" s="1"/>
  <c r="M9"/>
  <c r="EL14" i="3"/>
  <c r="O14" i="5" s="1"/>
  <c r="M14"/>
  <c r="EJ22" i="3"/>
  <c r="EJ11"/>
  <c r="EJ12"/>
  <c r="EJ23"/>
  <c r="E202" i="5"/>
  <c r="E200"/>
  <c r="E198"/>
  <c r="E196"/>
  <c r="E193"/>
  <c r="E191"/>
  <c r="E179"/>
  <c r="E167"/>
  <c r="E161"/>
  <c r="E157"/>
  <c r="E155"/>
  <c r="E149"/>
  <c r="E147"/>
  <c r="E145"/>
  <c r="E143"/>
  <c r="E121"/>
  <c r="E113"/>
  <c r="E205"/>
  <c r="E203"/>
  <c r="E201"/>
  <c r="E199"/>
  <c r="E197"/>
  <c r="E195"/>
  <c r="E194"/>
  <c r="E192"/>
  <c r="E190"/>
  <c r="E188"/>
  <c r="E186"/>
  <c r="E184"/>
  <c r="E182"/>
  <c r="E180"/>
  <c r="E178"/>
  <c r="E176"/>
  <c r="E174"/>
  <c r="E172"/>
  <c r="E170"/>
  <c r="E168"/>
  <c r="E166"/>
  <c r="E164"/>
  <c r="E162"/>
  <c r="E160"/>
  <c r="E158"/>
  <c r="E156"/>
  <c r="E154"/>
  <c r="E152"/>
  <c r="E150"/>
  <c r="E148"/>
  <c r="E146"/>
  <c r="E144"/>
  <c r="E142"/>
  <c r="E140"/>
  <c r="E138"/>
  <c r="E136"/>
  <c r="E134"/>
  <c r="E132"/>
  <c r="E130"/>
  <c r="E128"/>
  <c r="E126"/>
  <c r="E124"/>
  <c r="E122"/>
  <c r="E120"/>
  <c r="E118"/>
  <c r="E116"/>
  <c r="E114"/>
  <c r="E112"/>
  <c r="E110"/>
  <c r="E108"/>
  <c r="E106"/>
  <c r="E204"/>
  <c r="E189"/>
  <c r="E187"/>
  <c r="E185"/>
  <c r="E183"/>
  <c r="E181"/>
  <c r="E177"/>
  <c r="E175"/>
  <c r="E173"/>
  <c r="E171"/>
  <c r="E169"/>
  <c r="E165"/>
  <c r="E163"/>
  <c r="E159"/>
  <c r="E153"/>
  <c r="E151"/>
  <c r="E141"/>
  <c r="E139"/>
  <c r="E137"/>
  <c r="E135"/>
  <c r="E133"/>
  <c r="E131"/>
  <c r="E129"/>
  <c r="E127"/>
  <c r="E125"/>
  <c r="E123"/>
  <c r="E119"/>
  <c r="E117"/>
  <c r="E115"/>
  <c r="E111"/>
  <c r="E109"/>
  <c r="E107"/>
  <c r="J204"/>
  <c r="K201"/>
  <c r="K199"/>
  <c r="K197"/>
  <c r="K195"/>
  <c r="K193"/>
  <c r="K191"/>
  <c r="K205"/>
  <c r="J202"/>
  <c r="J200"/>
  <c r="J198"/>
  <c r="J196"/>
  <c r="J194"/>
  <c r="J192"/>
  <c r="J190"/>
  <c r="J188"/>
  <c r="J186"/>
  <c r="J184"/>
  <c r="J182"/>
  <c r="J180"/>
  <c r="J178"/>
  <c r="J176"/>
  <c r="J174"/>
  <c r="J172"/>
  <c r="J170"/>
  <c r="J168"/>
  <c r="J166"/>
  <c r="J164"/>
  <c r="J162"/>
  <c r="J160"/>
  <c r="J158"/>
  <c r="K134"/>
  <c r="K132"/>
  <c r="K130"/>
  <c r="K128"/>
  <c r="K126"/>
  <c r="K124"/>
  <c r="K203"/>
  <c r="K189"/>
  <c r="K187"/>
  <c r="K185"/>
  <c r="K183"/>
  <c r="K181"/>
  <c r="K179"/>
  <c r="K177"/>
  <c r="K175"/>
  <c r="K173"/>
  <c r="K171"/>
  <c r="K169"/>
  <c r="K167"/>
  <c r="K165"/>
  <c r="K163"/>
  <c r="K161"/>
  <c r="K159"/>
  <c r="J157"/>
  <c r="J155"/>
  <c r="J153"/>
  <c r="J151"/>
  <c r="J149"/>
  <c r="J147"/>
  <c r="J145"/>
  <c r="J143"/>
  <c r="J141"/>
  <c r="J139"/>
  <c r="J137"/>
  <c r="J135"/>
  <c r="J133"/>
  <c r="J131"/>
  <c r="J129"/>
  <c r="J127"/>
  <c r="J125"/>
  <c r="J123"/>
  <c r="J121"/>
  <c r="J119"/>
  <c r="J117"/>
  <c r="J115"/>
  <c r="J113"/>
  <c r="J111"/>
  <c r="J109"/>
  <c r="J107"/>
  <c r="K122"/>
  <c r="K120"/>
  <c r="K118"/>
  <c r="K116"/>
  <c r="K114"/>
  <c r="K112"/>
  <c r="K110"/>
  <c r="K108"/>
  <c r="K106"/>
  <c r="J156"/>
  <c r="J154"/>
  <c r="J152"/>
  <c r="J150"/>
  <c r="J148"/>
  <c r="J146"/>
  <c r="J144"/>
  <c r="J142"/>
  <c r="J140"/>
  <c r="J138"/>
  <c r="J136"/>
  <c r="J205"/>
  <c r="J203"/>
  <c r="J201"/>
  <c r="J199"/>
  <c r="J197"/>
  <c r="J195"/>
  <c r="J193"/>
  <c r="J191"/>
  <c r="J189"/>
  <c r="J187"/>
  <c r="J185"/>
  <c r="J183"/>
  <c r="J181"/>
  <c r="J179"/>
  <c r="J177"/>
  <c r="J175"/>
  <c r="J173"/>
  <c r="J171"/>
  <c r="J169"/>
  <c r="J167"/>
  <c r="J165"/>
  <c r="J163"/>
  <c r="J161"/>
  <c r="J159"/>
  <c r="J134"/>
  <c r="J132"/>
  <c r="J130"/>
  <c r="J128"/>
  <c r="J126"/>
  <c r="J124"/>
  <c r="J122"/>
  <c r="J120"/>
  <c r="J118"/>
  <c r="J116"/>
  <c r="J114"/>
  <c r="J112"/>
  <c r="J110"/>
  <c r="J108"/>
  <c r="J106"/>
  <c r="DM213" i="3"/>
  <c r="DD2"/>
  <c r="EG216"/>
  <c r="EG214"/>
  <c r="EG212"/>
  <c r="EG210"/>
  <c r="EG208"/>
  <c r="DD4"/>
  <c r="DE4"/>
  <c r="DF4"/>
  <c r="DH4"/>
  <c r="DI4" s="1"/>
  <c r="DJ4"/>
  <c r="DK4" s="1"/>
  <c r="DM4"/>
  <c r="DN4"/>
  <c r="DO4"/>
  <c r="DQ4"/>
  <c r="DR4" s="1"/>
  <c r="DS4"/>
  <c r="DT4" s="1"/>
  <c r="DV4"/>
  <c r="DW4"/>
  <c r="DX4"/>
  <c r="DZ4"/>
  <c r="EA4"/>
  <c r="EB4"/>
  <c r="EC4"/>
  <c r="EE4"/>
  <c r="EF4"/>
  <c r="DE3"/>
  <c r="DF3"/>
  <c r="DH3"/>
  <c r="DJ3"/>
  <c r="DM3"/>
  <c r="DN3"/>
  <c r="DO3"/>
  <c r="DV3"/>
  <c r="DW3"/>
  <c r="DX3"/>
  <c r="DZ3"/>
  <c r="EA3"/>
  <c r="EB3"/>
  <c r="EC3"/>
  <c r="EE3"/>
  <c r="EF3"/>
  <c r="DD3"/>
  <c r="DF1"/>
  <c r="DD208" s="1"/>
  <c r="EB1"/>
  <c r="DZ208" s="1"/>
  <c r="DV1"/>
  <c r="DV208" s="1"/>
  <c r="DO1"/>
  <c r="DM208" s="1"/>
  <c r="EE1"/>
  <c r="DZ1"/>
  <c r="DM1"/>
  <c r="DD1"/>
  <c r="DE2"/>
  <c r="DF2"/>
  <c r="DH2"/>
  <c r="DJ2"/>
  <c r="DM2"/>
  <c r="DN2"/>
  <c r="DO2"/>
  <c r="DQ2"/>
  <c r="DS2"/>
  <c r="DV2"/>
  <c r="DW2"/>
  <c r="DX2"/>
  <c r="DZ2"/>
  <c r="EA2"/>
  <c r="EB2"/>
  <c r="EC2"/>
  <c r="EE2"/>
  <c r="EF2"/>
  <c r="EL23" l="1"/>
  <c r="O23" i="5" s="1"/>
  <c r="M23"/>
  <c r="EL12" i="3"/>
  <c r="O12" i="5" s="1"/>
  <c r="M12"/>
  <c r="EL22" i="3"/>
  <c r="O22" i="5" s="1"/>
  <c r="M22"/>
  <c r="EL11" i="3"/>
  <c r="O11" i="5" s="1"/>
  <c r="M11"/>
  <c r="ED3" i="3"/>
  <c r="N106" i="5"/>
  <c r="L106"/>
  <c r="K107"/>
  <c r="N108"/>
  <c r="L108"/>
  <c r="K109"/>
  <c r="N110"/>
  <c r="L110"/>
  <c r="K111"/>
  <c r="N112"/>
  <c r="L112"/>
  <c r="K113"/>
  <c r="N114"/>
  <c r="L114"/>
  <c r="K115"/>
  <c r="N116"/>
  <c r="L116"/>
  <c r="K117"/>
  <c r="N118"/>
  <c r="L118"/>
  <c r="K119"/>
  <c r="N120"/>
  <c r="L120"/>
  <c r="K121"/>
  <c r="N122"/>
  <c r="L122"/>
  <c r="K123"/>
  <c r="N124"/>
  <c r="L124"/>
  <c r="K125"/>
  <c r="N126"/>
  <c r="L126"/>
  <c r="K127"/>
  <c r="N128"/>
  <c r="L128"/>
  <c r="K129"/>
  <c r="N130"/>
  <c r="L130"/>
  <c r="K131"/>
  <c r="N132"/>
  <c r="L132"/>
  <c r="K133"/>
  <c r="N134"/>
  <c r="L134"/>
  <c r="K136"/>
  <c r="K140"/>
  <c r="K144"/>
  <c r="K148"/>
  <c r="K152"/>
  <c r="K156"/>
  <c r="K158"/>
  <c r="N159"/>
  <c r="L159"/>
  <c r="K160"/>
  <c r="N161"/>
  <c r="L161"/>
  <c r="K162"/>
  <c r="N163"/>
  <c r="L163"/>
  <c r="K164"/>
  <c r="N165"/>
  <c r="L165"/>
  <c r="K166"/>
  <c r="N167"/>
  <c r="L167"/>
  <c r="K168"/>
  <c r="N169"/>
  <c r="L169"/>
  <c r="K170"/>
  <c r="N171"/>
  <c r="L171"/>
  <c r="K172"/>
  <c r="N173"/>
  <c r="L173"/>
  <c r="K174"/>
  <c r="N175"/>
  <c r="L175"/>
  <c r="K176"/>
  <c r="N177"/>
  <c r="L177"/>
  <c r="K178"/>
  <c r="N179"/>
  <c r="L179"/>
  <c r="K180"/>
  <c r="N181"/>
  <c r="L181"/>
  <c r="K182"/>
  <c r="N183"/>
  <c r="L183"/>
  <c r="K184"/>
  <c r="N185"/>
  <c r="L185"/>
  <c r="K186"/>
  <c r="N187"/>
  <c r="L187"/>
  <c r="K188"/>
  <c r="N189"/>
  <c r="L189"/>
  <c r="K190"/>
  <c r="N191"/>
  <c r="L191"/>
  <c r="K192"/>
  <c r="N193"/>
  <c r="L193"/>
  <c r="K194"/>
  <c r="N195"/>
  <c r="L195"/>
  <c r="K196"/>
  <c r="N197"/>
  <c r="L197"/>
  <c r="K198"/>
  <c r="N199"/>
  <c r="L199"/>
  <c r="K200"/>
  <c r="N201"/>
  <c r="L201"/>
  <c r="K202"/>
  <c r="N203"/>
  <c r="L203"/>
  <c r="K204"/>
  <c r="N205"/>
  <c r="L205"/>
  <c r="K135"/>
  <c r="K137"/>
  <c r="K139"/>
  <c r="K141"/>
  <c r="K143"/>
  <c r="K145"/>
  <c r="K147"/>
  <c r="K149"/>
  <c r="K151"/>
  <c r="K153"/>
  <c r="K155"/>
  <c r="K157"/>
  <c r="O106"/>
  <c r="M106"/>
  <c r="O114"/>
  <c r="M114"/>
  <c r="O118"/>
  <c r="M118"/>
  <c r="O122"/>
  <c r="M122"/>
  <c r="O126"/>
  <c r="M126"/>
  <c r="O130"/>
  <c r="M130"/>
  <c r="O134"/>
  <c r="M134"/>
  <c r="O136"/>
  <c r="M136"/>
  <c r="O142"/>
  <c r="M142"/>
  <c r="O144"/>
  <c r="M144"/>
  <c r="O150"/>
  <c r="M150"/>
  <c r="O152"/>
  <c r="M152"/>
  <c r="O205"/>
  <c r="M205"/>
  <c r="O159"/>
  <c r="M159"/>
  <c r="O161"/>
  <c r="M161"/>
  <c r="O163"/>
  <c r="M163"/>
  <c r="O165"/>
  <c r="M165"/>
  <c r="O167"/>
  <c r="M167"/>
  <c r="O169"/>
  <c r="M169"/>
  <c r="O173"/>
  <c r="M173"/>
  <c r="O177"/>
  <c r="M177"/>
  <c r="O181"/>
  <c r="M181"/>
  <c r="O185"/>
  <c r="M185"/>
  <c r="O189"/>
  <c r="M189"/>
  <c r="O193"/>
  <c r="M193"/>
  <c r="O197"/>
  <c r="M197"/>
  <c r="O201"/>
  <c r="M201"/>
  <c r="O107"/>
  <c r="M107"/>
  <c r="O109"/>
  <c r="M109"/>
  <c r="O111"/>
  <c r="M111"/>
  <c r="O113"/>
  <c r="M113"/>
  <c r="O115"/>
  <c r="M115"/>
  <c r="O117"/>
  <c r="M117"/>
  <c r="O119"/>
  <c r="M119"/>
  <c r="O121"/>
  <c r="M121"/>
  <c r="O123"/>
  <c r="M123"/>
  <c r="O125"/>
  <c r="M125"/>
  <c r="O127"/>
  <c r="M127"/>
  <c r="O129"/>
  <c r="M129"/>
  <c r="O131"/>
  <c r="M131"/>
  <c r="O133"/>
  <c r="M133"/>
  <c r="K138"/>
  <c r="K142"/>
  <c r="K146"/>
  <c r="K150"/>
  <c r="K154"/>
  <c r="O158"/>
  <c r="M158"/>
  <c r="O160"/>
  <c r="M160"/>
  <c r="O162"/>
  <c r="M162"/>
  <c r="O164"/>
  <c r="M164"/>
  <c r="O166"/>
  <c r="M166"/>
  <c r="O168"/>
  <c r="M168"/>
  <c r="O170"/>
  <c r="M170"/>
  <c r="O172"/>
  <c r="M172"/>
  <c r="O174"/>
  <c r="M174"/>
  <c r="O176"/>
  <c r="M176"/>
  <c r="O178"/>
  <c r="M178"/>
  <c r="O180"/>
  <c r="M180"/>
  <c r="O182"/>
  <c r="M182"/>
  <c r="O184"/>
  <c r="M184"/>
  <c r="O186"/>
  <c r="M186"/>
  <c r="O188"/>
  <c r="M188"/>
  <c r="O190"/>
  <c r="M190"/>
  <c r="O192"/>
  <c r="M192"/>
  <c r="O194"/>
  <c r="M194"/>
  <c r="O196"/>
  <c r="M196"/>
  <c r="O198"/>
  <c r="M198"/>
  <c r="O200"/>
  <c r="M200"/>
  <c r="O202"/>
  <c r="M202"/>
  <c r="O204"/>
  <c r="M204"/>
  <c r="O135"/>
  <c r="M135"/>
  <c r="O137"/>
  <c r="M137"/>
  <c r="O139"/>
  <c r="M139"/>
  <c r="O141"/>
  <c r="M141"/>
  <c r="O143"/>
  <c r="M143"/>
  <c r="O145"/>
  <c r="M145"/>
  <c r="O147"/>
  <c r="M147"/>
  <c r="O149"/>
  <c r="M149"/>
  <c r="O151"/>
  <c r="M151"/>
  <c r="O153"/>
  <c r="M153"/>
  <c r="O155"/>
  <c r="M155"/>
  <c r="O157"/>
  <c r="M157"/>
  <c r="O108"/>
  <c r="M108"/>
  <c r="O110"/>
  <c r="M110"/>
  <c r="O112"/>
  <c r="M112"/>
  <c r="O116"/>
  <c r="M116"/>
  <c r="O120"/>
  <c r="M120"/>
  <c r="O124"/>
  <c r="M124"/>
  <c r="O128"/>
  <c r="M128"/>
  <c r="O132"/>
  <c r="M132"/>
  <c r="O138"/>
  <c r="M138"/>
  <c r="O140"/>
  <c r="M140"/>
  <c r="O146"/>
  <c r="M146"/>
  <c r="O148"/>
  <c r="M148"/>
  <c r="O154"/>
  <c r="M154"/>
  <c r="O156"/>
  <c r="M156"/>
  <c r="O171"/>
  <c r="M171"/>
  <c r="O175"/>
  <c r="M175"/>
  <c r="O179"/>
  <c r="M179"/>
  <c r="O183"/>
  <c r="M183"/>
  <c r="O187"/>
  <c r="M187"/>
  <c r="O191"/>
  <c r="M191"/>
  <c r="O195"/>
  <c r="M195"/>
  <c r="O199"/>
  <c r="M199"/>
  <c r="O203"/>
  <c r="M203"/>
  <c r="ED4" i="3"/>
  <c r="DY3"/>
  <c r="DY4"/>
  <c r="A11" i="6"/>
  <c r="BT1" i="2"/>
  <c r="BF1"/>
  <c r="AV1"/>
  <c r="AL1"/>
  <c r="Z1"/>
  <c r="P1"/>
  <c r="A11" i="8" l="1"/>
  <c r="N154" i="5"/>
  <c r="L154"/>
  <c r="N150"/>
  <c r="L150"/>
  <c r="N146"/>
  <c r="L146"/>
  <c r="N142"/>
  <c r="L142"/>
  <c r="N138"/>
  <c r="L138"/>
  <c r="N157"/>
  <c r="L157"/>
  <c r="N155"/>
  <c r="L155"/>
  <c r="N153"/>
  <c r="L153"/>
  <c r="N151"/>
  <c r="L151"/>
  <c r="N149"/>
  <c r="L149"/>
  <c r="N147"/>
  <c r="L147"/>
  <c r="N145"/>
  <c r="L145"/>
  <c r="N143"/>
  <c r="L143"/>
  <c r="N141"/>
  <c r="L141"/>
  <c r="N139"/>
  <c r="L139"/>
  <c r="N137"/>
  <c r="L137"/>
  <c r="N135"/>
  <c r="L135"/>
  <c r="N204"/>
  <c r="L204"/>
  <c r="N202"/>
  <c r="L202"/>
  <c r="N200"/>
  <c r="L200"/>
  <c r="N198"/>
  <c r="L198"/>
  <c r="N196"/>
  <c r="L196"/>
  <c r="N194"/>
  <c r="L194"/>
  <c r="N192"/>
  <c r="L192"/>
  <c r="N190"/>
  <c r="L190"/>
  <c r="N188"/>
  <c r="L188"/>
  <c r="N186"/>
  <c r="L186"/>
  <c r="N184"/>
  <c r="L184"/>
  <c r="N182"/>
  <c r="L182"/>
  <c r="N180"/>
  <c r="L180"/>
  <c r="N178"/>
  <c r="L178"/>
  <c r="N176"/>
  <c r="L176"/>
  <c r="N174"/>
  <c r="L174"/>
  <c r="N172"/>
  <c r="L172"/>
  <c r="N170"/>
  <c r="L170"/>
  <c r="N168"/>
  <c r="L168"/>
  <c r="N166"/>
  <c r="L166"/>
  <c r="N164"/>
  <c r="L164"/>
  <c r="N162"/>
  <c r="L162"/>
  <c r="N160"/>
  <c r="L160"/>
  <c r="N158"/>
  <c r="L158"/>
  <c r="N156"/>
  <c r="L156"/>
  <c r="N152"/>
  <c r="L152"/>
  <c r="N148"/>
  <c r="L148"/>
  <c r="N144"/>
  <c r="L144"/>
  <c r="N140"/>
  <c r="L140"/>
  <c r="N136"/>
  <c r="L136"/>
  <c r="N133"/>
  <c r="L133"/>
  <c r="N131"/>
  <c r="L131"/>
  <c r="N129"/>
  <c r="L129"/>
  <c r="N127"/>
  <c r="L127"/>
  <c r="N125"/>
  <c r="L125"/>
  <c r="N123"/>
  <c r="L123"/>
  <c r="N121"/>
  <c r="L121"/>
  <c r="N119"/>
  <c r="L119"/>
  <c r="N117"/>
  <c r="L117"/>
  <c r="N115"/>
  <c r="L115"/>
  <c r="N113"/>
  <c r="L113"/>
  <c r="N111"/>
  <c r="L111"/>
  <c r="N109"/>
  <c r="L109"/>
  <c r="N107"/>
  <c r="L107"/>
  <c r="A14" i="9"/>
  <c r="F19" i="6"/>
  <c r="N24"/>
  <c r="N23"/>
  <c r="F24"/>
  <c r="F23"/>
  <c r="I3"/>
  <c r="AF13"/>
  <c r="AF12"/>
  <c r="AF11"/>
  <c r="B10" i="4"/>
  <c r="B8"/>
  <c r="B7"/>
  <c r="B6"/>
  <c r="B5"/>
  <c r="ET24" i="3" l="1"/>
  <c r="EV24"/>
  <c r="EU24"/>
  <c r="EW24"/>
  <c r="EU25"/>
  <c r="EW25"/>
  <c r="ET25"/>
  <c r="EV25"/>
  <c r="EU26"/>
  <c r="EW26"/>
  <c r="ET26"/>
  <c r="EV26"/>
  <c r="EU27"/>
  <c r="EW27"/>
  <c r="ET27"/>
  <c r="EV27"/>
  <c r="EU28"/>
  <c r="EW28"/>
  <c r="ET28"/>
  <c r="EV28"/>
  <c r="EU29"/>
  <c r="EW29"/>
  <c r="ET29"/>
  <c r="EV29"/>
  <c r="EU30"/>
  <c r="EW30"/>
  <c r="ET30"/>
  <c r="EV30"/>
  <c r="EU31"/>
  <c r="EW31"/>
  <c r="ET31"/>
  <c r="EV31"/>
  <c r="EU32"/>
  <c r="EW32"/>
  <c r="ET32"/>
  <c r="EV32"/>
  <c r="EU33"/>
  <c r="EW33"/>
  <c r="ET33"/>
  <c r="EV33"/>
  <c r="EU34"/>
  <c r="EW34"/>
  <c r="ET34"/>
  <c r="EV34"/>
  <c r="EU35"/>
  <c r="EW35"/>
  <c r="ET35"/>
  <c r="EV35"/>
  <c r="EU36"/>
  <c r="EW36"/>
  <c r="ET36"/>
  <c r="EV36"/>
  <c r="EU37"/>
  <c r="EW37"/>
  <c r="ET37"/>
  <c r="EV37"/>
  <c r="EU38"/>
  <c r="EW38"/>
  <c r="ET38"/>
  <c r="EV38"/>
  <c r="EU39"/>
  <c r="EW39"/>
  <c r="ET39"/>
  <c r="EV39"/>
  <c r="EU40"/>
  <c r="EW40"/>
  <c r="ET40"/>
  <c r="EV40"/>
  <c r="EU41"/>
  <c r="EW41"/>
  <c r="ET41"/>
  <c r="EV41"/>
  <c r="EU42"/>
  <c r="EW42"/>
  <c r="ET42"/>
  <c r="EV42"/>
  <c r="EU43"/>
  <c r="EW43"/>
  <c r="ET43"/>
  <c r="EV43"/>
  <c r="EU44"/>
  <c r="EW44"/>
  <c r="ET44"/>
  <c r="EV44"/>
  <c r="EU45"/>
  <c r="EW45"/>
  <c r="ET45"/>
  <c r="EV45"/>
  <c r="EU46"/>
  <c r="EW46"/>
  <c r="ET46"/>
  <c r="EV46"/>
  <c r="EU47"/>
  <c r="EW47"/>
  <c r="ET47"/>
  <c r="EV47"/>
  <c r="EU48"/>
  <c r="EW48"/>
  <c r="ET48"/>
  <c r="EV48"/>
  <c r="EU49"/>
  <c r="EW49"/>
  <c r="ET49"/>
  <c r="EV49"/>
  <c r="EU50"/>
  <c r="EW50"/>
  <c r="ET50"/>
  <c r="EV50"/>
  <c r="EU51"/>
  <c r="EW51"/>
  <c r="ET51"/>
  <c r="EV51"/>
  <c r="EU52"/>
  <c r="EW52"/>
  <c r="ET52"/>
  <c r="EV52"/>
  <c r="EU53"/>
  <c r="EW53"/>
  <c r="ET53"/>
  <c r="EV53"/>
  <c r="EU54"/>
  <c r="EW54"/>
  <c r="ET54"/>
  <c r="EV54"/>
  <c r="EU55"/>
  <c r="EW55"/>
  <c r="ET55"/>
  <c r="EV55"/>
  <c r="EU56"/>
  <c r="EW56"/>
  <c r="ET56"/>
  <c r="EV56"/>
  <c r="EU57"/>
  <c r="EW57"/>
  <c r="ET57"/>
  <c r="EV57"/>
  <c r="EU58"/>
  <c r="EW58"/>
  <c r="ET58"/>
  <c r="EV58"/>
  <c r="EU59"/>
  <c r="EW59"/>
  <c r="ET59"/>
  <c r="EV59"/>
  <c r="EU60"/>
  <c r="EW60"/>
  <c r="ET60"/>
  <c r="EV60"/>
  <c r="EU61"/>
  <c r="EW61"/>
  <c r="ET61"/>
  <c r="EV61"/>
  <c r="EU62"/>
  <c r="EW62"/>
  <c r="ET62"/>
  <c r="EV62"/>
  <c r="EU63"/>
  <c r="EW63"/>
  <c r="ET63"/>
  <c r="EV63"/>
  <c r="EU64"/>
  <c r="EW64"/>
  <c r="ET64"/>
  <c r="EV64"/>
  <c r="EU65"/>
  <c r="EW65"/>
  <c r="ET65"/>
  <c r="EV65"/>
  <c r="EU66"/>
  <c r="EW66"/>
  <c r="ET66"/>
  <c r="EV66"/>
  <c r="EU67"/>
  <c r="EW67"/>
  <c r="ET67"/>
  <c r="EV67"/>
  <c r="EU68"/>
  <c r="EW68"/>
  <c r="ET68"/>
  <c r="EV68"/>
  <c r="EU69"/>
  <c r="EW69"/>
  <c r="ET69"/>
  <c r="EV69"/>
  <c r="EU70"/>
  <c r="EW70"/>
  <c r="ET70"/>
  <c r="EV70"/>
  <c r="EU71"/>
  <c r="EW71"/>
  <c r="ET71"/>
  <c r="EV71"/>
  <c r="EU72"/>
  <c r="EW72"/>
  <c r="ET72"/>
  <c r="EV72"/>
  <c r="EU73"/>
  <c r="EW73"/>
  <c r="ET73"/>
  <c r="EV73"/>
  <c r="EU74"/>
  <c r="EW74"/>
  <c r="ET74"/>
  <c r="EV74"/>
  <c r="EU75"/>
  <c r="EW75"/>
  <c r="ET75"/>
  <c r="EV75"/>
  <c r="EU76"/>
  <c r="EW76"/>
  <c r="ET76"/>
  <c r="EV76"/>
  <c r="EU77"/>
  <c r="EW77"/>
  <c r="ET77"/>
  <c r="EV77"/>
  <c r="EU78"/>
  <c r="EW78"/>
  <c r="ET78"/>
  <c r="EV78"/>
  <c r="EU79"/>
  <c r="EW79"/>
  <c r="ET79"/>
  <c r="EV79"/>
  <c r="EU80"/>
  <c r="EW80"/>
  <c r="ET80"/>
  <c r="EV80"/>
  <c r="EU81"/>
  <c r="EW81"/>
  <c r="ET81"/>
  <c r="EV81"/>
  <c r="EU82"/>
  <c r="EW82"/>
  <c r="ET82"/>
  <c r="EV82"/>
  <c r="EU83"/>
  <c r="EW83"/>
  <c r="ET83"/>
  <c r="EV83"/>
  <c r="EU84"/>
  <c r="EW84"/>
  <c r="ET84"/>
  <c r="EV84"/>
  <c r="EU85"/>
  <c r="EW85"/>
  <c r="ET85"/>
  <c r="EV85"/>
  <c r="EU86"/>
  <c r="EW86"/>
  <c r="ET86"/>
  <c r="EV86"/>
  <c r="EU87"/>
  <c r="EW87"/>
  <c r="ET87"/>
  <c r="EV87"/>
  <c r="EU88"/>
  <c r="EW88"/>
  <c r="ET88"/>
  <c r="EV88"/>
  <c r="EU89"/>
  <c r="EW89"/>
  <c r="ET89"/>
  <c r="EV89"/>
  <c r="EU90"/>
  <c r="EW90"/>
  <c r="ET90"/>
  <c r="EV90"/>
  <c r="EU91"/>
  <c r="EW91"/>
  <c r="ET91"/>
  <c r="EV91"/>
  <c r="EU92"/>
  <c r="EW92"/>
  <c r="ET92"/>
  <c r="EV92"/>
  <c r="EU93"/>
  <c r="EW93"/>
  <c r="ET93"/>
  <c r="EV93"/>
  <c r="EU94"/>
  <c r="EW94"/>
  <c r="ET94"/>
  <c r="EV94"/>
  <c r="EU95"/>
  <c r="EW95"/>
  <c r="ET95"/>
  <c r="EV95"/>
  <c r="EU96"/>
  <c r="EW96"/>
  <c r="ET96"/>
  <c r="EV96"/>
  <c r="EU97"/>
  <c r="EW97"/>
  <c r="ET97"/>
  <c r="EV97"/>
  <c r="EU98"/>
  <c r="EW98"/>
  <c r="ET98"/>
  <c r="EV98"/>
  <c r="EU99"/>
  <c r="EW99"/>
  <c r="ET99"/>
  <c r="EV99"/>
  <c r="EU100"/>
  <c r="EW100"/>
  <c r="ET100"/>
  <c r="EV100"/>
  <c r="EU101"/>
  <c r="EW101"/>
  <c r="ET101"/>
  <c r="EV101"/>
  <c r="EU102"/>
  <c r="EW102"/>
  <c r="ET102"/>
  <c r="EV102"/>
  <c r="EU103"/>
  <c r="EW103"/>
  <c r="ET103"/>
  <c r="EV103"/>
  <c r="EU104"/>
  <c r="EW104"/>
  <c r="ET104"/>
  <c r="EV104"/>
  <c r="EU105"/>
  <c r="EW105"/>
  <c r="ET105"/>
  <c r="EV105"/>
  <c r="EU106"/>
  <c r="EW106"/>
  <c r="ET106"/>
  <c r="EV106"/>
  <c r="ET107"/>
  <c r="EV107"/>
  <c r="EU107"/>
  <c r="EW107"/>
  <c r="ET108"/>
  <c r="EV108"/>
  <c r="EU108"/>
  <c r="EW108"/>
  <c r="ET109"/>
  <c r="EV109"/>
  <c r="EU109"/>
  <c r="EW109"/>
  <c r="ET110"/>
  <c r="EV110"/>
  <c r="EU110"/>
  <c r="EW110"/>
  <c r="ET111"/>
  <c r="EV111"/>
  <c r="EU111"/>
  <c r="EW111"/>
  <c r="ET112"/>
  <c r="EV112"/>
  <c r="EU112"/>
  <c r="EW112"/>
  <c r="ET113"/>
  <c r="EV113"/>
  <c r="EU113"/>
  <c r="EW113"/>
  <c r="ET114"/>
  <c r="EV114"/>
  <c r="EU114"/>
  <c r="EW114"/>
  <c r="ET115"/>
  <c r="EV115"/>
  <c r="EU115"/>
  <c r="EW115"/>
  <c r="ET116"/>
  <c r="EV116"/>
  <c r="EU116"/>
  <c r="EW116"/>
  <c r="ET117"/>
  <c r="EV117"/>
  <c r="EU117"/>
  <c r="EW117"/>
  <c r="ET118"/>
  <c r="EV118"/>
  <c r="EU118"/>
  <c r="EW118"/>
  <c r="ET119"/>
  <c r="EV119"/>
  <c r="EU119"/>
  <c r="EW119"/>
  <c r="ET120"/>
  <c r="EV120"/>
  <c r="EU120"/>
  <c r="EW120"/>
  <c r="ET121"/>
  <c r="EV121"/>
  <c r="EU121"/>
  <c r="EW121"/>
  <c r="ET122"/>
  <c r="EV122"/>
  <c r="EU122"/>
  <c r="EW122"/>
  <c r="ET123"/>
  <c r="EV123"/>
  <c r="EU123"/>
  <c r="EW123"/>
  <c r="ET124"/>
  <c r="EV124"/>
  <c r="EU124"/>
  <c r="EW124"/>
  <c r="ET125"/>
  <c r="EV125"/>
  <c r="EU125"/>
  <c r="EW125"/>
  <c r="ET126"/>
  <c r="EV126"/>
  <c r="EU126"/>
  <c r="EW126"/>
  <c r="ET127"/>
  <c r="EV127"/>
  <c r="EU127"/>
  <c r="EW127"/>
  <c r="ET128"/>
  <c r="EV128"/>
  <c r="EU128"/>
  <c r="EW128"/>
  <c r="ET129"/>
  <c r="EV129"/>
  <c r="EU129"/>
  <c r="EW129"/>
  <c r="ET130"/>
  <c r="EV130"/>
  <c r="EU130"/>
  <c r="EW130"/>
  <c r="ET131"/>
  <c r="EV131"/>
  <c r="EU131"/>
  <c r="EW131"/>
  <c r="ET132"/>
  <c r="EV132"/>
  <c r="EU132"/>
  <c r="EW132"/>
  <c r="ET133"/>
  <c r="EV133"/>
  <c r="EU133"/>
  <c r="EW133"/>
  <c r="ET134"/>
  <c r="EV134"/>
  <c r="EU134"/>
  <c r="EW134"/>
  <c r="ET135"/>
  <c r="EV135"/>
  <c r="EU135"/>
  <c r="EW135"/>
  <c r="ET136"/>
  <c r="EV136"/>
  <c r="EU136"/>
  <c r="EW136"/>
  <c r="ET137"/>
  <c r="EV137"/>
  <c r="EU137"/>
  <c r="EW137"/>
  <c r="ET138"/>
  <c r="EV138"/>
  <c r="EU138"/>
  <c r="EW138"/>
  <c r="ET139"/>
  <c r="EV139"/>
  <c r="EU139"/>
  <c r="EW139"/>
  <c r="ET140"/>
  <c r="EV140"/>
  <c r="EU140"/>
  <c r="EW140"/>
  <c r="ET141"/>
  <c r="EV141"/>
  <c r="EU141"/>
  <c r="EW141"/>
  <c r="ET142"/>
  <c r="EV142"/>
  <c r="EU142"/>
  <c r="EW142"/>
  <c r="ET143"/>
  <c r="EV143"/>
  <c r="EU143"/>
  <c r="EW143"/>
  <c r="ET144"/>
  <c r="EV144"/>
  <c r="EU144"/>
  <c r="EW144"/>
  <c r="ET145"/>
  <c r="EV145"/>
  <c r="EU145"/>
  <c r="EW145"/>
  <c r="ET146"/>
  <c r="EV146"/>
  <c r="EU146"/>
  <c r="EW146"/>
  <c r="ET147"/>
  <c r="EV147"/>
  <c r="EU147"/>
  <c r="EW147"/>
  <c r="ET148"/>
  <c r="EV148"/>
  <c r="EU148"/>
  <c r="EW148"/>
  <c r="ET149"/>
  <c r="EV149"/>
  <c r="EU149"/>
  <c r="EW149"/>
  <c r="ET150"/>
  <c r="EV150"/>
  <c r="EU150"/>
  <c r="EW150"/>
  <c r="ET151"/>
  <c r="EV151"/>
  <c r="EU151"/>
  <c r="EW151"/>
  <c r="ET152"/>
  <c r="EV152"/>
  <c r="EU152"/>
  <c r="EW152"/>
  <c r="ET153"/>
  <c r="EV153"/>
  <c r="EU153"/>
  <c r="EW153"/>
  <c r="ET154"/>
  <c r="EV154"/>
  <c r="EU154"/>
  <c r="EW154"/>
  <c r="ET155"/>
  <c r="EV155"/>
  <c r="EU155"/>
  <c r="EW155"/>
  <c r="ET156"/>
  <c r="EV156"/>
  <c r="EU156"/>
  <c r="EW156"/>
  <c r="ET157"/>
  <c r="EV157"/>
  <c r="EU157"/>
  <c r="EW157"/>
  <c r="ET158"/>
  <c r="EV158"/>
  <c r="EU158"/>
  <c r="EW158"/>
  <c r="ET159"/>
  <c r="EV159"/>
  <c r="EU159"/>
  <c r="EW159"/>
  <c r="ET160"/>
  <c r="EV160"/>
  <c r="EU160"/>
  <c r="EW160"/>
  <c r="ET161"/>
  <c r="EV161"/>
  <c r="EU161"/>
  <c r="EW161"/>
  <c r="ET162"/>
  <c r="EV162"/>
  <c r="EU162"/>
  <c r="EW162"/>
  <c r="ET163"/>
  <c r="EV163"/>
  <c r="EU163"/>
  <c r="EW163"/>
  <c r="ET164"/>
  <c r="EV164"/>
  <c r="EU164"/>
  <c r="EW164"/>
  <c r="ET165"/>
  <c r="EV165"/>
  <c r="EU165"/>
  <c r="EW165"/>
  <c r="ET166"/>
  <c r="EV166"/>
  <c r="EU166"/>
  <c r="EW166"/>
  <c r="ET167"/>
  <c r="EV167"/>
  <c r="EU167"/>
  <c r="EW167"/>
  <c r="ET168"/>
  <c r="EV168"/>
  <c r="EU168"/>
  <c r="EW168"/>
  <c r="ET169"/>
  <c r="EV169"/>
  <c r="EU169"/>
  <c r="EW169"/>
  <c r="ET170"/>
  <c r="EV170"/>
  <c r="EU170"/>
  <c r="EW170"/>
  <c r="ET171"/>
  <c r="EV171"/>
  <c r="EU171"/>
  <c r="EW171"/>
  <c r="ET172"/>
  <c r="EV172"/>
  <c r="EU172"/>
  <c r="EW172"/>
  <c r="ET173"/>
  <c r="EV173"/>
  <c r="EU173"/>
  <c r="EW173"/>
  <c r="ET174"/>
  <c r="EV174"/>
  <c r="EU174"/>
  <c r="EW174"/>
  <c r="ET175"/>
  <c r="EV175"/>
  <c r="EU175"/>
  <c r="EW175"/>
  <c r="ET176"/>
  <c r="EV176"/>
  <c r="EU176"/>
  <c r="EW176"/>
  <c r="ET177"/>
  <c r="EV177"/>
  <c r="EU177"/>
  <c r="EW177"/>
  <c r="ET178"/>
  <c r="EV178"/>
  <c r="EU178"/>
  <c r="EW178"/>
  <c r="EU187"/>
  <c r="EW187"/>
  <c r="ET187"/>
  <c r="EV187"/>
  <c r="EU188"/>
  <c r="EW188"/>
  <c r="ET188"/>
  <c r="EV188"/>
  <c r="EU192"/>
  <c r="EW192"/>
  <c r="ET192"/>
  <c r="EV192"/>
  <c r="EU193"/>
  <c r="EW193"/>
  <c r="ET193"/>
  <c r="EV193"/>
  <c r="EU195"/>
  <c r="EW195"/>
  <c r="ET195"/>
  <c r="EV195"/>
  <c r="EU200"/>
  <c r="EW200"/>
  <c r="ET200"/>
  <c r="EV200"/>
  <c r="EU202"/>
  <c r="EW202"/>
  <c r="ET202"/>
  <c r="EV202"/>
  <c r="EU203"/>
  <c r="EW203"/>
  <c r="ET203"/>
  <c r="EV203"/>
  <c r="ET179"/>
  <c r="EV179"/>
  <c r="EU179"/>
  <c r="EW179"/>
  <c r="ET180"/>
  <c r="EV180"/>
  <c r="EU180"/>
  <c r="EW180"/>
  <c r="ET181"/>
  <c r="EV181"/>
  <c r="EU181"/>
  <c r="EW181"/>
  <c r="ET182"/>
  <c r="EV182"/>
  <c r="EU182"/>
  <c r="EW182"/>
  <c r="ET183"/>
  <c r="EV183"/>
  <c r="EU183"/>
  <c r="EW183"/>
  <c r="ET184"/>
  <c r="EV184"/>
  <c r="EU184"/>
  <c r="EW184"/>
  <c r="ET185"/>
  <c r="EU185"/>
  <c r="EW185"/>
  <c r="EV185"/>
  <c r="EU186"/>
  <c r="EW186"/>
  <c r="ET186"/>
  <c r="EV186"/>
  <c r="EU189"/>
  <c r="EW189"/>
  <c r="ET189"/>
  <c r="EV189"/>
  <c r="EU190"/>
  <c r="EW190"/>
  <c r="ET190"/>
  <c r="EV190"/>
  <c r="EU191"/>
  <c r="EW191"/>
  <c r="ET191"/>
  <c r="EV191"/>
  <c r="EU194"/>
  <c r="EW194"/>
  <c r="ET194"/>
  <c r="EV194"/>
  <c r="EU196"/>
  <c r="EW196"/>
  <c r="ET196"/>
  <c r="EV196"/>
  <c r="EU197"/>
  <c r="EW197"/>
  <c r="ET197"/>
  <c r="EV197"/>
  <c r="EU198"/>
  <c r="EW198"/>
  <c r="ET198"/>
  <c r="EV198"/>
  <c r="EU199"/>
  <c r="EW199"/>
  <c r="ET199"/>
  <c r="EV199"/>
  <c r="EU201"/>
  <c r="EW201"/>
  <c r="ET201"/>
  <c r="EV201"/>
  <c r="BM207" l="1"/>
  <c r="AX207"/>
  <c r="AN207"/>
  <c r="AD207"/>
  <c r="T207"/>
  <c r="J207"/>
  <c r="BS1"/>
  <c r="BM208" s="1"/>
  <c r="A10" i="4" s="1"/>
  <c r="A9"/>
  <c r="AT1" i="3"/>
  <c r="AN208" s="1"/>
  <c r="A8" i="4" s="1"/>
  <c r="AJ1" i="3"/>
  <c r="AD208" s="1"/>
  <c r="A7" i="4" s="1"/>
  <c r="Z1" i="3"/>
  <c r="T208" s="1"/>
  <c r="A6" i="4" s="1"/>
  <c r="P1" i="3"/>
  <c r="J208" s="1"/>
  <c r="A5" i="4" s="1"/>
  <c r="H3" i="3"/>
  <c r="I4" i="2"/>
  <c r="I4" i="3" s="1"/>
  <c r="G4" i="5" s="1"/>
  <c r="H4" i="2"/>
  <c r="H4" i="3" s="1"/>
  <c r="F4" i="5" s="1"/>
  <c r="G4" i="2"/>
  <c r="G4" i="3" s="1"/>
  <c r="H3" i="2"/>
  <c r="R6"/>
  <c r="R7"/>
  <c r="R8"/>
  <c r="R9"/>
  <c r="R10"/>
  <c r="R11"/>
  <c r="R12"/>
  <c r="R13"/>
  <c r="C28" i="9" l="1"/>
  <c r="M27"/>
  <c r="B26"/>
  <c r="D24"/>
  <c r="B24"/>
  <c r="D22"/>
  <c r="B22"/>
  <c r="E15"/>
  <c r="E28"/>
  <c r="B28"/>
  <c r="E26"/>
  <c r="E24"/>
  <c r="C24"/>
  <c r="E22"/>
  <c r="C22"/>
  <c r="N22" i="8"/>
  <c r="J21"/>
  <c r="J22" s="1"/>
  <c r="K15"/>
  <c r="F15"/>
  <c r="D15"/>
  <c r="K13"/>
  <c r="F13"/>
  <c r="D13"/>
  <c r="K12"/>
  <c r="F12"/>
  <c r="D12"/>
  <c r="K11"/>
  <c r="F11"/>
  <c r="D11"/>
  <c r="K10"/>
  <c r="F10"/>
  <c r="D10"/>
  <c r="E9"/>
  <c r="E4"/>
  <c r="P22" i="6"/>
  <c r="M21"/>
  <c r="E15"/>
  <c r="P22" i="8"/>
  <c r="M21"/>
  <c r="M22" s="1"/>
  <c r="E15"/>
  <c r="E13"/>
  <c r="E12"/>
  <c r="E11"/>
  <c r="E10"/>
  <c r="K9"/>
  <c r="K16" s="1"/>
  <c r="K17" s="1"/>
  <c r="K18" s="1"/>
  <c r="O17" s="1"/>
  <c r="F9"/>
  <c r="D9"/>
  <c r="E6"/>
  <c r="E5"/>
  <c r="N22" i="6"/>
  <c r="J21"/>
  <c r="K15"/>
  <c r="F15"/>
  <c r="D15"/>
  <c r="C18" i="9"/>
  <c r="E18"/>
  <c r="D18"/>
  <c r="F18"/>
  <c r="A18" s="1"/>
  <c r="BK4" i="3"/>
  <c r="BL4" s="1"/>
  <c r="C26" i="9"/>
  <c r="E16"/>
  <c r="E13"/>
  <c r="E12"/>
  <c r="E11"/>
  <c r="B5"/>
  <c r="EG4" i="3"/>
  <c r="M22" i="6"/>
  <c r="DG4" i="3"/>
  <c r="DP4"/>
  <c r="DU4" s="1"/>
  <c r="G21" i="8"/>
  <c r="G22" s="1"/>
  <c r="D21" i="6"/>
  <c r="DL4" i="3"/>
  <c r="D21" i="8"/>
  <c r="D22" s="1"/>
  <c r="BH4" i="5"/>
  <c r="E4"/>
  <c r="BH20"/>
  <c r="BH18"/>
  <c r="BH16"/>
  <c r="BH14"/>
  <c r="BH12"/>
  <c r="BH10"/>
  <c r="BH8"/>
  <c r="BH6"/>
  <c r="BH21"/>
  <c r="BH19"/>
  <c r="BH17"/>
  <c r="BH15"/>
  <c r="BH13"/>
  <c r="BH11"/>
  <c r="BH9"/>
  <c r="BH7"/>
  <c r="BH5"/>
  <c r="BH205"/>
  <c r="BH23"/>
  <c r="I15" i="6"/>
  <c r="BH204" i="5"/>
  <c r="BH22"/>
  <c r="I9" i="8"/>
  <c r="I10"/>
  <c r="I11"/>
  <c r="I12"/>
  <c r="I13"/>
  <c r="I15"/>
  <c r="E6" i="6"/>
  <c r="E4"/>
  <c r="B4" i="5"/>
  <c r="E5" i="6"/>
  <c r="J4" i="5"/>
  <c r="BH202"/>
  <c r="BS202"/>
  <c r="BO202"/>
  <c r="BK202"/>
  <c r="BR202"/>
  <c r="BN202"/>
  <c r="BJ202"/>
  <c r="BQ202"/>
  <c r="BM202"/>
  <c r="BI202"/>
  <c r="BT202"/>
  <c r="BP202"/>
  <c r="BL202"/>
  <c r="BH200"/>
  <c r="BJ200"/>
  <c r="BS200"/>
  <c r="BO200"/>
  <c r="BK200"/>
  <c r="BR200"/>
  <c r="BN200"/>
  <c r="BQ200"/>
  <c r="BM200"/>
  <c r="BI200"/>
  <c r="BT200"/>
  <c r="BP200"/>
  <c r="BL200"/>
  <c r="BH198"/>
  <c r="BS198"/>
  <c r="BO198"/>
  <c r="BK198"/>
  <c r="BJ198"/>
  <c r="BQ198"/>
  <c r="BM198"/>
  <c r="BI198"/>
  <c r="BT198"/>
  <c r="BP198"/>
  <c r="BL198"/>
  <c r="BR198"/>
  <c r="BN198"/>
  <c r="BH196"/>
  <c r="BJ196"/>
  <c r="BS196"/>
  <c r="BO196"/>
  <c r="BK196"/>
  <c r="BQ196"/>
  <c r="BM196"/>
  <c r="BI196"/>
  <c r="BT196"/>
  <c r="BP196"/>
  <c r="BL196"/>
  <c r="BR196"/>
  <c r="BN196"/>
  <c r="BH194"/>
  <c r="BS194"/>
  <c r="BO194"/>
  <c r="BK194"/>
  <c r="BJ194"/>
  <c r="BQ194"/>
  <c r="BM194"/>
  <c r="BI194"/>
  <c r="BT194"/>
  <c r="BP194"/>
  <c r="BL194"/>
  <c r="BR194"/>
  <c r="BN194"/>
  <c r="BH203"/>
  <c r="BT203"/>
  <c r="BP203"/>
  <c r="BL203"/>
  <c r="BS203"/>
  <c r="BO203"/>
  <c r="BK203"/>
  <c r="BI203"/>
  <c r="BR203"/>
  <c r="BN203"/>
  <c r="BJ203"/>
  <c r="BQ203"/>
  <c r="BM203"/>
  <c r="BH201"/>
  <c r="BI201"/>
  <c r="BT201"/>
  <c r="BP201"/>
  <c r="BL201"/>
  <c r="BS201"/>
  <c r="BO201"/>
  <c r="BK201"/>
  <c r="BR201"/>
  <c r="BN201"/>
  <c r="BJ201"/>
  <c r="BQ201"/>
  <c r="BM201"/>
  <c r="BH199"/>
  <c r="BT199"/>
  <c r="BP199"/>
  <c r="BL199"/>
  <c r="BS199"/>
  <c r="BO199"/>
  <c r="BK199"/>
  <c r="BI199"/>
  <c r="BR199"/>
  <c r="BN199"/>
  <c r="BJ199"/>
  <c r="BQ199"/>
  <c r="BM199"/>
  <c r="BH197"/>
  <c r="BI197"/>
  <c r="BT197"/>
  <c r="BP197"/>
  <c r="BL197"/>
  <c r="BR197"/>
  <c r="BN197"/>
  <c r="BJ197"/>
  <c r="BQ197"/>
  <c r="BM197"/>
  <c r="BS197"/>
  <c r="BO197"/>
  <c r="BK197"/>
  <c r="BH195"/>
  <c r="BT195"/>
  <c r="BP195"/>
  <c r="BL195"/>
  <c r="BI195"/>
  <c r="BR195"/>
  <c r="BN195"/>
  <c r="BJ195"/>
  <c r="BQ195"/>
  <c r="BM195"/>
  <c r="BS195"/>
  <c r="BO195"/>
  <c r="BK195"/>
  <c r="BH193"/>
  <c r="BI193"/>
  <c r="BT193"/>
  <c r="BP193"/>
  <c r="BL193"/>
  <c r="BR193"/>
  <c r="BN193"/>
  <c r="BJ193"/>
  <c r="BQ193"/>
  <c r="BM193"/>
  <c r="BS193"/>
  <c r="BO193"/>
  <c r="BK193"/>
  <c r="BH192"/>
  <c r="BJ192"/>
  <c r="BS192"/>
  <c r="BO192"/>
  <c r="BK192"/>
  <c r="BQ192"/>
  <c r="BM192"/>
  <c r="BI192"/>
  <c r="BT192"/>
  <c r="BP192"/>
  <c r="BL192"/>
  <c r="BR192"/>
  <c r="BN192"/>
  <c r="BH190"/>
  <c r="BS190"/>
  <c r="BO190"/>
  <c r="BK190"/>
  <c r="BJ190"/>
  <c r="BQ190"/>
  <c r="BM190"/>
  <c r="BI190"/>
  <c r="BT190"/>
  <c r="BP190"/>
  <c r="BL190"/>
  <c r="BR190"/>
  <c r="BN190"/>
  <c r="BH188"/>
  <c r="BJ188"/>
  <c r="BS188"/>
  <c r="BO188"/>
  <c r="BK188"/>
  <c r="BQ188"/>
  <c r="BM188"/>
  <c r="BI188"/>
  <c r="BT188"/>
  <c r="BP188"/>
  <c r="BL188"/>
  <c r="BR188"/>
  <c r="BN188"/>
  <c r="BH186"/>
  <c r="BS186"/>
  <c r="BO186"/>
  <c r="BK186"/>
  <c r="BJ186"/>
  <c r="BQ186"/>
  <c r="BM186"/>
  <c r="BI186"/>
  <c r="BT186"/>
  <c r="BP186"/>
  <c r="BL186"/>
  <c r="BR186"/>
  <c r="BN186"/>
  <c r="BH184"/>
  <c r="BJ184"/>
  <c r="BS184"/>
  <c r="BO184"/>
  <c r="BK184"/>
  <c r="BQ184"/>
  <c r="BM184"/>
  <c r="BI184"/>
  <c r="BT184"/>
  <c r="BP184"/>
  <c r="BL184"/>
  <c r="BR184"/>
  <c r="BN184"/>
  <c r="BH182"/>
  <c r="BS182"/>
  <c r="BO182"/>
  <c r="BK182"/>
  <c r="BJ182"/>
  <c r="BQ182"/>
  <c r="BM182"/>
  <c r="BI182"/>
  <c r="BT182"/>
  <c r="BP182"/>
  <c r="BL182"/>
  <c r="BR182"/>
  <c r="BN182"/>
  <c r="BH180"/>
  <c r="BJ180"/>
  <c r="BS180"/>
  <c r="BO180"/>
  <c r="BK180"/>
  <c r="BQ180"/>
  <c r="BM180"/>
  <c r="BI180"/>
  <c r="BT180"/>
  <c r="BP180"/>
  <c r="BL180"/>
  <c r="BR180"/>
  <c r="BN180"/>
  <c r="BH178"/>
  <c r="BS178"/>
  <c r="BO178"/>
  <c r="BK178"/>
  <c r="BJ178"/>
  <c r="BQ178"/>
  <c r="BM178"/>
  <c r="BI178"/>
  <c r="BT178"/>
  <c r="BP178"/>
  <c r="BL178"/>
  <c r="BR178"/>
  <c r="BN178"/>
  <c r="BH176"/>
  <c r="BJ176"/>
  <c r="BS176"/>
  <c r="BO176"/>
  <c r="BK176"/>
  <c r="BQ176"/>
  <c r="BM176"/>
  <c r="BI176"/>
  <c r="BT176"/>
  <c r="BP176"/>
  <c r="BL176"/>
  <c r="BR176"/>
  <c r="BN176"/>
  <c r="BH174"/>
  <c r="BJ174"/>
  <c r="BN174"/>
  <c r="BR174"/>
  <c r="BI174"/>
  <c r="BM174"/>
  <c r="BQ174"/>
  <c r="BL174"/>
  <c r="BP174"/>
  <c r="BT174"/>
  <c r="BK174"/>
  <c r="BO174"/>
  <c r="BS174"/>
  <c r="BH172"/>
  <c r="BJ172"/>
  <c r="BN172"/>
  <c r="BR172"/>
  <c r="BI172"/>
  <c r="BM172"/>
  <c r="BQ172"/>
  <c r="BL172"/>
  <c r="BP172"/>
  <c r="BT172"/>
  <c r="BK172"/>
  <c r="BO172"/>
  <c r="BS172"/>
  <c r="BH170"/>
  <c r="BJ170"/>
  <c r="BN170"/>
  <c r="BR170"/>
  <c r="BI170"/>
  <c r="BM170"/>
  <c r="BQ170"/>
  <c r="BL170"/>
  <c r="BP170"/>
  <c r="BT170"/>
  <c r="BK170"/>
  <c r="BO170"/>
  <c r="BS170"/>
  <c r="BH168"/>
  <c r="BJ168"/>
  <c r="BN168"/>
  <c r="BR168"/>
  <c r="BI168"/>
  <c r="BM168"/>
  <c r="BQ168"/>
  <c r="BL168"/>
  <c r="BP168"/>
  <c r="BT168"/>
  <c r="BK168"/>
  <c r="BO168"/>
  <c r="BS168"/>
  <c r="BH166"/>
  <c r="BJ166"/>
  <c r="BN166"/>
  <c r="BR166"/>
  <c r="BI166"/>
  <c r="BM166"/>
  <c r="BQ166"/>
  <c r="BL166"/>
  <c r="BP166"/>
  <c r="BT166"/>
  <c r="BK166"/>
  <c r="BO166"/>
  <c r="BS166"/>
  <c r="BH164"/>
  <c r="BJ164"/>
  <c r="BN164"/>
  <c r="BR164"/>
  <c r="BI164"/>
  <c r="BM164"/>
  <c r="BQ164"/>
  <c r="BL164"/>
  <c r="BP164"/>
  <c r="BT164"/>
  <c r="BK164"/>
  <c r="BO164"/>
  <c r="BS164"/>
  <c r="BH162"/>
  <c r="BJ162"/>
  <c r="BN162"/>
  <c r="BR162"/>
  <c r="BI162"/>
  <c r="BM162"/>
  <c r="BQ162"/>
  <c r="BL162"/>
  <c r="BP162"/>
  <c r="BT162"/>
  <c r="BK162"/>
  <c r="BO162"/>
  <c r="BS162"/>
  <c r="BH160"/>
  <c r="BJ160"/>
  <c r="BN160"/>
  <c r="BR160"/>
  <c r="BI160"/>
  <c r="BM160"/>
  <c r="BQ160"/>
  <c r="BL160"/>
  <c r="BP160"/>
  <c r="BT160"/>
  <c r="BK160"/>
  <c r="BO160"/>
  <c r="BS160"/>
  <c r="BH158"/>
  <c r="BJ158"/>
  <c r="BN158"/>
  <c r="BR158"/>
  <c r="BI158"/>
  <c r="BM158"/>
  <c r="BQ158"/>
  <c r="BL158"/>
  <c r="BP158"/>
  <c r="BT158"/>
  <c r="BK158"/>
  <c r="BO158"/>
  <c r="BS158"/>
  <c r="BH156"/>
  <c r="BJ156"/>
  <c r="BN156"/>
  <c r="BR156"/>
  <c r="BI156"/>
  <c r="BM156"/>
  <c r="BQ156"/>
  <c r="BL156"/>
  <c r="BP156"/>
  <c r="BT156"/>
  <c r="BK156"/>
  <c r="BO156"/>
  <c r="BS156"/>
  <c r="BH154"/>
  <c r="BJ154"/>
  <c r="BN154"/>
  <c r="BR154"/>
  <c r="BI154"/>
  <c r="BM154"/>
  <c r="BQ154"/>
  <c r="BL154"/>
  <c r="BP154"/>
  <c r="BT154"/>
  <c r="BK154"/>
  <c r="BO154"/>
  <c r="BS154"/>
  <c r="BH152"/>
  <c r="BJ152"/>
  <c r="BN152"/>
  <c r="BR152"/>
  <c r="BI152"/>
  <c r="BM152"/>
  <c r="BQ152"/>
  <c r="BL152"/>
  <c r="BP152"/>
  <c r="BT152"/>
  <c r="BK152"/>
  <c r="BO152"/>
  <c r="BS152"/>
  <c r="BH150"/>
  <c r="BJ150"/>
  <c r="BN150"/>
  <c r="BR150"/>
  <c r="BI150"/>
  <c r="BM150"/>
  <c r="BQ150"/>
  <c r="BL150"/>
  <c r="BP150"/>
  <c r="BT150"/>
  <c r="BK150"/>
  <c r="BO150"/>
  <c r="BS150"/>
  <c r="BH148"/>
  <c r="BJ148"/>
  <c r="BN148"/>
  <c r="BR148"/>
  <c r="BI148"/>
  <c r="BM148"/>
  <c r="BQ148"/>
  <c r="BL148"/>
  <c r="BP148"/>
  <c r="BT148"/>
  <c r="BK148"/>
  <c r="BO148"/>
  <c r="BS148"/>
  <c r="BH146"/>
  <c r="BJ146"/>
  <c r="BN146"/>
  <c r="BR146"/>
  <c r="BI146"/>
  <c r="BM146"/>
  <c r="BQ146"/>
  <c r="BL146"/>
  <c r="BP146"/>
  <c r="BT146"/>
  <c r="BK146"/>
  <c r="BO146"/>
  <c r="BS146"/>
  <c r="BH144"/>
  <c r="BJ144"/>
  <c r="BN144"/>
  <c r="BR144"/>
  <c r="BI144"/>
  <c r="BM144"/>
  <c r="BQ144"/>
  <c r="BL144"/>
  <c r="BP144"/>
  <c r="BT144"/>
  <c r="BK144"/>
  <c r="BO144"/>
  <c r="BS144"/>
  <c r="BH142"/>
  <c r="BJ142"/>
  <c r="BN142"/>
  <c r="BR142"/>
  <c r="BI142"/>
  <c r="BM142"/>
  <c r="BQ142"/>
  <c r="BL142"/>
  <c r="BP142"/>
  <c r="BT142"/>
  <c r="BK142"/>
  <c r="BO142"/>
  <c r="BS142"/>
  <c r="BH140"/>
  <c r="BJ140"/>
  <c r="BN140"/>
  <c r="BR140"/>
  <c r="BI140"/>
  <c r="BM140"/>
  <c r="BQ140"/>
  <c r="BL140"/>
  <c r="BP140"/>
  <c r="BT140"/>
  <c r="BK140"/>
  <c r="BO140"/>
  <c r="BS140"/>
  <c r="BH138"/>
  <c r="BJ138"/>
  <c r="BN138"/>
  <c r="BR138"/>
  <c r="BI138"/>
  <c r="BM138"/>
  <c r="BQ138"/>
  <c r="BL138"/>
  <c r="BP138"/>
  <c r="BT138"/>
  <c r="BK138"/>
  <c r="BO138"/>
  <c r="BS138"/>
  <c r="BH136"/>
  <c r="BJ136"/>
  <c r="BN136"/>
  <c r="BR136"/>
  <c r="BI136"/>
  <c r="BM136"/>
  <c r="BQ136"/>
  <c r="BL136"/>
  <c r="BP136"/>
  <c r="BT136"/>
  <c r="BK136"/>
  <c r="BO136"/>
  <c r="BS136"/>
  <c r="BH134"/>
  <c r="BJ134"/>
  <c r="BN134"/>
  <c r="BR134"/>
  <c r="BI134"/>
  <c r="BM134"/>
  <c r="BQ134"/>
  <c r="BL134"/>
  <c r="BP134"/>
  <c r="BT134"/>
  <c r="BK134"/>
  <c r="BO134"/>
  <c r="BS134"/>
  <c r="BH132"/>
  <c r="BJ132"/>
  <c r="BN132"/>
  <c r="BR132"/>
  <c r="BI132"/>
  <c r="BM132"/>
  <c r="BQ132"/>
  <c r="BL132"/>
  <c r="BP132"/>
  <c r="BT132"/>
  <c r="BK132"/>
  <c r="BO132"/>
  <c r="BS132"/>
  <c r="BH130"/>
  <c r="BJ130"/>
  <c r="BN130"/>
  <c r="BR130"/>
  <c r="BI130"/>
  <c r="BM130"/>
  <c r="BQ130"/>
  <c r="BL130"/>
  <c r="BP130"/>
  <c r="BT130"/>
  <c r="BK130"/>
  <c r="BO130"/>
  <c r="BS130"/>
  <c r="BH128"/>
  <c r="BJ128"/>
  <c r="BN128"/>
  <c r="BR128"/>
  <c r="BI128"/>
  <c r="BM128"/>
  <c r="BQ128"/>
  <c r="BL128"/>
  <c r="BP128"/>
  <c r="BT128"/>
  <c r="BK128"/>
  <c r="BO128"/>
  <c r="BS128"/>
  <c r="BH126"/>
  <c r="BJ126"/>
  <c r="BN126"/>
  <c r="BR126"/>
  <c r="BI126"/>
  <c r="BM126"/>
  <c r="BQ126"/>
  <c r="BL126"/>
  <c r="BP126"/>
  <c r="BT126"/>
  <c r="BK126"/>
  <c r="BO126"/>
  <c r="BS126"/>
  <c r="BH124"/>
  <c r="BJ124"/>
  <c r="BN124"/>
  <c r="BR124"/>
  <c r="BI124"/>
  <c r="BM124"/>
  <c r="BQ124"/>
  <c r="BL124"/>
  <c r="BP124"/>
  <c r="BT124"/>
  <c r="BK124"/>
  <c r="BO124"/>
  <c r="BS124"/>
  <c r="BH122"/>
  <c r="BJ122"/>
  <c r="BN122"/>
  <c r="BR122"/>
  <c r="BI122"/>
  <c r="BM122"/>
  <c r="BQ122"/>
  <c r="BL122"/>
  <c r="BP122"/>
  <c r="BT122"/>
  <c r="BK122"/>
  <c r="BO122"/>
  <c r="BS122"/>
  <c r="BH120"/>
  <c r="BJ120"/>
  <c r="BN120"/>
  <c r="BR120"/>
  <c r="BI120"/>
  <c r="BM120"/>
  <c r="BQ120"/>
  <c r="BL120"/>
  <c r="BP120"/>
  <c r="BT120"/>
  <c r="BK120"/>
  <c r="BO120"/>
  <c r="BS120"/>
  <c r="BH118"/>
  <c r="BJ118"/>
  <c r="BN118"/>
  <c r="BR118"/>
  <c r="BI118"/>
  <c r="BM118"/>
  <c r="BQ118"/>
  <c r="BL118"/>
  <c r="BP118"/>
  <c r="BT118"/>
  <c r="BK118"/>
  <c r="BO118"/>
  <c r="BS118"/>
  <c r="BH116"/>
  <c r="BJ116"/>
  <c r="BN116"/>
  <c r="BR116"/>
  <c r="BI116"/>
  <c r="BM116"/>
  <c r="BQ116"/>
  <c r="BL116"/>
  <c r="BP116"/>
  <c r="BT116"/>
  <c r="BK116"/>
  <c r="BO116"/>
  <c r="BS116"/>
  <c r="BH114"/>
  <c r="BJ114"/>
  <c r="BN114"/>
  <c r="BR114"/>
  <c r="BI114"/>
  <c r="BM114"/>
  <c r="BQ114"/>
  <c r="BL114"/>
  <c r="BP114"/>
  <c r="BT114"/>
  <c r="BK114"/>
  <c r="BO114"/>
  <c r="BS114"/>
  <c r="BH112"/>
  <c r="BJ112"/>
  <c r="BN112"/>
  <c r="BR112"/>
  <c r="BI112"/>
  <c r="BM112"/>
  <c r="BQ112"/>
  <c r="BL112"/>
  <c r="BP112"/>
  <c r="BT112"/>
  <c r="BK112"/>
  <c r="BO112"/>
  <c r="BS112"/>
  <c r="BH110"/>
  <c r="BJ110"/>
  <c r="BN110"/>
  <c r="BR110"/>
  <c r="BI110"/>
  <c r="BM110"/>
  <c r="BQ110"/>
  <c r="BL110"/>
  <c r="BP110"/>
  <c r="BT110"/>
  <c r="BK110"/>
  <c r="BO110"/>
  <c r="BS110"/>
  <c r="BH108"/>
  <c r="BJ108"/>
  <c r="BN108"/>
  <c r="BR108"/>
  <c r="BI108"/>
  <c r="BM108"/>
  <c r="BQ108"/>
  <c r="BL108"/>
  <c r="BP108"/>
  <c r="BT108"/>
  <c r="BK108"/>
  <c r="BO108"/>
  <c r="BS108"/>
  <c r="BH106"/>
  <c r="BJ106"/>
  <c r="BN106"/>
  <c r="BR106"/>
  <c r="BI106"/>
  <c r="BM106"/>
  <c r="BQ106"/>
  <c r="BL106"/>
  <c r="BP106"/>
  <c r="BT106"/>
  <c r="BK106"/>
  <c r="BO106"/>
  <c r="BS106"/>
  <c r="BH104"/>
  <c r="BJ104"/>
  <c r="BN104"/>
  <c r="BR104"/>
  <c r="BI104"/>
  <c r="BM104"/>
  <c r="BQ104"/>
  <c r="BL104"/>
  <c r="BP104"/>
  <c r="BT104"/>
  <c r="BK104"/>
  <c r="BO104"/>
  <c r="BS104"/>
  <c r="BH102"/>
  <c r="BJ102"/>
  <c r="BN102"/>
  <c r="BR102"/>
  <c r="BI102"/>
  <c r="BM102"/>
  <c r="BQ102"/>
  <c r="BL102"/>
  <c r="BP102"/>
  <c r="BT102"/>
  <c r="BK102"/>
  <c r="BO102"/>
  <c r="BS102"/>
  <c r="BH100"/>
  <c r="BJ100"/>
  <c r="BN100"/>
  <c r="BR100"/>
  <c r="BI100"/>
  <c r="BM100"/>
  <c r="BQ100"/>
  <c r="BL100"/>
  <c r="BP100"/>
  <c r="BT100"/>
  <c r="BK100"/>
  <c r="BO100"/>
  <c r="BS100"/>
  <c r="BH98"/>
  <c r="BJ98"/>
  <c r="BN98"/>
  <c r="BR98"/>
  <c r="BI98"/>
  <c r="BM98"/>
  <c r="BQ98"/>
  <c r="BL98"/>
  <c r="BP98"/>
  <c r="BT98"/>
  <c r="BK98"/>
  <c r="BO98"/>
  <c r="BS98"/>
  <c r="BH96"/>
  <c r="BJ96"/>
  <c r="BN96"/>
  <c r="BR96"/>
  <c r="BI96"/>
  <c r="BM96"/>
  <c r="BQ96"/>
  <c r="BL96"/>
  <c r="BP96"/>
  <c r="BT96"/>
  <c r="BK96"/>
  <c r="BO96"/>
  <c r="BS96"/>
  <c r="BH94"/>
  <c r="BJ94"/>
  <c r="BN94"/>
  <c r="BR94"/>
  <c r="BI94"/>
  <c r="BM94"/>
  <c r="BQ94"/>
  <c r="BL94"/>
  <c r="BP94"/>
  <c r="BT94"/>
  <c r="BK94"/>
  <c r="BO94"/>
  <c r="BS94"/>
  <c r="BH92"/>
  <c r="BJ92"/>
  <c r="BN92"/>
  <c r="BR92"/>
  <c r="BI92"/>
  <c r="BM92"/>
  <c r="BQ92"/>
  <c r="BL92"/>
  <c r="BP92"/>
  <c r="BT92"/>
  <c r="BK92"/>
  <c r="BO92"/>
  <c r="BS92"/>
  <c r="BH90"/>
  <c r="BI90"/>
  <c r="BM90"/>
  <c r="BQ90"/>
  <c r="BL90"/>
  <c r="BP90"/>
  <c r="BT90"/>
  <c r="BK90"/>
  <c r="BO90"/>
  <c r="BJ90"/>
  <c r="BN90"/>
  <c r="BR90"/>
  <c r="BS90"/>
  <c r="BH88"/>
  <c r="BI88"/>
  <c r="BM88"/>
  <c r="BQ88"/>
  <c r="BJ88"/>
  <c r="BN88"/>
  <c r="BR88"/>
  <c r="BK88"/>
  <c r="BO88"/>
  <c r="BS88"/>
  <c r="BL88"/>
  <c r="BP88"/>
  <c r="BT88"/>
  <c r="BH86"/>
  <c r="BI86"/>
  <c r="BM86"/>
  <c r="BQ86"/>
  <c r="BJ86"/>
  <c r="BN86"/>
  <c r="BR86"/>
  <c r="BK86"/>
  <c r="BO86"/>
  <c r="BS86"/>
  <c r="BL86"/>
  <c r="BP86"/>
  <c r="BT86"/>
  <c r="BH84"/>
  <c r="BI84"/>
  <c r="BM84"/>
  <c r="BQ84"/>
  <c r="BJ84"/>
  <c r="BN84"/>
  <c r="BR84"/>
  <c r="BK84"/>
  <c r="BO84"/>
  <c r="BS84"/>
  <c r="BL84"/>
  <c r="BP84"/>
  <c r="BT84"/>
  <c r="BH82"/>
  <c r="BI82"/>
  <c r="BM82"/>
  <c r="BQ82"/>
  <c r="BJ82"/>
  <c r="BN82"/>
  <c r="BR82"/>
  <c r="BK82"/>
  <c r="BO82"/>
  <c r="BS82"/>
  <c r="BL82"/>
  <c r="BP82"/>
  <c r="BT82"/>
  <c r="BH80"/>
  <c r="BI80"/>
  <c r="BM80"/>
  <c r="BQ80"/>
  <c r="BJ80"/>
  <c r="BN80"/>
  <c r="BR80"/>
  <c r="BK80"/>
  <c r="BO80"/>
  <c r="BS80"/>
  <c r="BL80"/>
  <c r="BP80"/>
  <c r="BT80"/>
  <c r="BH78"/>
  <c r="BI78"/>
  <c r="BM78"/>
  <c r="BQ78"/>
  <c r="BJ78"/>
  <c r="BN78"/>
  <c r="BR78"/>
  <c r="BK78"/>
  <c r="BO78"/>
  <c r="BS78"/>
  <c r="BL78"/>
  <c r="BP78"/>
  <c r="BT78"/>
  <c r="BH76"/>
  <c r="BI76"/>
  <c r="BM76"/>
  <c r="BQ76"/>
  <c r="BJ76"/>
  <c r="BN76"/>
  <c r="BR76"/>
  <c r="BK76"/>
  <c r="BO76"/>
  <c r="BS76"/>
  <c r="BL76"/>
  <c r="BP76"/>
  <c r="BT76"/>
  <c r="BH74"/>
  <c r="BI74"/>
  <c r="BM74"/>
  <c r="BQ74"/>
  <c r="BJ74"/>
  <c r="BN74"/>
  <c r="BR74"/>
  <c r="BK74"/>
  <c r="BO74"/>
  <c r="BS74"/>
  <c r="BL74"/>
  <c r="BP74"/>
  <c r="BT74"/>
  <c r="BH72"/>
  <c r="BI72"/>
  <c r="BM72"/>
  <c r="BQ72"/>
  <c r="BJ72"/>
  <c r="BN72"/>
  <c r="BR72"/>
  <c r="BK72"/>
  <c r="BO72"/>
  <c r="BS72"/>
  <c r="BL72"/>
  <c r="BP72"/>
  <c r="BT72"/>
  <c r="BH70"/>
  <c r="BI70"/>
  <c r="BM70"/>
  <c r="BQ70"/>
  <c r="BJ70"/>
  <c r="BN70"/>
  <c r="BR70"/>
  <c r="BK70"/>
  <c r="BO70"/>
  <c r="BS70"/>
  <c r="BL70"/>
  <c r="BP70"/>
  <c r="BT70"/>
  <c r="BH68"/>
  <c r="BI68"/>
  <c r="BM68"/>
  <c r="BQ68"/>
  <c r="BJ68"/>
  <c r="BN68"/>
  <c r="BR68"/>
  <c r="BK68"/>
  <c r="BO68"/>
  <c r="BS68"/>
  <c r="BL68"/>
  <c r="BP68"/>
  <c r="BT68"/>
  <c r="BH66"/>
  <c r="BI66"/>
  <c r="BM66"/>
  <c r="BQ66"/>
  <c r="BJ66"/>
  <c r="BN66"/>
  <c r="BR66"/>
  <c r="BK66"/>
  <c r="BO66"/>
  <c r="BS66"/>
  <c r="BL66"/>
  <c r="BP66"/>
  <c r="BT66"/>
  <c r="BH64"/>
  <c r="BI64"/>
  <c r="BM64"/>
  <c r="BQ64"/>
  <c r="BJ64"/>
  <c r="BN64"/>
  <c r="BR64"/>
  <c r="BK64"/>
  <c r="BO64"/>
  <c r="BS64"/>
  <c r="BL64"/>
  <c r="BP64"/>
  <c r="BT64"/>
  <c r="BH62"/>
  <c r="BI62"/>
  <c r="BM62"/>
  <c r="BQ62"/>
  <c r="BJ62"/>
  <c r="BN62"/>
  <c r="BR62"/>
  <c r="BK62"/>
  <c r="BO62"/>
  <c r="BS62"/>
  <c r="BL62"/>
  <c r="BP62"/>
  <c r="BT62"/>
  <c r="BH60"/>
  <c r="BI60"/>
  <c r="BM60"/>
  <c r="BQ60"/>
  <c r="BJ60"/>
  <c r="BN60"/>
  <c r="BR60"/>
  <c r="BK60"/>
  <c r="BO60"/>
  <c r="BS60"/>
  <c r="BL60"/>
  <c r="BP60"/>
  <c r="BT60"/>
  <c r="BH58"/>
  <c r="BI58"/>
  <c r="BM58"/>
  <c r="BQ58"/>
  <c r="BJ58"/>
  <c r="BN58"/>
  <c r="BR58"/>
  <c r="BK58"/>
  <c r="BO58"/>
  <c r="BS58"/>
  <c r="BL58"/>
  <c r="BP58"/>
  <c r="BT58"/>
  <c r="BH56"/>
  <c r="BI56"/>
  <c r="BM56"/>
  <c r="BQ56"/>
  <c r="BJ56"/>
  <c r="BN56"/>
  <c r="BR56"/>
  <c r="BK56"/>
  <c r="BO56"/>
  <c r="BS56"/>
  <c r="BL56"/>
  <c r="BP56"/>
  <c r="BT56"/>
  <c r="BH54"/>
  <c r="BI54"/>
  <c r="BM54"/>
  <c r="BQ54"/>
  <c r="BJ54"/>
  <c r="BN54"/>
  <c r="BR54"/>
  <c r="BK54"/>
  <c r="BO54"/>
  <c r="BS54"/>
  <c r="BL54"/>
  <c r="BP54"/>
  <c r="BT54"/>
  <c r="BH52"/>
  <c r="BI52"/>
  <c r="BM52"/>
  <c r="BQ52"/>
  <c r="BJ52"/>
  <c r="BN52"/>
  <c r="BR52"/>
  <c r="BK52"/>
  <c r="BO52"/>
  <c r="BS52"/>
  <c r="BL52"/>
  <c r="BP52"/>
  <c r="BT52"/>
  <c r="BH50"/>
  <c r="BI50"/>
  <c r="BM50"/>
  <c r="BQ50"/>
  <c r="BJ50"/>
  <c r="BR50"/>
  <c r="BP50"/>
  <c r="BK50"/>
  <c r="BO50"/>
  <c r="BS50"/>
  <c r="BN50"/>
  <c r="BL50"/>
  <c r="BT50"/>
  <c r="BH48"/>
  <c r="BI48"/>
  <c r="BM48"/>
  <c r="BQ48"/>
  <c r="BJ48"/>
  <c r="BR48"/>
  <c r="BP48"/>
  <c r="BK48"/>
  <c r="BO48"/>
  <c r="BS48"/>
  <c r="BN48"/>
  <c r="BL48"/>
  <c r="BT48"/>
  <c r="BH46"/>
  <c r="BI46"/>
  <c r="BM46"/>
  <c r="BQ46"/>
  <c r="BJ46"/>
  <c r="BR46"/>
  <c r="BP46"/>
  <c r="BK46"/>
  <c r="BO46"/>
  <c r="BS46"/>
  <c r="BN46"/>
  <c r="BL46"/>
  <c r="BT46"/>
  <c r="BH44"/>
  <c r="BI44"/>
  <c r="BM44"/>
  <c r="BQ44"/>
  <c r="BJ44"/>
  <c r="BN44"/>
  <c r="BR44"/>
  <c r="BK44"/>
  <c r="BO44"/>
  <c r="BS44"/>
  <c r="BL44"/>
  <c r="BP44"/>
  <c r="BT44"/>
  <c r="BH42"/>
  <c r="BI42"/>
  <c r="BM42"/>
  <c r="BQ42"/>
  <c r="BJ42"/>
  <c r="BN42"/>
  <c r="BR42"/>
  <c r="BK42"/>
  <c r="BO42"/>
  <c r="BS42"/>
  <c r="BL42"/>
  <c r="BP42"/>
  <c r="BT42"/>
  <c r="BH40"/>
  <c r="BI40"/>
  <c r="BM40"/>
  <c r="BQ40"/>
  <c r="BJ40"/>
  <c r="BN40"/>
  <c r="BR40"/>
  <c r="BK40"/>
  <c r="BO40"/>
  <c r="BS40"/>
  <c r="BL40"/>
  <c r="BP40"/>
  <c r="BT40"/>
  <c r="BH38"/>
  <c r="BI38"/>
  <c r="BM38"/>
  <c r="BQ38"/>
  <c r="BJ38"/>
  <c r="BN38"/>
  <c r="BR38"/>
  <c r="BK38"/>
  <c r="BO38"/>
  <c r="BS38"/>
  <c r="BL38"/>
  <c r="BP38"/>
  <c r="BT38"/>
  <c r="BH36"/>
  <c r="BI36"/>
  <c r="BM36"/>
  <c r="BQ36"/>
  <c r="BJ36"/>
  <c r="BN36"/>
  <c r="BR36"/>
  <c r="BK36"/>
  <c r="BO36"/>
  <c r="BS36"/>
  <c r="BL36"/>
  <c r="BP36"/>
  <c r="BT36"/>
  <c r="BH34"/>
  <c r="BI34"/>
  <c r="BM34"/>
  <c r="BQ34"/>
  <c r="BJ34"/>
  <c r="BN34"/>
  <c r="BR34"/>
  <c r="BK34"/>
  <c r="BO34"/>
  <c r="BS34"/>
  <c r="BL34"/>
  <c r="BP34"/>
  <c r="BT34"/>
  <c r="BH32"/>
  <c r="BI32"/>
  <c r="BM32"/>
  <c r="BQ32"/>
  <c r="BJ32"/>
  <c r="BN32"/>
  <c r="BR32"/>
  <c r="BK32"/>
  <c r="BO32"/>
  <c r="BS32"/>
  <c r="BL32"/>
  <c r="BP32"/>
  <c r="BT32"/>
  <c r="BH30"/>
  <c r="BI30"/>
  <c r="BM30"/>
  <c r="BQ30"/>
  <c r="BJ30"/>
  <c r="BN30"/>
  <c r="BR30"/>
  <c r="BK30"/>
  <c r="BO30"/>
  <c r="BS30"/>
  <c r="BL30"/>
  <c r="BP30"/>
  <c r="BT30"/>
  <c r="BH29"/>
  <c r="BJ29"/>
  <c r="BN29"/>
  <c r="BR29"/>
  <c r="BI29"/>
  <c r="BM29"/>
  <c r="BQ29"/>
  <c r="BL29"/>
  <c r="BP29"/>
  <c r="BT29"/>
  <c r="BK29"/>
  <c r="BO29"/>
  <c r="BS29"/>
  <c r="BH28"/>
  <c r="BI28"/>
  <c r="BM28"/>
  <c r="BQ28"/>
  <c r="BJ28"/>
  <c r="BN28"/>
  <c r="BR28"/>
  <c r="BK28"/>
  <c r="BO28"/>
  <c r="BS28"/>
  <c r="BL28"/>
  <c r="BP28"/>
  <c r="BT28"/>
  <c r="BH27"/>
  <c r="BJ27"/>
  <c r="BN27"/>
  <c r="BR27"/>
  <c r="BI27"/>
  <c r="BM27"/>
  <c r="BQ27"/>
  <c r="BL27"/>
  <c r="BP27"/>
  <c r="BT27"/>
  <c r="BK27"/>
  <c r="BO27"/>
  <c r="BS27"/>
  <c r="BH26"/>
  <c r="BI26"/>
  <c r="BM26"/>
  <c r="BQ26"/>
  <c r="BJ26"/>
  <c r="BN26"/>
  <c r="BR26"/>
  <c r="BK26"/>
  <c r="BO26"/>
  <c r="BS26"/>
  <c r="BL26"/>
  <c r="BP26"/>
  <c r="BT26"/>
  <c r="BH25"/>
  <c r="BJ25"/>
  <c r="BN25"/>
  <c r="BR25"/>
  <c r="BI25"/>
  <c r="BM25"/>
  <c r="BQ25"/>
  <c r="BL25"/>
  <c r="BP25"/>
  <c r="BT25"/>
  <c r="BK25"/>
  <c r="BO25"/>
  <c r="BS25"/>
  <c r="BH191"/>
  <c r="BT191"/>
  <c r="BP191"/>
  <c r="BL191"/>
  <c r="BI191"/>
  <c r="BR191"/>
  <c r="BN191"/>
  <c r="BJ191"/>
  <c r="BQ191"/>
  <c r="BM191"/>
  <c r="BS191"/>
  <c r="BO191"/>
  <c r="BK191"/>
  <c r="BH189"/>
  <c r="BI189"/>
  <c r="BT189"/>
  <c r="BP189"/>
  <c r="BL189"/>
  <c r="BR189"/>
  <c r="BN189"/>
  <c r="BJ189"/>
  <c r="BQ189"/>
  <c r="BM189"/>
  <c r="BS189"/>
  <c r="BO189"/>
  <c r="BK189"/>
  <c r="BH187"/>
  <c r="BT187"/>
  <c r="BP187"/>
  <c r="BL187"/>
  <c r="BI187"/>
  <c r="BR187"/>
  <c r="BN187"/>
  <c r="BJ187"/>
  <c r="BQ187"/>
  <c r="BM187"/>
  <c r="BS187"/>
  <c r="BO187"/>
  <c r="BK187"/>
  <c r="BH185"/>
  <c r="BI185"/>
  <c r="BT185"/>
  <c r="BP185"/>
  <c r="BL185"/>
  <c r="BR185"/>
  <c r="BN185"/>
  <c r="BJ185"/>
  <c r="BQ185"/>
  <c r="BM185"/>
  <c r="BS185"/>
  <c r="BO185"/>
  <c r="BK185"/>
  <c r="BH183"/>
  <c r="BT183"/>
  <c r="BP183"/>
  <c r="BL183"/>
  <c r="BI183"/>
  <c r="BR183"/>
  <c r="BN183"/>
  <c r="BJ183"/>
  <c r="BQ183"/>
  <c r="BM183"/>
  <c r="BS183"/>
  <c r="BO183"/>
  <c r="BK183"/>
  <c r="BH181"/>
  <c r="BI181"/>
  <c r="BT181"/>
  <c r="BP181"/>
  <c r="BL181"/>
  <c r="BR181"/>
  <c r="BN181"/>
  <c r="BJ181"/>
  <c r="BQ181"/>
  <c r="BM181"/>
  <c r="BS181"/>
  <c r="BO181"/>
  <c r="BK181"/>
  <c r="BH179"/>
  <c r="BT179"/>
  <c r="BP179"/>
  <c r="BL179"/>
  <c r="BI179"/>
  <c r="BR179"/>
  <c r="BN179"/>
  <c r="BJ179"/>
  <c r="BQ179"/>
  <c r="BM179"/>
  <c r="BS179"/>
  <c r="BO179"/>
  <c r="BK179"/>
  <c r="BH177"/>
  <c r="BI177"/>
  <c r="BT177"/>
  <c r="BP177"/>
  <c r="BL177"/>
  <c r="BR177"/>
  <c r="BN177"/>
  <c r="BJ177"/>
  <c r="BQ177"/>
  <c r="BM177"/>
  <c r="BS177"/>
  <c r="BO177"/>
  <c r="BK177"/>
  <c r="BH175"/>
  <c r="BT175"/>
  <c r="BK175"/>
  <c r="BO175"/>
  <c r="BS175"/>
  <c r="BL175"/>
  <c r="BP175"/>
  <c r="BI175"/>
  <c r="BM175"/>
  <c r="BQ175"/>
  <c r="BJ175"/>
  <c r="BN175"/>
  <c r="BR175"/>
  <c r="BH173"/>
  <c r="BI173"/>
  <c r="BM173"/>
  <c r="BQ173"/>
  <c r="BJ173"/>
  <c r="BN173"/>
  <c r="BR173"/>
  <c r="BK173"/>
  <c r="BO173"/>
  <c r="BS173"/>
  <c r="BL173"/>
  <c r="BP173"/>
  <c r="BT173"/>
  <c r="BH171"/>
  <c r="BI171"/>
  <c r="BM171"/>
  <c r="BQ171"/>
  <c r="BJ171"/>
  <c r="BN171"/>
  <c r="BR171"/>
  <c r="BK171"/>
  <c r="BO171"/>
  <c r="BS171"/>
  <c r="BL171"/>
  <c r="BP171"/>
  <c r="BT171"/>
  <c r="BH169"/>
  <c r="BI169"/>
  <c r="BM169"/>
  <c r="BQ169"/>
  <c r="BJ169"/>
  <c r="BN169"/>
  <c r="BR169"/>
  <c r="BK169"/>
  <c r="BO169"/>
  <c r="BS169"/>
  <c r="BL169"/>
  <c r="BP169"/>
  <c r="BT169"/>
  <c r="BH167"/>
  <c r="BI167"/>
  <c r="BM167"/>
  <c r="BQ167"/>
  <c r="BJ167"/>
  <c r="BN167"/>
  <c r="BR167"/>
  <c r="BK167"/>
  <c r="BO167"/>
  <c r="BS167"/>
  <c r="BL167"/>
  <c r="BP167"/>
  <c r="BT167"/>
  <c r="BH165"/>
  <c r="BI165"/>
  <c r="BM165"/>
  <c r="BQ165"/>
  <c r="BJ165"/>
  <c r="BN165"/>
  <c r="BR165"/>
  <c r="BK165"/>
  <c r="BO165"/>
  <c r="BS165"/>
  <c r="BL165"/>
  <c r="BP165"/>
  <c r="BT165"/>
  <c r="BH163"/>
  <c r="BI163"/>
  <c r="BM163"/>
  <c r="BQ163"/>
  <c r="BJ163"/>
  <c r="BN163"/>
  <c r="BR163"/>
  <c r="BK163"/>
  <c r="BO163"/>
  <c r="BS163"/>
  <c r="BL163"/>
  <c r="BP163"/>
  <c r="BT163"/>
  <c r="BH161"/>
  <c r="BI161"/>
  <c r="BM161"/>
  <c r="BQ161"/>
  <c r="BJ161"/>
  <c r="BN161"/>
  <c r="BR161"/>
  <c r="BK161"/>
  <c r="BO161"/>
  <c r="BS161"/>
  <c r="BL161"/>
  <c r="BP161"/>
  <c r="BT161"/>
  <c r="BH159"/>
  <c r="BI159"/>
  <c r="BM159"/>
  <c r="BQ159"/>
  <c r="BJ159"/>
  <c r="BN159"/>
  <c r="BR159"/>
  <c r="BK159"/>
  <c r="BO159"/>
  <c r="BS159"/>
  <c r="BL159"/>
  <c r="BP159"/>
  <c r="BT159"/>
  <c r="BH157"/>
  <c r="BI157"/>
  <c r="BM157"/>
  <c r="BQ157"/>
  <c r="BJ157"/>
  <c r="BN157"/>
  <c r="BR157"/>
  <c r="BK157"/>
  <c r="BO157"/>
  <c r="BS157"/>
  <c r="BL157"/>
  <c r="BP157"/>
  <c r="BT157"/>
  <c r="BH155"/>
  <c r="BI155"/>
  <c r="BM155"/>
  <c r="BQ155"/>
  <c r="BJ155"/>
  <c r="BN155"/>
  <c r="BR155"/>
  <c r="BK155"/>
  <c r="BO155"/>
  <c r="BS155"/>
  <c r="BL155"/>
  <c r="BP155"/>
  <c r="BT155"/>
  <c r="BH153"/>
  <c r="BI153"/>
  <c r="BM153"/>
  <c r="BQ153"/>
  <c r="BJ153"/>
  <c r="BN153"/>
  <c r="BR153"/>
  <c r="BK153"/>
  <c r="BO153"/>
  <c r="BS153"/>
  <c r="BL153"/>
  <c r="BP153"/>
  <c r="BT153"/>
  <c r="BH151"/>
  <c r="BI151"/>
  <c r="BM151"/>
  <c r="BQ151"/>
  <c r="BJ151"/>
  <c r="BN151"/>
  <c r="BR151"/>
  <c r="BK151"/>
  <c r="BO151"/>
  <c r="BS151"/>
  <c r="BL151"/>
  <c r="BP151"/>
  <c r="BT151"/>
  <c r="BH149"/>
  <c r="BI149"/>
  <c r="BM149"/>
  <c r="BQ149"/>
  <c r="BJ149"/>
  <c r="BN149"/>
  <c r="BR149"/>
  <c r="BK149"/>
  <c r="BO149"/>
  <c r="BS149"/>
  <c r="BL149"/>
  <c r="BP149"/>
  <c r="BT149"/>
  <c r="BH147"/>
  <c r="BI147"/>
  <c r="BM147"/>
  <c r="BQ147"/>
  <c r="BJ147"/>
  <c r="BN147"/>
  <c r="BR147"/>
  <c r="BK147"/>
  <c r="BO147"/>
  <c r="BS147"/>
  <c r="BL147"/>
  <c r="BP147"/>
  <c r="BT147"/>
  <c r="BH145"/>
  <c r="BI145"/>
  <c r="BM145"/>
  <c r="BQ145"/>
  <c r="BJ145"/>
  <c r="BN145"/>
  <c r="BR145"/>
  <c r="BK145"/>
  <c r="BO145"/>
  <c r="BS145"/>
  <c r="BL145"/>
  <c r="BP145"/>
  <c r="BT145"/>
  <c r="BH143"/>
  <c r="BI143"/>
  <c r="BM143"/>
  <c r="BQ143"/>
  <c r="BJ143"/>
  <c r="BN143"/>
  <c r="BR143"/>
  <c r="BK143"/>
  <c r="BO143"/>
  <c r="BS143"/>
  <c r="BL143"/>
  <c r="BP143"/>
  <c r="BT143"/>
  <c r="BH141"/>
  <c r="BI141"/>
  <c r="BM141"/>
  <c r="BQ141"/>
  <c r="BJ141"/>
  <c r="BN141"/>
  <c r="BR141"/>
  <c r="BK141"/>
  <c r="BO141"/>
  <c r="BS141"/>
  <c r="BL141"/>
  <c r="BP141"/>
  <c r="BT141"/>
  <c r="BH139"/>
  <c r="BI139"/>
  <c r="BM139"/>
  <c r="BQ139"/>
  <c r="BJ139"/>
  <c r="BN139"/>
  <c r="BR139"/>
  <c r="BK139"/>
  <c r="BO139"/>
  <c r="BS139"/>
  <c r="BL139"/>
  <c r="BP139"/>
  <c r="BT139"/>
  <c r="BH137"/>
  <c r="BI137"/>
  <c r="BM137"/>
  <c r="BQ137"/>
  <c r="BJ137"/>
  <c r="BN137"/>
  <c r="BR137"/>
  <c r="BK137"/>
  <c r="BO137"/>
  <c r="BS137"/>
  <c r="BL137"/>
  <c r="BP137"/>
  <c r="BT137"/>
  <c r="BH135"/>
  <c r="BI135"/>
  <c r="BM135"/>
  <c r="BQ135"/>
  <c r="BJ135"/>
  <c r="BN135"/>
  <c r="BR135"/>
  <c r="BK135"/>
  <c r="BO135"/>
  <c r="BS135"/>
  <c r="BL135"/>
  <c r="BP135"/>
  <c r="BT135"/>
  <c r="BH133"/>
  <c r="BI133"/>
  <c r="BM133"/>
  <c r="BQ133"/>
  <c r="BJ133"/>
  <c r="BN133"/>
  <c r="BR133"/>
  <c r="BK133"/>
  <c r="BO133"/>
  <c r="BS133"/>
  <c r="BL133"/>
  <c r="BP133"/>
  <c r="BT133"/>
  <c r="BH131"/>
  <c r="BI131"/>
  <c r="BM131"/>
  <c r="BQ131"/>
  <c r="BJ131"/>
  <c r="BN131"/>
  <c r="BR131"/>
  <c r="BK131"/>
  <c r="BO131"/>
  <c r="BS131"/>
  <c r="BL131"/>
  <c r="BP131"/>
  <c r="BT131"/>
  <c r="BH129"/>
  <c r="BI129"/>
  <c r="BM129"/>
  <c r="BQ129"/>
  <c r="BJ129"/>
  <c r="BN129"/>
  <c r="BR129"/>
  <c r="BK129"/>
  <c r="BO129"/>
  <c r="BS129"/>
  <c r="BL129"/>
  <c r="BP129"/>
  <c r="BT129"/>
  <c r="BH127"/>
  <c r="BI127"/>
  <c r="BM127"/>
  <c r="BQ127"/>
  <c r="BJ127"/>
  <c r="BN127"/>
  <c r="BR127"/>
  <c r="BK127"/>
  <c r="BO127"/>
  <c r="BS127"/>
  <c r="BL127"/>
  <c r="BP127"/>
  <c r="BT127"/>
  <c r="BH125"/>
  <c r="BI125"/>
  <c r="BM125"/>
  <c r="BQ125"/>
  <c r="BJ125"/>
  <c r="BN125"/>
  <c r="BR125"/>
  <c r="BK125"/>
  <c r="BO125"/>
  <c r="BS125"/>
  <c r="BL125"/>
  <c r="BP125"/>
  <c r="BT125"/>
  <c r="BH123"/>
  <c r="BI123"/>
  <c r="BM123"/>
  <c r="BQ123"/>
  <c r="BJ123"/>
  <c r="BN123"/>
  <c r="BR123"/>
  <c r="BK123"/>
  <c r="BO123"/>
  <c r="BS123"/>
  <c r="BL123"/>
  <c r="BP123"/>
  <c r="BT123"/>
  <c r="BH121"/>
  <c r="BI121"/>
  <c r="BM121"/>
  <c r="BQ121"/>
  <c r="BJ121"/>
  <c r="BN121"/>
  <c r="BR121"/>
  <c r="BK121"/>
  <c r="BO121"/>
  <c r="BS121"/>
  <c r="BL121"/>
  <c r="BP121"/>
  <c r="BT121"/>
  <c r="BH119"/>
  <c r="BI119"/>
  <c r="BM119"/>
  <c r="BQ119"/>
  <c r="BJ119"/>
  <c r="BN119"/>
  <c r="BR119"/>
  <c r="BK119"/>
  <c r="BO119"/>
  <c r="BS119"/>
  <c r="BL119"/>
  <c r="BP119"/>
  <c r="BT119"/>
  <c r="BH117"/>
  <c r="BI117"/>
  <c r="BM117"/>
  <c r="BQ117"/>
  <c r="BJ117"/>
  <c r="BN117"/>
  <c r="BR117"/>
  <c r="BK117"/>
  <c r="BO117"/>
  <c r="BS117"/>
  <c r="BL117"/>
  <c r="BP117"/>
  <c r="BT117"/>
  <c r="BH115"/>
  <c r="BI115"/>
  <c r="BM115"/>
  <c r="BQ115"/>
  <c r="BJ115"/>
  <c r="BN115"/>
  <c r="BR115"/>
  <c r="BK115"/>
  <c r="BO115"/>
  <c r="BS115"/>
  <c r="BL115"/>
  <c r="BP115"/>
  <c r="BT115"/>
  <c r="BH113"/>
  <c r="BI113"/>
  <c r="BM113"/>
  <c r="BQ113"/>
  <c r="BJ113"/>
  <c r="BN113"/>
  <c r="BR113"/>
  <c r="BK113"/>
  <c r="BO113"/>
  <c r="BS113"/>
  <c r="BL113"/>
  <c r="BP113"/>
  <c r="BT113"/>
  <c r="BH111"/>
  <c r="BI111"/>
  <c r="BM111"/>
  <c r="BQ111"/>
  <c r="BJ111"/>
  <c r="BN111"/>
  <c r="BR111"/>
  <c r="BK111"/>
  <c r="BO111"/>
  <c r="BS111"/>
  <c r="BL111"/>
  <c r="BP111"/>
  <c r="BT111"/>
  <c r="BH109"/>
  <c r="BI109"/>
  <c r="BM109"/>
  <c r="BQ109"/>
  <c r="BJ109"/>
  <c r="BN109"/>
  <c r="BR109"/>
  <c r="BK109"/>
  <c r="BO109"/>
  <c r="BS109"/>
  <c r="BL109"/>
  <c r="BP109"/>
  <c r="BT109"/>
  <c r="BH107"/>
  <c r="BI107"/>
  <c r="BM107"/>
  <c r="BQ107"/>
  <c r="BJ107"/>
  <c r="BN107"/>
  <c r="BR107"/>
  <c r="BK107"/>
  <c r="BO107"/>
  <c r="BS107"/>
  <c r="BL107"/>
  <c r="BP107"/>
  <c r="BT107"/>
  <c r="BH105"/>
  <c r="BI105"/>
  <c r="BM105"/>
  <c r="BQ105"/>
  <c r="BJ105"/>
  <c r="BN105"/>
  <c r="BR105"/>
  <c r="BK105"/>
  <c r="BO105"/>
  <c r="BS105"/>
  <c r="BL105"/>
  <c r="BP105"/>
  <c r="BT105"/>
  <c r="BH103"/>
  <c r="BI103"/>
  <c r="BM103"/>
  <c r="BQ103"/>
  <c r="BJ103"/>
  <c r="BN103"/>
  <c r="BR103"/>
  <c r="BK103"/>
  <c r="BO103"/>
  <c r="BS103"/>
  <c r="BL103"/>
  <c r="BP103"/>
  <c r="BT103"/>
  <c r="BH101"/>
  <c r="BI101"/>
  <c r="BM101"/>
  <c r="BQ101"/>
  <c r="BJ101"/>
  <c r="BN101"/>
  <c r="BR101"/>
  <c r="BK101"/>
  <c r="BO101"/>
  <c r="BS101"/>
  <c r="BL101"/>
  <c r="BP101"/>
  <c r="BT101"/>
  <c r="BH99"/>
  <c r="BI99"/>
  <c r="BM99"/>
  <c r="BQ99"/>
  <c r="BJ99"/>
  <c r="BN99"/>
  <c r="BR99"/>
  <c r="BK99"/>
  <c r="BO99"/>
  <c r="BS99"/>
  <c r="BL99"/>
  <c r="BP99"/>
  <c r="BT99"/>
  <c r="BH97"/>
  <c r="BI97"/>
  <c r="BM97"/>
  <c r="BQ97"/>
  <c r="BJ97"/>
  <c r="BN97"/>
  <c r="BR97"/>
  <c r="BK97"/>
  <c r="BO97"/>
  <c r="BS97"/>
  <c r="BL97"/>
  <c r="BP97"/>
  <c r="BT97"/>
  <c r="BH95"/>
  <c r="BI95"/>
  <c r="BM95"/>
  <c r="BQ95"/>
  <c r="BJ95"/>
  <c r="BN95"/>
  <c r="BR95"/>
  <c r="BK95"/>
  <c r="BO95"/>
  <c r="BS95"/>
  <c r="BL95"/>
  <c r="BP95"/>
  <c r="BT95"/>
  <c r="BH93"/>
  <c r="BI93"/>
  <c r="BM93"/>
  <c r="BQ93"/>
  <c r="BJ93"/>
  <c r="BN93"/>
  <c r="BR93"/>
  <c r="BK93"/>
  <c r="BO93"/>
  <c r="BS93"/>
  <c r="BL93"/>
  <c r="BP93"/>
  <c r="BT93"/>
  <c r="BH91"/>
  <c r="BI91"/>
  <c r="BM91"/>
  <c r="BQ91"/>
  <c r="BJ91"/>
  <c r="BN91"/>
  <c r="BR91"/>
  <c r="BK91"/>
  <c r="BO91"/>
  <c r="BS91"/>
  <c r="BL91"/>
  <c r="BP91"/>
  <c r="BT91"/>
  <c r="BH89"/>
  <c r="BJ89"/>
  <c r="BN89"/>
  <c r="BR89"/>
  <c r="BI89"/>
  <c r="BM89"/>
  <c r="BQ89"/>
  <c r="BL89"/>
  <c r="BP89"/>
  <c r="BT89"/>
  <c r="BK89"/>
  <c r="BO89"/>
  <c r="BS89"/>
  <c r="BH87"/>
  <c r="BJ87"/>
  <c r="BN87"/>
  <c r="BR87"/>
  <c r="BI87"/>
  <c r="BM87"/>
  <c r="BQ87"/>
  <c r="BL87"/>
  <c r="BP87"/>
  <c r="BT87"/>
  <c r="BK87"/>
  <c r="BO87"/>
  <c r="BS87"/>
  <c r="BH85"/>
  <c r="BJ85"/>
  <c r="BN85"/>
  <c r="BR85"/>
  <c r="BI85"/>
  <c r="BM85"/>
  <c r="BQ85"/>
  <c r="BL85"/>
  <c r="BP85"/>
  <c r="BT85"/>
  <c r="BK85"/>
  <c r="BO85"/>
  <c r="BS85"/>
  <c r="BH83"/>
  <c r="BJ83"/>
  <c r="BN83"/>
  <c r="BR83"/>
  <c r="BI83"/>
  <c r="BM83"/>
  <c r="BQ83"/>
  <c r="BL83"/>
  <c r="BP83"/>
  <c r="BT83"/>
  <c r="BK83"/>
  <c r="BO83"/>
  <c r="BS83"/>
  <c r="BH81"/>
  <c r="BJ81"/>
  <c r="BN81"/>
  <c r="BR81"/>
  <c r="BI81"/>
  <c r="BM81"/>
  <c r="BQ81"/>
  <c r="BL81"/>
  <c r="BP81"/>
  <c r="BT81"/>
  <c r="BK81"/>
  <c r="BO81"/>
  <c r="BS81"/>
  <c r="BH79"/>
  <c r="BJ79"/>
  <c r="BN79"/>
  <c r="BR79"/>
  <c r="BI79"/>
  <c r="BM79"/>
  <c r="BQ79"/>
  <c r="BL79"/>
  <c r="BP79"/>
  <c r="BT79"/>
  <c r="BK79"/>
  <c r="BO79"/>
  <c r="BS79"/>
  <c r="BH77"/>
  <c r="BJ77"/>
  <c r="BN77"/>
  <c r="BR77"/>
  <c r="BI77"/>
  <c r="BM77"/>
  <c r="BQ77"/>
  <c r="BL77"/>
  <c r="BP77"/>
  <c r="BT77"/>
  <c r="BK77"/>
  <c r="BO77"/>
  <c r="BS77"/>
  <c r="BH75"/>
  <c r="BJ75"/>
  <c r="BN75"/>
  <c r="BR75"/>
  <c r="BI75"/>
  <c r="BM75"/>
  <c r="BQ75"/>
  <c r="BL75"/>
  <c r="BP75"/>
  <c r="BT75"/>
  <c r="BK75"/>
  <c r="BO75"/>
  <c r="BS75"/>
  <c r="BH73"/>
  <c r="BJ73"/>
  <c r="BN73"/>
  <c r="BR73"/>
  <c r="BI73"/>
  <c r="BM73"/>
  <c r="BQ73"/>
  <c r="BL73"/>
  <c r="BP73"/>
  <c r="BT73"/>
  <c r="BK73"/>
  <c r="BO73"/>
  <c r="BS73"/>
  <c r="BH71"/>
  <c r="BJ71"/>
  <c r="BN71"/>
  <c r="BR71"/>
  <c r="BI71"/>
  <c r="BM71"/>
  <c r="BQ71"/>
  <c r="BL71"/>
  <c r="BP71"/>
  <c r="BT71"/>
  <c r="BK71"/>
  <c r="BO71"/>
  <c r="BS71"/>
  <c r="BH69"/>
  <c r="BJ69"/>
  <c r="BN69"/>
  <c r="BR69"/>
  <c r="BI69"/>
  <c r="BM69"/>
  <c r="BQ69"/>
  <c r="BL69"/>
  <c r="BP69"/>
  <c r="BT69"/>
  <c r="BK69"/>
  <c r="BO69"/>
  <c r="BS69"/>
  <c r="BH67"/>
  <c r="BJ67"/>
  <c r="BN67"/>
  <c r="BR67"/>
  <c r="BI67"/>
  <c r="BM67"/>
  <c r="BQ67"/>
  <c r="BL67"/>
  <c r="BP67"/>
  <c r="BT67"/>
  <c r="BK67"/>
  <c r="BO67"/>
  <c r="BS67"/>
  <c r="BH65"/>
  <c r="BJ65"/>
  <c r="BN65"/>
  <c r="BR65"/>
  <c r="BI65"/>
  <c r="BM65"/>
  <c r="BQ65"/>
  <c r="BL65"/>
  <c r="BP65"/>
  <c r="BT65"/>
  <c r="BK65"/>
  <c r="BO65"/>
  <c r="BS65"/>
  <c r="BH63"/>
  <c r="BJ63"/>
  <c r="BN63"/>
  <c r="BR63"/>
  <c r="BI63"/>
  <c r="BM63"/>
  <c r="BQ63"/>
  <c r="BL63"/>
  <c r="BP63"/>
  <c r="BT63"/>
  <c r="BK63"/>
  <c r="BO63"/>
  <c r="BS63"/>
  <c r="BH61"/>
  <c r="BJ61"/>
  <c r="BN61"/>
  <c r="BR61"/>
  <c r="BI61"/>
  <c r="BM61"/>
  <c r="BQ61"/>
  <c r="BL61"/>
  <c r="BP61"/>
  <c r="BT61"/>
  <c r="BK61"/>
  <c r="BO61"/>
  <c r="BS61"/>
  <c r="BH59"/>
  <c r="BJ59"/>
  <c r="BN59"/>
  <c r="BR59"/>
  <c r="BI59"/>
  <c r="BM59"/>
  <c r="BQ59"/>
  <c r="BL59"/>
  <c r="BP59"/>
  <c r="BT59"/>
  <c r="BK59"/>
  <c r="BO59"/>
  <c r="BS59"/>
  <c r="BH57"/>
  <c r="BJ57"/>
  <c r="BN57"/>
  <c r="BR57"/>
  <c r="BI57"/>
  <c r="BM57"/>
  <c r="BQ57"/>
  <c r="BL57"/>
  <c r="BP57"/>
  <c r="BT57"/>
  <c r="BK57"/>
  <c r="BO57"/>
  <c r="BS57"/>
  <c r="BH55"/>
  <c r="BJ55"/>
  <c r="BN55"/>
  <c r="BR55"/>
  <c r="BI55"/>
  <c r="BM55"/>
  <c r="BQ55"/>
  <c r="BL55"/>
  <c r="BP55"/>
  <c r="BT55"/>
  <c r="BK55"/>
  <c r="BO55"/>
  <c r="BS55"/>
  <c r="BH53"/>
  <c r="BJ53"/>
  <c r="BN53"/>
  <c r="BR53"/>
  <c r="BI53"/>
  <c r="BM53"/>
  <c r="BQ53"/>
  <c r="BL53"/>
  <c r="BP53"/>
  <c r="BT53"/>
  <c r="BK53"/>
  <c r="BO53"/>
  <c r="BS53"/>
  <c r="BH51"/>
  <c r="BJ51"/>
  <c r="BN51"/>
  <c r="BR51"/>
  <c r="BI51"/>
  <c r="BM51"/>
  <c r="BQ51"/>
  <c r="BL51"/>
  <c r="BP51"/>
  <c r="BT51"/>
  <c r="BK51"/>
  <c r="BO51"/>
  <c r="BS51"/>
  <c r="BH49"/>
  <c r="BJ49"/>
  <c r="BN49"/>
  <c r="BR49"/>
  <c r="BK49"/>
  <c r="BS49"/>
  <c r="BM49"/>
  <c r="BL49"/>
  <c r="BP49"/>
  <c r="BT49"/>
  <c r="BO49"/>
  <c r="BI49"/>
  <c r="BQ49"/>
  <c r="BH47"/>
  <c r="BJ47"/>
  <c r="BN47"/>
  <c r="BR47"/>
  <c r="BK47"/>
  <c r="BS47"/>
  <c r="BM47"/>
  <c r="BL47"/>
  <c r="BP47"/>
  <c r="BT47"/>
  <c r="BO47"/>
  <c r="BI47"/>
  <c r="BQ47"/>
  <c r="BH45"/>
  <c r="BJ45"/>
  <c r="BN45"/>
  <c r="BR45"/>
  <c r="BK45"/>
  <c r="BS45"/>
  <c r="BM45"/>
  <c r="BL45"/>
  <c r="BP45"/>
  <c r="BT45"/>
  <c r="BO45"/>
  <c r="BI45"/>
  <c r="BQ45"/>
  <c r="BH43"/>
  <c r="BJ43"/>
  <c r="BN43"/>
  <c r="BR43"/>
  <c r="BI43"/>
  <c r="BM43"/>
  <c r="BQ43"/>
  <c r="BL43"/>
  <c r="BP43"/>
  <c r="BT43"/>
  <c r="BK43"/>
  <c r="BO43"/>
  <c r="BS43"/>
  <c r="BH41"/>
  <c r="BJ41"/>
  <c r="BN41"/>
  <c r="BR41"/>
  <c r="BI41"/>
  <c r="BM41"/>
  <c r="BQ41"/>
  <c r="BL41"/>
  <c r="BP41"/>
  <c r="BT41"/>
  <c r="BK41"/>
  <c r="BO41"/>
  <c r="BS41"/>
  <c r="BH39"/>
  <c r="BJ39"/>
  <c r="BN39"/>
  <c r="BR39"/>
  <c r="BI39"/>
  <c r="BM39"/>
  <c r="BQ39"/>
  <c r="BL39"/>
  <c r="BP39"/>
  <c r="BT39"/>
  <c r="BK39"/>
  <c r="BO39"/>
  <c r="BS39"/>
  <c r="BH37"/>
  <c r="BJ37"/>
  <c r="BN37"/>
  <c r="BR37"/>
  <c r="BI37"/>
  <c r="BM37"/>
  <c r="BQ37"/>
  <c r="BL37"/>
  <c r="BP37"/>
  <c r="BT37"/>
  <c r="BK37"/>
  <c r="BO37"/>
  <c r="BS37"/>
  <c r="BH35"/>
  <c r="BJ35"/>
  <c r="BN35"/>
  <c r="BR35"/>
  <c r="BI35"/>
  <c r="BM35"/>
  <c r="BQ35"/>
  <c r="BL35"/>
  <c r="BP35"/>
  <c r="BT35"/>
  <c r="BK35"/>
  <c r="BO35"/>
  <c r="BS35"/>
  <c r="BH33"/>
  <c r="BJ33"/>
  <c r="BN33"/>
  <c r="BR33"/>
  <c r="BI33"/>
  <c r="BM33"/>
  <c r="BQ33"/>
  <c r="BL33"/>
  <c r="BP33"/>
  <c r="BT33"/>
  <c r="BK33"/>
  <c r="BO33"/>
  <c r="BS33"/>
  <c r="BH31"/>
  <c r="BJ31"/>
  <c r="BN31"/>
  <c r="BR31"/>
  <c r="BI31"/>
  <c r="BM31"/>
  <c r="BQ31"/>
  <c r="BL31"/>
  <c r="BP31"/>
  <c r="BT31"/>
  <c r="BK31"/>
  <c r="BO31"/>
  <c r="BS31"/>
  <c r="BH24"/>
  <c r="BL24"/>
  <c r="BQ24"/>
  <c r="BI24"/>
  <c r="BM24"/>
  <c r="BR24"/>
  <c r="BJ24"/>
  <c r="BO24"/>
  <c r="BS24"/>
  <c r="BK24"/>
  <c r="BP24"/>
  <c r="BT24"/>
  <c r="F24" i="9" l="1"/>
  <c r="F22"/>
  <c r="F16" i="8"/>
  <c r="F17" s="1"/>
  <c r="F18" s="1"/>
  <c r="I16"/>
  <c r="I17" s="1"/>
  <c r="I18" s="1"/>
  <c r="G11"/>
  <c r="G13"/>
  <c r="BH215" i="3"/>
  <c r="BH216"/>
  <c r="BH211"/>
  <c r="BH217"/>
  <c r="BH213"/>
  <c r="BH214"/>
  <c r="BH209"/>
  <c r="BH212" s="1"/>
  <c r="D16" i="8"/>
  <c r="D17" s="1"/>
  <c r="D18" s="1"/>
  <c r="G9"/>
  <c r="D22" i="6"/>
  <c r="G21"/>
  <c r="G22" s="1"/>
  <c r="E16" i="8"/>
  <c r="E17" s="1"/>
  <c r="E18" s="1"/>
  <c r="G10"/>
  <c r="G12"/>
  <c r="G15"/>
  <c r="J22" i="6"/>
  <c r="E5" i="9"/>
  <c r="E6"/>
  <c r="ET4" i="3"/>
  <c r="EW4"/>
  <c r="EU4"/>
  <c r="EV4"/>
  <c r="EU8"/>
  <c r="EW8"/>
  <c r="ET8"/>
  <c r="EV8"/>
  <c r="EU12"/>
  <c r="EW12"/>
  <c r="ET12"/>
  <c r="EV12"/>
  <c r="EU16"/>
  <c r="EW16"/>
  <c r="ET16"/>
  <c r="EV16"/>
  <c r="EU20"/>
  <c r="EW20"/>
  <c r="ET20"/>
  <c r="EV20"/>
  <c r="EU23"/>
  <c r="EW23"/>
  <c r="ET23"/>
  <c r="EV23"/>
  <c r="EU6"/>
  <c r="EW6"/>
  <c r="ET6"/>
  <c r="EV6"/>
  <c r="EU10"/>
  <c r="EW10"/>
  <c r="ET10"/>
  <c r="EV10"/>
  <c r="EU14"/>
  <c r="EW14"/>
  <c r="ET14"/>
  <c r="EV14"/>
  <c r="EU18"/>
  <c r="EW18"/>
  <c r="ET18"/>
  <c r="EV18"/>
  <c r="EU5"/>
  <c r="EW5"/>
  <c r="ET5"/>
  <c r="EV5"/>
  <c r="EU7"/>
  <c r="EW7"/>
  <c r="ET7"/>
  <c r="EV7"/>
  <c r="EU9"/>
  <c r="EW9"/>
  <c r="ET9"/>
  <c r="EV9"/>
  <c r="EU11"/>
  <c r="EW11"/>
  <c r="ET11"/>
  <c r="EV11"/>
  <c r="EU13"/>
  <c r="EW13"/>
  <c r="ET13"/>
  <c r="EV13"/>
  <c r="EU15"/>
  <c r="EW15"/>
  <c r="ET15"/>
  <c r="EV15"/>
  <c r="EU17"/>
  <c r="EW17"/>
  <c r="ET17"/>
  <c r="EV17"/>
  <c r="EU19"/>
  <c r="EW19"/>
  <c r="ET19"/>
  <c r="EV19"/>
  <c r="EU22"/>
  <c r="EW22"/>
  <c r="ET22"/>
  <c r="EV22"/>
  <c r="EU21"/>
  <c r="EW21"/>
  <c r="ET21"/>
  <c r="EV21"/>
  <c r="EU204"/>
  <c r="EW204"/>
  <c r="ET204"/>
  <c r="EV204"/>
  <c r="EU205"/>
  <c r="EW205"/>
  <c r="ET205"/>
  <c r="EV205"/>
  <c r="G16" i="8" l="1"/>
  <c r="G17" s="1"/>
  <c r="G18" s="1"/>
  <c r="DD216" i="3"/>
  <c r="DD210"/>
  <c r="DD217"/>
  <c r="DD213"/>
  <c r="DD212"/>
  <c r="DD209"/>
  <c r="DD215"/>
  <c r="DD211"/>
  <c r="DM217"/>
  <c r="DM211"/>
  <c r="DM216"/>
  <c r="DM210"/>
  <c r="DM215"/>
  <c r="DM209"/>
  <c r="DM212"/>
  <c r="DV210"/>
  <c r="DV217"/>
  <c r="DV212"/>
  <c r="DV213"/>
  <c r="DV209"/>
  <c r="DV215"/>
  <c r="DV216"/>
  <c r="DV211"/>
  <c r="DZ216"/>
  <c r="DZ211"/>
  <c r="DZ215"/>
  <c r="DZ210"/>
  <c r="DZ213"/>
  <c r="DZ217"/>
  <c r="DZ212"/>
  <c r="DZ209"/>
  <c r="BT4"/>
  <c r="BU4" s="1"/>
  <c r="BE4"/>
  <c r="AU4"/>
  <c r="AK4"/>
  <c r="AA4"/>
  <c r="Q4"/>
  <c r="DZ214" l="1"/>
  <c r="DV214"/>
  <c r="DM214"/>
  <c r="DD214"/>
  <c r="J15" i="8"/>
  <c r="J13"/>
  <c r="J12"/>
  <c r="J11"/>
  <c r="J10"/>
  <c r="J9"/>
  <c r="D17" i="9"/>
  <c r="D16"/>
  <c r="D13"/>
  <c r="D12"/>
  <c r="D11"/>
  <c r="AV4" i="3"/>
  <c r="K12" i="6" s="1"/>
  <c r="AL4" i="3"/>
  <c r="K11" i="6" s="1"/>
  <c r="AB4" i="3"/>
  <c r="R4"/>
  <c r="K9" i="6" s="1"/>
  <c r="BW2" i="3"/>
  <c r="BV2"/>
  <c r="BU2"/>
  <c r="BT2"/>
  <c r="BS2"/>
  <c r="BR2"/>
  <c r="BQ2"/>
  <c r="BP2"/>
  <c r="BO2"/>
  <c r="BN2"/>
  <c r="BM2"/>
  <c r="BG2"/>
  <c r="BF2"/>
  <c r="BE2"/>
  <c r="BD2"/>
  <c r="BC2"/>
  <c r="BB2"/>
  <c r="BA2"/>
  <c r="AZ2"/>
  <c r="AY2"/>
  <c r="AX2"/>
  <c r="AW2"/>
  <c r="AV2"/>
  <c r="AU2"/>
  <c r="AT2"/>
  <c r="AS2"/>
  <c r="AR2"/>
  <c r="AQ2"/>
  <c r="AP2"/>
  <c r="AO2"/>
  <c r="AN2"/>
  <c r="AM2"/>
  <c r="AL2"/>
  <c r="AK2"/>
  <c r="AJ2"/>
  <c r="AI2"/>
  <c r="AH2"/>
  <c r="AG2"/>
  <c r="AF2"/>
  <c r="AE2"/>
  <c r="AD2"/>
  <c r="AC2"/>
  <c r="AB2"/>
  <c r="AA2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B2"/>
  <c r="A2"/>
  <c r="J16" i="8" l="1"/>
  <c r="J17" s="1"/>
  <c r="J18" s="1"/>
  <c r="D15" i="9"/>
  <c r="J15" i="6"/>
  <c r="K13"/>
  <c r="E17" i="9"/>
  <c r="K10" i="6"/>
  <c r="M9" i="8" l="1"/>
  <c r="H9"/>
  <c r="H11"/>
  <c r="H13"/>
  <c r="F11" i="9"/>
  <c r="C11"/>
  <c r="C13"/>
  <c r="C17"/>
  <c r="H10" i="8"/>
  <c r="H12"/>
  <c r="H15"/>
  <c r="C12" i="9"/>
  <c r="C16"/>
  <c r="C15"/>
  <c r="H15" i="6"/>
  <c r="O9" i="8"/>
  <c r="F16" i="9" l="1"/>
  <c r="F12"/>
  <c r="M15" i="8"/>
  <c r="M12"/>
  <c r="M10"/>
  <c r="M13" i="6"/>
  <c r="F13" i="9"/>
  <c r="M13" i="8"/>
  <c r="M11"/>
  <c r="Q9"/>
  <c r="P9"/>
  <c r="O15"/>
  <c r="O10"/>
  <c r="O11"/>
  <c r="F15" i="9"/>
  <c r="M15" i="6"/>
  <c r="Q15" s="1"/>
  <c r="O12" i="8"/>
  <c r="H16"/>
  <c r="H17" s="1"/>
  <c r="H18" s="1"/>
  <c r="K16" i="6"/>
  <c r="K17" s="1"/>
  <c r="K18" s="1"/>
  <c r="N14" i="8" l="1"/>
  <c r="A14"/>
  <c r="Q14" s="1"/>
  <c r="M16"/>
  <c r="M17" s="1"/>
  <c r="M18" s="1"/>
  <c r="N13"/>
  <c r="A13"/>
  <c r="Q13" s="1"/>
  <c r="Q11"/>
  <c r="P11"/>
  <c r="Q10"/>
  <c r="P10"/>
  <c r="Q12"/>
  <c r="P12"/>
  <c r="Q15"/>
  <c r="P15"/>
  <c r="AB4" i="2"/>
  <c r="R4"/>
  <c r="BV4"/>
  <c r="BR4"/>
  <c r="BO4"/>
  <c r="BN4" i="3" s="1"/>
  <c r="BP4" i="2"/>
  <c r="BO4" i="3" s="1"/>
  <c r="BN4" i="2"/>
  <c r="BM4" i="3" s="1"/>
  <c r="BH4" i="2"/>
  <c r="BD4"/>
  <c r="BA4"/>
  <c r="AY4" i="3" s="1"/>
  <c r="BB4" i="2"/>
  <c r="AZ4" i="3" s="1"/>
  <c r="AZ4" i="2"/>
  <c r="AX4" i="3" s="1"/>
  <c r="AX4" i="2"/>
  <c r="AT4"/>
  <c r="AQ4"/>
  <c r="AO4" i="3" s="1"/>
  <c r="AR4" i="2"/>
  <c r="AP4" i="3" s="1"/>
  <c r="AP4" i="2"/>
  <c r="AN4" i="3" s="1"/>
  <c r="AN4" i="2"/>
  <c r="AJ4"/>
  <c r="AG4"/>
  <c r="AE4" i="3" s="1"/>
  <c r="AH4" i="2"/>
  <c r="AF4" i="3" s="1"/>
  <c r="AF4" i="2"/>
  <c r="AD4" i="3" s="1"/>
  <c r="X4" i="2"/>
  <c r="U4"/>
  <c r="U4" i="3" s="1"/>
  <c r="V4" i="2"/>
  <c r="V4" i="3" s="1"/>
  <c r="T4" i="2"/>
  <c r="T4" i="3" s="1"/>
  <c r="BX2" i="2"/>
  <c r="J2"/>
  <c r="K2"/>
  <c r="L2"/>
  <c r="M2"/>
  <c r="N2"/>
  <c r="O2"/>
  <c r="P2"/>
  <c r="Q2"/>
  <c r="R2"/>
  <c r="S2"/>
  <c r="T2"/>
  <c r="U2"/>
  <c r="V2"/>
  <c r="W2"/>
  <c r="X2"/>
  <c r="Y2"/>
  <c r="Z2"/>
  <c r="AA2"/>
  <c r="AB2"/>
  <c r="AC2"/>
  <c r="AF2"/>
  <c r="AG2"/>
  <c r="AH2"/>
  <c r="AI2"/>
  <c r="AJ2"/>
  <c r="AK2"/>
  <c r="AL2"/>
  <c r="AM2"/>
  <c r="AN2"/>
  <c r="AO2"/>
  <c r="AP2"/>
  <c r="AQ2"/>
  <c r="AR2"/>
  <c r="AS2"/>
  <c r="AT2"/>
  <c r="AU2"/>
  <c r="AV2"/>
  <c r="AW2"/>
  <c r="AX2"/>
  <c r="AY2"/>
  <c r="AZ2"/>
  <c r="BA2"/>
  <c r="BB2"/>
  <c r="BC2"/>
  <c r="BD2"/>
  <c r="BE2"/>
  <c r="BF2"/>
  <c r="BG2"/>
  <c r="BH2"/>
  <c r="BI2"/>
  <c r="BN2"/>
  <c r="BO2"/>
  <c r="BP2"/>
  <c r="BQ2"/>
  <c r="BR2"/>
  <c r="BS2"/>
  <c r="BT2"/>
  <c r="BU2"/>
  <c r="BV2"/>
  <c r="BW2"/>
  <c r="B2"/>
  <c r="C2"/>
  <c r="D2"/>
  <c r="E2"/>
  <c r="F2"/>
  <c r="G2"/>
  <c r="H2"/>
  <c r="I2"/>
  <c r="A2"/>
  <c r="N4"/>
  <c r="K4"/>
  <c r="K4" i="3" s="1"/>
  <c r="L4" i="2"/>
  <c r="L4" i="3" s="1"/>
  <c r="J4" i="2"/>
  <c r="J4" i="3" s="1"/>
  <c r="B4" i="2"/>
  <c r="B4" i="3" s="1"/>
  <c r="H4" i="5" s="1"/>
  <c r="C4" i="2"/>
  <c r="C4" i="3" s="1"/>
  <c r="I4" i="5" s="1"/>
  <c r="E4" i="2"/>
  <c r="E4" i="3" s="1"/>
  <c r="F4" i="2"/>
  <c r="F4" i="3" s="1"/>
  <c r="A4" i="2"/>
  <c r="A4" i="3" s="1"/>
  <c r="A4" i="5" s="1"/>
  <c r="O14" i="8" l="1"/>
  <c r="P14"/>
  <c r="O13"/>
  <c r="P13" s="1"/>
  <c r="O6"/>
  <c r="O5"/>
  <c r="L19"/>
  <c r="M4" i="3"/>
  <c r="F9" i="6"/>
  <c r="F10"/>
  <c r="F11"/>
  <c r="E12"/>
  <c r="F13"/>
  <c r="E9"/>
  <c r="E10"/>
  <c r="E11"/>
  <c r="F12"/>
  <c r="E13"/>
  <c r="BT4" i="5"/>
  <c r="BJ4"/>
  <c r="BL4"/>
  <c r="BN4"/>
  <c r="BP4"/>
  <c r="BR4"/>
  <c r="BK4"/>
  <c r="BM4"/>
  <c r="BO4"/>
  <c r="BQ4"/>
  <c r="BS4"/>
  <c r="BL18"/>
  <c r="BP18"/>
  <c r="BI18"/>
  <c r="BM18"/>
  <c r="BQ18"/>
  <c r="BJ18"/>
  <c r="BN18"/>
  <c r="BR18"/>
  <c r="BK18"/>
  <c r="BO18"/>
  <c r="BS18"/>
  <c r="BJ12"/>
  <c r="BO12"/>
  <c r="BS12"/>
  <c r="BK12"/>
  <c r="BP12"/>
  <c r="BT12"/>
  <c r="BL12"/>
  <c r="BQ12"/>
  <c r="BI12"/>
  <c r="BN12"/>
  <c r="BR12"/>
  <c r="BL10"/>
  <c r="BQ10"/>
  <c r="BI10"/>
  <c r="BM10"/>
  <c r="BR10"/>
  <c r="BJ10"/>
  <c r="BO10"/>
  <c r="BS10"/>
  <c r="BK10"/>
  <c r="BP10"/>
  <c r="BT10"/>
  <c r="D10" i="6"/>
  <c r="CD4" i="3"/>
  <c r="W4"/>
  <c r="D4" i="5"/>
  <c r="O6" i="6"/>
  <c r="BL19" i="5"/>
  <c r="BQ19"/>
  <c r="BI19"/>
  <c r="BN19"/>
  <c r="BR19"/>
  <c r="BJ19"/>
  <c r="BO19"/>
  <c r="BS19"/>
  <c r="BK19"/>
  <c r="BP19"/>
  <c r="BT19"/>
  <c r="BJ17"/>
  <c r="BN17"/>
  <c r="BR17"/>
  <c r="BK17"/>
  <c r="BO17"/>
  <c r="BS17"/>
  <c r="BL17"/>
  <c r="BP17"/>
  <c r="BI17"/>
  <c r="BM17"/>
  <c r="BQ17"/>
  <c r="BL15"/>
  <c r="BQ15"/>
  <c r="BI15"/>
  <c r="BM15"/>
  <c r="BR15"/>
  <c r="BJ15"/>
  <c r="BO15"/>
  <c r="BS15"/>
  <c r="BK15"/>
  <c r="BP15"/>
  <c r="BT15"/>
  <c r="BJ13"/>
  <c r="BN13"/>
  <c r="BR13"/>
  <c r="BK13"/>
  <c r="BO13"/>
  <c r="BS13"/>
  <c r="BL13"/>
  <c r="BP13"/>
  <c r="BI13"/>
  <c r="BM13"/>
  <c r="BQ13"/>
  <c r="BL11"/>
  <c r="BP11"/>
  <c r="BI11"/>
  <c r="BM11"/>
  <c r="BQ11"/>
  <c r="BJ11"/>
  <c r="BN11"/>
  <c r="BR11"/>
  <c r="BK11"/>
  <c r="BO11"/>
  <c r="BT11"/>
  <c r="BJ9"/>
  <c r="BN9"/>
  <c r="BS9"/>
  <c r="BK9"/>
  <c r="BO9"/>
  <c r="BT9"/>
  <c r="BL9"/>
  <c r="BQ9"/>
  <c r="BI9"/>
  <c r="BM9"/>
  <c r="BR9"/>
  <c r="BL7"/>
  <c r="BQ7"/>
  <c r="BI7"/>
  <c r="BM7"/>
  <c r="BR7"/>
  <c r="BJ7"/>
  <c r="BO7"/>
  <c r="BS7"/>
  <c r="BK7"/>
  <c r="BP7"/>
  <c r="BT7"/>
  <c r="O4" i="2"/>
  <c r="N4" i="3"/>
  <c r="Y4" i="2"/>
  <c r="X4" i="3"/>
  <c r="AK4" i="2"/>
  <c r="AH4" i="3"/>
  <c r="D12" i="6"/>
  <c r="AQ4" i="3"/>
  <c r="CN4"/>
  <c r="BE4" i="2"/>
  <c r="BB4" i="3"/>
  <c r="CT4" s="1"/>
  <c r="BP4"/>
  <c r="CX4"/>
  <c r="BN7" i="5"/>
  <c r="C4"/>
  <c r="O5" i="6"/>
  <c r="BK5" i="5"/>
  <c r="BO5"/>
  <c r="BS5"/>
  <c r="BL5"/>
  <c r="BP5"/>
  <c r="BT5"/>
  <c r="BM5"/>
  <c r="BQ5"/>
  <c r="BJ5"/>
  <c r="BN5"/>
  <c r="BR5"/>
  <c r="BJ16"/>
  <c r="BO16"/>
  <c r="BS16"/>
  <c r="BK16"/>
  <c r="BP16"/>
  <c r="BT16"/>
  <c r="BL16"/>
  <c r="BQ16"/>
  <c r="BI16"/>
  <c r="BM16"/>
  <c r="BR16"/>
  <c r="BL14"/>
  <c r="BQ14"/>
  <c r="BI14"/>
  <c r="BM14"/>
  <c r="BR14"/>
  <c r="BJ14"/>
  <c r="BO14"/>
  <c r="BS14"/>
  <c r="BK14"/>
  <c r="BP14"/>
  <c r="BT14"/>
  <c r="BJ8"/>
  <c r="BN8"/>
  <c r="BR8"/>
  <c r="BK8"/>
  <c r="BO8"/>
  <c r="BS8"/>
  <c r="BL8"/>
  <c r="BP8"/>
  <c r="BI8"/>
  <c r="BM8"/>
  <c r="BQ8"/>
  <c r="BM6"/>
  <c r="BQ6"/>
  <c r="BI6"/>
  <c r="BN6"/>
  <c r="BR6"/>
  <c r="BK6"/>
  <c r="BO6"/>
  <c r="BS6"/>
  <c r="BL6"/>
  <c r="BP6"/>
  <c r="BT6"/>
  <c r="D9" i="6"/>
  <c r="BY4" i="3"/>
  <c r="BZ4"/>
  <c r="D11" i="6"/>
  <c r="CJ4" i="3"/>
  <c r="AG4"/>
  <c r="CI4"/>
  <c r="AU4" i="2"/>
  <c r="AR4" i="3"/>
  <c r="D13" i="6"/>
  <c r="BA4" i="3"/>
  <c r="CS4"/>
  <c r="BS4" i="2"/>
  <c r="BQ4" i="3"/>
  <c r="BI205" i="5"/>
  <c r="BR205"/>
  <c r="BN205"/>
  <c r="BJ205"/>
  <c r="BS205"/>
  <c r="BO205"/>
  <c r="BK205"/>
  <c r="BT205"/>
  <c r="BP205"/>
  <c r="BL205"/>
  <c r="BQ205"/>
  <c r="BM205"/>
  <c r="F208"/>
  <c r="H208" s="1"/>
  <c r="BQ204"/>
  <c r="BM204"/>
  <c r="BI204"/>
  <c r="BR204"/>
  <c r="BN204"/>
  <c r="BJ204"/>
  <c r="BS204"/>
  <c r="BO204"/>
  <c r="BK204"/>
  <c r="BT204"/>
  <c r="BP204"/>
  <c r="BL204"/>
  <c r="BJ6"/>
  <c r="BT8"/>
  <c r="BN10"/>
  <c r="BS11"/>
  <c r="BT13"/>
  <c r="BN15"/>
  <c r="BP9"/>
  <c r="BN14"/>
  <c r="BM19"/>
  <c r="BI5"/>
  <c r="M4" i="2"/>
  <c r="W4"/>
  <c r="Z4" s="1"/>
  <c r="AC4" s="1"/>
  <c r="AI4"/>
  <c r="BC4"/>
  <c r="AS4"/>
  <c r="BQ4"/>
  <c r="BT4" s="1"/>
  <c r="BW4" s="1"/>
  <c r="BF4"/>
  <c r="BI4" s="1"/>
  <c r="AL4" l="1"/>
  <c r="AO4" s="1"/>
  <c r="P4"/>
  <c r="S4" s="1"/>
  <c r="AV4"/>
  <c r="AY4" s="1"/>
  <c r="G12" i="6"/>
  <c r="G10"/>
  <c r="D16"/>
  <c r="F16"/>
  <c r="E16"/>
  <c r="E17" s="1"/>
  <c r="E18" s="1"/>
  <c r="B6" i="9"/>
  <c r="B7"/>
  <c r="G13" i="6"/>
  <c r="G11"/>
  <c r="G15"/>
  <c r="BQ22" i="5"/>
  <c r="BN22"/>
  <c r="BJ22"/>
  <c r="BS22"/>
  <c r="BP22"/>
  <c r="BL22"/>
  <c r="BI22"/>
  <c r="BR22"/>
  <c r="BO22"/>
  <c r="BK22"/>
  <c r="BT22"/>
  <c r="BM22"/>
  <c r="BJ21"/>
  <c r="BR21"/>
  <c r="BO21"/>
  <c r="BL21"/>
  <c r="BI21"/>
  <c r="BQ21"/>
  <c r="BN21"/>
  <c r="BK21"/>
  <c r="BS21"/>
  <c r="BP21"/>
  <c r="BM21"/>
  <c r="BJ20"/>
  <c r="BS20"/>
  <c r="BP20"/>
  <c r="BL20"/>
  <c r="BI20"/>
  <c r="BR20"/>
  <c r="BN20"/>
  <c r="BK20"/>
  <c r="BT20"/>
  <c r="BQ20"/>
  <c r="BM20"/>
  <c r="BQ23"/>
  <c r="BN23"/>
  <c r="BK23"/>
  <c r="BS23"/>
  <c r="BP23"/>
  <c r="BM23"/>
  <c r="BJ23"/>
  <c r="BR23"/>
  <c r="BO23"/>
  <c r="BL23"/>
  <c r="BT23"/>
  <c r="BI23"/>
  <c r="BR4" i="3"/>
  <c r="BT17" i="5"/>
  <c r="BT21"/>
  <c r="EK215" i="3"/>
  <c r="EK213"/>
  <c r="EK212"/>
  <c r="H13" i="6"/>
  <c r="H11"/>
  <c r="H9"/>
  <c r="I13"/>
  <c r="BC4" i="3"/>
  <c r="H12" i="6"/>
  <c r="I11"/>
  <c r="AI4" i="3"/>
  <c r="I10" i="6"/>
  <c r="Y4" i="3"/>
  <c r="Z4" s="1"/>
  <c r="AC4" s="1"/>
  <c r="I9" i="6"/>
  <c r="O4" i="3"/>
  <c r="H10" i="6"/>
  <c r="BK212" i="5"/>
  <c r="E25" i="4" s="1"/>
  <c r="BK215" i="5"/>
  <c r="E28" i="4" s="1"/>
  <c r="BK214" i="5"/>
  <c r="BK209"/>
  <c r="BK210"/>
  <c r="E23" i="4" s="1"/>
  <c r="BK211" i="5"/>
  <c r="E24" i="4" s="1"/>
  <c r="BK218" i="5"/>
  <c r="E31" i="4" s="1"/>
  <c r="BL215" i="5"/>
  <c r="F28" i="4" s="1"/>
  <c r="BL211" i="5"/>
  <c r="F24" i="4" s="1"/>
  <c r="BL214" i="5"/>
  <c r="BL212"/>
  <c r="F25" i="4" s="1"/>
  <c r="BL209" i="5"/>
  <c r="BL218"/>
  <c r="F31" i="4" s="1"/>
  <c r="BL210" i="5"/>
  <c r="F23" i="4" s="1"/>
  <c r="I12" i="6"/>
  <c r="AS4" i="3"/>
  <c r="G9" i="6"/>
  <c r="BQ211" i="5"/>
  <c r="K24" i="4" s="1"/>
  <c r="BQ209" i="5"/>
  <c r="BQ214"/>
  <c r="BQ218"/>
  <c r="K31" i="4" s="1"/>
  <c r="BQ215" i="5"/>
  <c r="K28" i="4" s="1"/>
  <c r="BQ212" i="5"/>
  <c r="K25" i="4" s="1"/>
  <c r="BQ210" i="5"/>
  <c r="K23" i="4" s="1"/>
  <c r="BR209" i="5"/>
  <c r="BR218"/>
  <c r="L31" i="4" s="1"/>
  <c r="BR215" i="5"/>
  <c r="L28" i="4" s="1"/>
  <c r="BR214" i="5"/>
  <c r="BR211"/>
  <c r="L24" i="4" s="1"/>
  <c r="BR210" i="5"/>
  <c r="L23" i="4" s="1"/>
  <c r="BR212" i="5"/>
  <c r="L25" i="4" s="1"/>
  <c r="CY4" i="3"/>
  <c r="CO4"/>
  <c r="CE4"/>
  <c r="CF4" s="1"/>
  <c r="BJ218" i="5"/>
  <c r="D31" i="4" s="1"/>
  <c r="BJ211" i="5"/>
  <c r="D24" i="4" s="1"/>
  <c r="BJ209" i="5"/>
  <c r="BJ212"/>
  <c r="D25" i="4" s="1"/>
  <c r="BJ215" i="5"/>
  <c r="D28" i="4" s="1"/>
  <c r="BJ210" i="5"/>
  <c r="D23" i="4" s="1"/>
  <c r="BJ214" i="5"/>
  <c r="D27" i="4" s="1"/>
  <c r="BP218" i="5"/>
  <c r="J31" i="4" s="1"/>
  <c r="BP214" i="5"/>
  <c r="J27" i="4" s="1"/>
  <c r="BP210" i="5"/>
  <c r="J23" i="4" s="1"/>
  <c r="BP211" i="5"/>
  <c r="J24" i="4" s="1"/>
  <c r="BP209" i="5"/>
  <c r="BP212"/>
  <c r="J25" i="4" s="1"/>
  <c r="BP215" i="5"/>
  <c r="J28" i="4" s="1"/>
  <c r="BS218" i="5"/>
  <c r="M31" i="4" s="1"/>
  <c r="BS212" i="5"/>
  <c r="M25" i="4" s="1"/>
  <c r="BS214" i="5"/>
  <c r="M27" i="4" s="1"/>
  <c r="BS215" i="5"/>
  <c r="M28" i="4" s="1"/>
  <c r="BS209" i="5"/>
  <c r="BS211"/>
  <c r="M24" i="4" s="1"/>
  <c r="BS210" i="5"/>
  <c r="M23" i="4" s="1"/>
  <c r="BN16" i="5"/>
  <c r="BO20"/>
  <c r="BT18"/>
  <c r="BT214" s="1"/>
  <c r="BM12"/>
  <c r="BN24"/>
  <c r="BT218"/>
  <c r="N31" i="4" s="1"/>
  <c r="BT209" i="5"/>
  <c r="BX4" i="2"/>
  <c r="BT211" i="5" l="1"/>
  <c r="N24" i="4" s="1"/>
  <c r="BT210" i="5"/>
  <c r="N23" i="4" s="1"/>
  <c r="G16" i="6"/>
  <c r="I16"/>
  <c r="H16"/>
  <c r="BT212" i="5"/>
  <c r="N25" i="4" s="1"/>
  <c r="BT215" i="5"/>
  <c r="N28" i="4" s="1"/>
  <c r="J12" i="6"/>
  <c r="J9"/>
  <c r="J10"/>
  <c r="J11"/>
  <c r="DB4" i="3"/>
  <c r="J13" i="6"/>
  <c r="L27" i="4"/>
  <c r="K27"/>
  <c r="E27"/>
  <c r="CZ4" i="3"/>
  <c r="BS4"/>
  <c r="P4"/>
  <c r="S4" s="1"/>
  <c r="CK4"/>
  <c r="AJ4"/>
  <c r="AM4" s="1"/>
  <c r="CU4"/>
  <c r="BD4"/>
  <c r="BG4" s="1"/>
  <c r="BR213" i="5"/>
  <c r="L22" i="4"/>
  <c r="K22"/>
  <c r="BQ213" i="5"/>
  <c r="BL213"/>
  <c r="F22" i="4"/>
  <c r="F27"/>
  <c r="BK213" i="5"/>
  <c r="E22" i="4"/>
  <c r="CC4" i="3"/>
  <c r="CG4" s="1"/>
  <c r="O10" i="6" s="1"/>
  <c r="M10"/>
  <c r="Q10" s="1"/>
  <c r="CP4" i="3"/>
  <c r="AT4"/>
  <c r="AW4" s="1"/>
  <c r="CA4"/>
  <c r="BS213" i="5"/>
  <c r="M22" i="4"/>
  <c r="BJ213" i="5"/>
  <c r="D22" i="4"/>
  <c r="BM214" i="5"/>
  <c r="G27" i="4" s="1"/>
  <c r="BM215" i="5"/>
  <c r="G28" i="4" s="1"/>
  <c r="BM211" i="5"/>
  <c r="G24" i="4" s="1"/>
  <c r="BM218" i="5"/>
  <c r="G31" i="4" s="1"/>
  <c r="BM209" i="5"/>
  <c r="BM210"/>
  <c r="G23" i="4" s="1"/>
  <c r="BM212" i="5"/>
  <c r="G25" i="4" s="1"/>
  <c r="BO218" i="5"/>
  <c r="I31" i="4" s="1"/>
  <c r="BO212" i="5"/>
  <c r="I25" i="4" s="1"/>
  <c r="BO214" i="5"/>
  <c r="I27" i="4" s="1"/>
  <c r="BO215" i="5"/>
  <c r="I28" i="4" s="1"/>
  <c r="BO209" i="5"/>
  <c r="BO211"/>
  <c r="I24" i="4" s="1"/>
  <c r="BO210" i="5"/>
  <c r="I23" i="4" s="1"/>
  <c r="BP213" i="5"/>
  <c r="J22" i="4"/>
  <c r="BN210" i="5"/>
  <c r="H23" i="4" s="1"/>
  <c r="BN211" i="5"/>
  <c r="H24" i="4" s="1"/>
  <c r="BN212" i="5"/>
  <c r="H25" i="4" s="1"/>
  <c r="BN215" i="5"/>
  <c r="H28" i="4" s="1"/>
  <c r="BN214" i="5"/>
  <c r="H27" i="4" s="1"/>
  <c r="BN209" i="5"/>
  <c r="BN218"/>
  <c r="H31" i="4" s="1"/>
  <c r="N27"/>
  <c r="N22"/>
  <c r="BT213" i="5"/>
  <c r="N26" i="4" s="1"/>
  <c r="J16" i="6" l="1"/>
  <c r="BV4" i="3"/>
  <c r="BW4" s="1"/>
  <c r="EH4" s="1"/>
  <c r="EI4" s="1"/>
  <c r="F17" i="9"/>
  <c r="T216" i="3"/>
  <c r="T215"/>
  <c r="T214"/>
  <c r="K6" i="4" s="1"/>
  <c r="T209" i="3"/>
  <c r="T217"/>
  <c r="M6" i="4" s="1"/>
  <c r="V211" i="3"/>
  <c r="H6" i="4" s="1"/>
  <c r="T211" i="3"/>
  <c r="X211"/>
  <c r="I6" i="4" s="1"/>
  <c r="T213" i="3"/>
  <c r="Z211"/>
  <c r="J6" i="4" s="1"/>
  <c r="E26"/>
  <c r="BK216" i="5"/>
  <c r="F26" i="4"/>
  <c r="BL216" i="5"/>
  <c r="L26" i="4"/>
  <c r="BR216" i="5"/>
  <c r="CW4" i="3"/>
  <c r="CM4"/>
  <c r="CQ4" s="1"/>
  <c r="O12" i="6" s="1"/>
  <c r="M12"/>
  <c r="Q12" s="1"/>
  <c r="K26" i="4"/>
  <c r="BQ216" i="5"/>
  <c r="CR4" i="3"/>
  <c r="CH4"/>
  <c r="CL4" s="1"/>
  <c r="O11" i="6" s="1"/>
  <c r="M11"/>
  <c r="Q11" s="1"/>
  <c r="M9"/>
  <c r="Q9" s="1"/>
  <c r="BX4" i="3"/>
  <c r="CB4" s="1"/>
  <c r="O9" i="6" s="1"/>
  <c r="DA4" i="3"/>
  <c r="O15" i="6" s="1"/>
  <c r="P15" s="1"/>
  <c r="J26" i="4"/>
  <c r="BP216" i="5"/>
  <c r="G22" i="4"/>
  <c r="BM213" i="5"/>
  <c r="D26" i="4"/>
  <c r="BJ216" i="5"/>
  <c r="M26" i="4"/>
  <c r="BS216" i="5"/>
  <c r="I22" i="4"/>
  <c r="BO213" i="5"/>
  <c r="BN213"/>
  <c r="H22" i="4"/>
  <c r="BT216" i="5"/>
  <c r="F19" i="9" l="1"/>
  <c r="B18"/>
  <c r="B17" s="1"/>
  <c r="EK16" i="3"/>
  <c r="N16" i="5" s="1"/>
  <c r="EK5" i="3"/>
  <c r="N5" i="5" s="1"/>
  <c r="EK15" i="3"/>
  <c r="N15" i="5" s="1"/>
  <c r="EK9" i="3"/>
  <c r="N9" i="5" s="1"/>
  <c r="EK7" i="3"/>
  <c r="N7" i="5" s="1"/>
  <c r="EK18" i="3"/>
  <c r="N18" i="5" s="1"/>
  <c r="EK13" i="3"/>
  <c r="N13" i="5" s="1"/>
  <c r="EK19" i="3"/>
  <c r="N19" i="5" s="1"/>
  <c r="EK12" i="3"/>
  <c r="N12" i="5" s="1"/>
  <c r="EK23" i="3"/>
  <c r="N23" i="5" s="1"/>
  <c r="EK24" i="3"/>
  <c r="N24" i="5" s="1"/>
  <c r="EK10" i="3"/>
  <c r="N10" i="5" s="1"/>
  <c r="EK6" i="3"/>
  <c r="N6" i="5" s="1"/>
  <c r="EK17" i="3"/>
  <c r="N17" i="5" s="1"/>
  <c r="EK8" i="3"/>
  <c r="N8" i="5" s="1"/>
  <c r="EK20" i="3"/>
  <c r="N20" i="5" s="1"/>
  <c r="EK22" i="3"/>
  <c r="N22" i="5" s="1"/>
  <c r="EK21" i="3"/>
  <c r="N21" i="5" s="1"/>
  <c r="EK14" i="3"/>
  <c r="N14" i="5" s="1"/>
  <c r="EK11" i="3"/>
  <c r="N11" i="5" s="1"/>
  <c r="AD211" i="3"/>
  <c r="BO211"/>
  <c r="BM209"/>
  <c r="P10" i="6"/>
  <c r="AN216" i="3"/>
  <c r="L8" i="4" s="1"/>
  <c r="AR211" i="3"/>
  <c r="I8" i="4" s="1"/>
  <c r="AN214" i="3"/>
  <c r="K8" i="4" s="1"/>
  <c r="AN215" i="3"/>
  <c r="AP211"/>
  <c r="H8" i="4" s="1"/>
  <c r="AN213" i="3"/>
  <c r="AN211"/>
  <c r="AN217"/>
  <c r="M8" i="4" s="1"/>
  <c r="AT211" i="3"/>
  <c r="J8" i="4" s="1"/>
  <c r="AN209" i="3"/>
  <c r="K4" i="5"/>
  <c r="K29" i="4"/>
  <c r="BQ217" i="5"/>
  <c r="K30" i="4" s="1"/>
  <c r="P12" i="6"/>
  <c r="J217" i="3"/>
  <c r="M5" i="4" s="1"/>
  <c r="J214" i="3"/>
  <c r="K5" i="4" s="1"/>
  <c r="N211" i="3"/>
  <c r="I5" i="4" s="1"/>
  <c r="J211" i="3"/>
  <c r="J216"/>
  <c r="L5" i="4" s="1"/>
  <c r="J213" i="3"/>
  <c r="L211"/>
  <c r="H5" i="4" s="1"/>
  <c r="J209" i="3"/>
  <c r="J215"/>
  <c r="P211"/>
  <c r="J5" i="4" s="1"/>
  <c r="C6"/>
  <c r="BM211" i="3"/>
  <c r="BM214"/>
  <c r="K10" i="4" s="1"/>
  <c r="H10"/>
  <c r="BM215" i="3"/>
  <c r="BQ211"/>
  <c r="I10" i="4" s="1"/>
  <c r="BM216" i="3"/>
  <c r="L10" i="4" s="1"/>
  <c r="BS211" i="3"/>
  <c r="J10" i="4" s="1"/>
  <c r="BM217" i="3"/>
  <c r="M10" i="4" s="1"/>
  <c r="BM213" i="3"/>
  <c r="AD217"/>
  <c r="M7" i="4" s="1"/>
  <c r="AD213" i="3"/>
  <c r="AD214"/>
  <c r="K7" i="4" s="1"/>
  <c r="AF211" i="3"/>
  <c r="H7" i="4" s="1"/>
  <c r="AD215" i="3"/>
  <c r="AH211"/>
  <c r="I7" i="4" s="1"/>
  <c r="AD216" i="3"/>
  <c r="AJ211"/>
  <c r="J7" i="4" s="1"/>
  <c r="AD209" i="3"/>
  <c r="L29" i="4"/>
  <c r="BR217" i="5"/>
  <c r="L30" i="4" s="1"/>
  <c r="F29"/>
  <c r="BL217" i="5"/>
  <c r="F30" i="4" s="1"/>
  <c r="E29"/>
  <c r="BK217" i="5"/>
  <c r="E30" i="4" s="1"/>
  <c r="G6"/>
  <c r="AB211" i="3"/>
  <c r="D6" i="4" s="1"/>
  <c r="CV4" i="3"/>
  <c r="I26" i="4"/>
  <c r="BO216" i="5"/>
  <c r="BS217"/>
  <c r="M30" i="4" s="1"/>
  <c r="M29"/>
  <c r="D29"/>
  <c r="BJ217" i="5"/>
  <c r="D30" i="4" s="1"/>
  <c r="G26"/>
  <c r="BM216" i="5"/>
  <c r="J29" i="4"/>
  <c r="BP217" i="5"/>
  <c r="J30" i="4" s="1"/>
  <c r="H26"/>
  <c r="BN216" i="5"/>
  <c r="N29" i="4"/>
  <c r="BT217" i="5"/>
  <c r="N30" i="4" s="1"/>
  <c r="AX213" i="3" l="1"/>
  <c r="BD211"/>
  <c r="AX209"/>
  <c r="P9" i="6"/>
  <c r="T212" i="3"/>
  <c r="E6" i="4" s="1"/>
  <c r="BB211" i="3"/>
  <c r="I9" i="4" s="1"/>
  <c r="AZ211" i="3"/>
  <c r="H9" i="4" s="1"/>
  <c r="AX217" i="3"/>
  <c r="M9" i="4" s="1"/>
  <c r="J9"/>
  <c r="AX215" i="3"/>
  <c r="AX214"/>
  <c r="K9" i="4" s="1"/>
  <c r="AX211" i="3"/>
  <c r="AX216"/>
  <c r="L9" i="4" s="1"/>
  <c r="C7"/>
  <c r="L7"/>
  <c r="L6"/>
  <c r="G10"/>
  <c r="BU211" i="3"/>
  <c r="D10" i="4" s="1"/>
  <c r="C5"/>
  <c r="G5"/>
  <c r="R211" i="3"/>
  <c r="D5" i="4" s="1"/>
  <c r="EK4" i="3"/>
  <c r="L4" i="5"/>
  <c r="EJ4" i="3"/>
  <c r="L19" i="6" s="1"/>
  <c r="C8" i="4"/>
  <c r="G7"/>
  <c r="AL211" i="3"/>
  <c r="D7" i="4" s="1"/>
  <c r="C10"/>
  <c r="BM212" i="3"/>
  <c r="E10" i="4" s="1"/>
  <c r="G8"/>
  <c r="AV211" i="3"/>
  <c r="D8" i="4" s="1"/>
  <c r="P11" i="6"/>
  <c r="DC4" i="3"/>
  <c r="BM217" i="5"/>
  <c r="G30" i="4" s="1"/>
  <c r="G29"/>
  <c r="BO217" i="5"/>
  <c r="I30" i="4" s="1"/>
  <c r="I29"/>
  <c r="BN217" i="5"/>
  <c r="H30" i="4" s="1"/>
  <c r="H29"/>
  <c r="Q19" i="8" l="1"/>
  <c r="Q19" i="6"/>
  <c r="O17"/>
  <c r="G9" i="4"/>
  <c r="BF211" i="3"/>
  <c r="D9" i="4" s="1"/>
  <c r="J212" i="3"/>
  <c r="E5" i="4" s="1"/>
  <c r="AD212" i="3"/>
  <c r="E7" i="4" s="1"/>
  <c r="EL4" i="3"/>
  <c r="O4" i="5" s="1"/>
  <c r="EK216" i="3"/>
  <c r="N5" i="4" s="1"/>
  <c r="O6" s="1"/>
  <c r="EK210" i="3"/>
  <c r="EK208"/>
  <c r="EK209"/>
  <c r="EK211"/>
  <c r="M4" i="5"/>
  <c r="N4"/>
  <c r="C9" i="4"/>
  <c r="AN212" i="3"/>
  <c r="E8" i="4" s="1"/>
  <c r="AX212" i="3" l="1"/>
  <c r="E9" i="4" s="1"/>
  <c r="O10"/>
  <c r="O7"/>
  <c r="O5"/>
  <c r="O8"/>
  <c r="EK207" i="3"/>
  <c r="EK217" s="1"/>
  <c r="O9" i="4"/>
  <c r="F209" i="5"/>
  <c r="F212"/>
  <c r="H212" s="1"/>
  <c r="F211"/>
  <c r="H211" s="1"/>
  <c r="F210"/>
  <c r="H210" s="1"/>
  <c r="BI4"/>
  <c r="BI211" l="1"/>
  <c r="BI215"/>
  <c r="BI218"/>
  <c r="BI209"/>
  <c r="BI214"/>
  <c r="BI210"/>
  <c r="BI212"/>
  <c r="H209"/>
  <c r="F213"/>
  <c r="EK214" i="3"/>
  <c r="BU212" i="5" l="1"/>
  <c r="O25" i="4" s="1"/>
  <c r="C25"/>
  <c r="BU214" i="5"/>
  <c r="C27" i="4"/>
  <c r="BU218" i="5"/>
  <c r="O31" i="4" s="1"/>
  <c r="C31"/>
  <c r="BU211" i="5"/>
  <c r="O24" i="4" s="1"/>
  <c r="C24"/>
  <c r="F214" i="5"/>
  <c r="H214" s="1"/>
  <c r="H213"/>
  <c r="BU210"/>
  <c r="O23" i="4" s="1"/>
  <c r="C23"/>
  <c r="C22"/>
  <c r="BU209" i="5"/>
  <c r="O22" i="4" s="1"/>
  <c r="BI213" i="5"/>
  <c r="BU215"/>
  <c r="O28" i="4" s="1"/>
  <c r="C28"/>
  <c r="O27" l="1"/>
  <c r="BI216" i="5"/>
  <c r="C26" i="4"/>
  <c r="BU213" i="5"/>
  <c r="O26" i="4" s="1"/>
  <c r="C29" l="1"/>
  <c r="BU216" i="5"/>
  <c r="BI217"/>
  <c r="C30" i="4" s="1"/>
  <c r="O29" l="1"/>
  <c r="BU217" i="5"/>
  <c r="O30" i="4" s="1"/>
  <c r="A14" i="6"/>
  <c r="A13"/>
  <c r="Q13" s="1"/>
  <c r="N14"/>
  <c r="O14" s="1"/>
  <c r="N13"/>
  <c r="O13" s="1"/>
  <c r="B14"/>
  <c r="L14" s="1"/>
  <c r="M16"/>
  <c r="Q14" l="1"/>
  <c r="I14"/>
  <c r="I17" s="1"/>
  <c r="I18" s="1"/>
  <c r="D14"/>
  <c r="D17" s="1"/>
  <c r="F14"/>
  <c r="F17" s="1"/>
  <c r="F18" s="1"/>
  <c r="P14"/>
  <c r="J14"/>
  <c r="G14"/>
  <c r="P13"/>
  <c r="J17" l="1"/>
  <c r="J18" s="1"/>
  <c r="D18"/>
  <c r="G17"/>
  <c r="G18" l="1"/>
  <c r="H17"/>
  <c r="H18" l="1"/>
  <c r="M17"/>
  <c r="M18" s="1"/>
</calcChain>
</file>

<file path=xl/sharedStrings.xml><?xml version="1.0" encoding="utf-8"?>
<sst xmlns="http://schemas.openxmlformats.org/spreadsheetml/2006/main" count="937" uniqueCount="485">
  <si>
    <t>S.No</t>
  </si>
  <si>
    <t>Category</t>
  </si>
  <si>
    <t>Gender</t>
  </si>
  <si>
    <t>ROLL. NO.</t>
  </si>
  <si>
    <t>SR. NO.</t>
  </si>
  <si>
    <t>DATE OF BIRTH</t>
  </si>
  <si>
    <t>Name of Student</t>
  </si>
  <si>
    <t>Father's Name</t>
  </si>
  <si>
    <t>Mother's Name</t>
  </si>
  <si>
    <t>Hindi First UNIT TEST Marks</t>
  </si>
  <si>
    <t>Hindi SECOND UNIT TEST Marks</t>
  </si>
  <si>
    <t>Hindi THIRD UNIT TEST Marks</t>
  </si>
  <si>
    <t>Hindi UNIT TEST Total Marks</t>
  </si>
  <si>
    <t>Hindi HALF YEARLY EXAM Obtain Marks</t>
  </si>
  <si>
    <t>Hindi HALF YEARLY EXAM</t>
  </si>
  <si>
    <t>Hindi TOTAL UPTO HYE</t>
  </si>
  <si>
    <t>Hindi  SAMAGRA MOOLYANKAN Marks</t>
  </si>
  <si>
    <t>Hindi  SAMAGRA MOOLYANKAN</t>
  </si>
  <si>
    <t>Hindi TOTAL</t>
  </si>
  <si>
    <t>English First UNIT TEST Marks</t>
  </si>
  <si>
    <t>English SECOND UNIT TEST Marks</t>
  </si>
  <si>
    <t>English THIRD UNIT TEST Marks</t>
  </si>
  <si>
    <t>English UNIT TEST Total Marks</t>
  </si>
  <si>
    <t>English HALF YEARLY EXAM Obtain Marks</t>
  </si>
  <si>
    <t>English HALF YEARLY EXAM</t>
  </si>
  <si>
    <t>English TOTAL UPTO HYE</t>
  </si>
  <si>
    <t>English  SAMAGRA MOOLYANKAN Marks</t>
  </si>
  <si>
    <t>English  SAMAGRA MOOLYANKAN</t>
  </si>
  <si>
    <t>English TOTAL</t>
  </si>
  <si>
    <t>Third Language First UNIT TEST Marks</t>
  </si>
  <si>
    <t>Third Language SECOND UNIT TEST Marks</t>
  </si>
  <si>
    <t>Third Language THIRD UNIT TEST Marks</t>
  </si>
  <si>
    <t>Third Language UNIT TEST Total Marks</t>
  </si>
  <si>
    <t>Third Language HALF YEARLY EXAM Obtain Marks</t>
  </si>
  <si>
    <t>Third Language HALF YEARLY EXAM</t>
  </si>
  <si>
    <t>Third Language TOTAL UPTO HYE</t>
  </si>
  <si>
    <t>Third Language  SAMAGRA MOOLYANKAN Marks</t>
  </si>
  <si>
    <t>Third Language  SAMAGRA MOOLYANKAN</t>
  </si>
  <si>
    <t>Third Language TOTAL</t>
  </si>
  <si>
    <t>Science First UNIT TEST Marks</t>
  </si>
  <si>
    <t>Science SECOND UNIT TEST Marks</t>
  </si>
  <si>
    <t>Science THIRD UNIT TEST Marks</t>
  </si>
  <si>
    <t>Science UNIT TEST Total Marks</t>
  </si>
  <si>
    <t>Science HALF YEARLY EXAM Obtain Marks</t>
  </si>
  <si>
    <t>Science HALF YEARLY EXAM</t>
  </si>
  <si>
    <t>Science TOTAL UPTO HYE</t>
  </si>
  <si>
    <t>Science  SAMAGRA MOOLYANKAN Marks</t>
  </si>
  <si>
    <t>Science  SAMAGRA MOOLYANKAN</t>
  </si>
  <si>
    <t>Science TOTAL</t>
  </si>
  <si>
    <t>SOCIAL SCIENCE First UNIT TEST Marks</t>
  </si>
  <si>
    <t>SOCIAL SCIENCE SECOND UNIT TEST Marks</t>
  </si>
  <si>
    <t>SOCIAL SCIENCE THIRD UNIT TEST Marks</t>
  </si>
  <si>
    <t>SOCIAL SCIENCE UNIT TEST Total Marks</t>
  </si>
  <si>
    <t>SOCIAL SCIENCE HALF YEARLY EXAM Obtain Marks</t>
  </si>
  <si>
    <t>SOCIAL SCIENCE HALF YEARLY EXAM</t>
  </si>
  <si>
    <t>SOCIAL SCIENCE TOTAL UPTO HYE</t>
  </si>
  <si>
    <t>SOCIAL SCIENCE  SAMAGRA MOOLYANKAN Marks</t>
  </si>
  <si>
    <t>SOCIAL SCIENCE  SAMAGRA MOOLYANKAN</t>
  </si>
  <si>
    <t>SOCIAL SCIENCE TOTAL</t>
  </si>
  <si>
    <t>Maths First UNIT TEST Marks</t>
  </si>
  <si>
    <t>Maths SECOND UNIT TEST Marks</t>
  </si>
  <si>
    <t>Maths THIRD UNIT TEST Marks</t>
  </si>
  <si>
    <t>Maths UNIT TEST Total Marks</t>
  </si>
  <si>
    <t>Maths HALF YEARLY EXAM Obtain Marks</t>
  </si>
  <si>
    <t>Maths HALF YEARLY EXAM</t>
  </si>
  <si>
    <t>Maths TOTAL UPTO HYE</t>
  </si>
  <si>
    <t>Maths  SAMAGRA MOOLYANKAN Marks</t>
  </si>
  <si>
    <t>Maths  SAMAGRA MOOLYANKAN</t>
  </si>
  <si>
    <t>Maths TOTAL</t>
  </si>
  <si>
    <t>GRANDTOTAL</t>
  </si>
  <si>
    <t>Maximum Marks --&gt;</t>
  </si>
  <si>
    <t>10</t>
  </si>
  <si>
    <t>*20/30</t>
  </si>
  <si>
    <t>70</t>
  </si>
  <si>
    <t>50/70</t>
  </si>
  <si>
    <t>100</t>
  </si>
  <si>
    <t>30/100</t>
  </si>
  <si>
    <t>600</t>
  </si>
  <si>
    <t>SC</t>
  </si>
  <si>
    <t>Boy</t>
  </si>
  <si>
    <t>20-06-2004</t>
  </si>
  <si>
    <t>BHAVESH KUMAR</t>
  </si>
  <si>
    <t>MOTA RAM</t>
  </si>
  <si>
    <t>KUKI DEVI</t>
  </si>
  <si>
    <t>05-04-2006</t>
  </si>
  <si>
    <t>DHEERENDRA KUMAR</t>
  </si>
  <si>
    <t>JAGDISH KUMAR</t>
  </si>
  <si>
    <t>MANJU DEVI</t>
  </si>
  <si>
    <t>Girl</t>
  </si>
  <si>
    <t>13-03-2004</t>
  </si>
  <si>
    <t>DIMPAL BHATI</t>
  </si>
  <si>
    <t>DALA RAM</t>
  </si>
  <si>
    <t>FULI DEVI</t>
  </si>
  <si>
    <t>OBC</t>
  </si>
  <si>
    <t>02-12-2005</t>
  </si>
  <si>
    <t>DIVYA VAISHNAV</t>
  </si>
  <si>
    <t>SANTOSH DAS</t>
  </si>
  <si>
    <t>SBC</t>
  </si>
  <si>
    <t>05-05-2005</t>
  </si>
  <si>
    <t>INDRA DEVI</t>
  </si>
  <si>
    <t>FUA RAM</t>
  </si>
  <si>
    <t>DAGRI DEVI</t>
  </si>
  <si>
    <t>GEN</t>
  </si>
  <si>
    <t>22-02-2006</t>
  </si>
  <si>
    <t>JINU RATHORE</t>
  </si>
  <si>
    <t>DEVI SINGH</t>
  </si>
  <si>
    <t>ANOP KANWAR</t>
  </si>
  <si>
    <t>10-02-2005</t>
  </si>
  <si>
    <t xml:space="preserve">KAVITA </t>
  </si>
  <si>
    <t>JEEVA RAM</t>
  </si>
  <si>
    <t>VIMLA DEVI</t>
  </si>
  <si>
    <t>10-08-2003</t>
  </si>
  <si>
    <t>MUKESH</t>
  </si>
  <si>
    <t>BHOMA RAM</t>
  </si>
  <si>
    <t>JAMNA</t>
  </si>
  <si>
    <t>12-01-2005</t>
  </si>
  <si>
    <t>NARAYAN LAL</t>
  </si>
  <si>
    <t>KHETA RAM</t>
  </si>
  <si>
    <t>PUSHPA DEVI</t>
  </si>
  <si>
    <t>10-12-2003</t>
  </si>
  <si>
    <t>NIRMA DEWASI</t>
  </si>
  <si>
    <t>MANGI LAL</t>
  </si>
  <si>
    <t>KAMLA DEVI</t>
  </si>
  <si>
    <t>24-07-2005</t>
  </si>
  <si>
    <t>NIRMA VAISHNAV</t>
  </si>
  <si>
    <t>VORIDAS</t>
  </si>
  <si>
    <t>UKIYA DEVI</t>
  </si>
  <si>
    <t>10-07-2006</t>
  </si>
  <si>
    <t xml:space="preserve">POOJA </t>
  </si>
  <si>
    <t>BHEEKHA RAM</t>
  </si>
  <si>
    <t>KANYA DEVI</t>
  </si>
  <si>
    <t>30-07-2006</t>
  </si>
  <si>
    <t>PRIYA SEN</t>
  </si>
  <si>
    <t>RAMESH KUMAR SEN</t>
  </si>
  <si>
    <t>05-08-2005</t>
  </si>
  <si>
    <t>PRIYANKA DEVASI</t>
  </si>
  <si>
    <t>PEMA RAM</t>
  </si>
  <si>
    <t>VARJU DEVI</t>
  </si>
  <si>
    <t>13-07-2004</t>
  </si>
  <si>
    <t xml:space="preserve">PUSHPA </t>
  </si>
  <si>
    <t>08-02-2005</t>
  </si>
  <si>
    <t>Rahul</t>
  </si>
  <si>
    <t>Bhera Ram</t>
  </si>
  <si>
    <t>Saroj Devi</t>
  </si>
  <si>
    <t>SHIV RAJ SINGH</t>
  </si>
  <si>
    <t>SURENDRA SINGH</t>
  </si>
  <si>
    <t>RAJENDRA KANWAR</t>
  </si>
  <si>
    <t>13-04-2006</t>
  </si>
  <si>
    <t>SURATA DEVASI</t>
  </si>
  <si>
    <t>GANA RAM</t>
  </si>
  <si>
    <t>SUA DEVI</t>
  </si>
  <si>
    <t>17-09-2004</t>
  </si>
  <si>
    <t>UDAYRAJ</t>
  </si>
  <si>
    <t>04-07-2005</t>
  </si>
  <si>
    <t>VISHAL RATHORE</t>
  </si>
  <si>
    <t>BABU LAL</t>
  </si>
  <si>
    <t>SANTOSH</t>
  </si>
  <si>
    <t>25-12-2004</t>
  </si>
  <si>
    <t xml:space="preserve">YASHODA </t>
  </si>
  <si>
    <t>PYARI DEVI</t>
  </si>
  <si>
    <t>School Name :</t>
  </si>
  <si>
    <t>HINDI</t>
  </si>
  <si>
    <t>ENGLISH</t>
  </si>
  <si>
    <t>SCIENCE</t>
  </si>
  <si>
    <t>SOCIAL SCIENCE</t>
  </si>
  <si>
    <t>MATHS</t>
  </si>
  <si>
    <t>Specifications</t>
  </si>
  <si>
    <t>Distinction Subject</t>
  </si>
  <si>
    <t>Pass/ By grace Pass/ Supp. / Failed</t>
  </si>
  <si>
    <t xml:space="preserve">Grand Total </t>
  </si>
  <si>
    <t>Position in Class</t>
  </si>
  <si>
    <t>SANSKRIT</t>
  </si>
  <si>
    <t>S.S.</t>
  </si>
  <si>
    <t>S. T.</t>
  </si>
  <si>
    <t>M.M.</t>
  </si>
  <si>
    <t>Gr.</t>
  </si>
  <si>
    <t>CLASS :-</t>
  </si>
  <si>
    <t>SECTION :-</t>
  </si>
  <si>
    <t>SUBJECT :</t>
  </si>
  <si>
    <t>SUB. TEACHER :</t>
  </si>
  <si>
    <t>Third Language</t>
  </si>
  <si>
    <t>PERCENTAGE</t>
  </si>
  <si>
    <t>DIVISION</t>
  </si>
  <si>
    <t>TOTAL EXEMPTION</t>
  </si>
  <si>
    <t>NSO</t>
  </si>
  <si>
    <t>Final  Result</t>
  </si>
  <si>
    <t>Subject Name</t>
  </si>
  <si>
    <t>No. of students appeared</t>
  </si>
  <si>
    <t>Name Of Subject Teacher</t>
  </si>
  <si>
    <t>I</t>
  </si>
  <si>
    <t>II</t>
  </si>
  <si>
    <t>III</t>
  </si>
  <si>
    <t>Total</t>
  </si>
  <si>
    <t>Division</t>
  </si>
  <si>
    <t>P</t>
  </si>
  <si>
    <t>No. of students passed Division-wise</t>
  </si>
  <si>
    <t>Percentage</t>
  </si>
  <si>
    <t>No. of students in supplementary exam.</t>
  </si>
  <si>
    <t>No. of students failed</t>
  </si>
  <si>
    <t>Result with held</t>
  </si>
  <si>
    <t>Absence</t>
  </si>
  <si>
    <t>No. of students for re-exam.</t>
  </si>
  <si>
    <t>Date of result declaration</t>
  </si>
  <si>
    <t>Total appeared</t>
  </si>
  <si>
    <t>Signature of the maker</t>
  </si>
  <si>
    <t xml:space="preserve">1st Dive </t>
  </si>
  <si>
    <t>2nd Div.</t>
  </si>
  <si>
    <t>Signature of the class teacher</t>
  </si>
  <si>
    <t>3rd Div.</t>
  </si>
  <si>
    <t>promoted</t>
  </si>
  <si>
    <t>Signature of the checker</t>
  </si>
  <si>
    <t>Supp.</t>
  </si>
  <si>
    <t>Failed</t>
  </si>
  <si>
    <t>Signature of the exam. Incharge</t>
  </si>
  <si>
    <t>Pass %</t>
  </si>
  <si>
    <t>Re-Exam</t>
  </si>
  <si>
    <t>Signature of the Head of the Institution</t>
  </si>
  <si>
    <t>Aggregate result of the class</t>
  </si>
  <si>
    <t>tkfrokj ifj.kke</t>
  </si>
  <si>
    <t>Class</t>
  </si>
  <si>
    <t>D.O.B.</t>
  </si>
  <si>
    <t>Name of Students</t>
  </si>
  <si>
    <t>Father Name</t>
  </si>
  <si>
    <t>Mother Name</t>
  </si>
  <si>
    <t>Session</t>
  </si>
  <si>
    <t>2019-20</t>
  </si>
  <si>
    <t>marks obtained</t>
  </si>
  <si>
    <t>Position in the Class</t>
  </si>
  <si>
    <t>Sr. No.</t>
  </si>
  <si>
    <t>Roll No.</t>
  </si>
  <si>
    <t>S.R. No.</t>
  </si>
  <si>
    <t>Cat.</t>
  </si>
  <si>
    <t>Result</t>
  </si>
  <si>
    <t>Nk= @ Nk=k dk uke</t>
  </si>
  <si>
    <t>SC BOYS</t>
  </si>
  <si>
    <t>SC GIRLS</t>
  </si>
  <si>
    <t>ST BOYS</t>
  </si>
  <si>
    <t>ST GIRLS</t>
  </si>
  <si>
    <t>OBC BOYS</t>
  </si>
  <si>
    <t>OBC GIRLS</t>
  </si>
  <si>
    <t>GEN BOYS</t>
  </si>
  <si>
    <t>GEN GIRLS</t>
  </si>
  <si>
    <t>MIN BOYS</t>
  </si>
  <si>
    <t>MIN GIRLS</t>
  </si>
  <si>
    <t>SBC BOYS</t>
  </si>
  <si>
    <t>SBC GIRLS</t>
  </si>
  <si>
    <t>TOTAL</t>
  </si>
  <si>
    <t>Class Promoted</t>
  </si>
  <si>
    <t>.</t>
  </si>
  <si>
    <t>Details</t>
  </si>
  <si>
    <t>eq[; ijh{kk</t>
  </si>
  <si>
    <t xml:space="preserve">iwjd ijh{kk </t>
  </si>
  <si>
    <t>dqy</t>
  </si>
  <si>
    <t>Appeared</t>
  </si>
  <si>
    <t>First Div.</t>
  </si>
  <si>
    <t>First Division</t>
  </si>
  <si>
    <t>Second Div.</t>
  </si>
  <si>
    <t>Second Division</t>
  </si>
  <si>
    <t>Third Div.</t>
  </si>
  <si>
    <t>Third Division</t>
  </si>
  <si>
    <t>Total promotad Class</t>
  </si>
  <si>
    <t>Promoted</t>
  </si>
  <si>
    <t>total passed</t>
  </si>
  <si>
    <t>Total Passed</t>
  </si>
  <si>
    <t>Pass Percentage</t>
  </si>
  <si>
    <t>Pass percentage</t>
  </si>
  <si>
    <t>No. of NSO</t>
  </si>
  <si>
    <t>iqu% ijh{kk"</t>
  </si>
  <si>
    <t>vuqRrh.kZ</t>
  </si>
  <si>
    <t>uke i`Fkd</t>
  </si>
  <si>
    <t>SUBJECT-WISE RESULT OF THE CLASS</t>
  </si>
  <si>
    <t>Subject Teacher</t>
  </si>
  <si>
    <t>Subject</t>
  </si>
  <si>
    <t>NO. OF SUBJECTS APPEARED</t>
  </si>
  <si>
    <t>Passed</t>
  </si>
  <si>
    <t>Distinction</t>
  </si>
  <si>
    <t>1st div</t>
  </si>
  <si>
    <t>2nd Div</t>
  </si>
  <si>
    <t>3rd Div</t>
  </si>
  <si>
    <t>AB</t>
  </si>
  <si>
    <t>Mangilal Rangi</t>
  </si>
  <si>
    <t>Hindi</t>
  </si>
  <si>
    <t>Heeralal Jat</t>
  </si>
  <si>
    <t>English</t>
  </si>
  <si>
    <t>Suman Kumari Saini</t>
  </si>
  <si>
    <t>Mandeep Singh Bhular</t>
  </si>
  <si>
    <t>Science</t>
  </si>
  <si>
    <t>Suresh Kuamr Adara</t>
  </si>
  <si>
    <t>Social Science</t>
  </si>
  <si>
    <t>Mahendra Patel</t>
  </si>
  <si>
    <t>Maths</t>
  </si>
  <si>
    <t>CATEGORY-WISE RESULT WILL SHOW CORRECT RESULTS ONLY AFTER THE DECLARATION OF THE SUPPLEMENTARY EXAM. RESULTS</t>
  </si>
  <si>
    <t>RESULT CATEGORY-WISE</t>
  </si>
  <si>
    <t>Progress Report</t>
  </si>
  <si>
    <t>D. O. B.</t>
  </si>
  <si>
    <t>Test / Exam</t>
  </si>
  <si>
    <t>First test</t>
  </si>
  <si>
    <t>Second test</t>
  </si>
  <si>
    <t>Third test</t>
  </si>
  <si>
    <t>Test Total</t>
  </si>
  <si>
    <t>Weightage of Test</t>
  </si>
  <si>
    <t>Half Yearly Exam</t>
  </si>
  <si>
    <t>Weightage of H.Y.</t>
  </si>
  <si>
    <t>Achieved for Overall performance of the student in academic activities</t>
  </si>
  <si>
    <t>Sub. Total</t>
  </si>
  <si>
    <t>Sub. Result</t>
  </si>
  <si>
    <t>Sub. Div.</t>
  </si>
  <si>
    <r>
      <rPr>
        <b/>
        <sz val="12"/>
        <rFont val="Calibri"/>
        <family val="2"/>
        <scheme val="minor"/>
      </rPr>
      <t>Max. Mark</t>
    </r>
    <r>
      <rPr>
        <b/>
        <sz val="12"/>
        <rFont val="Kruti Dev 010"/>
      </rPr>
      <t xml:space="preserve"> </t>
    </r>
    <r>
      <rPr>
        <b/>
        <sz val="12"/>
        <rFont val="Wingdings"/>
        <charset val="2"/>
      </rPr>
      <t>Ü</t>
    </r>
  </si>
  <si>
    <t>Total Marks Obtained</t>
  </si>
  <si>
    <t>Detail Of Exam Result</t>
  </si>
  <si>
    <t>Total MAX. Marks</t>
  </si>
  <si>
    <t>Date of Res. Declaration</t>
  </si>
  <si>
    <t>Class Position</t>
  </si>
  <si>
    <t>9th</t>
  </si>
  <si>
    <t>A</t>
  </si>
  <si>
    <t>*50/70</t>
  </si>
  <si>
    <t>Bhagwan singh</t>
  </si>
  <si>
    <t>School Profile</t>
  </si>
  <si>
    <t>School Detail</t>
  </si>
  <si>
    <t>School Name :-</t>
  </si>
  <si>
    <t>Date of result declaration:-</t>
  </si>
  <si>
    <t>Medium :-</t>
  </si>
  <si>
    <t xml:space="preserve">Hindi </t>
  </si>
  <si>
    <t>Class Teacher 9th :-</t>
  </si>
  <si>
    <t>Principal Name :-</t>
  </si>
  <si>
    <t>MISHRILAL</t>
  </si>
  <si>
    <r>
      <rPr>
        <b/>
        <i/>
        <sz val="16"/>
        <color theme="0" tint="-0.14999847407452621"/>
        <rFont val="Calibri"/>
        <family val="2"/>
        <scheme val="minor"/>
      </rPr>
      <t>Principal's</t>
    </r>
    <r>
      <rPr>
        <b/>
        <i/>
        <sz val="14"/>
        <color theme="0" tint="-0.14999847407452621"/>
        <rFont val="Calibri"/>
        <family val="2"/>
        <scheme val="minor"/>
      </rPr>
      <t xml:space="preserve">  Mobile No. :-</t>
    </r>
  </si>
  <si>
    <t>Exam Incharge  :-</t>
  </si>
  <si>
    <r>
      <rPr>
        <b/>
        <i/>
        <sz val="16"/>
        <color theme="0" tint="-0.14999847407452621"/>
        <rFont val="Calibri"/>
        <family val="2"/>
        <scheme val="minor"/>
      </rPr>
      <t>Result Checker</t>
    </r>
    <r>
      <rPr>
        <b/>
        <i/>
        <sz val="14"/>
        <color theme="0" tint="-0.14999847407452621"/>
        <rFont val="Calibri"/>
        <family val="2"/>
        <scheme val="minor"/>
      </rPr>
      <t xml:space="preserve"> :-</t>
    </r>
  </si>
  <si>
    <t>t; xq:nso oklqnso th egkjkt</t>
  </si>
  <si>
    <t>izxfr i=</t>
  </si>
  <si>
    <t xml:space="preserve">izxfr i=  l= </t>
  </si>
  <si>
    <t>d{kk</t>
  </si>
  <si>
    <t>Nk=@Nk=k dk uke%</t>
  </si>
  <si>
    <t>firk dk uke%</t>
  </si>
  <si>
    <t>ekrk dk uke%</t>
  </si>
  <si>
    <t>fo"k;%</t>
  </si>
  <si>
    <t>ij[k@ ijh{kk</t>
  </si>
  <si>
    <t>izFke</t>
  </si>
  <si>
    <t>f}rh;</t>
  </si>
  <si>
    <t>r`rh;</t>
  </si>
  <si>
    <t>rhu ij[k ;ksx</t>
  </si>
  <si>
    <t>rhu ij[k dk Hkkjkad</t>
  </si>
  <si>
    <t>v)Z ok- ijh{kk</t>
  </si>
  <si>
    <t>v)Z okf"kZd ds Hkkjkad</t>
  </si>
  <si>
    <t>lg 'kSf{kd xfrfof/k ,oa l= esa fo|kFkhZ ds lexz izn'ku gsrq izkIrkad</t>
  </si>
  <si>
    <t xml:space="preserve">loZ ;ksx izkIRkkad </t>
  </si>
  <si>
    <t>fo"k; ifj.kke</t>
  </si>
  <si>
    <t>fo"k; Js.kh</t>
  </si>
  <si>
    <t>fo'ks"k ;ksX;rk</t>
  </si>
  <si>
    <t xml:space="preserve"> dqy izkIrkad</t>
  </si>
  <si>
    <t xml:space="preserve"> dqy iw.kkZad</t>
  </si>
  <si>
    <t>izfr'kr</t>
  </si>
  <si>
    <t>ifj.kke ?kks"k.kk fnukad</t>
  </si>
  <si>
    <t>Js.kh</t>
  </si>
  <si>
    <t>d{kk esa LFkku</t>
  </si>
  <si>
    <t>gLrk{kj d{kk/;kid</t>
  </si>
  <si>
    <t>gLrk{kj ijh{kk izHkkjh</t>
  </si>
  <si>
    <t>gLrk{kj tk¡pdrkZ</t>
  </si>
  <si>
    <t>gLrk{kj laLFkk izz/kku</t>
  </si>
  <si>
    <t>ijh{kk ifj.kke</t>
  </si>
  <si>
    <r>
      <t xml:space="preserve">dsoy ek= 'kkyk niZ.k ls MkmuyksM ,Dly MkVk 'khV dks </t>
    </r>
    <r>
      <rPr>
        <sz val="26"/>
        <color rgb="FFFF00FF"/>
        <rFont val="Cambria"/>
        <family val="1"/>
        <scheme val="major"/>
      </rPr>
      <t>PASTE SD download Sheet</t>
    </r>
    <r>
      <rPr>
        <sz val="26"/>
        <color rgb="FFFF00FF"/>
        <rFont val="Kruti Dev 010"/>
      </rPr>
      <t xml:space="preserve"> ij isLV dj lh/ks ekdZ'khV fudkysaA</t>
    </r>
  </si>
  <si>
    <t>Generate Marksheet and Other Information About Result 2019-20 Only using Download Data Sheet from downlad Shala Darpan.</t>
  </si>
  <si>
    <t>fo|ky; dk uke %&amp;</t>
  </si>
  <si>
    <t>jktdh; mPp ek/;fed fo|ky; bUnjokM+k] jkuh ¼ikyh½</t>
  </si>
  <si>
    <t>ukekad%</t>
  </si>
  <si>
    <t>izos'kkad%</t>
  </si>
  <si>
    <t>tUe fnukad%</t>
  </si>
  <si>
    <t>Ph. And Heath Edu.1st  unit Test</t>
  </si>
  <si>
    <t>Ph. And Heath Edu. 2nd unit Test</t>
  </si>
  <si>
    <t>Ph. And Heath Edu. 3rd  unit Test</t>
  </si>
  <si>
    <t>Ph. And Heath Edu.</t>
  </si>
  <si>
    <t xml:space="preserve"> Ph. And Heath Edu. Half Yearly Exam</t>
  </si>
  <si>
    <t xml:space="preserve"> Ph. And Heath Edu. Samgra Moolyankan</t>
  </si>
  <si>
    <t>Foundation of IT 1st  unit Test</t>
  </si>
  <si>
    <t>Foundation of IT 2nd unit Test</t>
  </si>
  <si>
    <t>Foundation of IT. 3rd  unit Test</t>
  </si>
  <si>
    <t>Foundation of IT Half Yearly Exam</t>
  </si>
  <si>
    <t>Foundation of IT Samgra Moolyankan</t>
  </si>
  <si>
    <t>S.U.P.W.comp. Act.</t>
  </si>
  <si>
    <t>S.U.P.W. Camp</t>
  </si>
  <si>
    <t>Art Edu. Theory</t>
  </si>
  <si>
    <t>Art Edu. Practical</t>
  </si>
  <si>
    <t>S.U.P.W. Opt.  Act.</t>
  </si>
  <si>
    <t>Art Edu. Assignment</t>
  </si>
  <si>
    <t>Sub. Teacher</t>
  </si>
  <si>
    <t>Total Meeting</t>
  </si>
  <si>
    <t>Total Attendance</t>
  </si>
  <si>
    <t>Attendance</t>
  </si>
  <si>
    <t>hl</t>
  </si>
  <si>
    <t>Grade  A</t>
  </si>
  <si>
    <t>Grade  B</t>
  </si>
  <si>
    <t>Grade  C</t>
  </si>
  <si>
    <t>Grade  D</t>
  </si>
  <si>
    <t>Foundation of IT</t>
  </si>
  <si>
    <t>S.U.P.W.</t>
  </si>
  <si>
    <t>Art Edu.</t>
  </si>
  <si>
    <t>Subject Total</t>
  </si>
  <si>
    <t>50*</t>
  </si>
  <si>
    <t>20*</t>
  </si>
  <si>
    <t>30*</t>
  </si>
  <si>
    <t>ab</t>
  </si>
  <si>
    <t>ml</t>
  </si>
  <si>
    <t>40*</t>
  </si>
  <si>
    <t xml:space="preserve">Ph. And Heath Edu. Test Total </t>
  </si>
  <si>
    <t xml:space="preserve">Ph. And Heath Edu. H.Y. Total </t>
  </si>
  <si>
    <t xml:space="preserve">Ph. And Heath Edu. S.M. Total </t>
  </si>
  <si>
    <t>Foundation of IT  Test Total</t>
  </si>
  <si>
    <t>Foundation of IT  H.Y. Total</t>
  </si>
  <si>
    <t>Foundation of IT  S.M. Total</t>
  </si>
  <si>
    <t>Ph. And Health Edu.</t>
  </si>
  <si>
    <t>Marks</t>
  </si>
  <si>
    <t>Grade</t>
  </si>
  <si>
    <t>Art Education</t>
  </si>
  <si>
    <t>Foundation Of  IT</t>
  </si>
  <si>
    <t>Third language</t>
  </si>
  <si>
    <t>Class 9th Sub.Teacher</t>
  </si>
  <si>
    <t>Subject Code</t>
  </si>
  <si>
    <t>Governt Senior Secondary School INDERWARA, Rani (PALI)</t>
  </si>
  <si>
    <t>Progress Card</t>
  </si>
  <si>
    <t xml:space="preserve">Student's Name :- </t>
  </si>
  <si>
    <t>fgUnh</t>
  </si>
  <si>
    <t>vaxzsth</t>
  </si>
  <si>
    <t>foKku</t>
  </si>
  <si>
    <t>lkekftd foKku</t>
  </si>
  <si>
    <t>xf.kr</t>
  </si>
  <si>
    <t>;w&amp;MkbZl dksM  %&amp;</t>
  </si>
  <si>
    <t>izkIrkad</t>
  </si>
  <si>
    <t>fo"k;</t>
  </si>
  <si>
    <t>lkef;d ij[k</t>
  </si>
  <si>
    <t>v)Zokf"kZd ijh{kk</t>
  </si>
  <si>
    <t>;ksx</t>
  </si>
  <si>
    <t>Hkkjkad&amp;20</t>
  </si>
  <si>
    <t>Hkkjkad&amp;50</t>
  </si>
  <si>
    <t>Hkkjkad&amp;30</t>
  </si>
  <si>
    <t>r`rh; Hkk"kk</t>
  </si>
  <si>
    <t>izFke ij[k&amp;10</t>
  </si>
  <si>
    <t>f}rh; ij[k&amp;10</t>
  </si>
  <si>
    <t>r`rh; ij[k&amp;10</t>
  </si>
  <si>
    <t>v)Z okf"kZd</t>
  </si>
  <si>
    <t>ijh{kk&amp;70</t>
  </si>
  <si>
    <t>lwpuk izkS|ksfxdh dh vo/kkj.kk&amp;k</t>
  </si>
  <si>
    <t>izFke ij[k&amp;18</t>
  </si>
  <si>
    <t>f}rh; ij[k&amp;17</t>
  </si>
  <si>
    <t>r`rh; ij[k&amp;25</t>
  </si>
  <si>
    <t>v)Z okf"kZd ijh{kk&amp;40</t>
  </si>
  <si>
    <t>lS)kfUrd&amp;25</t>
  </si>
  <si>
    <t>iz;ksfxd&amp;60</t>
  </si>
  <si>
    <t>izLrqfr dk;Z&amp;15</t>
  </si>
  <si>
    <t>lektksi;ksxh mRiknd dk;Z ,oa lekt lsok</t>
  </si>
  <si>
    <t>vfuok;Z izo`fŸk&amp;25</t>
  </si>
  <si>
    <t>oSdfYid izo`fŸk&amp;45</t>
  </si>
  <si>
    <t>;ksx&amp;100</t>
  </si>
  <si>
    <t>lrr vkarfjd ewY;kadu</t>
  </si>
  <si>
    <t>fnukad %</t>
  </si>
  <si>
    <t xml:space="preserve">       gLrk{kj laLFkkiz/kku e; eksgj</t>
  </si>
  <si>
    <t>lg&amp;'kSSf{kd xfrfof/k ,oa l= esa fo|kFkhZ dk lexz izn'kZZu</t>
  </si>
  <si>
    <r>
      <rPr>
        <b/>
        <sz val="14"/>
        <rFont val="Kruti Dev 010"/>
      </rPr>
      <t>egk;ksx</t>
    </r>
    <r>
      <rPr>
        <b/>
        <sz val="14"/>
        <rFont val="DevLys 010"/>
      </rPr>
      <t xml:space="preserve"> </t>
    </r>
    <r>
      <rPr>
        <b/>
        <sz val="14"/>
        <rFont val="Webdings"/>
        <family val="1"/>
        <charset val="2"/>
      </rPr>
      <t>4</t>
    </r>
  </si>
  <si>
    <t>f'kfoj&amp;30</t>
  </si>
  <si>
    <t>dyk f'k{kk</t>
  </si>
  <si>
    <r>
      <t>ijh{kk ifj.kke</t>
    </r>
    <r>
      <rPr>
        <sz val="14"/>
        <rFont val="Kruti Dev 010"/>
      </rPr>
      <t xml:space="preserve"> % funs'kd] ek/;fed f'k{kk jktLFkku] chdkusj ds vkns'k dzekad % f'kfojk&amp;ek/;@ek&amp;l@22497@2017&amp;18] fnukad % 10-04-2020 ds vuqlj.k esa fo|kFkhZ d{kk &amp; 10 gsrq ØeksUurA</t>
    </r>
  </si>
  <si>
    <t xml:space="preserve"> 'kkjhfjd ,oa LokLF; f'k{kk</t>
  </si>
  <si>
    <t xml:space="preserve">gLrk{kj ijh{kk izHkkjh                           </t>
  </si>
  <si>
    <t xml:space="preserve"> gLrk{kj d{kk/;kid </t>
  </si>
  <si>
    <t>d{kk %</t>
  </si>
  <si>
    <t>fo|kFkhZ dk uke %</t>
  </si>
  <si>
    <t>tUe frfFk %</t>
  </si>
  <si>
    <t>fo|ky; izos'kkad %</t>
  </si>
  <si>
    <t>firk dk uke  %</t>
  </si>
  <si>
    <t>oxZ  %</t>
  </si>
  <si>
    <t xml:space="preserve">ekrk dk uke  % </t>
  </si>
  <si>
    <t>d{kk  ukekad  %</t>
  </si>
  <si>
    <r>
      <t xml:space="preserve">The  password is </t>
    </r>
    <r>
      <rPr>
        <sz val="14"/>
        <color rgb="FF00B0F0"/>
        <rFont val="Calibri"/>
        <family val="2"/>
      </rPr>
      <t xml:space="preserve"> </t>
    </r>
    <r>
      <rPr>
        <b/>
        <sz val="14"/>
        <color rgb="FF00B0F0"/>
        <rFont val="Calibri"/>
        <family val="2"/>
      </rPr>
      <t>class9</t>
    </r>
    <r>
      <rPr>
        <sz val="14"/>
        <color rgb="FFFF00FF"/>
        <rFont val="Calibri"/>
        <family val="2"/>
      </rPr>
      <t xml:space="preserve"> </t>
    </r>
    <r>
      <rPr>
        <sz val="14"/>
        <color rgb="FFFF0000"/>
        <rFont val="Calibri"/>
        <family val="2"/>
      </rPr>
      <t>for</t>
    </r>
    <r>
      <rPr>
        <sz val="14"/>
        <color rgb="FFFF00FF"/>
        <rFont val="Calibri"/>
        <family val="2"/>
      </rPr>
      <t xml:space="preserve"> </t>
    </r>
    <r>
      <rPr>
        <sz val="14"/>
        <color rgb="FF00B050"/>
        <rFont val="Calibri"/>
        <family val="2"/>
      </rPr>
      <t>sheets-  statement of marks, Teacher &amp; cat., Result aggregate</t>
    </r>
  </si>
  <si>
    <t>Vocational Education</t>
  </si>
  <si>
    <t>Sessional Marks</t>
  </si>
  <si>
    <t>Annual Theory</t>
  </si>
  <si>
    <t>Annual Practical</t>
  </si>
  <si>
    <t>Tourism and Travel</t>
  </si>
  <si>
    <t>Health Care</t>
  </si>
  <si>
    <r>
      <t xml:space="preserve">iw.kkZad  </t>
    </r>
    <r>
      <rPr>
        <b/>
        <sz val="12"/>
        <rFont val="Wingdings"/>
        <charset val="2"/>
      </rPr>
      <t>Ü</t>
    </r>
  </si>
  <si>
    <t>vocational Sub.</t>
  </si>
  <si>
    <t>Bhagwan Singh</t>
  </si>
  <si>
    <r>
      <rPr>
        <b/>
        <sz val="24"/>
        <color rgb="FFFF0000"/>
        <rFont val="Wingdings"/>
        <charset val="2"/>
      </rPr>
      <t>E</t>
    </r>
    <r>
      <rPr>
        <b/>
        <sz val="12"/>
        <color rgb="FF0000FF"/>
        <rFont val="Calibri"/>
        <family val="2"/>
        <scheme val="minor"/>
      </rPr>
      <t xml:space="preserve">If you want Marksheet of any student 9th Class , you must be write Roll No. in Yellow Colour Cell          </t>
    </r>
    <r>
      <rPr>
        <b/>
        <sz val="12"/>
        <color rgb="FFB41C8C"/>
        <rFont val="Calibri"/>
        <family val="2"/>
        <scheme val="minor"/>
      </rPr>
      <t xml:space="preserve">Either Move Form Develover Tab Butten  </t>
    </r>
    <r>
      <rPr>
        <b/>
        <sz val="12"/>
        <color rgb="FFFFFF00"/>
        <rFont val="Calibri"/>
        <family val="2"/>
        <scheme val="minor"/>
      </rPr>
      <t>If you want Blank Format , Remove Roll No. Entry From Yellow Cell.</t>
    </r>
  </si>
  <si>
    <r>
      <rPr>
        <b/>
        <sz val="24"/>
        <color rgb="FFFF0000"/>
        <rFont val="Wingdings"/>
        <charset val="2"/>
      </rPr>
      <t>E</t>
    </r>
    <r>
      <rPr>
        <b/>
        <sz val="12"/>
        <color rgb="FF0000FF"/>
        <rFont val="Calibri"/>
        <family val="2"/>
        <scheme val="minor"/>
      </rPr>
      <t xml:space="preserve">If you want Marksheet of any student 9th Class , you must be write Roll No. in Yellow Colour Cell                                     </t>
    </r>
    <r>
      <rPr>
        <b/>
        <sz val="12"/>
        <color rgb="FFB41C8C"/>
        <rFont val="Calibri"/>
        <family val="2"/>
        <scheme val="minor"/>
      </rPr>
      <t xml:space="preserve">Either Move Form Develover Tab Butten                                                          </t>
    </r>
    <r>
      <rPr>
        <b/>
        <sz val="12"/>
        <color rgb="FFFFFF00"/>
        <rFont val="Calibri"/>
        <family val="2"/>
        <scheme val="minor"/>
      </rPr>
      <t>If you want Blank Format , Remove Roll No.  Entry From Yellow Cell.</t>
    </r>
  </si>
  <si>
    <r>
      <rPr>
        <b/>
        <sz val="24"/>
        <color rgb="FFFF0000"/>
        <rFont val="Wingdings"/>
        <charset val="2"/>
      </rPr>
      <t>E</t>
    </r>
    <r>
      <rPr>
        <b/>
        <sz val="12"/>
        <color rgb="FF0000FF"/>
        <rFont val="Calibri"/>
        <family val="2"/>
        <scheme val="minor"/>
      </rPr>
      <t xml:space="preserve">If you want Marksheet of any student 9th Class , you must be write Roll No. in Yellow Colour Cell                                                                      </t>
    </r>
    <r>
      <rPr>
        <b/>
        <sz val="12"/>
        <color rgb="FFB41C8C"/>
        <rFont val="Calibri"/>
        <family val="2"/>
        <scheme val="minor"/>
      </rPr>
      <t xml:space="preserve">Either Move Form Develover Tab Butten                                                                       </t>
    </r>
    <r>
      <rPr>
        <b/>
        <sz val="12"/>
        <color rgb="FFFFFF00"/>
        <rFont val="Calibri"/>
        <family val="2"/>
        <scheme val="minor"/>
      </rPr>
      <t>If you want Blank Format , Remove Roll No. Entry From Yellow Cell.</t>
    </r>
  </si>
</sst>
</file>

<file path=xl/styles.xml><?xml version="1.0" encoding="utf-8"?>
<styleSheet xmlns="http://schemas.openxmlformats.org/spreadsheetml/2006/main">
  <numFmts count="5">
    <numFmt numFmtId="164" formatCode="[$-F800]dddd\,\ mmmm\ dd\,\ yyyy"/>
    <numFmt numFmtId="165" formatCode="0;[Red]0"/>
    <numFmt numFmtId="166" formatCode="0.00;[Red]0.00"/>
    <numFmt numFmtId="167" formatCode="0.0"/>
    <numFmt numFmtId="168" formatCode="dd\/mm\/yyyy"/>
  </numFmts>
  <fonts count="218">
    <font>
      <sz val="11"/>
      <name val="Calibri"/>
    </font>
    <font>
      <b/>
      <sz val="11"/>
      <name val="Calibri"/>
    </font>
    <font>
      <sz val="11"/>
      <color theme="1"/>
      <name val="Calibri"/>
      <family val="2"/>
    </font>
    <font>
      <b/>
      <i/>
      <sz val="14"/>
      <name val="Calibri"/>
      <family val="2"/>
    </font>
    <font>
      <b/>
      <sz val="11"/>
      <name val="Calibri"/>
      <family val="2"/>
    </font>
    <font>
      <b/>
      <sz val="12"/>
      <color rgb="FFFF0000"/>
      <name val="Calibri"/>
      <family val="2"/>
    </font>
    <font>
      <b/>
      <sz val="16"/>
      <color rgb="FFFF0000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color theme="10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17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17"/>
      <name val="Calibri"/>
      <family val="2"/>
    </font>
    <font>
      <b/>
      <i/>
      <sz val="12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1"/>
      <color indexed="10"/>
      <name val="Calibri"/>
      <family val="2"/>
    </font>
    <font>
      <b/>
      <i/>
      <sz val="14"/>
      <name val="Calibri"/>
      <family val="2"/>
      <scheme val="minor"/>
    </font>
    <font>
      <b/>
      <sz val="11"/>
      <color indexed="14"/>
      <name val="Calibri"/>
      <family val="2"/>
    </font>
    <font>
      <b/>
      <sz val="11"/>
      <color indexed="30"/>
      <name val="Calibri"/>
      <family val="2"/>
    </font>
    <font>
      <b/>
      <sz val="11"/>
      <color rgb="FFFF66CC"/>
      <name val="Calibri"/>
      <family val="2"/>
    </font>
    <font>
      <b/>
      <sz val="11"/>
      <color indexed="10"/>
      <name val="Calibri"/>
      <family val="2"/>
      <scheme val="minor"/>
    </font>
    <font>
      <sz val="10"/>
      <name val="Kruti Dev 010"/>
    </font>
    <font>
      <sz val="10"/>
      <name val="Arial"/>
      <family val="2"/>
    </font>
    <font>
      <b/>
      <i/>
      <sz val="8"/>
      <name val="Calibri"/>
      <family val="2"/>
      <scheme val="minor"/>
    </font>
    <font>
      <sz val="11"/>
      <color theme="1"/>
      <name val="Calibri"/>
    </font>
    <font>
      <sz val="11"/>
      <name val="Calibri"/>
      <family val="2"/>
    </font>
    <font>
      <b/>
      <i/>
      <sz val="12"/>
      <name val="Calibri"/>
      <family val="2"/>
    </font>
    <font>
      <b/>
      <sz val="9"/>
      <color rgb="FF00B050"/>
      <name val="Calibri"/>
      <family val="2"/>
    </font>
    <font>
      <b/>
      <sz val="9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indexed="17"/>
      <name val="Calibri"/>
      <family val="2"/>
      <scheme val="minor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i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mbria"/>
      <family val="1"/>
      <scheme val="major"/>
    </font>
    <font>
      <b/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color rgb="FF006600"/>
      <name val="Calibri"/>
      <family val="2"/>
      <scheme val="minor"/>
    </font>
    <font>
      <b/>
      <i/>
      <sz val="8"/>
      <name val="Calibri"/>
      <family val="2"/>
    </font>
    <font>
      <b/>
      <sz val="12"/>
      <name val="Calibri"/>
      <family val="2"/>
    </font>
    <font>
      <b/>
      <i/>
      <sz val="13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indexed="10"/>
      <name val="Kruti Dev 010"/>
    </font>
    <font>
      <sz val="14"/>
      <name val="Arial"/>
      <family val="2"/>
    </font>
    <font>
      <b/>
      <sz val="10"/>
      <name val="Kruti Dev 010"/>
    </font>
    <font>
      <b/>
      <sz val="9"/>
      <color indexed="10"/>
      <name val="Cambria"/>
      <family val="1"/>
    </font>
    <font>
      <b/>
      <sz val="10"/>
      <name val="Cambria"/>
      <family val="1"/>
    </font>
    <font>
      <b/>
      <sz val="9"/>
      <color rgb="FFFF0000"/>
      <name val="Cambria"/>
      <family val="1"/>
    </font>
    <font>
      <b/>
      <sz val="9"/>
      <color rgb="FF00B050"/>
      <name val="Cambria"/>
      <family val="1"/>
    </font>
    <font>
      <b/>
      <sz val="8"/>
      <name val="Cambria"/>
      <family val="1"/>
    </font>
    <font>
      <b/>
      <sz val="9"/>
      <name val="Cambria"/>
      <family val="1"/>
    </font>
    <font>
      <b/>
      <i/>
      <sz val="9"/>
      <name val="Calibri"/>
      <family val="2"/>
      <scheme val="minor"/>
    </font>
    <font>
      <b/>
      <sz val="14"/>
      <color indexed="12"/>
      <name val="Kruti Dev 010"/>
    </font>
    <font>
      <b/>
      <sz val="14"/>
      <color theme="0"/>
      <name val="Cambria"/>
      <family val="1"/>
    </font>
    <font>
      <b/>
      <sz val="11"/>
      <color indexed="12"/>
      <name val="Calibri"/>
      <family val="2"/>
      <scheme val="minor"/>
    </font>
    <font>
      <b/>
      <sz val="12"/>
      <color rgb="FF0000FF"/>
      <name val="Kruti Dev 010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6"/>
      <color indexed="10"/>
      <name val="Kruti Dev 010"/>
    </font>
    <font>
      <b/>
      <sz val="12"/>
      <color rgb="FF0000FF"/>
      <name val="Calibri"/>
      <family val="2"/>
      <scheme val="minor"/>
    </font>
    <font>
      <b/>
      <sz val="8"/>
      <color indexed="10"/>
      <name val="Cambria"/>
      <family val="1"/>
    </font>
    <font>
      <b/>
      <sz val="8"/>
      <color indexed="12"/>
      <name val="Cambria"/>
      <family val="1"/>
    </font>
    <font>
      <b/>
      <sz val="11"/>
      <color rgb="FF1C0ED0"/>
      <name val="Calibri"/>
      <family val="2"/>
      <scheme val="minor"/>
    </font>
    <font>
      <b/>
      <sz val="10"/>
      <color rgb="FF0000FF"/>
      <name val="Arial"/>
      <family val="2"/>
    </font>
    <font>
      <b/>
      <sz val="12"/>
      <color indexed="12"/>
      <name val="Kruti Dev 010"/>
    </font>
    <font>
      <b/>
      <sz val="12"/>
      <color theme="0"/>
      <name val="Cambria"/>
      <family val="2"/>
    </font>
    <font>
      <b/>
      <sz val="10"/>
      <color indexed="12"/>
      <name val="Cambria"/>
      <family val="1"/>
    </font>
    <font>
      <b/>
      <sz val="14"/>
      <name val="Kruti Dev 010"/>
    </font>
    <font>
      <sz val="11"/>
      <color theme="1"/>
      <name val="Kruti Dev 010"/>
    </font>
    <font>
      <sz val="12"/>
      <name val="Calibri"/>
      <family val="2"/>
    </font>
    <font>
      <b/>
      <i/>
      <u/>
      <sz val="16"/>
      <name val="Calibri"/>
      <family val="2"/>
      <scheme val="minor"/>
    </font>
    <font>
      <b/>
      <sz val="16"/>
      <name val="Kruti Dev 010"/>
    </font>
    <font>
      <sz val="16"/>
      <name val="Kruti Dev 010"/>
    </font>
    <font>
      <b/>
      <sz val="12"/>
      <name val="Times New Roman"/>
      <family val="1"/>
    </font>
    <font>
      <b/>
      <sz val="11"/>
      <name val="Kruti Dev 010"/>
    </font>
    <font>
      <b/>
      <sz val="9"/>
      <name val="Kruti Dev 010"/>
    </font>
    <font>
      <i/>
      <u/>
      <sz val="10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20"/>
      <color indexed="10"/>
      <name val="Kruti Dev 010"/>
    </font>
    <font>
      <b/>
      <sz val="8"/>
      <color indexed="10"/>
      <name val="Calibri"/>
      <family val="2"/>
    </font>
    <font>
      <b/>
      <sz val="14"/>
      <name val="Calibri"/>
      <family val="2"/>
    </font>
    <font>
      <b/>
      <sz val="14"/>
      <color indexed="12"/>
      <name val="Calibri"/>
      <family val="2"/>
    </font>
    <font>
      <b/>
      <sz val="14"/>
      <color indexed="14"/>
      <name val="Calibri"/>
      <family val="2"/>
    </font>
    <font>
      <b/>
      <sz val="14"/>
      <color indexed="10"/>
      <name val="Calibri"/>
      <family val="2"/>
    </font>
    <font>
      <b/>
      <sz val="12"/>
      <color indexed="10"/>
      <name val="Calibri"/>
      <family val="2"/>
    </font>
    <font>
      <b/>
      <i/>
      <u/>
      <sz val="14"/>
      <color theme="1"/>
      <name val="Calibri"/>
      <family val="2"/>
      <scheme val="minor"/>
    </font>
    <font>
      <b/>
      <i/>
      <u/>
      <sz val="14"/>
      <color rgb="FFD600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rgb="FFFF0000"/>
      <name val="Wingdings"/>
      <charset val="2"/>
    </font>
    <font>
      <b/>
      <sz val="12"/>
      <color rgb="FFB41C8C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Kruti Dev 010"/>
    </font>
    <font>
      <b/>
      <sz val="14"/>
      <color rgb="FF7030A0"/>
      <name val="Times New Roman"/>
      <family val="1"/>
    </font>
    <font>
      <b/>
      <sz val="14"/>
      <color rgb="FF00B05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sz val="11"/>
      <color rgb="FFBF11B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BF11B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Kruti Dev 010"/>
    </font>
    <font>
      <b/>
      <sz val="12"/>
      <name val="Wingdings"/>
      <charset val="2"/>
    </font>
    <font>
      <b/>
      <sz val="11"/>
      <name val="Cambria"/>
      <family val="1"/>
      <scheme val="major"/>
    </font>
    <font>
      <b/>
      <sz val="11"/>
      <color rgb="FF0000FF"/>
      <name val="Cambria"/>
      <family val="1"/>
      <scheme val="major"/>
    </font>
    <font>
      <b/>
      <sz val="11"/>
      <color rgb="FFBF11B3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rgb="FF0000FF"/>
      <name val="Cambria"/>
      <family val="1"/>
      <scheme val="major"/>
    </font>
    <font>
      <b/>
      <sz val="12"/>
      <color rgb="FFBF11B3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1"/>
      <color rgb="FF0F0B55"/>
      <name val="Cambria"/>
      <family val="1"/>
      <scheme val="major"/>
    </font>
    <font>
      <b/>
      <sz val="11"/>
      <color rgb="FF008000"/>
      <name val="Cambria"/>
      <family val="1"/>
      <scheme val="major"/>
    </font>
    <font>
      <b/>
      <i/>
      <sz val="12"/>
      <color rgb="FFFF0000"/>
      <name val="Cambria"/>
      <family val="1"/>
      <scheme val="major"/>
    </font>
    <font>
      <b/>
      <i/>
      <sz val="10"/>
      <color rgb="FF0F0B55"/>
      <name val="Calibri"/>
      <family val="2"/>
      <scheme val="minor"/>
    </font>
    <font>
      <b/>
      <sz val="12"/>
      <color rgb="FF0F0B55"/>
      <name val="Calibri"/>
      <family val="2"/>
      <scheme val="minor"/>
    </font>
    <font>
      <b/>
      <sz val="14"/>
      <color rgb="FF0F0B55"/>
      <name val="Calibri"/>
      <family val="2"/>
      <scheme val="minor"/>
    </font>
    <font>
      <b/>
      <i/>
      <sz val="11"/>
      <color rgb="FFD60093"/>
      <name val="Calibri"/>
      <family val="2"/>
      <scheme val="minor"/>
    </font>
    <font>
      <b/>
      <sz val="12"/>
      <color rgb="FFD60093"/>
      <name val="Calibri"/>
      <family val="2"/>
      <scheme val="minor"/>
    </font>
    <font>
      <b/>
      <sz val="14"/>
      <color rgb="FFD60093"/>
      <name val="Calibri"/>
      <family val="2"/>
      <scheme val="minor"/>
    </font>
    <font>
      <b/>
      <i/>
      <sz val="12"/>
      <color rgb="FFBF11B3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6"/>
      <color theme="9" tint="-0.499984740745262"/>
      <name val="Cambria"/>
      <family val="1"/>
      <scheme val="major"/>
    </font>
    <font>
      <b/>
      <i/>
      <sz val="13"/>
      <color indexed="12"/>
      <name val="Calibri"/>
      <family val="2"/>
      <scheme val="minor"/>
    </font>
    <font>
      <b/>
      <i/>
      <sz val="13"/>
      <color rgb="FF0000FF"/>
      <name val="Calibri"/>
      <family val="2"/>
      <scheme val="minor"/>
    </font>
    <font>
      <b/>
      <sz val="10"/>
      <color rgb="FFBF11B3"/>
      <name val="Cambria"/>
      <family val="1"/>
      <scheme val="major"/>
    </font>
    <font>
      <b/>
      <i/>
      <u/>
      <sz val="20"/>
      <color theme="1"/>
      <name val="Calibri"/>
      <family val="2"/>
      <scheme val="minor"/>
    </font>
    <font>
      <b/>
      <sz val="11"/>
      <color theme="1"/>
      <name val="Kruti Dev 010"/>
    </font>
    <font>
      <b/>
      <sz val="16"/>
      <color theme="1"/>
      <name val="Kruti Dev 010"/>
    </font>
    <font>
      <b/>
      <i/>
      <sz val="16"/>
      <color rgb="FFFFFF00"/>
      <name val="Calibri"/>
      <family val="2"/>
      <scheme val="minor"/>
    </font>
    <font>
      <b/>
      <i/>
      <sz val="16"/>
      <color rgb="FFFFFF00"/>
      <name val="Kruti Dev 010"/>
    </font>
    <font>
      <b/>
      <i/>
      <sz val="16"/>
      <color rgb="FFB41C8C"/>
      <name val="Calibri"/>
      <family val="2"/>
      <scheme val="minor"/>
    </font>
    <font>
      <b/>
      <i/>
      <sz val="16"/>
      <color theme="0" tint="-0.14999847407452621"/>
      <name val="Calibri"/>
      <family val="2"/>
      <scheme val="minor"/>
    </font>
    <font>
      <b/>
      <sz val="16"/>
      <color theme="0" tint="-0.14999847407452621"/>
      <name val="Kruti Dev 010"/>
    </font>
    <font>
      <b/>
      <sz val="14"/>
      <color theme="1"/>
      <name val="Kruti Dev 010"/>
    </font>
    <font>
      <b/>
      <i/>
      <sz val="14"/>
      <color theme="0" tint="-0.14999847407452621"/>
      <name val="Calibri"/>
      <family val="2"/>
      <scheme val="minor"/>
    </font>
    <font>
      <b/>
      <i/>
      <u/>
      <sz val="16"/>
      <color rgb="FF7030A0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8"/>
      <color theme="9" tint="-0.499984740745262"/>
      <name val="Calibri"/>
      <family val="2"/>
    </font>
    <font>
      <b/>
      <sz val="14"/>
      <color rgb="FFD60093"/>
      <name val="Kruti Dev 010"/>
    </font>
    <font>
      <b/>
      <u/>
      <sz val="14"/>
      <color theme="1"/>
      <name val="Kruti Dev 010"/>
    </font>
    <font>
      <b/>
      <sz val="11"/>
      <color rgb="FFBF11B3"/>
      <name val="Kruti Dev 010"/>
    </font>
    <font>
      <b/>
      <sz val="10"/>
      <color theme="1"/>
      <name val="Kruti Dev 010"/>
    </font>
    <font>
      <b/>
      <sz val="10"/>
      <color rgb="FFBF11B3"/>
      <name val="Kruti Dev 010"/>
    </font>
    <font>
      <b/>
      <sz val="12"/>
      <color rgb="FFFF0000"/>
      <name val="Kruti Dev 010"/>
    </font>
    <font>
      <b/>
      <sz val="12"/>
      <color rgb="FFBF11B3"/>
      <name val="Kruti Dev 010"/>
    </font>
    <font>
      <sz val="26"/>
      <color rgb="FFFF00FF"/>
      <name val="Kruti Dev 010"/>
    </font>
    <font>
      <sz val="26"/>
      <color rgb="FFFF00FF"/>
      <name val="Cambria"/>
      <family val="1"/>
      <scheme val="major"/>
    </font>
    <font>
      <b/>
      <i/>
      <sz val="16"/>
      <color rgb="FF00B050"/>
      <name val="Calibri"/>
      <family val="2"/>
    </font>
    <font>
      <b/>
      <i/>
      <u/>
      <sz val="14"/>
      <color rgb="FFD60093"/>
      <name val="Kruti Dev 010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14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1515CD"/>
      <name val="Calibri"/>
      <family val="2"/>
      <scheme val="minor"/>
    </font>
    <font>
      <b/>
      <sz val="13"/>
      <color rgb="FF1515CD"/>
      <name val="Calibri"/>
      <family val="2"/>
    </font>
    <font>
      <b/>
      <sz val="13"/>
      <color rgb="FFFF0000"/>
      <name val="Calibri"/>
      <family val="2"/>
    </font>
    <font>
      <b/>
      <sz val="10"/>
      <color rgb="FF1515CD"/>
      <name val="Calibri"/>
      <family val="2"/>
      <scheme val="minor"/>
    </font>
    <font>
      <b/>
      <sz val="11"/>
      <color rgb="FF1515CD"/>
      <name val="Calibri"/>
      <family val="2"/>
      <scheme val="minor"/>
    </font>
    <font>
      <b/>
      <sz val="11"/>
      <color rgb="FF1515CD"/>
      <name val="Calibri"/>
      <family val="2"/>
    </font>
    <font>
      <b/>
      <sz val="10"/>
      <color rgb="FF7030A0"/>
      <name val="Calibri"/>
      <family val="2"/>
      <scheme val="minor"/>
    </font>
    <font>
      <b/>
      <i/>
      <sz val="12"/>
      <color rgb="FF1515CD"/>
      <name val="Calibri"/>
      <family val="2"/>
      <scheme val="minor"/>
    </font>
    <font>
      <b/>
      <i/>
      <sz val="11"/>
      <color rgb="FF1515CD"/>
      <name val="Calibri"/>
      <family val="2"/>
      <scheme val="minor"/>
    </font>
    <font>
      <b/>
      <i/>
      <sz val="12"/>
      <color rgb="FFFF00FF"/>
      <name val="Calibri"/>
      <family val="2"/>
      <scheme val="minor"/>
    </font>
    <font>
      <b/>
      <i/>
      <sz val="14"/>
      <color rgb="FF1515CD"/>
      <name val="Calibri"/>
      <family val="2"/>
      <scheme val="minor"/>
    </font>
    <font>
      <sz val="14"/>
      <color rgb="FFFF0000"/>
      <name val="Calibri"/>
      <family val="2"/>
    </font>
    <font>
      <sz val="14"/>
      <color rgb="FFFF00FF"/>
      <name val="Calibri"/>
      <family val="2"/>
    </font>
    <font>
      <sz val="14"/>
      <color rgb="FF00B050"/>
      <name val="Calibri"/>
      <family val="2"/>
    </font>
    <font>
      <b/>
      <sz val="14"/>
      <name val="DevLys 010"/>
    </font>
    <font>
      <sz val="14"/>
      <name val="DevLys 010"/>
    </font>
    <font>
      <b/>
      <sz val="14"/>
      <name val="Webdings"/>
      <family val="1"/>
      <charset val="2"/>
    </font>
    <font>
      <b/>
      <i/>
      <u/>
      <sz val="12"/>
      <color rgb="FFD60093"/>
      <name val="Kruti Dev 010"/>
    </font>
    <font>
      <sz val="14"/>
      <name val="Kruti Dev 010"/>
    </font>
    <font>
      <sz val="11"/>
      <name val="Kruti Dev 010"/>
    </font>
    <font>
      <b/>
      <u/>
      <sz val="14"/>
      <name val="Kruti Dev 010"/>
    </font>
    <font>
      <sz val="13"/>
      <name val="Kruti Dev 010"/>
    </font>
    <font>
      <b/>
      <sz val="12"/>
      <color rgb="FF00B050"/>
      <name val="Calibri"/>
      <family val="2"/>
      <scheme val="minor"/>
    </font>
    <font>
      <sz val="14"/>
      <color rgb="FF00B0F0"/>
      <name val="Calibri"/>
      <family val="2"/>
    </font>
    <font>
      <b/>
      <sz val="14"/>
      <color rgb="FF00B0F0"/>
      <name val="Calibri"/>
      <family val="2"/>
    </font>
    <font>
      <b/>
      <sz val="14"/>
      <color rgb="FFC00000"/>
      <name val="Calibri"/>
      <family val="2"/>
      <scheme val="minor"/>
    </font>
    <font>
      <b/>
      <i/>
      <sz val="14"/>
      <color rgb="FF002060"/>
      <name val="Calibri"/>
      <family val="2"/>
    </font>
    <font>
      <b/>
      <i/>
      <sz val="10"/>
      <name val="Calibri"/>
      <family val="2"/>
    </font>
    <font>
      <b/>
      <i/>
      <sz val="10"/>
      <color rgb="FFFF0000"/>
      <name val="Calibri"/>
      <family val="2"/>
      <scheme val="minor"/>
    </font>
    <font>
      <b/>
      <sz val="11"/>
      <color rgb="FF002060"/>
      <name val="Cambria"/>
      <family val="1"/>
      <scheme val="major"/>
    </font>
    <font>
      <b/>
      <sz val="16"/>
      <color rgb="FFFF0000"/>
      <name val="Cambria"/>
      <family val="1"/>
      <scheme val="major"/>
    </font>
    <font>
      <b/>
      <i/>
      <sz val="12"/>
      <color theme="1"/>
      <name val="Kruti Dev 010"/>
    </font>
    <font>
      <b/>
      <i/>
      <sz val="11"/>
      <color theme="1"/>
      <name val="Kruti Dev 010"/>
    </font>
    <font>
      <b/>
      <sz val="12"/>
      <color rgb="FF0F0B55"/>
      <name val="Kruti Dev 010"/>
    </font>
    <font>
      <b/>
      <sz val="12"/>
      <color rgb="FFD60093"/>
      <name val="Kruti Dev 010"/>
    </font>
    <font>
      <b/>
      <sz val="14"/>
      <color rgb="FFFF0000"/>
      <name val="Kruti Dev 010"/>
    </font>
    <font>
      <b/>
      <i/>
      <sz val="10"/>
      <color rgb="FFFF00FF"/>
      <name val="Calibri"/>
      <family val="2"/>
      <scheme val="minor"/>
    </font>
    <font>
      <b/>
      <i/>
      <sz val="13"/>
      <color rgb="FFFF00FF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name val="Wingdings"/>
      <charset val="2"/>
    </font>
    <font>
      <b/>
      <sz val="16"/>
      <name val="Wingdings"/>
      <charset val="2"/>
    </font>
    <font>
      <b/>
      <sz val="9"/>
      <color rgb="FF008000"/>
      <name val="Cambria"/>
      <family val="1"/>
      <scheme val="major"/>
    </font>
    <font>
      <b/>
      <sz val="11"/>
      <color rgb="FF008000"/>
      <name val="Kruti Dev 010"/>
    </font>
    <font>
      <b/>
      <i/>
      <sz val="13"/>
      <color rgb="FF00206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9" tint="-0.249977111117893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CC99FF"/>
      </bottom>
      <diagonal/>
    </border>
    <border>
      <left/>
      <right/>
      <top style="medium">
        <color indexed="64"/>
      </top>
      <bottom style="thin">
        <color rgb="FFCC99FF"/>
      </bottom>
      <diagonal/>
    </border>
    <border>
      <left/>
      <right style="thin">
        <color rgb="FFCC99FF"/>
      </right>
      <top style="medium">
        <color indexed="64"/>
      </top>
      <bottom style="thin">
        <color rgb="FFCC99FF"/>
      </bottom>
      <diagonal/>
    </border>
    <border>
      <left style="thin">
        <color rgb="FFCC99FF"/>
      </left>
      <right/>
      <top style="medium">
        <color indexed="64"/>
      </top>
      <bottom style="thin">
        <color rgb="FFCC99FF"/>
      </bottom>
      <diagonal/>
    </border>
    <border>
      <left/>
      <right style="medium">
        <color indexed="64"/>
      </right>
      <top style="medium">
        <color indexed="64"/>
      </top>
      <bottom style="thin">
        <color rgb="FFCC99FF"/>
      </bottom>
      <diagonal/>
    </border>
    <border>
      <left style="double">
        <color indexed="57"/>
      </left>
      <right/>
      <top style="double">
        <color indexed="57"/>
      </top>
      <bottom/>
      <diagonal/>
    </border>
    <border>
      <left/>
      <right/>
      <top style="double">
        <color indexed="57"/>
      </top>
      <bottom/>
      <diagonal/>
    </border>
    <border>
      <left/>
      <right style="double">
        <color indexed="57"/>
      </right>
      <top style="double">
        <color indexed="57"/>
      </top>
      <bottom/>
      <diagonal/>
    </border>
    <border>
      <left style="medium">
        <color indexed="64"/>
      </left>
      <right style="thin">
        <color rgb="FFCC99FF"/>
      </right>
      <top style="thin">
        <color rgb="FFCC99FF"/>
      </top>
      <bottom style="thin">
        <color rgb="FFCC99FF"/>
      </bottom>
      <diagonal/>
    </border>
    <border>
      <left style="thin">
        <color rgb="FFCC99FF"/>
      </left>
      <right/>
      <top style="thin">
        <color rgb="FFCC99FF"/>
      </top>
      <bottom style="thin">
        <color rgb="FFCC99FF"/>
      </bottom>
      <diagonal/>
    </border>
    <border>
      <left/>
      <right style="thin">
        <color rgb="FFCC99FF"/>
      </right>
      <top style="thin">
        <color rgb="FFCC99FF"/>
      </top>
      <bottom style="thin">
        <color rgb="FFCC99FF"/>
      </bottom>
      <diagonal/>
    </border>
    <border>
      <left style="thin">
        <color rgb="FFCC99FF"/>
      </left>
      <right style="thin">
        <color rgb="FFCC99FF"/>
      </right>
      <top style="thin">
        <color rgb="FFCC99FF"/>
      </top>
      <bottom/>
      <diagonal/>
    </border>
    <border>
      <left style="thin">
        <color rgb="FFCC99FF"/>
      </left>
      <right style="thin">
        <color rgb="FFCC99FF"/>
      </right>
      <top style="thin">
        <color rgb="FFCC99FF"/>
      </top>
      <bottom style="thin">
        <color rgb="FFCC99FF"/>
      </bottom>
      <diagonal/>
    </border>
    <border>
      <left style="thin">
        <color rgb="FFCC99FF"/>
      </left>
      <right style="medium">
        <color indexed="64"/>
      </right>
      <top style="thin">
        <color rgb="FFCC99FF"/>
      </top>
      <bottom/>
      <diagonal/>
    </border>
    <border>
      <left style="double">
        <color indexed="57"/>
      </left>
      <right/>
      <top/>
      <bottom style="thin">
        <color indexed="46"/>
      </bottom>
      <diagonal/>
    </border>
    <border>
      <left/>
      <right/>
      <top/>
      <bottom style="thin">
        <color indexed="46"/>
      </bottom>
      <diagonal/>
    </border>
    <border>
      <left/>
      <right style="double">
        <color indexed="57"/>
      </right>
      <top/>
      <bottom style="thin">
        <color indexed="46"/>
      </bottom>
      <diagonal/>
    </border>
    <border>
      <left style="thin">
        <color rgb="FFCC99FF"/>
      </left>
      <right style="thin">
        <color rgb="FFCC99FF"/>
      </right>
      <top/>
      <bottom style="thin">
        <color rgb="FFCC99FF"/>
      </bottom>
      <diagonal/>
    </border>
    <border>
      <left style="thin">
        <color rgb="FFCC99FF"/>
      </left>
      <right style="thin">
        <color rgb="FFCC99FF"/>
      </right>
      <top/>
      <bottom/>
      <diagonal/>
    </border>
    <border>
      <left style="thin">
        <color rgb="FFCC99FF"/>
      </left>
      <right style="medium">
        <color indexed="64"/>
      </right>
      <top/>
      <bottom style="thin">
        <color rgb="FFCC99FF"/>
      </bottom>
      <diagonal/>
    </border>
    <border>
      <left style="double">
        <color indexed="57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double">
        <color indexed="57"/>
      </right>
      <top style="thin">
        <color indexed="46"/>
      </top>
      <bottom style="thin">
        <color indexed="46"/>
      </bottom>
      <diagonal/>
    </border>
    <border>
      <left style="thin">
        <color rgb="FFCC99FF"/>
      </left>
      <right style="medium">
        <color indexed="64"/>
      </right>
      <top style="thin">
        <color rgb="FFCC99FF"/>
      </top>
      <bottom style="thin">
        <color rgb="FFCC99FF"/>
      </bottom>
      <diagonal/>
    </border>
    <border>
      <left style="thin">
        <color rgb="FFCC99FF"/>
      </left>
      <right style="double">
        <color indexed="57"/>
      </right>
      <top style="thin">
        <color rgb="FFCC99FF"/>
      </top>
      <bottom style="thin">
        <color rgb="FFCC99FF"/>
      </bottom>
      <diagonal/>
    </border>
    <border>
      <left style="medium">
        <color indexed="64"/>
      </left>
      <right/>
      <top style="thin">
        <color rgb="FFCC99FF"/>
      </top>
      <bottom/>
      <diagonal/>
    </border>
    <border>
      <left/>
      <right/>
      <top style="thin">
        <color rgb="FFCC99FF"/>
      </top>
      <bottom/>
      <diagonal/>
    </border>
    <border>
      <left/>
      <right style="medium">
        <color indexed="64"/>
      </right>
      <top style="thin">
        <color rgb="FFCC99FF"/>
      </top>
      <bottom/>
      <diagonal/>
    </border>
    <border>
      <left style="double">
        <color indexed="17"/>
      </left>
      <right/>
      <top/>
      <bottom/>
      <diagonal/>
    </border>
    <border>
      <left/>
      <right style="double">
        <color indexed="17"/>
      </right>
      <top/>
      <bottom/>
      <diagonal/>
    </border>
    <border>
      <left style="thin">
        <color rgb="FFCC99FF"/>
      </left>
      <right/>
      <top style="thin">
        <color rgb="FFCC99FF"/>
      </top>
      <bottom/>
      <diagonal/>
    </border>
    <border>
      <left style="double">
        <color indexed="57"/>
      </left>
      <right style="thin">
        <color indexed="46"/>
      </right>
      <top style="double">
        <color indexed="57"/>
      </top>
      <bottom style="thin">
        <color indexed="46"/>
      </bottom>
      <diagonal/>
    </border>
    <border>
      <left style="thin">
        <color indexed="46"/>
      </left>
      <right style="thin">
        <color indexed="46"/>
      </right>
      <top style="double">
        <color indexed="57"/>
      </top>
      <bottom style="thin">
        <color indexed="46"/>
      </bottom>
      <diagonal/>
    </border>
    <border>
      <left style="thin">
        <color indexed="46"/>
      </left>
      <right style="double">
        <color indexed="57"/>
      </right>
      <top style="double">
        <color indexed="57"/>
      </top>
      <bottom style="thin">
        <color indexed="46"/>
      </bottom>
      <diagonal/>
    </border>
    <border>
      <left style="thin">
        <color rgb="FFCC99FF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CC99FF"/>
      </left>
      <right/>
      <top/>
      <bottom style="thin">
        <color rgb="FFCC99FF"/>
      </bottom>
      <diagonal/>
    </border>
    <border>
      <left/>
      <right/>
      <top/>
      <bottom style="thin">
        <color rgb="FFCC99FF"/>
      </bottom>
      <diagonal/>
    </border>
    <border>
      <left/>
      <right style="medium">
        <color indexed="64"/>
      </right>
      <top/>
      <bottom style="thin">
        <color rgb="FFCC99FF"/>
      </bottom>
      <diagonal/>
    </border>
    <border>
      <left style="medium">
        <color indexed="64"/>
      </left>
      <right style="thin">
        <color rgb="FFCC99FF"/>
      </right>
      <top style="thin">
        <color rgb="FFCC99FF"/>
      </top>
      <bottom style="medium">
        <color indexed="64"/>
      </bottom>
      <diagonal/>
    </border>
    <border>
      <left style="thin">
        <color rgb="FFCC99FF"/>
      </left>
      <right style="thin">
        <color rgb="FFCC99FF"/>
      </right>
      <top style="thin">
        <color rgb="FFCC99FF"/>
      </top>
      <bottom style="medium">
        <color indexed="64"/>
      </bottom>
      <diagonal/>
    </border>
    <border>
      <left style="thin">
        <color rgb="FFCC99FF"/>
      </left>
      <right/>
      <top style="thin">
        <color rgb="FFCC99FF"/>
      </top>
      <bottom style="medium">
        <color indexed="64"/>
      </bottom>
      <diagonal/>
    </border>
    <border>
      <left/>
      <right style="thin">
        <color rgb="FFCC99FF"/>
      </right>
      <top style="thin">
        <color rgb="FFCC99FF"/>
      </top>
      <bottom style="medium">
        <color indexed="64"/>
      </bottom>
      <diagonal/>
    </border>
    <border>
      <left style="thin">
        <color rgb="FFCC99FF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double">
        <color indexed="57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theme="5"/>
      </top>
      <bottom/>
      <diagonal/>
    </border>
    <border>
      <left/>
      <right/>
      <top style="medium">
        <color theme="5"/>
      </top>
      <bottom style="thin">
        <color rgb="FF7030A0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8" fillId="0" borderId="0"/>
  </cellStyleXfs>
  <cellXfs count="718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left"/>
    </xf>
    <xf numFmtId="0" fontId="5" fillId="6" borderId="0" xfId="0" applyNumberFormat="1" applyFont="1" applyFill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 applyProtection="1">
      <alignment horizontal="center" wrapText="1"/>
      <protection hidden="1"/>
    </xf>
    <xf numFmtId="0" fontId="28" fillId="0" borderId="0" xfId="0" applyFont="1" applyBorder="1" applyAlignment="1" applyProtection="1">
      <alignment horizontal="center" wrapText="1"/>
      <protection hidden="1"/>
    </xf>
    <xf numFmtId="0" fontId="9" fillId="0" borderId="4" xfId="0" applyFont="1" applyFill="1" applyBorder="1" applyAlignment="1" applyProtection="1">
      <alignment vertical="center" wrapText="1"/>
      <protection hidden="1"/>
    </xf>
    <xf numFmtId="0" fontId="9" fillId="0" borderId="5" xfId="0" applyFont="1" applyFill="1" applyBorder="1" applyAlignment="1" applyProtection="1">
      <alignment vertical="center" wrapText="1"/>
      <protection hidden="1"/>
    </xf>
    <xf numFmtId="0" fontId="13" fillId="0" borderId="1" xfId="0" applyFont="1" applyFill="1" applyBorder="1" applyAlignment="1" applyProtection="1">
      <alignment vertical="center" textRotation="90" wrapText="1"/>
      <protection hidden="1"/>
    </xf>
    <xf numFmtId="0" fontId="9" fillId="0" borderId="1" xfId="0" applyFont="1" applyFill="1" applyBorder="1" applyAlignment="1" applyProtection="1">
      <alignment vertical="center" wrapText="1"/>
      <protection hidden="1"/>
    </xf>
    <xf numFmtId="0" fontId="15" fillId="0" borderId="1" xfId="0" applyFont="1" applyFill="1" applyBorder="1" applyAlignment="1" applyProtection="1">
      <alignment vertical="center" textRotation="90" wrapText="1"/>
      <protection hidden="1"/>
    </xf>
    <xf numFmtId="0" fontId="29" fillId="0" borderId="2" xfId="0" applyFont="1" applyFill="1" applyBorder="1" applyAlignment="1" applyProtection="1">
      <alignment vertical="center" wrapText="1"/>
      <protection hidden="1"/>
    </xf>
    <xf numFmtId="0" fontId="29" fillId="0" borderId="1" xfId="0" applyFont="1" applyFill="1" applyBorder="1" applyAlignment="1" applyProtection="1">
      <alignment vertical="center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 vertical="center" textRotation="90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0" fontId="37" fillId="0" borderId="1" xfId="0" applyFont="1" applyFill="1" applyBorder="1" applyAlignment="1" applyProtection="1">
      <alignment horizontal="center" vertical="center" wrapText="1"/>
      <protection hidden="1"/>
    </xf>
    <xf numFmtId="2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44" fillId="0" borderId="0" xfId="0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Fill="1" applyBorder="1" applyAlignment="1" applyProtection="1">
      <alignment horizontal="center" wrapText="1"/>
      <protection hidden="1"/>
    </xf>
    <xf numFmtId="0" fontId="46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38" fillId="0" borderId="0" xfId="0" applyFont="1" applyFill="1" applyBorder="1" applyAlignment="1" applyProtection="1">
      <alignment horizontal="center" vertical="center" wrapText="1"/>
      <protection hidden="1"/>
    </xf>
    <xf numFmtId="2" fontId="47" fillId="0" borderId="0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protection hidden="1"/>
    </xf>
    <xf numFmtId="0" fontId="47" fillId="0" borderId="0" xfId="0" applyFont="1" applyFill="1" applyBorder="1" applyAlignment="1" applyProtection="1">
      <alignment horizontal="left" vertical="center"/>
      <protection hidden="1"/>
    </xf>
    <xf numFmtId="0" fontId="41" fillId="0" borderId="0" xfId="0" applyFont="1" applyFill="1" applyBorder="1" applyAlignment="1" applyProtection="1">
      <alignment vertical="center" wrapText="1"/>
      <protection hidden="1"/>
    </xf>
    <xf numFmtId="0" fontId="43" fillId="0" borderId="0" xfId="0" applyFont="1" applyFill="1" applyBorder="1" applyAlignment="1" applyProtection="1">
      <alignment vertical="center" wrapText="1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50" fillId="0" borderId="0" xfId="0" applyFont="1" applyFill="1" applyBorder="1" applyAlignment="1" applyProtection="1">
      <protection hidden="1"/>
    </xf>
    <xf numFmtId="0" fontId="42" fillId="0" borderId="1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alignment horizontal="center" wrapText="1"/>
      <protection hidden="1"/>
    </xf>
    <xf numFmtId="164" fontId="2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7" fillId="11" borderId="0" xfId="0" applyFont="1" applyFill="1" applyBorder="1" applyAlignment="1" applyProtection="1">
      <alignment horizontal="center" wrapText="1"/>
      <protection hidden="1"/>
    </xf>
    <xf numFmtId="0" fontId="28" fillId="11" borderId="0" xfId="0" applyFont="1" applyFill="1" applyBorder="1" applyAlignment="1" applyProtection="1">
      <alignment horizontal="center" wrapText="1"/>
      <protection hidden="1"/>
    </xf>
    <xf numFmtId="0" fontId="56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5" fillId="0" borderId="18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16" fillId="0" borderId="18" xfId="0" applyFont="1" applyFill="1" applyBorder="1" applyAlignment="1" applyProtection="1">
      <alignment horizontal="center" vertical="center" wrapText="1"/>
      <protection hidden="1"/>
    </xf>
    <xf numFmtId="0" fontId="16" fillId="0" borderId="22" xfId="0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Border="1" applyAlignment="1" applyProtection="1">
      <alignment horizontal="center" vertical="center" wrapText="1"/>
      <protection hidden="1"/>
    </xf>
    <xf numFmtId="0" fontId="13" fillId="0" borderId="21" xfId="0" applyFont="1" applyBorder="1" applyAlignment="1" applyProtection="1">
      <alignment horizontal="center" vertical="center" textRotation="90" wrapText="1"/>
      <protection hidden="1"/>
    </xf>
    <xf numFmtId="0" fontId="12" fillId="0" borderId="22" xfId="0" applyFont="1" applyFill="1" applyBorder="1" applyAlignment="1" applyProtection="1">
      <alignment horizontal="center" vertical="center" wrapText="1"/>
      <protection hidden="1"/>
    </xf>
    <xf numFmtId="0" fontId="58" fillId="0" borderId="0" xfId="0" applyFont="1" applyAlignment="1" applyProtection="1">
      <alignment vertical="center"/>
      <protection hidden="1"/>
    </xf>
    <xf numFmtId="0" fontId="59" fillId="0" borderId="30" xfId="0" applyFont="1" applyFill="1" applyBorder="1" applyAlignment="1" applyProtection="1">
      <alignment horizontal="left" vertical="center" wrapText="1"/>
      <protection hidden="1"/>
    </xf>
    <xf numFmtId="0" fontId="60" fillId="0" borderId="31" xfId="0" applyFont="1" applyFill="1" applyBorder="1" applyAlignment="1" applyProtection="1">
      <alignment horizontal="center" vertical="center" wrapText="1"/>
      <protection hidden="1"/>
    </xf>
    <xf numFmtId="0" fontId="60" fillId="0" borderId="32" xfId="0" applyFont="1" applyFill="1" applyBorder="1" applyAlignment="1" applyProtection="1">
      <alignment horizontal="center" vertical="center"/>
      <protection hidden="1"/>
    </xf>
    <xf numFmtId="0" fontId="61" fillId="0" borderId="18" xfId="0" applyFont="1" applyFill="1" applyBorder="1" applyAlignment="1" applyProtection="1">
      <alignment horizontal="center" vertical="center" wrapText="1"/>
      <protection hidden="1"/>
    </xf>
    <xf numFmtId="0" fontId="62" fillId="0" borderId="22" xfId="0" applyFont="1" applyFill="1" applyBorder="1" applyAlignment="1" applyProtection="1">
      <alignment horizontal="center" vertical="center" wrapText="1"/>
      <protection hidden="1"/>
    </xf>
    <xf numFmtId="0" fontId="63" fillId="0" borderId="22" xfId="0" applyFont="1" applyFill="1" applyBorder="1" applyAlignment="1" applyProtection="1">
      <alignment horizontal="center" vertical="center" wrapText="1"/>
      <protection hidden="1"/>
    </xf>
    <xf numFmtId="14" fontId="62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64" fillId="0" borderId="22" xfId="0" applyFont="1" applyFill="1" applyBorder="1" applyAlignment="1" applyProtection="1">
      <alignment horizontal="left" vertical="center" wrapText="1"/>
      <protection hidden="1"/>
    </xf>
    <xf numFmtId="0" fontId="64" fillId="0" borderId="22" xfId="0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 wrapText="1"/>
      <protection hidden="1"/>
    </xf>
    <xf numFmtId="1" fontId="66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30" xfId="0" applyFont="1" applyFill="1" applyBorder="1" applyAlignment="1" applyProtection="1">
      <alignment horizontal="left" vertical="center" wrapText="1"/>
      <protection hidden="1"/>
    </xf>
    <xf numFmtId="0" fontId="65" fillId="0" borderId="22" xfId="0" applyFont="1" applyBorder="1" applyAlignment="1" applyProtection="1">
      <alignment horizontal="center" vertical="center" wrapText="1"/>
      <protection hidden="1"/>
    </xf>
    <xf numFmtId="0" fontId="65" fillId="0" borderId="34" xfId="0" applyFont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vertical="center"/>
      <protection hidden="1"/>
    </xf>
    <xf numFmtId="0" fontId="67" fillId="0" borderId="18" xfId="0" applyFont="1" applyFill="1" applyBorder="1" applyAlignment="1" applyProtection="1">
      <alignment horizontal="center" vertical="center" wrapText="1"/>
      <protection hidden="1"/>
    </xf>
    <xf numFmtId="0" fontId="68" fillId="0" borderId="22" xfId="0" applyFont="1" applyFill="1" applyBorder="1" applyAlignment="1" applyProtection="1">
      <alignment horizontal="center" wrapText="1"/>
      <protection hidden="1"/>
    </xf>
    <xf numFmtId="0" fontId="70" fillId="0" borderId="22" xfId="0" applyFont="1" applyFill="1" applyBorder="1" applyAlignment="1" applyProtection="1">
      <alignment horizontal="center" wrapText="1"/>
      <protection hidden="1"/>
    </xf>
    <xf numFmtId="0" fontId="72" fillId="0" borderId="41" xfId="0" applyFont="1" applyBorder="1" applyAlignment="1" applyProtection="1">
      <alignment vertical="center"/>
      <protection hidden="1"/>
    </xf>
    <xf numFmtId="0" fontId="74" fillId="0" borderId="22" xfId="0" applyFont="1" applyBorder="1" applyAlignment="1" applyProtection="1">
      <alignment horizontal="center" vertical="center" wrapText="1"/>
      <protection hidden="1"/>
    </xf>
    <xf numFmtId="0" fontId="74" fillId="0" borderId="22" xfId="0" applyFont="1" applyFill="1" applyBorder="1" applyAlignment="1" applyProtection="1">
      <alignment horizontal="center" vertical="center" wrapText="1"/>
      <protection hidden="1"/>
    </xf>
    <xf numFmtId="0" fontId="27" fillId="0" borderId="30" xfId="0" applyFont="1" applyBorder="1" applyAlignment="1" applyProtection="1">
      <alignment vertical="center"/>
      <protection hidden="1"/>
    </xf>
    <xf numFmtId="0" fontId="75" fillId="0" borderId="31" xfId="0" applyFont="1" applyFill="1" applyBorder="1" applyAlignment="1" applyProtection="1">
      <alignment horizontal="center" vertical="center" wrapText="1"/>
      <protection hidden="1"/>
    </xf>
    <xf numFmtId="0" fontId="76" fillId="0" borderId="32" xfId="0" applyFont="1" applyBorder="1" applyAlignment="1" applyProtection="1">
      <alignment horizontal="center" vertical="center" wrapText="1"/>
      <protection hidden="1"/>
    </xf>
    <xf numFmtId="1" fontId="74" fillId="0" borderId="22" xfId="0" applyNumberFormat="1" applyFont="1" applyBorder="1" applyAlignment="1" applyProtection="1">
      <alignment horizontal="center" vertical="center"/>
      <protection hidden="1"/>
    </xf>
    <xf numFmtId="0" fontId="56" fillId="0" borderId="30" xfId="0" applyFont="1" applyBorder="1" applyAlignment="1" applyProtection="1">
      <alignment vertical="center"/>
      <protection hidden="1"/>
    </xf>
    <xf numFmtId="0" fontId="61" fillId="0" borderId="31" xfId="0" applyFont="1" applyFill="1" applyBorder="1" applyAlignment="1" applyProtection="1">
      <alignment horizontal="center" vertical="center"/>
      <protection hidden="1"/>
    </xf>
    <xf numFmtId="0" fontId="61" fillId="0" borderId="32" xfId="0" applyFont="1" applyBorder="1" applyAlignment="1" applyProtection="1">
      <alignment horizontal="center" vertical="center"/>
      <protection hidden="1"/>
    </xf>
    <xf numFmtId="1" fontId="74" fillId="0" borderId="22" xfId="0" applyNumberFormat="1" applyFont="1" applyFill="1" applyBorder="1" applyAlignment="1" applyProtection="1">
      <alignment horizontal="center" vertical="center" wrapText="1"/>
      <protection hidden="1"/>
    </xf>
    <xf numFmtId="1" fontId="78" fillId="0" borderId="22" xfId="0" applyNumberFormat="1" applyFont="1" applyBorder="1" applyAlignment="1" applyProtection="1">
      <alignment horizontal="center" vertical="center"/>
      <protection hidden="1"/>
    </xf>
    <xf numFmtId="0" fontId="74" fillId="0" borderId="22" xfId="0" applyFont="1" applyBorder="1" applyAlignment="1" applyProtection="1">
      <alignment horizontal="center" vertical="center"/>
      <protection hidden="1"/>
    </xf>
    <xf numFmtId="0" fontId="79" fillId="0" borderId="18" xfId="0" applyFont="1" applyFill="1" applyBorder="1" applyAlignment="1" applyProtection="1">
      <alignment horizontal="center" vertical="center" wrapText="1"/>
      <protection hidden="1"/>
    </xf>
    <xf numFmtId="0" fontId="80" fillId="0" borderId="22" xfId="0" applyFont="1" applyFill="1" applyBorder="1" applyAlignment="1" applyProtection="1">
      <alignment horizontal="center" wrapText="1"/>
      <protection hidden="1"/>
    </xf>
    <xf numFmtId="165" fontId="74" fillId="0" borderId="22" xfId="0" applyNumberFormat="1" applyFont="1" applyBorder="1" applyAlignment="1" applyProtection="1">
      <alignment horizontal="center" vertical="center" wrapText="1"/>
      <protection hidden="1"/>
    </xf>
    <xf numFmtId="166" fontId="74" fillId="0" borderId="22" xfId="0" applyNumberFormat="1" applyFont="1" applyBorder="1" applyAlignment="1" applyProtection="1">
      <alignment horizontal="center" vertical="center"/>
      <protection hidden="1"/>
    </xf>
    <xf numFmtId="0" fontId="71" fillId="0" borderId="0" xfId="0" applyFont="1" applyFill="1" applyBorder="1" applyAlignment="1" applyProtection="1">
      <alignment vertical="center" wrapText="1"/>
      <protection hidden="1"/>
    </xf>
    <xf numFmtId="0" fontId="67" fillId="0" borderId="49" xfId="0" applyFont="1" applyFill="1" applyBorder="1" applyAlignment="1" applyProtection="1">
      <alignment horizontal="center" vertical="center" wrapText="1"/>
      <protection hidden="1"/>
    </xf>
    <xf numFmtId="0" fontId="68" fillId="0" borderId="50" xfId="0" applyFont="1" applyFill="1" applyBorder="1" applyAlignment="1" applyProtection="1">
      <alignment horizontal="center" wrapText="1"/>
      <protection hidden="1"/>
    </xf>
    <xf numFmtId="2" fontId="74" fillId="0" borderId="50" xfId="0" applyNumberFormat="1" applyFont="1" applyFill="1" applyBorder="1" applyAlignment="1" applyProtection="1">
      <alignment horizontal="center" vertical="center" wrapText="1"/>
      <protection hidden="1"/>
    </xf>
    <xf numFmtId="0" fontId="74" fillId="0" borderId="50" xfId="0" applyFont="1" applyFill="1" applyBorder="1" applyAlignment="1" applyProtection="1">
      <alignment horizontal="center" vertical="center" wrapText="1"/>
      <protection hidden="1"/>
    </xf>
    <xf numFmtId="0" fontId="81" fillId="0" borderId="31" xfId="0" applyFont="1" applyFill="1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vertical="center"/>
      <protection hidden="1"/>
    </xf>
    <xf numFmtId="0" fontId="0" fillId="0" borderId="57" xfId="0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81" fillId="0" borderId="58" xfId="0" applyFont="1" applyFill="1" applyBorder="1" applyAlignment="1" applyProtection="1">
      <alignment horizontal="center" vertical="center"/>
      <protection hidden="1"/>
    </xf>
    <xf numFmtId="0" fontId="82" fillId="0" borderId="30" xfId="0" applyFont="1" applyBorder="1" applyAlignment="1" applyProtection="1">
      <alignment vertical="center"/>
      <protection hidden="1"/>
    </xf>
    <xf numFmtId="2" fontId="65" fillId="0" borderId="31" xfId="0" applyNumberFormat="1" applyFont="1" applyFill="1" applyBorder="1" applyAlignment="1" applyProtection="1">
      <alignment horizontal="center" vertical="center"/>
      <protection hidden="1"/>
    </xf>
    <xf numFmtId="2" fontId="65" fillId="0" borderId="32" xfId="0" applyNumberFormat="1" applyFont="1" applyFill="1" applyBorder="1" applyAlignment="1" applyProtection="1">
      <alignment horizontal="center" vertical="center"/>
      <protection hidden="1"/>
    </xf>
    <xf numFmtId="0" fontId="83" fillId="0" borderId="0" xfId="0" applyFont="1" applyAlignment="1" applyProtection="1">
      <alignment vertical="center"/>
      <protection hidden="1"/>
    </xf>
    <xf numFmtId="0" fontId="84" fillId="0" borderId="0" xfId="0" applyFont="1" applyAlignment="1" applyProtection="1">
      <alignment horizontal="center" vertical="center"/>
      <protection hidden="1"/>
    </xf>
    <xf numFmtId="0" fontId="27" fillId="0" borderId="0" xfId="0" applyFont="1" applyFill="1" applyBorder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87" fillId="0" borderId="0" xfId="0" applyFont="1" applyFill="1" applyBorder="1" applyAlignment="1" applyProtection="1">
      <alignment horizontal="center" wrapText="1"/>
      <protection hidden="1"/>
    </xf>
    <xf numFmtId="0" fontId="12" fillId="0" borderId="62" xfId="0" applyFont="1" applyBorder="1" applyAlignment="1" applyProtection="1">
      <alignment horizontal="center" vertical="center" wrapText="1"/>
      <protection hidden="1"/>
    </xf>
    <xf numFmtId="0" fontId="66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 applyProtection="1">
      <alignment horizontal="center" vertical="center" textRotation="90" wrapText="1"/>
      <protection hidden="1"/>
    </xf>
    <xf numFmtId="0" fontId="15" fillId="0" borderId="66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" fontId="15" fillId="0" borderId="1" xfId="0" applyNumberFormat="1" applyFont="1" applyBorder="1" applyAlignment="1" applyProtection="1">
      <alignment horizontal="center" vertical="center" wrapText="1"/>
      <protection hidden="1"/>
    </xf>
    <xf numFmtId="1" fontId="15" fillId="0" borderId="1" xfId="0" applyNumberFormat="1" applyFont="1" applyFill="1" applyBorder="1" applyAlignment="1" applyProtection="1">
      <alignment horizontal="center" vertical="center" wrapText="1"/>
      <protection hidden="1"/>
    </xf>
    <xf numFmtId="1" fontId="15" fillId="0" borderId="66" xfId="0" applyNumberFormat="1" applyFont="1" applyFill="1" applyBorder="1" applyAlignment="1" applyProtection="1">
      <alignment horizontal="center" vertical="center" wrapText="1"/>
      <protection hidden="1"/>
    </xf>
    <xf numFmtId="0" fontId="88" fillId="0" borderId="0" xfId="0" applyFont="1" applyFill="1" applyBorder="1" applyAlignment="1" applyProtection="1">
      <alignment horizontal="center" wrapText="1"/>
      <protection hidden="1"/>
    </xf>
    <xf numFmtId="0" fontId="15" fillId="0" borderId="70" xfId="0" applyFont="1" applyBorder="1" applyAlignment="1" applyProtection="1">
      <alignment horizontal="center" vertical="center" wrapText="1"/>
      <protection hidden="1"/>
    </xf>
    <xf numFmtId="1" fontId="15" fillId="0" borderId="70" xfId="0" applyNumberFormat="1" applyFont="1" applyBorder="1" applyAlignment="1" applyProtection="1">
      <alignment horizontal="center" vertical="center" wrapText="1"/>
      <protection hidden="1"/>
    </xf>
    <xf numFmtId="1" fontId="15" fillId="0" borderId="70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70" xfId="0" applyFont="1" applyFill="1" applyBorder="1" applyAlignment="1" applyProtection="1">
      <alignment horizontal="center" vertical="center" wrapText="1"/>
      <protection hidden="1"/>
    </xf>
    <xf numFmtId="0" fontId="89" fillId="0" borderId="0" xfId="0" applyFont="1" applyBorder="1" applyAlignment="1" applyProtection="1">
      <alignment horizontal="left" vertical="center" wrapText="1"/>
      <protection hidden="1"/>
    </xf>
    <xf numFmtId="0" fontId="59" fillId="0" borderId="0" xfId="0" applyFont="1" applyBorder="1" applyAlignment="1" applyProtection="1">
      <alignment horizontal="left" vertical="center" wrapText="1"/>
      <protection hidden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1" fontId="15" fillId="0" borderId="0" xfId="0" applyNumberFormat="1" applyFont="1" applyBorder="1" applyAlignment="1" applyProtection="1">
      <alignment horizontal="center" vertical="center" wrapText="1"/>
      <protection hidden="1"/>
    </xf>
    <xf numFmtId="2" fontId="15" fillId="0" borderId="0" xfId="0" applyNumberFormat="1" applyFont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90" fillId="0" borderId="0" xfId="0" applyFont="1" applyBorder="1" applyAlignment="1" applyProtection="1">
      <alignment horizontal="left" wrapText="1"/>
      <protection hidden="1"/>
    </xf>
    <xf numFmtId="0" fontId="16" fillId="0" borderId="0" xfId="0" applyFont="1" applyBorder="1" applyAlignment="1" applyProtection="1">
      <alignment horizontal="center" vertical="center" wrapText="1"/>
      <protection hidden="1"/>
    </xf>
    <xf numFmtId="1" fontId="16" fillId="0" borderId="0" xfId="0" applyNumberFormat="1" applyFont="1" applyBorder="1" applyAlignment="1" applyProtection="1">
      <alignment horizontal="center" vertical="center" wrapText="1"/>
      <protection hidden="1"/>
    </xf>
    <xf numFmtId="2" fontId="16" fillId="0" borderId="0" xfId="0" applyNumberFormat="1" applyFont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92" fillId="0" borderId="0" xfId="0" applyFont="1" applyAlignment="1" applyProtection="1">
      <alignment vertical="center"/>
      <protection hidden="1"/>
    </xf>
    <xf numFmtId="0" fontId="92" fillId="0" borderId="0" xfId="0" applyFont="1" applyBorder="1" applyAlignment="1" applyProtection="1">
      <alignment vertical="center"/>
      <protection hidden="1"/>
    </xf>
    <xf numFmtId="0" fontId="65" fillId="0" borderId="71" xfId="0" applyFont="1" applyFill="1" applyBorder="1" applyAlignment="1" applyProtection="1">
      <alignment horizontal="center" vertical="center" wrapText="1"/>
      <protection hidden="1"/>
    </xf>
    <xf numFmtId="0" fontId="65" fillId="0" borderId="71" xfId="0" applyFont="1" applyFill="1" applyBorder="1" applyAlignment="1" applyProtection="1">
      <alignment horizontal="center" vertical="center"/>
      <protection hidden="1"/>
    </xf>
    <xf numFmtId="0" fontId="4" fillId="0" borderId="71" xfId="0" applyFont="1" applyFill="1" applyBorder="1" applyAlignment="1" applyProtection="1">
      <alignment horizontal="center" vertical="center"/>
      <protection hidden="1"/>
    </xf>
    <xf numFmtId="0" fontId="93" fillId="0" borderId="0" xfId="0" applyFont="1" applyFill="1" applyBorder="1" applyAlignment="1" applyProtection="1">
      <alignment horizontal="center" vertical="center"/>
      <protection hidden="1"/>
    </xf>
    <xf numFmtId="0" fontId="94" fillId="0" borderId="0" xfId="0" applyFont="1" applyFill="1" applyBorder="1" applyAlignment="1" applyProtection="1">
      <alignment horizontal="center" vertical="center" wrapText="1"/>
      <protection hidden="1"/>
    </xf>
    <xf numFmtId="0" fontId="95" fillId="0" borderId="0" xfId="0" applyFont="1" applyFill="1" applyBorder="1" applyAlignment="1" applyProtection="1">
      <alignment horizontal="center" vertical="center"/>
      <protection hidden="1"/>
    </xf>
    <xf numFmtId="0" fontId="96" fillId="0" borderId="0" xfId="0" applyFont="1" applyFill="1" applyBorder="1" applyAlignment="1" applyProtection="1">
      <alignment horizontal="center" vertical="center"/>
      <protection hidden="1"/>
    </xf>
    <xf numFmtId="0" fontId="97" fillId="0" borderId="0" xfId="0" applyFont="1" applyFill="1" applyBorder="1" applyAlignment="1" applyProtection="1">
      <alignment horizontal="center" vertical="center"/>
      <protection hidden="1"/>
    </xf>
    <xf numFmtId="0" fontId="98" fillId="0" borderId="0" xfId="0" applyFont="1" applyFill="1" applyBorder="1" applyAlignment="1" applyProtection="1">
      <alignment horizontal="center" vertical="center"/>
      <protection hidden="1"/>
    </xf>
    <xf numFmtId="167" fontId="99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Border="1" applyAlignment="1" applyProtection="1">
      <alignment horizontal="left" wrapText="1"/>
      <protection hidden="1"/>
    </xf>
    <xf numFmtId="0" fontId="43" fillId="0" borderId="62" xfId="0" applyFont="1" applyFill="1" applyBorder="1" applyAlignment="1" applyProtection="1">
      <alignment horizontal="left" vertical="center" wrapText="1"/>
      <protection hidden="1"/>
    </xf>
    <xf numFmtId="0" fontId="43" fillId="0" borderId="1" xfId="0" applyFont="1" applyFill="1" applyBorder="1" applyAlignment="1" applyProtection="1">
      <alignment horizontal="left" vertical="center" wrapText="1"/>
      <protection hidden="1"/>
    </xf>
    <xf numFmtId="0" fontId="43" fillId="0" borderId="62" xfId="0" applyFont="1" applyBorder="1" applyAlignment="1" applyProtection="1">
      <alignment horizontal="left" vertical="center" wrapText="1"/>
      <protection hidden="1"/>
    </xf>
    <xf numFmtId="0" fontId="43" fillId="0" borderId="1" xfId="0" applyFont="1" applyBorder="1" applyAlignment="1" applyProtection="1">
      <alignment horizontal="left" vertical="center" wrapText="1"/>
      <protection hidden="1"/>
    </xf>
    <xf numFmtId="0" fontId="43" fillId="0" borderId="69" xfId="0" applyFont="1" applyBorder="1" applyAlignment="1" applyProtection="1">
      <alignment horizontal="left" vertical="center" wrapText="1"/>
      <protection hidden="1"/>
    </xf>
    <xf numFmtId="0" fontId="43" fillId="0" borderId="70" xfId="0" applyFont="1" applyBorder="1" applyAlignment="1" applyProtection="1">
      <alignment horizontal="left" vertical="center" wrapText="1"/>
      <protection hidden="1"/>
    </xf>
    <xf numFmtId="0" fontId="0" fillId="0" borderId="77" xfId="0" applyBorder="1" applyProtection="1">
      <protection hidden="1"/>
    </xf>
    <xf numFmtId="0" fontId="0" fillId="0" borderId="0" xfId="0" applyBorder="1" applyProtection="1">
      <protection hidden="1"/>
    </xf>
    <xf numFmtId="0" fontId="83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14" borderId="0" xfId="0" applyFill="1" applyProtection="1">
      <protection hidden="1"/>
    </xf>
    <xf numFmtId="0" fontId="0" fillId="15" borderId="0" xfId="0" applyFill="1" applyProtection="1">
      <protection hidden="1"/>
    </xf>
    <xf numFmtId="0" fontId="144" fillId="16" borderId="0" xfId="0" applyFont="1" applyFill="1" applyAlignment="1" applyProtection="1">
      <alignment horizontal="center" vertical="center"/>
      <protection hidden="1"/>
    </xf>
    <xf numFmtId="0" fontId="145" fillId="14" borderId="0" xfId="0" applyFont="1" applyFill="1" applyAlignment="1" applyProtection="1">
      <alignment vertical="center" wrapText="1"/>
      <protection hidden="1"/>
    </xf>
    <xf numFmtId="0" fontId="145" fillId="15" borderId="0" xfId="0" applyFont="1" applyFill="1" applyAlignment="1" applyProtection="1">
      <alignment vertical="center" wrapText="1"/>
      <protection hidden="1"/>
    </xf>
    <xf numFmtId="0" fontId="146" fillId="15" borderId="3" xfId="0" applyFont="1" applyFill="1" applyBorder="1" applyAlignment="1" applyProtection="1">
      <alignment vertical="center"/>
      <protection hidden="1"/>
    </xf>
    <xf numFmtId="0" fontId="145" fillId="14" borderId="0" xfId="0" applyFont="1" applyFill="1" applyBorder="1" applyAlignment="1" applyProtection="1">
      <alignment vertical="center" wrapText="1"/>
      <protection hidden="1"/>
    </xf>
    <xf numFmtId="0" fontId="0" fillId="14" borderId="0" xfId="0" applyFill="1" applyBorder="1" applyProtection="1">
      <protection hidden="1"/>
    </xf>
    <xf numFmtId="0" fontId="150" fillId="15" borderId="0" xfId="0" applyFont="1" applyFill="1" applyBorder="1" applyAlignment="1" applyProtection="1">
      <alignment horizontal="right"/>
      <protection hidden="1"/>
    </xf>
    <xf numFmtId="0" fontId="138" fillId="13" borderId="68" xfId="0" applyFont="1" applyFill="1" applyBorder="1" applyAlignment="1" applyProtection="1">
      <alignment horizontal="left" vertical="center"/>
      <protection locked="0"/>
    </xf>
    <xf numFmtId="0" fontId="138" fillId="10" borderId="7" xfId="0" applyFont="1" applyFill="1" applyBorder="1" applyAlignment="1" applyProtection="1">
      <alignment vertical="center"/>
      <protection locked="0"/>
    </xf>
    <xf numFmtId="0" fontId="138" fillId="10" borderId="7" xfId="0" applyFont="1" applyFill="1" applyBorder="1" applyAlignment="1" applyProtection="1">
      <alignment horizontal="left" vertical="center"/>
      <protection locked="0"/>
    </xf>
    <xf numFmtId="0" fontId="150" fillId="15" borderId="0" xfId="0" applyFont="1" applyFill="1" applyBorder="1" applyAlignment="1" applyProtection="1">
      <alignment horizontal="right" vertical="center"/>
      <protection hidden="1"/>
    </xf>
    <xf numFmtId="14" fontId="138" fillId="10" borderId="7" xfId="0" applyNumberFormat="1" applyFont="1" applyFill="1" applyBorder="1" applyAlignment="1" applyProtection="1">
      <alignment horizontal="left" vertical="center"/>
      <protection locked="0"/>
    </xf>
    <xf numFmtId="0" fontId="153" fillId="15" borderId="0" xfId="0" applyFont="1" applyFill="1" applyBorder="1" applyAlignment="1" applyProtection="1">
      <alignment horizontal="right" vertical="center"/>
      <protection hidden="1"/>
    </xf>
    <xf numFmtId="0" fontId="146" fillId="15" borderId="0" xfId="0" applyFont="1" applyFill="1" applyBorder="1" applyAlignment="1" applyProtection="1">
      <alignment horizontal="center" vertical="center"/>
      <protection hidden="1"/>
    </xf>
    <xf numFmtId="0" fontId="0" fillId="15" borderId="0" xfId="0" applyFill="1" applyAlignment="1" applyProtection="1">
      <alignment horizontal="center" vertical="center"/>
      <protection hidden="1"/>
    </xf>
    <xf numFmtId="0" fontId="70" fillId="0" borderId="82" xfId="0" applyFont="1" applyFill="1" applyBorder="1" applyAlignment="1" applyProtection="1">
      <alignment horizontal="center" vertical="center" wrapText="1"/>
    </xf>
    <xf numFmtId="0" fontId="161" fillId="0" borderId="82" xfId="0" applyFont="1" applyFill="1" applyBorder="1" applyAlignment="1" applyProtection="1">
      <alignment horizontal="center" vertical="center" wrapText="1"/>
    </xf>
    <xf numFmtId="0" fontId="162" fillId="0" borderId="82" xfId="0" applyFont="1" applyFill="1" applyBorder="1" applyAlignment="1" applyProtection="1">
      <alignment horizontal="center" vertical="center" wrapText="1"/>
    </xf>
    <xf numFmtId="0" fontId="151" fillId="15" borderId="0" xfId="0" applyFont="1" applyFill="1" applyBorder="1" applyAlignment="1" applyProtection="1">
      <alignment horizontal="right"/>
      <protection hidden="1"/>
    </xf>
    <xf numFmtId="0" fontId="152" fillId="10" borderId="7" xfId="0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NumberFormat="1" applyFont="1" applyFill="1" applyBorder="1" applyAlignment="1" applyProtection="1">
      <alignment horizontal="left" vertical="center"/>
      <protection hidden="1"/>
    </xf>
    <xf numFmtId="0" fontId="5" fillId="0" borderId="0" xfId="0" applyNumberFormat="1" applyFont="1" applyFill="1" applyAlignment="1" applyProtection="1">
      <alignment horizontal="center" vertical="center"/>
      <protection hidden="1"/>
    </xf>
    <xf numFmtId="0" fontId="2" fillId="0" borderId="1" xfId="0" applyNumberFormat="1" applyFont="1" applyFill="1" applyBorder="1" applyAlignment="1" applyProtection="1">
      <alignment horizontal="center" vertical="center"/>
      <protection hidden="1"/>
    </xf>
    <xf numFmtId="0" fontId="30" fillId="0" borderId="1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NumberFormat="1" applyFont="1" applyFill="1" applyBorder="1" applyAlignment="1" applyProtection="1">
      <alignment horizontal="center" vertical="center"/>
      <protection hidden="1"/>
    </xf>
    <xf numFmtId="0" fontId="39" fillId="0" borderId="1" xfId="0" applyNumberFormat="1" applyFont="1" applyFill="1" applyBorder="1" applyAlignment="1" applyProtection="1">
      <alignment horizontal="center" vertical="center"/>
      <protection hidden="1"/>
    </xf>
    <xf numFmtId="0" fontId="0" fillId="11" borderId="0" xfId="0" applyNumberFormat="1" applyFont="1" applyFill="1" applyProtection="1">
      <protection hidden="1"/>
    </xf>
    <xf numFmtId="0" fontId="138" fillId="15" borderId="0" xfId="0" applyFont="1" applyFill="1" applyBorder="1" applyAlignment="1" applyProtection="1">
      <alignment horizontal="left" vertical="center"/>
      <protection hidden="1"/>
    </xf>
    <xf numFmtId="0" fontId="0" fillId="0" borderId="0" xfId="0" applyNumberFormat="1" applyFont="1"/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42" fillId="0" borderId="1" xfId="0" applyFont="1" applyFill="1" applyBorder="1" applyAlignment="1" applyProtection="1">
      <alignment horizontal="center" vertical="center" wrapText="1"/>
      <protection hidden="1"/>
    </xf>
    <xf numFmtId="0" fontId="49" fillId="0" borderId="1" xfId="0" applyFont="1" applyFill="1" applyBorder="1" applyAlignment="1" applyProtection="1">
      <alignment horizontal="center" vertical="center" wrapText="1"/>
      <protection hidden="1"/>
    </xf>
    <xf numFmtId="0" fontId="54" fillId="0" borderId="1" xfId="0" applyFont="1" applyFill="1" applyBorder="1" applyAlignment="1" applyProtection="1">
      <alignment horizontal="center" vertical="center" wrapText="1"/>
      <protection hidden="1"/>
    </xf>
    <xf numFmtId="0" fontId="38" fillId="7" borderId="1" xfId="0" applyNumberFormat="1" applyFont="1" applyFill="1" applyBorder="1" applyAlignment="1">
      <alignment horizontal="center" vertical="center" wrapText="1"/>
    </xf>
    <xf numFmtId="0" fontId="7" fillId="18" borderId="1" xfId="0" applyNumberFormat="1" applyFont="1" applyFill="1" applyBorder="1" applyAlignment="1">
      <alignment horizontal="center" vertical="center" wrapText="1"/>
    </xf>
    <xf numFmtId="0" fontId="7" fillId="9" borderId="1" xfId="0" applyNumberFormat="1" applyFont="1" applyFill="1" applyBorder="1" applyAlignment="1">
      <alignment horizontal="center" vertical="center" wrapText="1"/>
    </xf>
    <xf numFmtId="0" fontId="7" fillId="8" borderId="1" xfId="0" applyNumberFormat="1" applyFont="1" applyFill="1" applyBorder="1" applyAlignment="1">
      <alignment horizontal="center" vertical="center" wrapText="1"/>
    </xf>
    <xf numFmtId="0" fontId="170" fillId="19" borderId="97" xfId="0" applyFont="1" applyFill="1" applyBorder="1" applyAlignment="1" applyProtection="1">
      <alignment horizontal="center" vertical="center" wrapText="1"/>
      <protection hidden="1"/>
    </xf>
    <xf numFmtId="0" fontId="5" fillId="6" borderId="104" xfId="0" applyNumberFormat="1" applyFont="1" applyFill="1" applyBorder="1" applyAlignment="1">
      <alignment horizontal="center" vertical="center" wrapText="1"/>
    </xf>
    <xf numFmtId="0" fontId="46" fillId="6" borderId="105" xfId="0" applyFont="1" applyFill="1" applyBorder="1" applyAlignment="1" applyProtection="1">
      <alignment horizontal="center" vertical="center" wrapText="1"/>
      <protection locked="0"/>
    </xf>
    <xf numFmtId="0" fontId="172" fillId="6" borderId="105" xfId="0" applyFont="1" applyFill="1" applyBorder="1" applyAlignment="1" applyProtection="1">
      <alignment horizontal="center" vertical="center" wrapText="1"/>
      <protection locked="0"/>
    </xf>
    <xf numFmtId="0" fontId="173" fillId="0" borderId="1" xfId="0" applyFont="1" applyFill="1" applyBorder="1" applyAlignment="1" applyProtection="1">
      <alignment horizontal="center" vertical="center" wrapText="1"/>
      <protection hidden="1"/>
    </xf>
    <xf numFmtId="0" fontId="102" fillId="0" borderId="1" xfId="0" applyFont="1" applyFill="1" applyBorder="1" applyAlignment="1" applyProtection="1">
      <alignment horizontal="center" vertical="center" wrapText="1"/>
      <protection hidden="1"/>
    </xf>
    <xf numFmtId="0" fontId="174" fillId="0" borderId="1" xfId="0" applyFont="1" applyFill="1" applyBorder="1" applyAlignment="1" applyProtection="1">
      <alignment horizontal="center" vertical="center" wrapText="1"/>
      <protection hidden="1"/>
    </xf>
    <xf numFmtId="0" fontId="175" fillId="0" borderId="1" xfId="0" applyNumberFormat="1" applyFont="1" applyBorder="1" applyAlignment="1">
      <alignment horizontal="center" vertical="center"/>
    </xf>
    <xf numFmtId="0" fontId="176" fillId="0" borderId="1" xfId="0" applyNumberFormat="1" applyFont="1" applyBorder="1" applyAlignment="1">
      <alignment horizontal="center" vertical="center"/>
    </xf>
    <xf numFmtId="0" fontId="53" fillId="0" borderId="1" xfId="0" applyNumberFormat="1" applyFont="1" applyBorder="1" applyAlignment="1">
      <alignment horizontal="center" vertical="center"/>
    </xf>
    <xf numFmtId="0" fontId="54" fillId="0" borderId="1" xfId="0" applyFont="1" applyFill="1" applyBorder="1" applyAlignment="1" applyProtection="1">
      <alignment vertical="center" wrapText="1"/>
      <protection hidden="1"/>
    </xf>
    <xf numFmtId="0" fontId="42" fillId="0" borderId="1" xfId="0" applyFont="1" applyFill="1" applyBorder="1" applyAlignment="1" applyProtection="1">
      <alignment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textRotation="90" wrapText="1"/>
      <protection hidden="1"/>
    </xf>
    <xf numFmtId="0" fontId="177" fillId="0" borderId="1" xfId="0" applyFont="1" applyFill="1" applyBorder="1" applyAlignment="1" applyProtection="1">
      <alignment horizontal="center" vertical="center" wrapText="1"/>
      <protection hidden="1"/>
    </xf>
    <xf numFmtId="0" fontId="178" fillId="0" borderId="1" xfId="0" applyFont="1" applyFill="1" applyBorder="1" applyAlignment="1" applyProtection="1">
      <alignment horizontal="center" vertical="center" wrapText="1"/>
      <protection hidden="1"/>
    </xf>
    <xf numFmtId="0" fontId="179" fillId="0" borderId="1" xfId="0" applyNumberFormat="1" applyFont="1" applyFill="1" applyBorder="1" applyAlignment="1">
      <alignment horizontal="center" vertical="center"/>
    </xf>
    <xf numFmtId="0" fontId="171" fillId="0" borderId="1" xfId="0" applyNumberFormat="1" applyFont="1" applyFill="1" applyBorder="1" applyAlignment="1">
      <alignment horizontal="center" vertical="center"/>
    </xf>
    <xf numFmtId="0" fontId="180" fillId="0" borderId="1" xfId="0" applyFont="1" applyFill="1" applyBorder="1" applyAlignment="1" applyProtection="1">
      <alignment horizontal="center" vertical="center" wrapText="1"/>
      <protection hidden="1"/>
    </xf>
    <xf numFmtId="0" fontId="1" fillId="16" borderId="1" xfId="0" applyNumberFormat="1" applyFont="1" applyFill="1" applyBorder="1" applyAlignment="1">
      <alignment horizontal="center" vertical="center" wrapText="1"/>
    </xf>
    <xf numFmtId="0" fontId="1" fillId="16" borderId="2" xfId="0" applyNumberFormat="1" applyFont="1" applyFill="1" applyBorder="1" applyAlignment="1">
      <alignment horizontal="center" vertical="center" wrapText="1"/>
    </xf>
    <xf numFmtId="0" fontId="0" fillId="16" borderId="0" xfId="0" applyNumberFormat="1" applyFont="1" applyFill="1"/>
    <xf numFmtId="0" fontId="12" fillId="10" borderId="7" xfId="0" applyNumberFormat="1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>
      <alignment horizontal="center" vertical="center"/>
    </xf>
    <xf numFmtId="0" fontId="12" fillId="10" borderId="1" xfId="0" applyNumberFormat="1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2" fillId="8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9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7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74" fillId="16" borderId="1" xfId="0" applyNumberFormat="1" applyFont="1" applyFill="1" applyBorder="1" applyAlignment="1">
      <alignment horizontal="center" vertical="center" wrapText="1"/>
    </xf>
    <xf numFmtId="0" fontId="174" fillId="16" borderId="2" xfId="0" applyNumberFormat="1" applyFont="1" applyFill="1" applyBorder="1" applyAlignment="1">
      <alignment horizontal="center" vertical="center" wrapText="1"/>
    </xf>
    <xf numFmtId="0" fontId="12" fillId="16" borderId="7" xfId="0" applyNumberFormat="1" applyFont="1" applyFill="1" applyBorder="1" applyAlignment="1"/>
    <xf numFmtId="0" fontId="42" fillId="16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left" vertical="center"/>
    </xf>
    <xf numFmtId="0" fontId="15" fillId="4" borderId="1" xfId="0" applyNumberFormat="1" applyFont="1" applyFill="1" applyBorder="1" applyAlignment="1">
      <alignment horizontal="center" vertical="center"/>
    </xf>
    <xf numFmtId="0" fontId="0" fillId="0" borderId="0" xfId="0" applyNumberFormat="1" applyFont="1"/>
    <xf numFmtId="0" fontId="13" fillId="0" borderId="22" xfId="0" applyFont="1" applyFill="1" applyBorder="1" applyAlignment="1" applyProtection="1">
      <alignment horizontal="center" vertical="center" wrapText="1"/>
      <protection hidden="1"/>
    </xf>
    <xf numFmtId="0" fontId="12" fillId="21" borderId="1" xfId="0" applyNumberFormat="1" applyFont="1" applyFill="1" applyBorder="1" applyAlignment="1">
      <alignment horizontal="center" vertical="center"/>
    </xf>
    <xf numFmtId="0" fontId="107" fillId="10" borderId="7" xfId="0" applyFont="1" applyFill="1" applyBorder="1" applyAlignment="1" applyProtection="1">
      <alignment horizontal="left" vertical="center"/>
      <protection locked="0"/>
    </xf>
    <xf numFmtId="0" fontId="160" fillId="0" borderId="0" xfId="0" applyFont="1" applyBorder="1" applyAlignment="1"/>
    <xf numFmtId="0" fontId="192" fillId="0" borderId="0" xfId="0" applyNumberFormat="1" applyFont="1" applyAlignment="1">
      <alignment horizontal="center" vertical="center"/>
    </xf>
    <xf numFmtId="0" fontId="192" fillId="0" borderId="0" xfId="0" applyNumberFormat="1" applyFont="1"/>
    <xf numFmtId="0" fontId="193" fillId="0" borderId="0" xfId="0" applyNumberFormat="1" applyFont="1"/>
    <xf numFmtId="0" fontId="82" fillId="0" borderId="0" xfId="0" applyNumberFormat="1" applyFont="1" applyAlignment="1">
      <alignment horizontal="center" vertical="top" wrapText="1"/>
    </xf>
    <xf numFmtId="0" fontId="195" fillId="0" borderId="0" xfId="0" applyNumberFormat="1" applyFont="1" applyBorder="1" applyAlignment="1">
      <alignment horizontal="right" vertical="top" wrapText="1"/>
    </xf>
    <xf numFmtId="0" fontId="0" fillId="0" borderId="0" xfId="0" applyNumberFormat="1" applyFont="1"/>
    <xf numFmtId="0" fontId="108" fillId="0" borderId="82" xfId="0" applyFont="1" applyFill="1" applyBorder="1" applyAlignment="1" applyProtection="1">
      <alignment horizontal="center" vertical="center" wrapText="1"/>
    </xf>
    <xf numFmtId="49" fontId="31" fillId="0" borderId="0" xfId="0" applyNumberFormat="1" applyFont="1"/>
    <xf numFmtId="0" fontId="4" fillId="0" borderId="7" xfId="0" applyNumberFormat="1" applyFont="1" applyFill="1" applyBorder="1" applyAlignment="1" applyProtection="1">
      <alignment horizontal="center" vertical="center"/>
      <protection hidden="1"/>
    </xf>
    <xf numFmtId="0" fontId="4" fillId="0" borderId="8" xfId="0" applyNumberFormat="1" applyFont="1" applyFill="1" applyBorder="1" applyAlignment="1" applyProtection="1">
      <alignment vertical="center"/>
      <protection hidden="1"/>
    </xf>
    <xf numFmtId="0" fontId="4" fillId="0" borderId="2" xfId="0" applyNumberFormat="1" applyFont="1" applyFill="1" applyBorder="1" applyAlignment="1" applyProtection="1">
      <alignment horizontal="center" vertical="center"/>
      <protection hidden="1"/>
    </xf>
    <xf numFmtId="2" fontId="13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49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 wrapText="1"/>
      <protection hidden="1"/>
    </xf>
    <xf numFmtId="0" fontId="4" fillId="16" borderId="1" xfId="0" applyNumberFormat="1" applyFont="1" applyFill="1" applyBorder="1" applyAlignment="1">
      <alignment horizontal="center" vertical="center" wrapText="1"/>
    </xf>
    <xf numFmtId="0" fontId="12" fillId="24" borderId="1" xfId="0" applyNumberFormat="1" applyFont="1" applyFill="1" applyBorder="1" applyAlignment="1">
      <alignment horizontal="center" vertical="center"/>
    </xf>
    <xf numFmtId="0" fontId="66" fillId="0" borderId="1" xfId="0" applyFont="1" applyFill="1" applyBorder="1" applyAlignment="1" applyProtection="1">
      <alignment horizontal="left" vertical="center" wrapText="1"/>
      <protection hidden="1"/>
    </xf>
    <xf numFmtId="0" fontId="112" fillId="0" borderId="109" xfId="0" applyFont="1" applyFill="1" applyBorder="1" applyAlignment="1" applyProtection="1">
      <alignment horizontal="center" vertical="center" wrapText="1"/>
      <protection hidden="1"/>
    </xf>
    <xf numFmtId="0" fontId="113" fillId="0" borderId="109" xfId="0" applyFont="1" applyFill="1" applyBorder="1" applyAlignment="1" applyProtection="1">
      <alignment horizontal="center" vertical="center" wrapText="1"/>
      <protection hidden="1"/>
    </xf>
    <xf numFmtId="0" fontId="114" fillId="0" borderId="109" xfId="0" applyFont="1" applyFill="1" applyBorder="1" applyAlignment="1" applyProtection="1">
      <alignment horizontal="center" vertical="center" wrapText="1"/>
      <protection hidden="1"/>
    </xf>
    <xf numFmtId="0" fontId="115" fillId="0" borderId="109" xfId="0" applyFont="1" applyFill="1" applyBorder="1" applyAlignment="1" applyProtection="1">
      <alignment horizontal="center" vertical="center" wrapText="1"/>
      <protection hidden="1"/>
    </xf>
    <xf numFmtId="0" fontId="120" fillId="0" borderId="109" xfId="0" applyFont="1" applyFill="1" applyBorder="1" applyAlignment="1" applyProtection="1">
      <alignment horizontal="center" vertical="center" wrapText="1"/>
      <protection hidden="1"/>
    </xf>
    <xf numFmtId="0" fontId="121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43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20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22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24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25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26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28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29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26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02" fillId="13" borderId="109" xfId="0" applyNumberFormat="1" applyFont="1" applyFill="1" applyBorder="1" applyAlignment="1" applyProtection="1">
      <alignment horizontal="center" vertical="center" wrapText="1"/>
      <protection hidden="1"/>
    </xf>
    <xf numFmtId="0" fontId="132" fillId="0" borderId="109" xfId="0" applyFont="1" applyFill="1" applyBorder="1" applyAlignment="1" applyProtection="1">
      <alignment horizontal="center" vertical="center" wrapText="1"/>
      <protection hidden="1"/>
    </xf>
    <xf numFmtId="2" fontId="135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37" fillId="0" borderId="109" xfId="0" applyFont="1" applyFill="1" applyBorder="1" applyAlignment="1" applyProtection="1">
      <alignment horizontal="center" vertical="center" wrapText="1"/>
      <protection hidden="1"/>
    </xf>
    <xf numFmtId="0" fontId="181" fillId="0" borderId="109" xfId="0" applyFont="1" applyFill="1" applyBorder="1" applyAlignment="1" applyProtection="1">
      <alignment horizontal="center" vertical="center" wrapText="1"/>
      <protection hidden="1"/>
    </xf>
    <xf numFmtId="1" fontId="124" fillId="0" borderId="111" xfId="0" applyNumberFormat="1" applyFont="1" applyFill="1" applyBorder="1" applyAlignment="1" applyProtection="1">
      <alignment horizontal="center" vertical="center" wrapText="1"/>
      <protection hidden="1"/>
    </xf>
    <xf numFmtId="1" fontId="128" fillId="0" borderId="112" xfId="0" applyNumberFormat="1" applyFont="1" applyFill="1" applyBorder="1" applyAlignment="1" applyProtection="1">
      <alignment horizontal="center" vertical="center" wrapText="1"/>
      <protection hidden="1"/>
    </xf>
    <xf numFmtId="0" fontId="140" fillId="0" borderId="113" xfId="0" applyFont="1" applyBorder="1" applyAlignment="1" applyProtection="1">
      <alignment horizontal="center" vertical="center" wrapText="1"/>
      <protection hidden="1"/>
    </xf>
    <xf numFmtId="1" fontId="203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203" fillId="0" borderId="112" xfId="0" applyNumberFormat="1" applyFont="1" applyFill="1" applyBorder="1" applyAlignment="1" applyProtection="1">
      <alignment horizontal="center" vertical="center" wrapText="1"/>
      <protection hidden="1"/>
    </xf>
    <xf numFmtId="0" fontId="127" fillId="0" borderId="114" xfId="0" applyNumberFormat="1" applyFont="1" applyFill="1" applyBorder="1" applyAlignment="1" applyProtection="1">
      <alignment vertical="center" wrapText="1"/>
      <protection hidden="1"/>
    </xf>
    <xf numFmtId="0" fontId="127" fillId="0" borderId="111" xfId="0" applyNumberFormat="1" applyFont="1" applyFill="1" applyBorder="1" applyAlignment="1" applyProtection="1">
      <alignment vertical="center" wrapText="1"/>
      <protection hidden="1"/>
    </xf>
    <xf numFmtId="0" fontId="123" fillId="0" borderId="114" xfId="0" applyNumberFormat="1" applyFont="1" applyFill="1" applyBorder="1" applyAlignment="1" applyProtection="1">
      <alignment vertical="center" wrapText="1"/>
      <protection hidden="1"/>
    </xf>
    <xf numFmtId="0" fontId="123" fillId="0" borderId="111" xfId="0" applyNumberFormat="1" applyFont="1" applyFill="1" applyBorder="1" applyAlignment="1" applyProtection="1">
      <alignment vertical="center" wrapText="1"/>
      <protection hidden="1"/>
    </xf>
    <xf numFmtId="0" fontId="204" fillId="0" borderId="111" xfId="0" applyNumberFormat="1" applyFont="1" applyFill="1" applyBorder="1" applyAlignment="1" applyProtection="1">
      <alignment horizontal="left" vertical="top" wrapText="1"/>
      <protection hidden="1"/>
    </xf>
    <xf numFmtId="1" fontId="46" fillId="13" borderId="114" xfId="0" applyNumberFormat="1" applyFont="1" applyFill="1" applyBorder="1" applyAlignment="1" applyProtection="1">
      <alignment vertical="center" wrapText="1"/>
      <protection hidden="1"/>
    </xf>
    <xf numFmtId="1" fontId="46" fillId="13" borderId="111" xfId="0" applyNumberFormat="1" applyFont="1" applyFill="1" applyBorder="1" applyAlignment="1" applyProtection="1">
      <alignment vertical="center" wrapText="1"/>
      <protection hidden="1"/>
    </xf>
    <xf numFmtId="0" fontId="53" fillId="0" borderId="114" xfId="0" applyFont="1" applyBorder="1" applyAlignment="1" applyProtection="1">
      <alignment horizontal="right" vertical="top"/>
      <protection hidden="1"/>
    </xf>
    <xf numFmtId="0" fontId="53" fillId="0" borderId="114" xfId="0" applyFont="1" applyBorder="1" applyAlignment="1" applyProtection="1">
      <alignment horizontal="right"/>
      <protection hidden="1"/>
    </xf>
    <xf numFmtId="0" fontId="35" fillId="0" borderId="85" xfId="0" applyNumberFormat="1" applyFont="1" applyBorder="1" applyAlignment="1">
      <alignment horizontal="center" vertical="top" wrapText="1"/>
    </xf>
    <xf numFmtId="0" fontId="118" fillId="22" borderId="120" xfId="0" applyNumberFormat="1" applyFont="1" applyFill="1" applyBorder="1" applyAlignment="1">
      <alignment horizontal="center" vertical="top" wrapText="1"/>
    </xf>
    <xf numFmtId="0" fontId="89" fillId="22" borderId="121" xfId="0" applyNumberFormat="1" applyFont="1" applyFill="1" applyBorder="1" applyAlignment="1">
      <alignment horizontal="center" vertical="top" wrapText="1"/>
    </xf>
    <xf numFmtId="0" fontId="89" fillId="22" borderId="120" xfId="0" applyNumberFormat="1" applyFont="1" applyFill="1" applyBorder="1" applyAlignment="1">
      <alignment horizontal="center" vertical="top" wrapText="1"/>
    </xf>
    <xf numFmtId="0" fontId="82" fillId="22" borderId="120" xfId="0" applyNumberFormat="1" applyFont="1" applyFill="1" applyBorder="1" applyAlignment="1">
      <alignment horizontal="center" vertical="top" wrapText="1"/>
    </xf>
    <xf numFmtId="0" fontId="12" fillId="0" borderId="116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86" xfId="0" applyNumberFormat="1" applyFont="1" applyBorder="1" applyAlignment="1">
      <alignment horizontal="center" vertical="center" wrapText="1"/>
    </xf>
    <xf numFmtId="0" fontId="212" fillId="0" borderId="116" xfId="0" applyNumberFormat="1" applyFont="1" applyBorder="1" applyAlignment="1">
      <alignment horizontal="center" vertical="center" wrapText="1"/>
    </xf>
    <xf numFmtId="0" fontId="46" fillId="0" borderId="116" xfId="0" applyNumberFormat="1" applyFont="1" applyBorder="1" applyAlignment="1">
      <alignment horizontal="center" vertical="center" wrapText="1"/>
    </xf>
    <xf numFmtId="0" fontId="102" fillId="0" borderId="116" xfId="0" applyNumberFormat="1" applyFont="1" applyBorder="1" applyAlignment="1">
      <alignment horizontal="center" vertical="center" wrapText="1"/>
    </xf>
    <xf numFmtId="0" fontId="27" fillId="0" borderId="116" xfId="0" applyNumberFormat="1" applyFont="1" applyBorder="1" applyAlignment="1">
      <alignment vertical="top" wrapText="1"/>
    </xf>
    <xf numFmtId="0" fontId="118" fillId="23" borderId="116" xfId="0" applyNumberFormat="1" applyFont="1" applyFill="1" applyBorder="1" applyAlignment="1">
      <alignment vertical="top" wrapText="1"/>
    </xf>
    <xf numFmtId="0" fontId="118" fillId="22" borderId="116" xfId="0" applyNumberFormat="1" applyFont="1" applyFill="1" applyBorder="1" applyAlignment="1">
      <alignment vertical="top" wrapText="1"/>
    </xf>
    <xf numFmtId="0" fontId="193" fillId="0" borderId="116" xfId="0" applyNumberFormat="1" applyFont="1" applyBorder="1" applyAlignment="1">
      <alignment vertical="top" wrapText="1"/>
    </xf>
    <xf numFmtId="0" fontId="89" fillId="22" borderId="116" xfId="0" applyNumberFormat="1" applyFont="1" applyFill="1" applyBorder="1" applyAlignment="1">
      <alignment horizontal="center" vertical="center" wrapText="1"/>
    </xf>
    <xf numFmtId="0" fontId="56" fillId="0" borderId="116" xfId="0" applyNumberFormat="1" applyFont="1" applyBorder="1" applyAlignment="1">
      <alignment horizontal="center" vertical="center" wrapText="1"/>
    </xf>
    <xf numFmtId="0" fontId="12" fillId="0" borderId="120" xfId="0" applyNumberFormat="1" applyFont="1" applyBorder="1" applyAlignment="1">
      <alignment horizontal="center" vertical="center" wrapText="1"/>
    </xf>
    <xf numFmtId="0" fontId="56" fillId="0" borderId="54" xfId="0" applyNumberFormat="1" applyFont="1" applyBorder="1" applyAlignment="1">
      <alignment horizontal="center" vertical="center" wrapText="1"/>
    </xf>
    <xf numFmtId="0" fontId="118" fillId="22" borderId="120" xfId="0" applyNumberFormat="1" applyFont="1" applyFill="1" applyBorder="1" applyAlignment="1">
      <alignment vertical="top" wrapText="1"/>
    </xf>
    <xf numFmtId="0" fontId="118" fillId="22" borderId="121" xfId="0" applyNumberFormat="1" applyFont="1" applyFill="1" applyBorder="1" applyAlignment="1">
      <alignment vertical="top" wrapText="1"/>
    </xf>
    <xf numFmtId="0" fontId="188" fillId="22" borderId="0" xfId="0" applyNumberFormat="1" applyFont="1" applyFill="1" applyBorder="1" applyAlignment="1">
      <alignment vertical="top" wrapText="1"/>
    </xf>
    <xf numFmtId="0" fontId="118" fillId="22" borderId="120" xfId="0" applyNumberFormat="1" applyFont="1" applyFill="1" applyBorder="1" applyAlignment="1">
      <alignment horizontal="center" vertical="center" wrapText="1"/>
    </xf>
    <xf numFmtId="0" fontId="118" fillId="22" borderId="121" xfId="0" applyNumberFormat="1" applyFont="1" applyFill="1" applyBorder="1" applyAlignment="1">
      <alignment horizontal="center" vertical="center" wrapText="1"/>
    </xf>
    <xf numFmtId="0" fontId="118" fillId="23" borderId="116" xfId="0" applyNumberFormat="1" applyFont="1" applyFill="1" applyBorder="1" applyAlignment="1">
      <alignment horizontal="center" vertical="center" wrapText="1"/>
    </xf>
    <xf numFmtId="0" fontId="118" fillId="23" borderId="45" xfId="0" applyNumberFormat="1" applyFont="1" applyFill="1" applyBorder="1" applyAlignment="1">
      <alignment vertical="top" wrapText="1"/>
    </xf>
    <xf numFmtId="0" fontId="213" fillId="0" borderId="0" xfId="0" applyNumberFormat="1" applyFont="1"/>
    <xf numFmtId="0" fontId="192" fillId="0" borderId="85" xfId="0" applyNumberFormat="1" applyFont="1" applyBorder="1" applyAlignment="1">
      <alignment horizontal="center" vertical="top" wrapText="1"/>
    </xf>
    <xf numFmtId="0" fontId="214" fillId="0" borderId="86" xfId="0" applyNumberFormat="1" applyFont="1" applyBorder="1" applyAlignment="1">
      <alignment vertical="top" wrapText="1"/>
    </xf>
    <xf numFmtId="0" fontId="214" fillId="0" borderId="87" xfId="0" applyNumberFormat="1" applyFont="1" applyBorder="1" applyAlignment="1">
      <alignment vertical="top" wrapText="1"/>
    </xf>
    <xf numFmtId="0" fontId="1" fillId="0" borderId="0" xfId="0" applyNumberFormat="1" applyFont="1"/>
    <xf numFmtId="0" fontId="0" fillId="0" borderId="0" xfId="0" applyNumberFormat="1" applyFont="1"/>
    <xf numFmtId="0" fontId="126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215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216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38" fillId="13" borderId="1" xfId="0" applyFont="1" applyFill="1" applyBorder="1" applyAlignment="1" applyProtection="1">
      <alignment horizontal="left" vertical="center"/>
      <protection locked="0"/>
    </xf>
    <xf numFmtId="0" fontId="217" fillId="24" borderId="2" xfId="0" applyNumberFormat="1" applyFont="1" applyFill="1" applyBorder="1" applyAlignment="1">
      <alignment vertical="center"/>
    </xf>
    <xf numFmtId="0" fontId="147" fillId="17" borderId="1" xfId="0" applyFont="1" applyFill="1" applyBorder="1" applyAlignment="1" applyProtection="1">
      <alignment horizontal="center" vertical="center" wrapText="1"/>
      <protection hidden="1"/>
    </xf>
    <xf numFmtId="0" fontId="148" fillId="17" borderId="1" xfId="0" applyFont="1" applyFill="1" applyBorder="1" applyAlignment="1" applyProtection="1">
      <alignment horizontal="center" vertical="center" wrapText="1"/>
      <protection hidden="1"/>
    </xf>
    <xf numFmtId="0" fontId="149" fillId="17" borderId="1" xfId="0" applyFont="1" applyFill="1" applyBorder="1" applyAlignment="1" applyProtection="1">
      <alignment horizontal="center" vertical="center" wrapText="1"/>
      <protection hidden="1"/>
    </xf>
    <xf numFmtId="0" fontId="150" fillId="15" borderId="0" xfId="0" applyFont="1" applyFill="1" applyBorder="1" applyAlignment="1" applyProtection="1">
      <alignment horizontal="center" vertical="center"/>
      <protection hidden="1"/>
    </xf>
    <xf numFmtId="0" fontId="166" fillId="15" borderId="98" xfId="0" applyFont="1" applyFill="1" applyBorder="1" applyAlignment="1" applyProtection="1">
      <alignment horizontal="center" vertical="center" wrapText="1"/>
      <protection hidden="1"/>
    </xf>
    <xf numFmtId="0" fontId="166" fillId="15" borderId="99" xfId="0" applyFont="1" applyFill="1" applyBorder="1" applyAlignment="1" applyProtection="1">
      <alignment horizontal="center" vertical="center" wrapText="1"/>
      <protection hidden="1"/>
    </xf>
    <xf numFmtId="0" fontId="166" fillId="15" borderId="100" xfId="0" applyFont="1" applyFill="1" applyBorder="1" applyAlignment="1" applyProtection="1">
      <alignment horizontal="center" vertical="center" wrapText="1"/>
      <protection hidden="1"/>
    </xf>
    <xf numFmtId="0" fontId="166" fillId="15" borderId="101" xfId="0" applyFont="1" applyFill="1" applyBorder="1" applyAlignment="1" applyProtection="1">
      <alignment horizontal="center" vertical="center" wrapText="1"/>
      <protection hidden="1"/>
    </xf>
    <xf numFmtId="0" fontId="166" fillId="15" borderId="0" xfId="0" applyFont="1" applyFill="1" applyBorder="1" applyAlignment="1" applyProtection="1">
      <alignment horizontal="center" vertical="center" wrapText="1"/>
      <protection hidden="1"/>
    </xf>
    <xf numFmtId="0" fontId="166" fillId="15" borderId="45" xfId="0" applyFont="1" applyFill="1" applyBorder="1" applyAlignment="1" applyProtection="1">
      <alignment horizontal="center" vertical="center" wrapText="1"/>
      <protection hidden="1"/>
    </xf>
    <xf numFmtId="0" fontId="166" fillId="15" borderId="102" xfId="0" applyFont="1" applyFill="1" applyBorder="1" applyAlignment="1" applyProtection="1">
      <alignment horizontal="center" vertical="center" wrapText="1"/>
      <protection hidden="1"/>
    </xf>
    <xf numFmtId="0" fontId="166" fillId="15" borderId="54" xfId="0" applyFont="1" applyFill="1" applyBorder="1" applyAlignment="1" applyProtection="1">
      <alignment horizontal="center" vertical="center" wrapText="1"/>
      <protection hidden="1"/>
    </xf>
    <xf numFmtId="0" fontId="166" fillId="15" borderId="55" xfId="0" applyFont="1" applyFill="1" applyBorder="1" applyAlignment="1" applyProtection="1">
      <alignment horizontal="center" vertical="center" wrapText="1"/>
      <protection hidden="1"/>
    </xf>
    <xf numFmtId="0" fontId="168" fillId="15" borderId="98" xfId="0" applyFont="1" applyFill="1" applyBorder="1" applyAlignment="1" applyProtection="1">
      <alignment horizontal="center" vertical="center" wrapText="1"/>
      <protection hidden="1"/>
    </xf>
    <xf numFmtId="0" fontId="168" fillId="15" borderId="99" xfId="0" applyFont="1" applyFill="1" applyBorder="1" applyAlignment="1" applyProtection="1">
      <alignment horizontal="center" vertical="center" wrapText="1"/>
      <protection hidden="1"/>
    </xf>
    <xf numFmtId="0" fontId="168" fillId="15" borderId="100" xfId="0" applyFont="1" applyFill="1" applyBorder="1" applyAlignment="1" applyProtection="1">
      <alignment horizontal="center" vertical="center" wrapText="1"/>
      <protection hidden="1"/>
    </xf>
    <xf numFmtId="0" fontId="168" fillId="15" borderId="101" xfId="0" applyFont="1" applyFill="1" applyBorder="1" applyAlignment="1" applyProtection="1">
      <alignment horizontal="center" vertical="center" wrapText="1"/>
      <protection hidden="1"/>
    </xf>
    <xf numFmtId="0" fontId="168" fillId="15" borderId="0" xfId="0" applyFont="1" applyFill="1" applyBorder="1" applyAlignment="1" applyProtection="1">
      <alignment horizontal="center" vertical="center" wrapText="1"/>
      <protection hidden="1"/>
    </xf>
    <xf numFmtId="0" fontId="168" fillId="15" borderId="45" xfId="0" applyFont="1" applyFill="1" applyBorder="1" applyAlignment="1" applyProtection="1">
      <alignment horizontal="center" vertical="center" wrapText="1"/>
      <protection hidden="1"/>
    </xf>
    <xf numFmtId="0" fontId="168" fillId="15" borderId="102" xfId="0" applyFont="1" applyFill="1" applyBorder="1" applyAlignment="1" applyProtection="1">
      <alignment horizontal="center" vertical="center" wrapText="1"/>
      <protection hidden="1"/>
    </xf>
    <xf numFmtId="0" fontId="168" fillId="15" borderId="54" xfId="0" applyFont="1" applyFill="1" applyBorder="1" applyAlignment="1" applyProtection="1">
      <alignment horizontal="center" vertical="center" wrapText="1"/>
      <protection hidden="1"/>
    </xf>
    <xf numFmtId="0" fontId="168" fillId="15" borderId="55" xfId="0" applyFont="1" applyFill="1" applyBorder="1" applyAlignment="1" applyProtection="1">
      <alignment horizontal="center" vertical="center" wrapText="1"/>
      <protection hidden="1"/>
    </xf>
    <xf numFmtId="0" fontId="185" fillId="15" borderId="98" xfId="0" applyFont="1" applyFill="1" applyBorder="1" applyAlignment="1" applyProtection="1">
      <alignment horizontal="center" vertical="center" wrapText="1"/>
      <protection hidden="1"/>
    </xf>
    <xf numFmtId="0" fontId="185" fillId="15" borderId="100" xfId="0" applyFont="1" applyFill="1" applyBorder="1" applyAlignment="1" applyProtection="1">
      <alignment horizontal="center" vertical="center" wrapText="1"/>
      <protection hidden="1"/>
    </xf>
    <xf numFmtId="0" fontId="185" fillId="15" borderId="101" xfId="0" applyFont="1" applyFill="1" applyBorder="1" applyAlignment="1" applyProtection="1">
      <alignment horizontal="center" vertical="center" wrapText="1"/>
      <protection hidden="1"/>
    </xf>
    <xf numFmtId="0" fontId="185" fillId="15" borderId="45" xfId="0" applyFont="1" applyFill="1" applyBorder="1" applyAlignment="1" applyProtection="1">
      <alignment horizontal="center" vertical="center" wrapText="1"/>
      <protection hidden="1"/>
    </xf>
    <xf numFmtId="0" fontId="185" fillId="15" borderId="102" xfId="0" applyFont="1" applyFill="1" applyBorder="1" applyAlignment="1" applyProtection="1">
      <alignment horizontal="center" vertical="center" wrapText="1"/>
      <protection hidden="1"/>
    </xf>
    <xf numFmtId="0" fontId="185" fillId="15" borderId="55" xfId="0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/>
    <xf numFmtId="0" fontId="0" fillId="0" borderId="0" xfId="0" applyNumberFormat="1" applyFont="1"/>
    <xf numFmtId="0" fontId="4" fillId="16" borderId="104" xfId="0" applyNumberFormat="1" applyFont="1" applyFill="1" applyBorder="1" applyAlignment="1">
      <alignment horizontal="center" vertical="center" wrapText="1"/>
    </xf>
    <xf numFmtId="0" fontId="1" fillId="16" borderId="106" xfId="0" applyNumberFormat="1" applyFont="1" applyFill="1" applyBorder="1" applyAlignment="1">
      <alignment horizontal="center" vertical="center" wrapText="1"/>
    </xf>
    <xf numFmtId="0" fontId="32" fillId="16" borderId="1" xfId="0" applyNumberFormat="1" applyFont="1" applyFill="1" applyBorder="1" applyAlignment="1">
      <alignment horizontal="center" vertical="center"/>
    </xf>
    <xf numFmtId="0" fontId="3" fillId="10" borderId="1" xfId="0" applyNumberFormat="1" applyFont="1" applyFill="1" applyBorder="1" applyAlignment="1">
      <alignment horizontal="left" vertical="center"/>
    </xf>
    <xf numFmtId="0" fontId="32" fillId="16" borderId="2" xfId="0" applyNumberFormat="1" applyFont="1" applyFill="1" applyBorder="1" applyAlignment="1">
      <alignment horizontal="center" vertical="center"/>
    </xf>
    <xf numFmtId="0" fontId="32" fillId="16" borderId="8" xfId="0" applyNumberFormat="1" applyFont="1" applyFill="1" applyBorder="1" applyAlignment="1">
      <alignment horizontal="center" vertical="center"/>
    </xf>
    <xf numFmtId="0" fontId="200" fillId="10" borderId="7" xfId="0" applyNumberFormat="1" applyFont="1" applyFill="1" applyBorder="1" applyAlignment="1">
      <alignment horizontal="center" vertical="center"/>
    </xf>
    <xf numFmtId="0" fontId="200" fillId="10" borderId="8" xfId="0" applyNumberFormat="1" applyFont="1" applyFill="1" applyBorder="1" applyAlignment="1">
      <alignment horizontal="center" vertical="center"/>
    </xf>
    <xf numFmtId="0" fontId="32" fillId="16" borderId="104" xfId="0" applyNumberFormat="1" applyFont="1" applyFill="1" applyBorder="1" applyAlignment="1">
      <alignment horizontal="center" vertical="center" wrapText="1"/>
    </xf>
    <xf numFmtId="0" fontId="32" fillId="16" borderId="9" xfId="0" applyNumberFormat="1" applyFont="1" applyFill="1" applyBorder="1" applyAlignment="1">
      <alignment horizontal="center" vertical="center" wrapText="1"/>
    </xf>
    <xf numFmtId="0" fontId="32" fillId="16" borderId="106" xfId="0" applyNumberFormat="1" applyFont="1" applyFill="1" applyBorder="1" applyAlignment="1">
      <alignment horizontal="center" vertical="center" wrapText="1"/>
    </xf>
    <xf numFmtId="0" fontId="3" fillId="16" borderId="104" xfId="0" applyNumberFormat="1" applyFont="1" applyFill="1" applyBorder="1" applyAlignment="1">
      <alignment horizontal="center" vertical="center"/>
    </xf>
    <xf numFmtId="0" fontId="3" fillId="16" borderId="9" xfId="0" applyNumberFormat="1" applyFont="1" applyFill="1" applyBorder="1" applyAlignment="1">
      <alignment horizontal="center" vertical="center"/>
    </xf>
    <xf numFmtId="0" fontId="3" fillId="16" borderId="106" xfId="0" applyNumberFormat="1" applyFont="1" applyFill="1" applyBorder="1" applyAlignment="1">
      <alignment horizontal="center" vertical="center"/>
    </xf>
    <xf numFmtId="0" fontId="32" fillId="16" borderId="1" xfId="0" applyNumberFormat="1" applyFont="1" applyFill="1" applyBorder="1" applyAlignment="1">
      <alignment horizontal="left" vertical="center"/>
    </xf>
    <xf numFmtId="0" fontId="3" fillId="16" borderId="3" xfId="0" applyNumberFormat="1" applyFont="1" applyFill="1" applyBorder="1" applyAlignment="1">
      <alignment horizontal="right" vertical="center"/>
    </xf>
    <xf numFmtId="0" fontId="3" fillId="16" borderId="3" xfId="0" applyNumberFormat="1" applyFont="1" applyFill="1" applyBorder="1" applyAlignment="1" applyProtection="1">
      <alignment horizontal="left" vertical="center"/>
      <protection hidden="1"/>
    </xf>
    <xf numFmtId="0" fontId="174" fillId="16" borderId="2" xfId="0" applyNumberFormat="1" applyFont="1" applyFill="1" applyBorder="1" applyAlignment="1">
      <alignment horizontal="right" vertical="center" wrapText="1"/>
    </xf>
    <xf numFmtId="0" fontId="174" fillId="16" borderId="8" xfId="0" applyNumberFormat="1" applyFont="1" applyFill="1" applyBorder="1" applyAlignment="1">
      <alignment horizontal="right" vertical="center" wrapText="1"/>
    </xf>
    <xf numFmtId="0" fontId="181" fillId="16" borderId="1" xfId="0" applyNumberFormat="1" applyFont="1" applyFill="1" applyBorder="1" applyAlignment="1">
      <alignment horizontal="right" vertical="center" wrapText="1"/>
    </xf>
    <xf numFmtId="0" fontId="95" fillId="20" borderId="103" xfId="0" applyNumberFormat="1" applyFont="1" applyFill="1" applyBorder="1" applyAlignment="1">
      <alignment horizontal="center" vertical="center"/>
    </xf>
    <xf numFmtId="0" fontId="95" fillId="20" borderId="57" xfId="0" applyNumberFormat="1" applyFont="1" applyFill="1" applyBorder="1" applyAlignment="1">
      <alignment horizontal="center" vertical="center"/>
    </xf>
    <xf numFmtId="0" fontId="0" fillId="10" borderId="1" xfId="0" applyNumberFormat="1" applyFont="1" applyFill="1" applyBorder="1" applyAlignment="1">
      <alignment horizontal="center"/>
    </xf>
    <xf numFmtId="0" fontId="53" fillId="8" borderId="1" xfId="0" applyNumberFormat="1" applyFont="1" applyFill="1" applyBorder="1" applyAlignment="1">
      <alignment horizontal="center" vertical="center"/>
    </xf>
    <xf numFmtId="0" fontId="53" fillId="7" borderId="1" xfId="0" applyNumberFormat="1" applyFont="1" applyFill="1" applyBorder="1" applyAlignment="1">
      <alignment horizontal="center" vertical="center"/>
    </xf>
    <xf numFmtId="0" fontId="53" fillId="13" borderId="1" xfId="0" applyNumberFormat="1" applyFont="1" applyFill="1" applyBorder="1" applyAlignment="1">
      <alignment horizontal="center" vertical="center"/>
    </xf>
    <xf numFmtId="0" fontId="53" fillId="18" borderId="1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 applyProtection="1">
      <alignment horizontal="center" vertical="center" wrapText="1"/>
      <protection hidden="1"/>
    </xf>
    <xf numFmtId="0" fontId="42" fillId="0" borderId="7" xfId="0" applyFont="1" applyFill="1" applyBorder="1" applyAlignment="1" applyProtection="1">
      <alignment horizontal="center" vertical="center" wrapText="1"/>
      <protection hidden="1"/>
    </xf>
    <xf numFmtId="0" fontId="42" fillId="0" borderId="8" xfId="0" applyFont="1" applyFill="1" applyBorder="1" applyAlignment="1" applyProtection="1">
      <alignment horizontal="center" vertical="center" wrapText="1"/>
      <protection hidden="1"/>
    </xf>
    <xf numFmtId="0" fontId="53" fillId="0" borderId="2" xfId="0" applyFont="1" applyFill="1" applyBorder="1" applyAlignment="1" applyProtection="1">
      <alignment horizontal="center" vertical="center" wrapText="1"/>
      <protection hidden="1"/>
    </xf>
    <xf numFmtId="0" fontId="53" fillId="0" borderId="7" xfId="0" applyFont="1" applyFill="1" applyBorder="1" applyAlignment="1" applyProtection="1">
      <alignment horizontal="center" vertical="center" wrapText="1"/>
      <protection hidden="1"/>
    </xf>
    <xf numFmtId="0" fontId="53" fillId="0" borderId="8" xfId="0" applyFont="1" applyFill="1" applyBorder="1" applyAlignment="1" applyProtection="1">
      <alignment horizontal="center" vertical="center" wrapText="1"/>
      <protection hidden="1"/>
    </xf>
    <xf numFmtId="0" fontId="49" fillId="0" borderId="2" xfId="0" applyFont="1" applyFill="1" applyBorder="1" applyAlignment="1" applyProtection="1">
      <alignment horizontal="center" vertical="center" wrapText="1"/>
      <protection hidden="1"/>
    </xf>
    <xf numFmtId="0" fontId="49" fillId="0" borderId="7" xfId="0" applyFont="1" applyFill="1" applyBorder="1" applyAlignment="1" applyProtection="1">
      <alignment horizontal="center" vertical="center" wrapText="1"/>
      <protection hidden="1"/>
    </xf>
    <xf numFmtId="0" fontId="49" fillId="0" borderId="8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Fill="1" applyBorder="1" applyAlignment="1" applyProtection="1">
      <alignment horizontal="center" vertical="center" wrapText="1"/>
      <protection hidden="1"/>
    </xf>
    <xf numFmtId="0" fontId="13" fillId="0" borderId="7" xfId="0" applyFont="1" applyFill="1" applyBorder="1" applyAlignment="1" applyProtection="1">
      <alignment horizontal="center" vertical="center" wrapText="1"/>
      <protection hidden="1"/>
    </xf>
    <xf numFmtId="0" fontId="13" fillId="0" borderId="8" xfId="0" applyFont="1" applyFill="1" applyBorder="1" applyAlignment="1" applyProtection="1">
      <alignment horizontal="center" vertical="center" wrapText="1"/>
      <protection hidden="1"/>
    </xf>
    <xf numFmtId="2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7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 applyProtection="1">
      <alignment horizontal="center" vertical="center" wrapText="1"/>
      <protection hidden="1"/>
    </xf>
    <xf numFmtId="0" fontId="4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42" fillId="0" borderId="1" xfId="0" applyFont="1" applyFill="1" applyBorder="1" applyAlignment="1" applyProtection="1">
      <alignment horizontal="center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2" fontId="2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2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7" xfId="0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Fill="1" applyBorder="1" applyAlignment="1" applyProtection="1">
      <alignment horizontal="center" vertical="center" wrapText="1"/>
      <protection hidden="1"/>
    </xf>
    <xf numFmtId="0" fontId="42" fillId="0" borderId="63" xfId="0" applyFont="1" applyFill="1" applyBorder="1" applyAlignment="1" applyProtection="1">
      <alignment horizontal="center" vertical="center" wrapText="1"/>
      <protection hidden="1"/>
    </xf>
    <xf numFmtId="0" fontId="42" fillId="0" borderId="64" xfId="0" applyFont="1" applyFill="1" applyBorder="1" applyAlignment="1" applyProtection="1">
      <alignment horizontal="center" vertical="center" wrapText="1"/>
      <protection hidden="1"/>
    </xf>
    <xf numFmtId="0" fontId="42" fillId="0" borderId="65" xfId="0" applyFont="1" applyFill="1" applyBorder="1" applyAlignment="1" applyProtection="1">
      <alignment horizontal="center" vertical="center" wrapText="1"/>
      <protection hidden="1"/>
    </xf>
    <xf numFmtId="0" fontId="42" fillId="0" borderId="67" xfId="0" applyFont="1" applyFill="1" applyBorder="1" applyAlignment="1" applyProtection="1">
      <alignment horizontal="center" vertical="center" wrapText="1"/>
      <protection hidden="1"/>
    </xf>
    <xf numFmtId="0" fontId="42" fillId="0" borderId="3" xfId="0" applyFont="1" applyFill="1" applyBorder="1" applyAlignment="1" applyProtection="1">
      <alignment horizontal="center" vertical="center" wrapText="1"/>
      <protection hidden="1"/>
    </xf>
    <xf numFmtId="0" fontId="42" fillId="0" borderId="68" xfId="0" applyFont="1" applyFill="1" applyBorder="1" applyAlignment="1" applyProtection="1">
      <alignment horizontal="center" vertical="center" wrapText="1"/>
      <protection hidden="1"/>
    </xf>
    <xf numFmtId="0" fontId="0" fillId="0" borderId="9" xfId="0" applyNumberFormat="1" applyFont="1" applyFill="1" applyBorder="1" applyAlignment="1" applyProtection="1">
      <alignment horizontal="center"/>
      <protection hidden="1"/>
    </xf>
    <xf numFmtId="0" fontId="53" fillId="0" borderId="1" xfId="0" applyFont="1" applyFill="1" applyBorder="1" applyAlignment="1" applyProtection="1">
      <alignment horizontal="center" vertical="center" wrapText="1"/>
      <protection hidden="1"/>
    </xf>
    <xf numFmtId="0" fontId="48" fillId="0" borderId="1" xfId="0" applyFont="1" applyFill="1" applyBorder="1" applyAlignment="1" applyProtection="1">
      <alignment horizontal="center" vertical="center" wrapText="1"/>
      <protection hidden="1"/>
    </xf>
    <xf numFmtId="0" fontId="49" fillId="0" borderId="1" xfId="0" applyFont="1" applyFill="1" applyBorder="1" applyAlignment="1" applyProtection="1">
      <alignment horizontal="center" vertical="center" wrapText="1"/>
      <protection hidden="1"/>
    </xf>
    <xf numFmtId="0" fontId="34" fillId="0" borderId="1" xfId="0" applyFont="1" applyFill="1" applyBorder="1" applyAlignment="1" applyProtection="1">
      <alignment horizontal="center" vertical="center" wrapText="1"/>
      <protection hidden="1"/>
    </xf>
    <xf numFmtId="0" fontId="35" fillId="0" borderId="1" xfId="0" applyFont="1" applyFill="1" applyBorder="1" applyAlignment="1" applyProtection="1">
      <alignment horizontal="center" vertical="center" wrapText="1"/>
      <protection hidden="1"/>
    </xf>
    <xf numFmtId="1" fontId="3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5" fillId="0" borderId="2" xfId="0" applyFont="1" applyFill="1" applyBorder="1" applyAlignment="1" applyProtection="1">
      <alignment horizontal="center" vertical="center" wrapText="1"/>
      <protection hidden="1"/>
    </xf>
    <xf numFmtId="0" fontId="35" fillId="0" borderId="8" xfId="0" applyFont="1" applyFill="1" applyBorder="1" applyAlignment="1" applyProtection="1">
      <alignment horizontal="center" vertical="center" wrapText="1"/>
      <protection hidden="1"/>
    </xf>
    <xf numFmtId="0" fontId="52" fillId="0" borderId="1" xfId="0" applyNumberFormat="1" applyFont="1" applyFill="1" applyBorder="1" applyAlignment="1" applyProtection="1">
      <alignment horizontal="center" vertical="center"/>
      <protection hidden="1"/>
    </xf>
    <xf numFmtId="0" fontId="52" fillId="0" borderId="1" xfId="0" applyNumberFormat="1" applyFont="1" applyFill="1" applyBorder="1" applyAlignment="1" applyProtection="1">
      <alignment horizontal="left" vertical="center"/>
      <protection hidden="1"/>
    </xf>
    <xf numFmtId="0" fontId="42" fillId="0" borderId="0" xfId="0" applyFont="1" applyFill="1" applyBorder="1" applyAlignment="1" applyProtection="1">
      <alignment horizontal="left" vertical="center" wrapText="1"/>
      <protection hidden="1"/>
    </xf>
    <xf numFmtId="0" fontId="42" fillId="0" borderId="1" xfId="0" applyFont="1" applyFill="1" applyBorder="1" applyAlignment="1" applyProtection="1">
      <alignment horizontal="left" vertical="center" wrapText="1"/>
      <protection hidden="1"/>
    </xf>
    <xf numFmtId="0" fontId="51" fillId="0" borderId="0" xfId="0" applyFont="1" applyFill="1" applyBorder="1" applyAlignment="1" applyProtection="1">
      <alignment horizontal="left" vertical="center" wrapText="1"/>
      <protection hidden="1"/>
    </xf>
    <xf numFmtId="0" fontId="51" fillId="0" borderId="1" xfId="0" applyFont="1" applyFill="1" applyBorder="1" applyAlignment="1" applyProtection="1">
      <alignment horizontal="left" vertical="center" wrapText="1"/>
      <protection hidden="1"/>
    </xf>
    <xf numFmtId="0" fontId="34" fillId="0" borderId="2" xfId="0" applyFont="1" applyFill="1" applyBorder="1" applyAlignment="1" applyProtection="1">
      <alignment horizontal="center" vertical="center" wrapText="1"/>
      <protection hidden="1"/>
    </xf>
    <xf numFmtId="0" fontId="34" fillId="0" borderId="8" xfId="0" applyFont="1" applyFill="1" applyBorder="1" applyAlignment="1" applyProtection="1">
      <alignment horizontal="center" vertical="center" wrapText="1"/>
      <protection hidden="1"/>
    </xf>
    <xf numFmtId="0" fontId="48" fillId="0" borderId="2" xfId="0" applyFont="1" applyFill="1" applyBorder="1" applyAlignment="1" applyProtection="1">
      <alignment horizontal="center" vertical="center" wrapText="1"/>
      <protection hidden="1"/>
    </xf>
    <xf numFmtId="0" fontId="48" fillId="0" borderId="8" xfId="0" applyFont="1" applyFill="1" applyBorder="1" applyAlignment="1" applyProtection="1">
      <alignment horizontal="center" vertical="center" wrapText="1"/>
      <protection hidden="1"/>
    </xf>
    <xf numFmtId="0" fontId="38" fillId="0" borderId="6" xfId="0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2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8" xfId="0" applyNumberFormat="1" applyFont="1" applyFill="1" applyBorder="1" applyAlignment="1" applyProtection="1">
      <alignment horizontal="right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Alignment="1" applyProtection="1">
      <alignment horizontal="right" vertical="center"/>
      <protection hidden="1"/>
    </xf>
    <xf numFmtId="0" fontId="3" fillId="0" borderId="0" xfId="0" applyNumberFormat="1" applyFont="1" applyFill="1" applyAlignment="1" applyProtection="1">
      <alignment horizontal="left" vertical="center"/>
      <protection hidden="1"/>
    </xf>
    <xf numFmtId="0" fontId="52" fillId="0" borderId="2" xfId="0" applyNumberFormat="1" applyFont="1" applyFill="1" applyBorder="1" applyAlignment="1" applyProtection="1">
      <alignment horizontal="center" vertical="center"/>
      <protection hidden="1"/>
    </xf>
    <xf numFmtId="0" fontId="52" fillId="0" borderId="8" xfId="0" applyNumberFormat="1" applyFont="1" applyFill="1" applyBorder="1" applyAlignment="1" applyProtection="1">
      <alignment horizontal="center" vertical="center"/>
      <protection hidden="1"/>
    </xf>
    <xf numFmtId="0" fontId="36" fillId="0" borderId="1" xfId="0" applyFont="1" applyFill="1" applyBorder="1" applyAlignment="1" applyProtection="1">
      <alignment horizontal="center" vertical="center" textRotation="90" wrapText="1"/>
      <protection hidden="1"/>
    </xf>
    <xf numFmtId="0" fontId="40" fillId="0" borderId="1" xfId="1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8" xfId="0" applyFont="1" applyFill="1" applyBorder="1" applyAlignment="1" applyProtection="1">
      <alignment horizontal="center" vertical="center" wrapText="1"/>
      <protection hidden="1"/>
    </xf>
    <xf numFmtId="0" fontId="5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5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Fill="1" applyBorder="1" applyAlignment="1" applyProtection="1">
      <alignment horizontal="center" vertical="center" wrapText="1"/>
      <protection hidden="1"/>
    </xf>
    <xf numFmtId="0" fontId="201" fillId="0" borderId="7" xfId="0" applyNumberFormat="1" applyFont="1" applyFill="1" applyBorder="1" applyAlignment="1" applyProtection="1">
      <alignment horizontal="center" vertical="center"/>
      <protection hidden="1"/>
    </xf>
    <xf numFmtId="0" fontId="201" fillId="0" borderId="8" xfId="0" applyNumberFormat="1" applyFont="1" applyFill="1" applyBorder="1" applyAlignment="1" applyProtection="1">
      <alignment horizontal="center" vertical="center"/>
      <protection hidden="1"/>
    </xf>
    <xf numFmtId="0" fontId="15" fillId="0" borderId="70" xfId="0" applyFont="1" applyFill="1" applyBorder="1" applyAlignment="1" applyProtection="1">
      <alignment horizontal="center" vertical="center" wrapText="1"/>
      <protection hidden="1"/>
    </xf>
    <xf numFmtId="2" fontId="15" fillId="0" borderId="2" xfId="0" applyNumberFormat="1" applyFont="1" applyBorder="1" applyAlignment="1" applyProtection="1">
      <alignment horizontal="center" vertical="center" wrapText="1"/>
      <protection hidden="1"/>
    </xf>
    <xf numFmtId="2" fontId="15" fillId="0" borderId="8" xfId="0" applyNumberFormat="1" applyFont="1" applyBorder="1" applyAlignment="1" applyProtection="1">
      <alignment horizontal="center" vertical="center" wrapText="1"/>
      <protection hidden="1"/>
    </xf>
    <xf numFmtId="2" fontId="15" fillId="0" borderId="75" xfId="0" applyNumberFormat="1" applyFont="1" applyBorder="1" applyAlignment="1" applyProtection="1">
      <alignment horizontal="center" vertical="center" wrapText="1"/>
      <protection hidden="1"/>
    </xf>
    <xf numFmtId="2" fontId="15" fillId="0" borderId="76" xfId="0" applyNumberFormat="1" applyFont="1" applyBorder="1" applyAlignment="1" applyProtection="1">
      <alignment horizontal="center" vertical="center" wrapText="1"/>
      <protection hidden="1"/>
    </xf>
    <xf numFmtId="0" fontId="85" fillId="0" borderId="59" xfId="0" applyFont="1" applyFill="1" applyBorder="1" applyAlignment="1" applyProtection="1">
      <alignment horizontal="center" vertical="center" wrapText="1"/>
      <protection hidden="1"/>
    </xf>
    <xf numFmtId="0" fontId="85" fillId="0" borderId="60" xfId="0" applyFont="1" applyFill="1" applyBorder="1" applyAlignment="1" applyProtection="1">
      <alignment horizontal="center" vertical="center" wrapText="1"/>
      <protection hidden="1"/>
    </xf>
    <xf numFmtId="0" fontId="85" fillId="0" borderId="61" xfId="0" applyFont="1" applyFill="1" applyBorder="1" applyAlignment="1" applyProtection="1">
      <alignment horizontal="center" vertical="center" wrapText="1"/>
      <protection hidden="1"/>
    </xf>
    <xf numFmtId="0" fontId="10" fillId="0" borderId="62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56" fillId="0" borderId="63" xfId="0" applyFont="1" applyBorder="1" applyAlignment="1" applyProtection="1">
      <alignment horizontal="center" vertical="center" wrapText="1"/>
      <protection hidden="1"/>
    </xf>
    <xf numFmtId="0" fontId="56" fillId="0" borderId="64" xfId="0" applyFont="1" applyBorder="1" applyAlignment="1" applyProtection="1">
      <alignment horizontal="center" vertical="center" wrapText="1"/>
      <protection hidden="1"/>
    </xf>
    <xf numFmtId="0" fontId="56" fillId="0" borderId="67" xfId="0" applyFont="1" applyBorder="1" applyAlignment="1" applyProtection="1">
      <alignment horizontal="center" vertical="center" wrapText="1"/>
      <protection hidden="1"/>
    </xf>
    <xf numFmtId="0" fontId="56" fillId="0" borderId="3" xfId="0" applyFont="1" applyBorder="1" applyAlignment="1" applyProtection="1">
      <alignment horizontal="center" vertical="center" wrapText="1"/>
      <protection hidden="1"/>
    </xf>
    <xf numFmtId="0" fontId="56" fillId="0" borderId="65" xfId="0" applyFont="1" applyBorder="1" applyAlignment="1" applyProtection="1">
      <alignment horizontal="center" vertical="center" wrapText="1"/>
      <protection hidden="1"/>
    </xf>
    <xf numFmtId="0" fontId="56" fillId="0" borderId="68" xfId="0" applyFont="1" applyBorder="1" applyAlignment="1" applyProtection="1">
      <alignment horizontal="center" vertical="center" wrapText="1"/>
      <protection hidden="1"/>
    </xf>
    <xf numFmtId="0" fontId="86" fillId="0" borderId="1" xfId="0" applyFont="1" applyBorder="1" applyAlignment="1" applyProtection="1">
      <alignment horizontal="center" vertical="center" wrapText="1"/>
      <protection hidden="1"/>
    </xf>
    <xf numFmtId="0" fontId="86" fillId="0" borderId="66" xfId="0" applyFont="1" applyBorder="1" applyAlignment="1" applyProtection="1">
      <alignment horizontal="center" vertical="center" wrapText="1"/>
      <protection hidden="1"/>
    </xf>
    <xf numFmtId="0" fontId="22" fillId="0" borderId="71" xfId="0" applyFont="1" applyBorder="1" applyAlignment="1" applyProtection="1">
      <alignment horizontal="right" vertical="center"/>
      <protection hidden="1"/>
    </xf>
    <xf numFmtId="0" fontId="91" fillId="0" borderId="0" xfId="0" applyFont="1" applyAlignment="1" applyProtection="1">
      <alignment horizontal="center" vertical="center"/>
      <protection hidden="1"/>
    </xf>
    <xf numFmtId="0" fontId="85" fillId="0" borderId="71" xfId="0" applyFont="1" applyFill="1" applyBorder="1" applyAlignment="1" applyProtection="1">
      <alignment horizontal="center" vertical="center" wrapText="1"/>
      <protection hidden="1"/>
    </xf>
    <xf numFmtId="0" fontId="10" fillId="0" borderId="71" xfId="0" applyFont="1" applyFill="1" applyBorder="1" applyAlignment="1" applyProtection="1">
      <alignment horizontal="center" vertical="center"/>
      <protection hidden="1"/>
    </xf>
    <xf numFmtId="0" fontId="56" fillId="0" borderId="71" xfId="0" applyFont="1" applyFill="1" applyBorder="1" applyAlignment="1" applyProtection="1">
      <alignment horizontal="center" vertical="center" wrapText="1"/>
      <protection hidden="1"/>
    </xf>
    <xf numFmtId="0" fontId="56" fillId="0" borderId="72" xfId="0" applyFont="1" applyFill="1" applyBorder="1" applyAlignment="1" applyProtection="1">
      <alignment horizontal="center" vertical="center"/>
      <protection hidden="1"/>
    </xf>
    <xf numFmtId="0" fontId="56" fillId="0" borderId="73" xfId="0" applyFont="1" applyFill="1" applyBorder="1" applyAlignment="1" applyProtection="1">
      <alignment horizontal="center" vertical="center"/>
      <protection hidden="1"/>
    </xf>
    <xf numFmtId="0" fontId="56" fillId="0" borderId="74" xfId="0" applyFont="1" applyFill="1" applyBorder="1" applyAlignment="1" applyProtection="1">
      <alignment horizontal="center" vertical="center"/>
      <protection hidden="1"/>
    </xf>
    <xf numFmtId="0" fontId="22" fillId="0" borderId="71" xfId="0" applyFont="1" applyBorder="1" applyAlignment="1" applyProtection="1">
      <alignment horizontal="right" vertical="center" wrapText="1"/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  <xf numFmtId="0" fontId="55" fillId="0" borderId="11" xfId="0" applyFont="1" applyBorder="1" applyAlignment="1" applyProtection="1">
      <alignment horizontal="center" vertical="center"/>
      <protection hidden="1"/>
    </xf>
    <xf numFmtId="0" fontId="55" fillId="0" borderId="12" xfId="0" applyFont="1" applyBorder="1" applyAlignment="1" applyProtection="1">
      <alignment vertical="center"/>
      <protection hidden="1"/>
    </xf>
    <xf numFmtId="0" fontId="56" fillId="0" borderId="13" xfId="0" applyFont="1" applyBorder="1" applyAlignment="1" applyProtection="1">
      <alignment horizontal="center" vertical="center"/>
      <protection hidden="1"/>
    </xf>
    <xf numFmtId="0" fontId="56" fillId="0" borderId="11" xfId="0" applyFont="1" applyBorder="1" applyAlignment="1" applyProtection="1">
      <alignment horizontal="center" vertical="center"/>
      <protection hidden="1"/>
    </xf>
    <xf numFmtId="0" fontId="56" fillId="0" borderId="14" xfId="0" applyFont="1" applyBorder="1" applyAlignment="1" applyProtection="1">
      <alignment horizontal="center" vertical="center"/>
      <protection hidden="1"/>
    </xf>
    <xf numFmtId="0" fontId="57" fillId="0" borderId="15" xfId="0" applyFont="1" applyFill="1" applyBorder="1" applyAlignment="1" applyProtection="1">
      <alignment horizontal="center" vertical="center" wrapText="1"/>
      <protection hidden="1"/>
    </xf>
    <xf numFmtId="0" fontId="57" fillId="0" borderId="16" xfId="0" applyFont="1" applyFill="1" applyBorder="1" applyAlignment="1" applyProtection="1">
      <alignment horizontal="center" vertical="center" wrapText="1"/>
      <protection hidden="1"/>
    </xf>
    <xf numFmtId="0" fontId="57" fillId="0" borderId="17" xfId="0" applyFont="1" applyFill="1" applyBorder="1" applyAlignment="1" applyProtection="1">
      <alignment horizontal="center" vertical="center" wrapText="1"/>
      <protection hidden="1"/>
    </xf>
    <xf numFmtId="0" fontId="57" fillId="0" borderId="24" xfId="0" applyFont="1" applyFill="1" applyBorder="1" applyAlignment="1" applyProtection="1">
      <alignment horizontal="center" vertical="center" wrapText="1"/>
      <protection hidden="1"/>
    </xf>
    <xf numFmtId="0" fontId="57" fillId="0" borderId="25" xfId="0" applyFont="1" applyFill="1" applyBorder="1" applyAlignment="1" applyProtection="1">
      <alignment horizontal="center" vertical="center" wrapText="1"/>
      <protection hidden="1"/>
    </xf>
    <xf numFmtId="0" fontId="57" fillId="0" borderId="26" xfId="0" applyFont="1" applyFill="1" applyBorder="1" applyAlignment="1" applyProtection="1">
      <alignment horizontal="center" vertical="center" wrapText="1"/>
      <protection hidden="1"/>
    </xf>
    <xf numFmtId="0" fontId="12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3" fillId="0" borderId="21" xfId="0" applyFont="1" applyFill="1" applyBorder="1" applyAlignment="1" applyProtection="1">
      <alignment horizontal="center" vertical="center" wrapText="1"/>
      <protection hidden="1"/>
    </xf>
    <xf numFmtId="0" fontId="13" fillId="0" borderId="27" xfId="0" applyFont="1" applyFill="1" applyBorder="1" applyAlignment="1" applyProtection="1">
      <alignment horizontal="center" vertical="center" wrapText="1"/>
      <protection hidden="1"/>
    </xf>
    <xf numFmtId="0" fontId="16" fillId="0" borderId="22" xfId="0" applyFont="1" applyFill="1" applyBorder="1" applyAlignment="1" applyProtection="1">
      <alignment horizontal="center" vertical="center" wrapText="1"/>
      <protection hidden="1"/>
    </xf>
    <xf numFmtId="0" fontId="15" fillId="0" borderId="19" xfId="0" applyFont="1" applyBorder="1" applyAlignment="1" applyProtection="1">
      <alignment horizontal="center" vertical="center" wrapText="1"/>
      <protection hidden="1"/>
    </xf>
    <xf numFmtId="0" fontId="15" fillId="0" borderId="20" xfId="0" applyFont="1" applyBorder="1" applyAlignment="1" applyProtection="1">
      <alignment horizontal="center" vertical="center" wrapText="1"/>
      <protection hidden="1"/>
    </xf>
    <xf numFmtId="0" fontId="13" fillId="0" borderId="21" xfId="0" applyFont="1" applyFill="1" applyBorder="1" applyAlignment="1" applyProtection="1">
      <alignment horizontal="center" vertical="center" textRotation="90" wrapText="1"/>
      <protection hidden="1"/>
    </xf>
    <xf numFmtId="0" fontId="13" fillId="0" borderId="27" xfId="0" applyFont="1" applyFill="1" applyBorder="1" applyAlignment="1" applyProtection="1">
      <alignment horizontal="center" vertical="center" textRotation="90" wrapText="1"/>
      <protection hidden="1"/>
    </xf>
    <xf numFmtId="0" fontId="13" fillId="0" borderId="22" xfId="0" applyFont="1" applyFill="1" applyBorder="1" applyAlignment="1" applyProtection="1">
      <alignment horizontal="center" vertical="center" wrapText="1"/>
      <protection hidden="1"/>
    </xf>
    <xf numFmtId="0" fontId="12" fillId="0" borderId="21" xfId="0" applyFont="1" applyFill="1" applyBorder="1" applyAlignment="1" applyProtection="1">
      <alignment horizontal="center" vertical="center" textRotation="90" wrapText="1"/>
      <protection hidden="1"/>
    </xf>
    <xf numFmtId="0" fontId="12" fillId="0" borderId="27" xfId="0" applyFont="1" applyFill="1" applyBorder="1" applyAlignment="1" applyProtection="1">
      <alignment horizontal="center" vertical="center" textRotation="90" wrapText="1"/>
      <protection hidden="1"/>
    </xf>
    <xf numFmtId="0" fontId="13" fillId="0" borderId="28" xfId="0" applyFont="1" applyFill="1" applyBorder="1" applyAlignment="1" applyProtection="1">
      <alignment horizontal="center" vertical="center" wrapText="1"/>
      <protection hidden="1"/>
    </xf>
    <xf numFmtId="0" fontId="15" fillId="0" borderId="23" xfId="0" applyFont="1" applyFill="1" applyBorder="1" applyAlignment="1" applyProtection="1">
      <alignment horizontal="center" vertical="center" wrapText="1"/>
      <protection hidden="1"/>
    </xf>
    <xf numFmtId="0" fontId="15" fillId="0" borderId="29" xfId="0" applyFont="1" applyFill="1" applyBorder="1" applyAlignment="1" applyProtection="1">
      <alignment horizontal="center" vertical="center" wrapText="1"/>
      <protection hidden="1"/>
    </xf>
    <xf numFmtId="0" fontId="53" fillId="12" borderId="35" xfId="0" applyFont="1" applyFill="1" applyBorder="1" applyAlignment="1" applyProtection="1">
      <alignment horizontal="center" vertical="center" wrapText="1"/>
      <protection hidden="1"/>
    </xf>
    <xf numFmtId="0" fontId="53" fillId="12" borderId="36" xfId="0" applyFont="1" applyFill="1" applyBorder="1" applyAlignment="1" applyProtection="1">
      <alignment horizontal="center" vertical="center" wrapText="1"/>
      <protection hidden="1"/>
    </xf>
    <xf numFmtId="0" fontId="53" fillId="12" borderId="37" xfId="0" applyFont="1" applyFill="1" applyBorder="1" applyAlignment="1" applyProtection="1">
      <alignment horizontal="center" vertical="center" wrapText="1"/>
      <protection hidden="1"/>
    </xf>
    <xf numFmtId="0" fontId="13" fillId="12" borderId="38" xfId="0" applyFont="1" applyFill="1" applyBorder="1" applyAlignment="1" applyProtection="1">
      <alignment horizontal="center" vertical="center" wrapText="1"/>
      <protection hidden="1"/>
    </xf>
    <xf numFmtId="0" fontId="13" fillId="12" borderId="0" xfId="0" applyFont="1" applyFill="1" applyBorder="1" applyAlignment="1" applyProtection="1">
      <alignment horizontal="center" vertical="center" wrapText="1"/>
      <protection hidden="1"/>
    </xf>
    <xf numFmtId="0" fontId="13" fillId="12" borderId="39" xfId="0" applyFont="1" applyFill="1" applyBorder="1" applyAlignment="1" applyProtection="1">
      <alignment horizontal="center" vertical="center" wrapText="1"/>
      <protection hidden="1"/>
    </xf>
    <xf numFmtId="0" fontId="69" fillId="0" borderId="22" xfId="0" applyFont="1" applyFill="1" applyBorder="1" applyAlignment="1" applyProtection="1">
      <alignment horizontal="right" vertical="center" wrapText="1"/>
      <protection hidden="1"/>
    </xf>
    <xf numFmtId="0" fontId="70" fillId="0" borderId="22" xfId="0" applyFont="1" applyBorder="1" applyAlignment="1" applyProtection="1">
      <alignment horizontal="center" wrapText="1"/>
      <protection hidden="1"/>
    </xf>
    <xf numFmtId="0" fontId="71" fillId="0" borderId="22" xfId="0" applyFont="1" applyFill="1" applyBorder="1" applyAlignment="1" applyProtection="1">
      <alignment horizontal="center" vertical="center" wrapText="1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73" fillId="0" borderId="42" xfId="0" applyFont="1" applyFill="1" applyBorder="1" applyAlignment="1" applyProtection="1">
      <alignment horizontal="center" vertical="center"/>
      <protection hidden="1"/>
    </xf>
    <xf numFmtId="0" fontId="73" fillId="0" borderId="43" xfId="0" applyFont="1" applyFill="1" applyBorder="1" applyAlignment="1" applyProtection="1">
      <alignment horizontal="center" vertical="center"/>
      <protection hidden="1"/>
    </xf>
    <xf numFmtId="0" fontId="74" fillId="0" borderId="22" xfId="0" applyFont="1" applyBorder="1" applyAlignment="1" applyProtection="1">
      <alignment horizontal="center" vertical="center" wrapText="1"/>
      <protection hidden="1"/>
    </xf>
    <xf numFmtId="0" fontId="77" fillId="0" borderId="22" xfId="0" applyFont="1" applyFill="1" applyBorder="1" applyAlignment="1" applyProtection="1">
      <alignment horizontal="right" vertical="center" wrapText="1"/>
      <protection hidden="1"/>
    </xf>
    <xf numFmtId="0" fontId="71" fillId="0" borderId="40" xfId="0" applyFont="1" applyFill="1" applyBorder="1" applyAlignment="1" applyProtection="1">
      <alignment horizontal="center" vertical="center" wrapText="1"/>
      <protection hidden="1"/>
    </xf>
    <xf numFmtId="0" fontId="71" fillId="0" borderId="36" xfId="0" applyFont="1" applyFill="1" applyBorder="1" applyAlignment="1" applyProtection="1">
      <alignment horizontal="center" vertical="center" wrapText="1"/>
      <protection hidden="1"/>
    </xf>
    <xf numFmtId="0" fontId="71" fillId="0" borderId="37" xfId="0" applyFont="1" applyFill="1" applyBorder="1" applyAlignment="1" applyProtection="1">
      <alignment horizontal="center" vertical="center" wrapText="1"/>
      <protection hidden="1"/>
    </xf>
    <xf numFmtId="0" fontId="71" fillId="0" borderId="53" xfId="0" applyFont="1" applyFill="1" applyBorder="1" applyAlignment="1" applyProtection="1">
      <alignment horizontal="center" vertical="center" wrapText="1"/>
      <protection hidden="1"/>
    </xf>
    <xf numFmtId="0" fontId="71" fillId="0" borderId="54" xfId="0" applyFont="1" applyFill="1" applyBorder="1" applyAlignment="1" applyProtection="1">
      <alignment horizontal="center" vertical="center" wrapText="1"/>
      <protection hidden="1"/>
    </xf>
    <xf numFmtId="0" fontId="71" fillId="0" borderId="55" xfId="0" applyFont="1" applyFill="1" applyBorder="1" applyAlignment="1" applyProtection="1">
      <alignment horizontal="center" vertical="center" wrapText="1"/>
      <protection hidden="1"/>
    </xf>
    <xf numFmtId="0" fontId="69" fillId="0" borderId="51" xfId="0" applyFont="1" applyFill="1" applyBorder="1" applyAlignment="1" applyProtection="1">
      <alignment horizontal="right" vertical="center" wrapText="1"/>
      <protection hidden="1"/>
    </xf>
    <xf numFmtId="0" fontId="69" fillId="0" borderId="52" xfId="0" applyFont="1" applyFill="1" applyBorder="1" applyAlignment="1" applyProtection="1">
      <alignment horizontal="right" vertical="center" wrapText="1"/>
      <protection hidden="1"/>
    </xf>
    <xf numFmtId="2" fontId="74" fillId="0" borderId="51" xfId="0" applyNumberFormat="1" applyFont="1" applyBorder="1" applyAlignment="1" applyProtection="1">
      <alignment horizontal="center" vertical="center" wrapText="1"/>
      <protection hidden="1"/>
    </xf>
    <xf numFmtId="2" fontId="74" fillId="0" borderId="52" xfId="0" applyNumberFormat="1" applyFont="1" applyBorder="1" applyAlignment="1" applyProtection="1">
      <alignment horizontal="center" vertical="center" wrapText="1"/>
      <protection hidden="1"/>
    </xf>
    <xf numFmtId="0" fontId="71" fillId="0" borderId="50" xfId="0" applyFont="1" applyFill="1" applyBorder="1" applyAlignment="1" applyProtection="1">
      <alignment horizontal="center" vertical="center" wrapText="1"/>
      <protection hidden="1"/>
    </xf>
    <xf numFmtId="0" fontId="47" fillId="0" borderId="109" xfId="0" applyFont="1" applyFill="1" applyBorder="1" applyAlignment="1" applyProtection="1">
      <alignment horizontal="center" vertical="center" wrapText="1"/>
      <protection hidden="1"/>
    </xf>
    <xf numFmtId="0" fontId="210" fillId="0" borderId="109" xfId="0" applyFont="1" applyFill="1" applyBorder="1" applyAlignment="1" applyProtection="1">
      <alignment horizontal="center" vertical="center" wrapText="1"/>
      <protection hidden="1"/>
    </xf>
    <xf numFmtId="0" fontId="182" fillId="0" borderId="109" xfId="0" applyFont="1" applyBorder="1" applyAlignment="1" applyProtection="1">
      <alignment horizontal="center" vertical="center"/>
      <protection hidden="1"/>
    </xf>
    <xf numFmtId="0" fontId="183" fillId="0" borderId="109" xfId="0" applyFont="1" applyFill="1" applyBorder="1" applyAlignment="1" applyProtection="1">
      <alignment horizontal="center" vertical="center" wrapText="1"/>
      <protection hidden="1"/>
    </xf>
    <xf numFmtId="0" fontId="42" fillId="0" borderId="109" xfId="0" applyFont="1" applyFill="1" applyBorder="1" applyAlignment="1" applyProtection="1">
      <alignment horizontal="center" vertical="center" wrapText="1"/>
      <protection hidden="1"/>
    </xf>
    <xf numFmtId="0" fontId="137" fillId="0" borderId="109" xfId="0" applyFont="1" applyFill="1" applyBorder="1" applyAlignment="1" applyProtection="1">
      <alignment horizontal="center" vertical="center" wrapText="1"/>
      <protection hidden="1"/>
    </xf>
    <xf numFmtId="0" fontId="181" fillId="0" borderId="109" xfId="0" applyFont="1" applyFill="1" applyBorder="1" applyAlignment="1" applyProtection="1">
      <alignment horizontal="center" vertical="center" wrapText="1"/>
      <protection hidden="1"/>
    </xf>
    <xf numFmtId="0" fontId="112" fillId="0" borderId="109" xfId="0" applyFont="1" applyFill="1" applyBorder="1" applyAlignment="1" applyProtection="1">
      <alignment horizontal="center" vertical="center" wrapText="1"/>
      <protection hidden="1"/>
    </xf>
    <xf numFmtId="0" fontId="118" fillId="0" borderId="109" xfId="0" applyFont="1" applyFill="1" applyBorder="1" applyAlignment="1" applyProtection="1">
      <alignment horizontal="center" vertical="center" wrapText="1"/>
      <protection hidden="1"/>
    </xf>
    <xf numFmtId="1" fontId="124" fillId="0" borderId="114" xfId="0" applyNumberFormat="1" applyFont="1" applyFill="1" applyBorder="1" applyAlignment="1" applyProtection="1">
      <alignment horizontal="center" vertical="center" wrapText="1"/>
      <protection hidden="1"/>
    </xf>
    <xf numFmtId="1" fontId="124" fillId="0" borderId="111" xfId="0" applyNumberFormat="1" applyFont="1" applyFill="1" applyBorder="1" applyAlignment="1" applyProtection="1">
      <alignment horizontal="center" vertical="center" wrapText="1"/>
      <protection hidden="1"/>
    </xf>
    <xf numFmtId="0" fontId="202" fillId="0" borderId="109" xfId="0" applyFont="1" applyFill="1" applyBorder="1" applyAlignment="1" applyProtection="1">
      <alignment horizontal="center" vertical="center" wrapText="1"/>
      <protection hidden="1"/>
    </xf>
    <xf numFmtId="0" fontId="131" fillId="0" borderId="109" xfId="0" applyFont="1" applyFill="1" applyBorder="1" applyAlignment="1" applyProtection="1">
      <alignment horizontal="center" vertical="center" wrapText="1"/>
      <protection hidden="1"/>
    </xf>
    <xf numFmtId="0" fontId="134" fillId="0" borderId="109" xfId="0" applyFont="1" applyFill="1" applyBorder="1" applyAlignment="1" applyProtection="1">
      <alignment horizontal="center" vertical="center" wrapText="1"/>
      <protection hidden="1"/>
    </xf>
    <xf numFmtId="0" fontId="102" fillId="0" borderId="79" xfId="0" applyFont="1" applyBorder="1" applyAlignment="1" applyProtection="1">
      <alignment horizontal="center" vertical="center" wrapText="1"/>
      <protection hidden="1"/>
    </xf>
    <xf numFmtId="0" fontId="102" fillId="0" borderId="80" xfId="0" applyFont="1" applyBorder="1" applyAlignment="1" applyProtection="1">
      <alignment horizontal="center" vertical="center" wrapText="1"/>
      <protection hidden="1"/>
    </xf>
    <xf numFmtId="0" fontId="102" fillId="0" borderId="81" xfId="0" applyFont="1" applyBorder="1" applyAlignment="1" applyProtection="1">
      <alignment horizontal="center" vertical="center" wrapText="1"/>
      <protection hidden="1"/>
    </xf>
    <xf numFmtId="0" fontId="102" fillId="0" borderId="83" xfId="0" applyFont="1" applyBorder="1" applyAlignment="1" applyProtection="1">
      <alignment horizontal="center" vertical="center" wrapText="1"/>
      <protection hidden="1"/>
    </xf>
    <xf numFmtId="0" fontId="102" fillId="0" borderId="0" xfId="0" applyFont="1" applyBorder="1" applyAlignment="1" applyProtection="1">
      <alignment horizontal="center" vertical="center" wrapText="1"/>
      <protection hidden="1"/>
    </xf>
    <xf numFmtId="0" fontId="102" fillId="0" borderId="84" xfId="0" applyFont="1" applyBorder="1" applyAlignment="1" applyProtection="1">
      <alignment horizontal="center" vertical="center" wrapText="1"/>
      <protection hidden="1"/>
    </xf>
    <xf numFmtId="0" fontId="102" fillId="0" borderId="85" xfId="0" applyFont="1" applyBorder="1" applyAlignment="1" applyProtection="1">
      <alignment horizontal="center" vertical="center" wrapText="1"/>
      <protection hidden="1"/>
    </xf>
    <xf numFmtId="0" fontId="102" fillId="0" borderId="86" xfId="0" applyFont="1" applyBorder="1" applyAlignment="1" applyProtection="1">
      <alignment horizontal="center" vertical="center" wrapText="1"/>
      <protection hidden="1"/>
    </xf>
    <xf numFmtId="0" fontId="102" fillId="0" borderId="87" xfId="0" applyFont="1" applyBorder="1" applyAlignment="1" applyProtection="1">
      <alignment horizontal="center" vertical="center" wrapText="1"/>
      <protection hidden="1"/>
    </xf>
    <xf numFmtId="0" fontId="106" fillId="0" borderId="0" xfId="0" applyNumberFormat="1" applyFont="1" applyFill="1" applyBorder="1" applyAlignment="1" applyProtection="1">
      <alignment horizontal="center" vertical="top" wrapText="1"/>
      <protection hidden="1"/>
    </xf>
    <xf numFmtId="0" fontId="106" fillId="0" borderId="108" xfId="0" applyNumberFormat="1" applyFont="1" applyFill="1" applyBorder="1" applyAlignment="1" applyProtection="1">
      <alignment horizontal="center" vertical="top" wrapText="1"/>
      <protection hidden="1"/>
    </xf>
    <xf numFmtId="0" fontId="106" fillId="0" borderId="109" xfId="0" applyFont="1" applyFill="1" applyBorder="1" applyAlignment="1" applyProtection="1">
      <alignment horizontal="center" vertical="top" wrapText="1"/>
      <protection hidden="1"/>
    </xf>
    <xf numFmtId="0" fontId="100" fillId="0" borderId="78" xfId="0" applyFont="1" applyBorder="1" applyAlignment="1" applyProtection="1">
      <alignment horizontal="center"/>
      <protection hidden="1"/>
    </xf>
    <xf numFmtId="0" fontId="101" fillId="0" borderId="4" xfId="0" applyFont="1" applyBorder="1" applyAlignment="1" applyProtection="1">
      <alignment horizontal="center" vertical="center"/>
      <protection hidden="1"/>
    </xf>
    <xf numFmtId="0" fontId="107" fillId="0" borderId="88" xfId="0" applyFont="1" applyFill="1" applyBorder="1" applyAlignment="1" applyProtection="1">
      <alignment horizontal="left" vertical="center" wrapText="1"/>
      <protection locked="0"/>
    </xf>
    <xf numFmtId="0" fontId="138" fillId="0" borderId="110" xfId="0" applyNumberFormat="1" applyFont="1" applyFill="1" applyBorder="1" applyAlignment="1" applyProtection="1">
      <alignment horizontal="center" vertical="top" wrapText="1"/>
      <protection hidden="1"/>
    </xf>
    <xf numFmtId="0" fontId="107" fillId="0" borderId="88" xfId="0" applyFont="1" applyBorder="1" applyAlignment="1" applyProtection="1">
      <alignment horizontal="center"/>
      <protection hidden="1"/>
    </xf>
    <xf numFmtId="0" fontId="108" fillId="0" borderId="88" xfId="0" applyNumberFormat="1" applyFont="1" applyFill="1" applyBorder="1" applyAlignment="1" applyProtection="1">
      <alignment horizontal="center" vertical="top" wrapText="1"/>
      <protection hidden="1"/>
    </xf>
    <xf numFmtId="0" fontId="106" fillId="0" borderId="109" xfId="0" applyFont="1" applyFill="1" applyBorder="1" applyAlignment="1" applyProtection="1">
      <alignment horizontal="left" vertical="center" wrapText="1"/>
      <protection hidden="1"/>
    </xf>
    <xf numFmtId="0" fontId="106" fillId="0" borderId="109" xfId="0" applyFont="1" applyBorder="1" applyAlignment="1" applyProtection="1">
      <alignment horizontal="right" vertical="center" wrapText="1"/>
      <protection hidden="1"/>
    </xf>
    <xf numFmtId="0" fontId="109" fillId="6" borderId="109" xfId="3" applyFont="1" applyFill="1" applyBorder="1" applyAlignment="1" applyProtection="1">
      <alignment horizontal="center" wrapText="1"/>
      <protection locked="0"/>
    </xf>
    <xf numFmtId="0" fontId="110" fillId="0" borderId="109" xfId="0" applyFont="1" applyBorder="1" applyAlignment="1" applyProtection="1">
      <alignment horizontal="center" vertical="center"/>
      <protection hidden="1"/>
    </xf>
    <xf numFmtId="164" fontId="111" fillId="0" borderId="109" xfId="0" applyNumberFormat="1" applyFont="1" applyBorder="1" applyAlignment="1" applyProtection="1">
      <alignment horizontal="center" vertical="center"/>
      <protection hidden="1"/>
    </xf>
    <xf numFmtId="0" fontId="116" fillId="0" borderId="109" xfId="0" applyFont="1" applyFill="1" applyBorder="1" applyAlignment="1" applyProtection="1">
      <alignment horizontal="center" vertical="center" wrapText="1"/>
      <protection hidden="1"/>
    </xf>
    <xf numFmtId="0" fontId="102" fillId="0" borderId="109" xfId="0" applyFont="1" applyFill="1" applyBorder="1" applyAlignment="1" applyProtection="1">
      <alignment horizontal="center" vertical="center" wrapText="1"/>
      <protection hidden="1"/>
    </xf>
    <xf numFmtId="0" fontId="117" fillId="0" borderId="109" xfId="0" applyFont="1" applyFill="1" applyBorder="1" applyAlignment="1" applyProtection="1">
      <alignment horizontal="center" vertical="center" wrapText="1"/>
      <protection hidden="1"/>
    </xf>
    <xf numFmtId="0" fontId="122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26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06" fillId="0" borderId="109" xfId="0" applyFont="1" applyFill="1" applyBorder="1" applyAlignment="1" applyProtection="1">
      <alignment horizontal="center" vertical="center" wrapText="1"/>
      <protection hidden="1"/>
    </xf>
    <xf numFmtId="0" fontId="106" fillId="0" borderId="112" xfId="0" applyFont="1" applyFill="1" applyBorder="1" applyAlignment="1" applyProtection="1">
      <alignment horizontal="center" vertical="center" wrapText="1"/>
      <protection hidden="1"/>
    </xf>
    <xf numFmtId="0" fontId="112" fillId="0" borderId="115" xfId="0" applyFont="1" applyFill="1" applyBorder="1" applyAlignment="1" applyProtection="1">
      <alignment horizontal="left" vertical="center" wrapText="1"/>
      <protection hidden="1"/>
    </xf>
    <xf numFmtId="0" fontId="112" fillId="0" borderId="111" xfId="0" applyFont="1" applyFill="1" applyBorder="1" applyAlignment="1" applyProtection="1">
      <alignment horizontal="left" vertical="center" wrapText="1"/>
      <protection hidden="1"/>
    </xf>
    <xf numFmtId="0" fontId="106" fillId="0" borderId="115" xfId="0" applyFont="1" applyFill="1" applyBorder="1" applyAlignment="1" applyProtection="1">
      <alignment horizontal="left" vertical="center" wrapText="1"/>
      <protection hidden="1"/>
    </xf>
    <xf numFmtId="0" fontId="106" fillId="0" borderId="111" xfId="0" applyFont="1" applyFill="1" applyBorder="1" applyAlignment="1" applyProtection="1">
      <alignment horizontal="left" vertical="center" wrapText="1"/>
      <protection hidden="1"/>
    </xf>
    <xf numFmtId="0" fontId="106" fillId="0" borderId="113" xfId="0" applyFont="1" applyFill="1" applyBorder="1" applyAlignment="1" applyProtection="1">
      <alignment horizontal="center" vertical="center" wrapText="1"/>
      <protection hidden="1"/>
    </xf>
    <xf numFmtId="1" fontId="125" fillId="0" borderId="114" xfId="0" applyNumberFormat="1" applyFont="1" applyFill="1" applyBorder="1" applyAlignment="1" applyProtection="1">
      <alignment horizontal="center" vertical="center" wrapText="1"/>
      <protection hidden="1"/>
    </xf>
    <xf numFmtId="1" fontId="125" fillId="0" borderId="111" xfId="0" applyNumberFormat="1" applyFont="1" applyFill="1" applyBorder="1" applyAlignment="1" applyProtection="1">
      <alignment horizontal="center" vertical="center" wrapText="1"/>
      <protection hidden="1"/>
    </xf>
    <xf numFmtId="1" fontId="126" fillId="0" borderId="114" xfId="0" applyNumberFormat="1" applyFont="1" applyFill="1" applyBorder="1" applyAlignment="1" applyProtection="1">
      <alignment horizontal="center" vertical="center" wrapText="1"/>
      <protection hidden="1"/>
    </xf>
    <xf numFmtId="1" fontId="126" fillId="0" borderId="111" xfId="0" applyNumberFormat="1" applyFont="1" applyFill="1" applyBorder="1" applyAlignment="1" applyProtection="1">
      <alignment horizontal="center" vertical="center" wrapText="1"/>
      <protection hidden="1"/>
    </xf>
    <xf numFmtId="1" fontId="102" fillId="13" borderId="114" xfId="0" applyNumberFormat="1" applyFont="1" applyFill="1" applyBorder="1" applyAlignment="1" applyProtection="1">
      <alignment horizontal="center" vertical="center" wrapText="1"/>
      <protection hidden="1"/>
    </xf>
    <xf numFmtId="1" fontId="102" fillId="13" borderId="111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89" xfId="0" applyNumberFormat="1" applyFont="1" applyFill="1" applyBorder="1" applyAlignment="1" applyProtection="1">
      <alignment horizontal="center" wrapText="1"/>
      <protection hidden="1"/>
    </xf>
    <xf numFmtId="1" fontId="130" fillId="13" borderId="90" xfId="0" applyNumberFormat="1" applyFont="1" applyFill="1" applyBorder="1" applyAlignment="1" applyProtection="1">
      <alignment horizontal="center" wrapText="1"/>
      <protection hidden="1"/>
    </xf>
    <xf numFmtId="1" fontId="130" fillId="13" borderId="91" xfId="0" applyNumberFormat="1" applyFont="1" applyFill="1" applyBorder="1" applyAlignment="1" applyProtection="1">
      <alignment horizontal="center" wrapText="1"/>
      <protection hidden="1"/>
    </xf>
    <xf numFmtId="0" fontId="132" fillId="0" borderId="109" xfId="0" applyFont="1" applyFill="1" applyBorder="1" applyAlignment="1" applyProtection="1">
      <alignment horizontal="center" vertical="center" wrapText="1"/>
      <protection hidden="1"/>
    </xf>
    <xf numFmtId="0" fontId="133" fillId="0" borderId="109" xfId="0" applyFont="1" applyFill="1" applyBorder="1" applyAlignment="1" applyProtection="1">
      <alignment horizontal="center" vertical="center" wrapText="1"/>
      <protection hidden="1"/>
    </xf>
    <xf numFmtId="0" fontId="133" fillId="0" borderId="114" xfId="0" applyFont="1" applyFill="1" applyBorder="1" applyAlignment="1" applyProtection="1">
      <alignment horizontal="center" vertical="center" wrapText="1"/>
      <protection hidden="1"/>
    </xf>
    <xf numFmtId="1" fontId="130" fillId="13" borderId="92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0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93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94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95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96" xfId="0" applyNumberFormat="1" applyFont="1" applyFill="1" applyBorder="1" applyAlignment="1" applyProtection="1">
      <alignment horizontal="center" vertical="center" wrapText="1"/>
      <protection hidden="1"/>
    </xf>
    <xf numFmtId="2" fontId="135" fillId="0" borderId="109" xfId="0" applyNumberFormat="1" applyFont="1" applyFill="1" applyBorder="1" applyAlignment="1" applyProtection="1">
      <alignment horizontal="center" vertical="center" wrapText="1"/>
      <protection hidden="1"/>
    </xf>
    <xf numFmtId="2" fontId="136" fillId="0" borderId="109" xfId="0" applyNumberFormat="1" applyFont="1" applyFill="1" applyBorder="1" applyAlignment="1" applyProtection="1">
      <alignment horizontal="center" vertical="center" wrapText="1"/>
      <protection hidden="1"/>
    </xf>
    <xf numFmtId="2" fontId="136" fillId="0" borderId="114" xfId="0" applyNumberFormat="1" applyFont="1" applyFill="1" applyBorder="1" applyAlignment="1" applyProtection="1">
      <alignment horizontal="center" vertical="center" wrapText="1"/>
      <protection hidden="1"/>
    </xf>
    <xf numFmtId="0" fontId="142" fillId="0" borderId="109" xfId="0" applyFont="1" applyFill="1" applyBorder="1" applyAlignment="1" applyProtection="1">
      <alignment horizontal="center" wrapText="1"/>
      <protection hidden="1"/>
    </xf>
    <xf numFmtId="0" fontId="47" fillId="0" borderId="113" xfId="0" applyFont="1" applyFill="1" applyBorder="1" applyAlignment="1" applyProtection="1">
      <alignment horizontal="center" vertical="center" wrapText="1"/>
      <protection hidden="1"/>
    </xf>
    <xf numFmtId="0" fontId="141" fillId="0" borderId="109" xfId="0" applyFont="1" applyFill="1" applyBorder="1" applyAlignment="1" applyProtection="1">
      <alignment horizontal="center" wrapText="1"/>
      <protection hidden="1"/>
    </xf>
    <xf numFmtId="168" fontId="124" fillId="13" borderId="109" xfId="0" applyNumberFormat="1" applyFont="1" applyFill="1" applyBorder="1" applyAlignment="1" applyProtection="1">
      <alignment horizontal="center" vertical="center" wrapText="1"/>
      <protection hidden="1"/>
    </xf>
    <xf numFmtId="0" fontId="138" fillId="0" borderId="109" xfId="0" applyFont="1" applyFill="1" applyBorder="1" applyAlignment="1" applyProtection="1">
      <alignment horizontal="center" vertical="center" wrapText="1"/>
      <protection hidden="1"/>
    </xf>
    <xf numFmtId="0" fontId="139" fillId="0" borderId="109" xfId="0" applyFont="1" applyFill="1" applyBorder="1" applyAlignment="1" applyProtection="1">
      <alignment horizontal="center" vertical="center" wrapText="1"/>
      <protection hidden="1"/>
    </xf>
    <xf numFmtId="0" fontId="184" fillId="0" borderId="109" xfId="0" applyFont="1" applyBorder="1" applyAlignment="1" applyProtection="1">
      <alignment horizontal="center" vertical="center" wrapText="1"/>
      <protection hidden="1"/>
    </xf>
    <xf numFmtId="0" fontId="108" fillId="0" borderId="109" xfId="0" applyFont="1" applyFill="1" applyBorder="1" applyAlignment="1" applyProtection="1">
      <alignment horizontal="center" vertical="center" wrapText="1"/>
      <protection hidden="1"/>
    </xf>
    <xf numFmtId="0" fontId="118" fillId="0" borderId="82" xfId="0" applyFont="1" applyFill="1" applyBorder="1" applyAlignment="1" applyProtection="1">
      <alignment horizontal="center" vertical="center" wrapText="1"/>
    </xf>
    <xf numFmtId="0" fontId="145" fillId="0" borderId="82" xfId="0" applyFont="1" applyFill="1" applyBorder="1" applyAlignment="1" applyProtection="1">
      <alignment horizontal="center" vertical="center" wrapText="1"/>
    </xf>
    <xf numFmtId="0" fontId="211" fillId="0" borderId="109" xfId="0" applyFont="1" applyFill="1" applyBorder="1" applyAlignment="1" applyProtection="1">
      <alignment horizontal="center" vertical="center" wrapText="1"/>
      <protection hidden="1"/>
    </xf>
    <xf numFmtId="0" fontId="165" fillId="0" borderId="109" xfId="0" applyFont="1" applyFill="1" applyBorder="1" applyAlignment="1" applyProtection="1">
      <alignment horizontal="center" vertical="center" wrapText="1"/>
      <protection hidden="1"/>
    </xf>
    <xf numFmtId="0" fontId="108" fillId="0" borderId="82" xfId="0" applyFont="1" applyFill="1" applyBorder="1" applyAlignment="1" applyProtection="1">
      <alignment horizontal="center" vertical="center" wrapText="1"/>
    </xf>
    <xf numFmtId="0" fontId="207" fillId="0" borderId="109" xfId="0" applyFont="1" applyFill="1" applyBorder="1" applyAlignment="1" applyProtection="1">
      <alignment horizontal="center" vertical="center" wrapText="1"/>
      <protection hidden="1"/>
    </xf>
    <xf numFmtId="1" fontId="164" fillId="13" borderId="92" xfId="0" applyNumberFormat="1" applyFont="1" applyFill="1" applyBorder="1" applyAlignment="1" applyProtection="1">
      <alignment horizontal="center" vertical="center" wrapText="1"/>
      <protection hidden="1"/>
    </xf>
    <xf numFmtId="1" fontId="164" fillId="13" borderId="0" xfId="0" applyNumberFormat="1" applyFont="1" applyFill="1" applyBorder="1" applyAlignment="1" applyProtection="1">
      <alignment horizontal="center" vertical="center" wrapText="1"/>
      <protection hidden="1"/>
    </xf>
    <xf numFmtId="1" fontId="164" fillId="13" borderId="93" xfId="0" applyNumberFormat="1" applyFont="1" applyFill="1" applyBorder="1" applyAlignment="1" applyProtection="1">
      <alignment horizontal="center" vertical="center" wrapText="1"/>
      <protection hidden="1"/>
    </xf>
    <xf numFmtId="1" fontId="164" fillId="13" borderId="94" xfId="0" applyNumberFormat="1" applyFont="1" applyFill="1" applyBorder="1" applyAlignment="1" applyProtection="1">
      <alignment horizontal="center" vertical="center" wrapText="1"/>
      <protection hidden="1"/>
    </xf>
    <xf numFmtId="1" fontId="164" fillId="13" borderId="95" xfId="0" applyNumberFormat="1" applyFont="1" applyFill="1" applyBorder="1" applyAlignment="1" applyProtection="1">
      <alignment horizontal="center" vertical="center" wrapText="1"/>
      <protection hidden="1"/>
    </xf>
    <xf numFmtId="1" fontId="164" fillId="13" borderId="96" xfId="0" applyNumberFormat="1" applyFont="1" applyFill="1" applyBorder="1" applyAlignment="1" applyProtection="1">
      <alignment horizontal="center" vertical="center" wrapText="1"/>
      <protection hidden="1"/>
    </xf>
    <xf numFmtId="0" fontId="208" fillId="0" borderId="109" xfId="0" applyFont="1" applyFill="1" applyBorder="1" applyAlignment="1" applyProtection="1">
      <alignment horizontal="center" vertical="center" wrapText="1"/>
      <protection hidden="1"/>
    </xf>
    <xf numFmtId="0" fontId="108" fillId="0" borderId="113" xfId="0" applyFont="1" applyFill="1" applyBorder="1" applyAlignment="1" applyProtection="1">
      <alignment horizontal="center" vertical="center" wrapText="1"/>
      <protection hidden="1"/>
    </xf>
    <xf numFmtId="0" fontId="164" fillId="0" borderId="109" xfId="0" applyFont="1" applyFill="1" applyBorder="1" applyAlignment="1" applyProtection="1">
      <alignment horizontal="center" vertical="center" wrapText="1"/>
      <protection hidden="1"/>
    </xf>
    <xf numFmtId="1" fontId="209" fillId="13" borderId="89" xfId="0" applyNumberFormat="1" applyFont="1" applyFill="1" applyBorder="1" applyAlignment="1" applyProtection="1">
      <alignment horizontal="center" wrapText="1"/>
      <protection hidden="1"/>
    </xf>
    <xf numFmtId="1" fontId="209" fillId="13" borderId="90" xfId="0" applyNumberFormat="1" applyFont="1" applyFill="1" applyBorder="1" applyAlignment="1" applyProtection="1">
      <alignment horizontal="center" wrapText="1"/>
      <protection hidden="1"/>
    </xf>
    <xf numFmtId="1" fontId="209" fillId="13" borderId="91" xfId="0" applyNumberFormat="1" applyFont="1" applyFill="1" applyBorder="1" applyAlignment="1" applyProtection="1">
      <alignment horizontal="center" wrapText="1"/>
      <protection hidden="1"/>
    </xf>
    <xf numFmtId="0" fontId="206" fillId="0" borderId="109" xfId="0" applyFont="1" applyFill="1" applyBorder="1" applyAlignment="1" applyProtection="1">
      <alignment horizontal="center" vertical="center" wrapText="1"/>
      <protection hidden="1"/>
    </xf>
    <xf numFmtId="0" fontId="163" fillId="0" borderId="82" xfId="0" applyFont="1" applyFill="1" applyBorder="1" applyAlignment="1" applyProtection="1">
      <alignment horizontal="center" vertical="center" wrapText="1"/>
    </xf>
    <xf numFmtId="0" fontId="164" fillId="0" borderId="82" xfId="0" applyFont="1" applyFill="1" applyBorder="1" applyAlignment="1" applyProtection="1">
      <alignment horizontal="center" vertical="center" wrapText="1"/>
    </xf>
    <xf numFmtId="0" fontId="118" fillId="0" borderId="114" xfId="0" applyFont="1" applyFill="1" applyBorder="1" applyAlignment="1" applyProtection="1">
      <alignment horizontal="right" vertical="center" wrapText="1"/>
      <protection hidden="1"/>
    </xf>
    <xf numFmtId="0" fontId="118" fillId="0" borderId="115" xfId="0" applyFont="1" applyFill="1" applyBorder="1" applyAlignment="1" applyProtection="1">
      <alignment horizontal="right" vertical="center" wrapText="1"/>
      <protection hidden="1"/>
    </xf>
    <xf numFmtId="0" fontId="118" fillId="0" borderId="111" xfId="0" applyFont="1" applyFill="1" applyBorder="1" applyAlignment="1" applyProtection="1">
      <alignment horizontal="right" vertical="center" wrapText="1"/>
      <protection hidden="1"/>
    </xf>
    <xf numFmtId="0" fontId="205" fillId="0" borderId="109" xfId="0" applyFont="1" applyFill="1" applyBorder="1" applyAlignment="1" applyProtection="1">
      <alignment horizontal="right" vertical="top" wrapText="1"/>
      <protection hidden="1"/>
    </xf>
    <xf numFmtId="0" fontId="108" fillId="0" borderId="82" xfId="0" applyFont="1" applyBorder="1" applyAlignment="1">
      <alignment horizontal="right" vertical="center" wrapText="1"/>
    </xf>
    <xf numFmtId="0" fontId="160" fillId="0" borderId="78" xfId="0" applyFont="1" applyBorder="1" applyAlignment="1">
      <alignment horizontal="center"/>
    </xf>
    <xf numFmtId="0" fontId="169" fillId="0" borderId="4" xfId="0" applyFont="1" applyBorder="1" applyAlignment="1" applyProtection="1">
      <alignment horizontal="center" vertical="center"/>
      <protection hidden="1"/>
    </xf>
    <xf numFmtId="0" fontId="205" fillId="0" borderId="109" xfId="0" applyNumberFormat="1" applyFont="1" applyFill="1" applyBorder="1" applyAlignment="1" applyProtection="1">
      <alignment horizontal="center" vertical="top" wrapText="1"/>
      <protection hidden="1"/>
    </xf>
    <xf numFmtId="0" fontId="107" fillId="0" borderId="117" xfId="0" applyFont="1" applyFill="1" applyBorder="1" applyAlignment="1" applyProtection="1">
      <alignment horizontal="left" vertical="center" wrapText="1"/>
      <protection locked="0"/>
    </xf>
    <xf numFmtId="0" fontId="108" fillId="0" borderId="82" xfId="0" applyNumberFormat="1" applyFont="1" applyFill="1" applyBorder="1" applyAlignment="1" applyProtection="1">
      <alignment horizontal="center" vertical="top" wrapText="1"/>
    </xf>
    <xf numFmtId="0" fontId="108" fillId="0" borderId="112" xfId="0" applyFont="1" applyFill="1" applyBorder="1" applyAlignment="1" applyProtection="1">
      <alignment horizontal="center" vertical="center" wrapText="1"/>
      <protection hidden="1"/>
    </xf>
    <xf numFmtId="0" fontId="145" fillId="0" borderId="115" xfId="0" applyFont="1" applyFill="1" applyBorder="1" applyAlignment="1" applyProtection="1">
      <alignment horizontal="left" vertical="center" wrapText="1"/>
      <protection hidden="1"/>
    </xf>
    <xf numFmtId="0" fontId="145" fillId="0" borderId="111" xfId="0" applyFont="1" applyFill="1" applyBorder="1" applyAlignment="1" applyProtection="1">
      <alignment horizontal="left" vertical="center" wrapText="1"/>
      <protection hidden="1"/>
    </xf>
    <xf numFmtId="0" fontId="192" fillId="0" borderId="0" xfId="0" applyNumberFormat="1" applyFont="1" applyAlignment="1">
      <alignment horizontal="center"/>
    </xf>
    <xf numFmtId="0" fontId="41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left" vertical="center"/>
    </xf>
    <xf numFmtId="0" fontId="82" fillId="0" borderId="0" xfId="0" applyNumberFormat="1" applyFont="1" applyAlignment="1">
      <alignment horizontal="center" vertical="top" wrapText="1"/>
    </xf>
    <xf numFmtId="0" fontId="118" fillId="22" borderId="120" xfId="0" applyNumberFormat="1" applyFont="1" applyFill="1" applyBorder="1" applyAlignment="1">
      <alignment horizontal="center" vertical="center" wrapText="1"/>
    </xf>
    <xf numFmtId="0" fontId="118" fillId="22" borderId="12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wrapText="1"/>
    </xf>
    <xf numFmtId="0" fontId="12" fillId="0" borderId="99" xfId="0" applyNumberFormat="1" applyFont="1" applyBorder="1" applyAlignment="1">
      <alignment horizontal="center" wrapText="1"/>
    </xf>
    <xf numFmtId="0" fontId="12" fillId="0" borderId="0" xfId="0" applyNumberFormat="1" applyFont="1" applyBorder="1" applyAlignment="1">
      <alignment horizontal="center"/>
    </xf>
    <xf numFmtId="0" fontId="194" fillId="0" borderId="0" xfId="0" applyNumberFormat="1" applyFont="1" applyAlignment="1">
      <alignment horizontal="justify" vertical="top" wrapText="1"/>
    </xf>
    <xf numFmtId="0" fontId="193" fillId="0" borderId="120" xfId="0" applyNumberFormat="1" applyFont="1" applyBorder="1" applyAlignment="1">
      <alignment horizontal="center" vertical="center" wrapText="1"/>
    </xf>
    <xf numFmtId="0" fontId="193" fillId="0" borderId="121" xfId="0" applyNumberFormat="1" applyFont="1" applyBorder="1" applyAlignment="1">
      <alignment horizontal="center" vertical="center" wrapText="1"/>
    </xf>
    <xf numFmtId="0" fontId="89" fillId="22" borderId="118" xfId="0" applyNumberFormat="1" applyFont="1" applyFill="1" applyBorder="1" applyAlignment="1">
      <alignment horizontal="center" vertical="center" wrapText="1"/>
    </xf>
    <xf numFmtId="0" fontId="89" fillId="22" borderId="119" xfId="0" applyNumberFormat="1" applyFont="1" applyFill="1" applyBorder="1" applyAlignment="1">
      <alignment horizontal="center" vertical="center" wrapText="1"/>
    </xf>
    <xf numFmtId="0" fontId="56" fillId="0" borderId="118" xfId="0" applyNumberFormat="1" applyFont="1" applyBorder="1" applyAlignment="1">
      <alignment horizontal="center" vertical="center" wrapText="1"/>
    </xf>
    <xf numFmtId="0" fontId="56" fillId="0" borderId="119" xfId="0" applyNumberFormat="1" applyFont="1" applyBorder="1" applyAlignment="1">
      <alignment horizontal="center" vertical="center" wrapText="1"/>
    </xf>
    <xf numFmtId="0" fontId="82" fillId="22" borderId="120" xfId="0" applyNumberFormat="1" applyFont="1" applyFill="1" applyBorder="1" applyAlignment="1">
      <alignment horizontal="center" vertical="center" textRotation="90" wrapText="1"/>
    </xf>
    <xf numFmtId="0" fontId="82" fillId="22" borderId="122" xfId="0" applyNumberFormat="1" applyFont="1" applyFill="1" applyBorder="1" applyAlignment="1">
      <alignment horizontal="center" vertical="center" textRotation="90" wrapText="1"/>
    </xf>
    <xf numFmtId="0" fontId="82" fillId="22" borderId="121" xfId="0" applyNumberFormat="1" applyFont="1" applyFill="1" applyBorder="1" applyAlignment="1">
      <alignment horizontal="center" vertical="center" textRotation="90" wrapText="1"/>
    </xf>
    <xf numFmtId="0" fontId="118" fillId="22" borderId="120" xfId="0" applyNumberFormat="1" applyFont="1" applyFill="1" applyBorder="1" applyAlignment="1">
      <alignment vertical="top" wrapText="1"/>
    </xf>
    <xf numFmtId="0" fontId="118" fillId="22" borderId="121" xfId="0" applyNumberFormat="1" applyFont="1" applyFill="1" applyBorder="1" applyAlignment="1">
      <alignment vertical="top" wrapText="1"/>
    </xf>
    <xf numFmtId="0" fontId="160" fillId="0" borderId="0" xfId="0" applyFont="1" applyBorder="1" applyAlignment="1">
      <alignment horizontal="center"/>
    </xf>
    <xf numFmtId="0" fontId="192" fillId="0" borderId="118" xfId="0" applyNumberFormat="1" applyFont="1" applyBorder="1" applyAlignment="1">
      <alignment horizontal="center" vertical="top" wrapText="1"/>
    </xf>
    <xf numFmtId="0" fontId="192" fillId="0" borderId="119" xfId="0" applyNumberFormat="1" applyFont="1" applyBorder="1" applyAlignment="1">
      <alignment horizontal="center" vertical="top" wrapText="1"/>
    </xf>
    <xf numFmtId="0" fontId="82" fillId="22" borderId="79" xfId="0" applyNumberFormat="1" applyFont="1" applyFill="1" applyBorder="1" applyAlignment="1">
      <alignment horizontal="center" vertical="center" wrapText="1"/>
    </xf>
    <xf numFmtId="0" fontId="82" fillId="22" borderId="80" xfId="0" applyNumberFormat="1" applyFont="1" applyFill="1" applyBorder="1" applyAlignment="1">
      <alignment horizontal="center" vertical="center" wrapText="1"/>
    </xf>
    <xf numFmtId="0" fontId="82" fillId="22" borderId="83" xfId="0" applyNumberFormat="1" applyFont="1" applyFill="1" applyBorder="1" applyAlignment="1">
      <alignment horizontal="center" vertical="center" wrapText="1"/>
    </xf>
    <xf numFmtId="0" fontId="82" fillId="22" borderId="0" xfId="0" applyNumberFormat="1" applyFont="1" applyFill="1" applyBorder="1" applyAlignment="1">
      <alignment horizontal="center" vertical="center" wrapText="1"/>
    </xf>
    <xf numFmtId="0" fontId="191" fillId="0" borderId="0" xfId="0" applyFont="1" applyBorder="1" applyAlignment="1" applyProtection="1">
      <alignment horizontal="center" vertical="center"/>
      <protection hidden="1"/>
    </xf>
    <xf numFmtId="0" fontId="191" fillId="0" borderId="107" xfId="0" applyFont="1" applyBorder="1" applyAlignment="1" applyProtection="1">
      <alignment horizontal="center" vertical="center"/>
      <protection hidden="1"/>
    </xf>
    <xf numFmtId="0" fontId="56" fillId="0" borderId="0" xfId="0" applyNumberFormat="1" applyFont="1" applyBorder="1" applyAlignment="1">
      <alignment horizontal="left" vertical="top" wrapText="1"/>
    </xf>
    <xf numFmtId="0" fontId="12" fillId="0" borderId="0" xfId="0" applyNumberFormat="1" applyFont="1" applyBorder="1" applyAlignment="1">
      <alignment horizontal="left" vertical="top" wrapText="1"/>
    </xf>
    <xf numFmtId="0" fontId="102" fillId="0" borderId="0" xfId="0" applyNumberFormat="1" applyFont="1" applyBorder="1" applyAlignment="1">
      <alignment horizontal="left" vertical="top" wrapText="1"/>
    </xf>
    <xf numFmtId="0" fontId="196" fillId="0" borderId="0" xfId="0" applyNumberFormat="1" applyFont="1" applyBorder="1" applyAlignment="1">
      <alignment horizontal="left" vertical="top" wrapText="1"/>
    </xf>
    <xf numFmtId="0" fontId="188" fillId="0" borderId="118" xfId="0" applyNumberFormat="1" applyFont="1" applyBorder="1" applyAlignment="1">
      <alignment horizontal="center" vertical="top" wrapText="1"/>
    </xf>
    <xf numFmtId="0" fontId="188" fillId="0" borderId="123" xfId="0" applyNumberFormat="1" applyFont="1" applyBorder="1" applyAlignment="1">
      <alignment horizontal="center" vertical="top" wrapText="1"/>
    </xf>
    <xf numFmtId="0" fontId="188" fillId="0" borderId="119" xfId="0" applyNumberFormat="1" applyFont="1" applyBorder="1" applyAlignment="1">
      <alignment horizontal="center" vertical="top" wrapText="1"/>
    </xf>
    <xf numFmtId="0" fontId="199" fillId="6" borderId="0" xfId="0" applyNumberFormat="1" applyFont="1" applyFill="1" applyBorder="1" applyAlignment="1" applyProtection="1">
      <alignment horizontal="center" vertical="top" wrapText="1"/>
      <protection locked="0"/>
    </xf>
    <xf numFmtId="0" fontId="189" fillId="0" borderId="101" xfId="0" applyNumberFormat="1" applyFont="1" applyBorder="1" applyAlignment="1">
      <alignment vertical="top" wrapText="1"/>
    </xf>
    <xf numFmtId="0" fontId="189" fillId="0" borderId="0" xfId="0" applyNumberFormat="1" applyFont="1" applyBorder="1" applyAlignment="1">
      <alignment vertical="top" wrapText="1"/>
    </xf>
    <xf numFmtId="0" fontId="189" fillId="0" borderId="45" xfId="0" applyNumberFormat="1" applyFont="1" applyBorder="1" applyAlignment="1">
      <alignment vertical="top" wrapText="1"/>
    </xf>
    <xf numFmtId="0" fontId="12" fillId="0" borderId="120" xfId="0" applyNumberFormat="1" applyFont="1" applyBorder="1" applyAlignment="1">
      <alignment horizontal="center" vertical="center" wrapText="1"/>
    </xf>
    <xf numFmtId="0" fontId="12" fillId="0" borderId="121" xfId="0" applyNumberFormat="1" applyFont="1" applyBorder="1" applyAlignment="1">
      <alignment horizontal="center" vertical="center" wrapText="1"/>
    </xf>
    <xf numFmtId="0" fontId="192" fillId="0" borderId="83" xfId="0" applyNumberFormat="1" applyFont="1" applyBorder="1" applyAlignment="1">
      <alignment horizontal="center" vertical="top" wrapText="1"/>
    </xf>
    <xf numFmtId="0" fontId="192" fillId="0" borderId="0" xfId="0" applyNumberFormat="1" applyFont="1" applyBorder="1" applyAlignment="1">
      <alignment horizontal="center" vertical="top" wrapText="1"/>
    </xf>
    <xf numFmtId="0" fontId="42" fillId="0" borderId="83" xfId="0" applyNumberFormat="1" applyFont="1" applyBorder="1" applyAlignment="1" applyProtection="1">
      <alignment horizontal="center" vertical="top" wrapText="1"/>
      <protection locked="0"/>
    </xf>
    <xf numFmtId="0" fontId="42" fillId="0" borderId="0" xfId="0" applyNumberFormat="1" applyFont="1" applyBorder="1" applyAlignment="1" applyProtection="1">
      <alignment horizontal="center" vertical="top" wrapText="1"/>
      <protection locked="0"/>
    </xf>
    <xf numFmtId="0" fontId="154" fillId="15" borderId="0" xfId="0" applyFont="1" applyFill="1" applyBorder="1" applyAlignment="1" applyProtection="1">
      <alignment horizontal="center" vertical="center"/>
      <protection hidden="1"/>
    </xf>
    <xf numFmtId="0" fontId="155" fillId="15" borderId="0" xfId="0" applyFont="1" applyFill="1" applyBorder="1" applyAlignment="1" applyProtection="1">
      <alignment horizontal="center" vertical="center"/>
      <protection hidden="1"/>
    </xf>
    <xf numFmtId="0" fontId="156" fillId="15" borderId="0" xfId="0" applyFont="1" applyFill="1" applyBorder="1" applyAlignment="1" applyProtection="1">
      <alignment horizontal="center" vertical="center"/>
      <protection hidden="1"/>
    </xf>
    <xf numFmtId="0" fontId="157" fillId="15" borderId="0" xfId="0" applyFont="1" applyFill="1" applyBorder="1" applyAlignment="1" applyProtection="1">
      <alignment horizontal="center" vertical="center"/>
      <protection hidden="1"/>
    </xf>
    <xf numFmtId="0" fontId="158" fillId="15" borderId="0" xfId="1" applyFont="1" applyFill="1" applyBorder="1" applyAlignment="1" applyProtection="1">
      <alignment horizontal="center" vertical="center"/>
      <protection hidden="1"/>
    </xf>
    <xf numFmtId="0" fontId="159" fillId="15" borderId="0" xfId="0" applyFont="1" applyFill="1" applyAlignment="1" applyProtection="1">
      <alignment vertical="center"/>
      <protection hidden="1"/>
    </xf>
  </cellXfs>
  <cellStyles count="4">
    <cellStyle name="Hyperlink" xfId="1" builtinId="8"/>
    <cellStyle name="Normal" xfId="0" builtinId="0"/>
    <cellStyle name="Normal 2" xfId="3"/>
    <cellStyle name="Normal 3" xfId="2"/>
  </cellStyles>
  <dxfs count="29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ill>
        <patternFill>
          <bgColor rgb="FFFFD5FF"/>
        </patternFill>
      </fill>
    </dxf>
    <dxf>
      <font>
        <color rgb="FF0000FF"/>
      </font>
    </dxf>
    <dxf>
      <font>
        <color theme="0"/>
      </font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ill>
        <patternFill>
          <bgColor rgb="FFFFD5FF"/>
        </patternFill>
      </fill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C00000"/>
      </font>
    </dxf>
    <dxf>
      <fill>
        <patternFill>
          <bgColor rgb="FFE0C1FF"/>
        </patternFill>
      </fill>
    </dxf>
    <dxf>
      <fill>
        <patternFill>
          <bgColor rgb="FFFFD3A7"/>
        </patternFill>
      </fill>
    </dxf>
    <dxf>
      <fill>
        <patternFill>
          <bgColor rgb="FFFFFF9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  <fill>
        <patternFill>
          <bgColor rgb="FFFFFF66"/>
        </patternFill>
      </fill>
    </dxf>
    <dxf>
      <font>
        <color rgb="FFFF0000"/>
      </font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theme="8" tint="0.79998168889431442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3399"/>
      </font>
      <fill>
        <patternFill>
          <bgColor theme="9" tint="0.79998168889431442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rgb="FFFF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ont>
        <color theme="0"/>
      </font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color rgb="FFFF0000"/>
      </font>
    </dxf>
    <dxf>
      <font>
        <color rgb="FFFF33CC"/>
      </font>
    </dxf>
    <dxf>
      <font>
        <color rgb="FFFF33CC"/>
      </font>
    </dxf>
    <dxf>
      <font>
        <color rgb="FF0000FF"/>
      </font>
    </dxf>
    <dxf>
      <font>
        <color rgb="FFFF0000"/>
      </font>
    </dxf>
    <dxf>
      <font>
        <color rgb="FF339933"/>
      </font>
    </dxf>
    <dxf>
      <font>
        <color rgb="FF0099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FF99"/>
        </patternFill>
      </fill>
    </dxf>
    <dxf>
      <font>
        <color theme="0"/>
      </font>
    </dxf>
    <dxf>
      <font>
        <color auto="1"/>
      </font>
    </dxf>
    <dxf>
      <font>
        <b/>
        <i val="0"/>
        <color rgb="FF008000"/>
      </font>
    </dxf>
    <dxf>
      <font>
        <color rgb="FFFF0000"/>
      </font>
    </dxf>
    <dxf>
      <font>
        <color rgb="FF663300"/>
      </font>
      <fill>
        <patternFill>
          <bgColor rgb="FFFFCCFF"/>
        </patternFill>
      </fill>
    </dxf>
    <dxf>
      <font>
        <color rgb="FFFF0000"/>
      </font>
      <fill>
        <patternFill>
          <bgColor rgb="FFFFFF66"/>
        </patternFill>
      </fill>
    </dxf>
    <dxf>
      <font>
        <color rgb="FFFF0000"/>
      </font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3"/>
        <color rgb="FF1515CD"/>
        <name val="Calibri"/>
        <scheme val="none"/>
      </font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3"/>
        <color rgb="FFFF0000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outline="0">
        <right style="thin">
          <color indexed="64"/>
        </right>
      </border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relativeIndent="255" justifyLastLine="0" shrinkToFit="0" mergeCell="0" readingOrder="0"/>
      <border outline="0">
        <left/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8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8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  <colors>
    <mruColors>
      <color rgb="FFFF00FF"/>
      <color rgb="FF1515CD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ASTE SD download Sheet'!A1"/><Relationship Id="rId7" Type="http://schemas.openxmlformats.org/officeDocument/2006/relationships/image" Target="../media/image3.jpeg"/><Relationship Id="rId2" Type="http://schemas.openxmlformats.org/officeDocument/2006/relationships/hyperlink" Target="#'Chack &amp; edit  SD sheet'!A1"/><Relationship Id="rId1" Type="http://schemas.openxmlformats.org/officeDocument/2006/relationships/hyperlink" Target="#'Marksheet in Hindi'!A1"/><Relationship Id="rId6" Type="http://schemas.openxmlformats.org/officeDocument/2006/relationships/image" Target="../media/image2.jpeg"/><Relationship Id="rId5" Type="http://schemas.openxmlformats.org/officeDocument/2006/relationships/hyperlink" Target="#'Marksheet in Eng'!A1"/><Relationship Id="rId4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ASTER!A1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ASTER!A1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1981199</xdr:colOff>
      <xdr:row>15</xdr:row>
      <xdr:rowOff>142875</xdr:rowOff>
    </xdr:from>
    <xdr:to>
      <xdr:col>2</xdr:col>
      <xdr:colOff>4314825</xdr:colOff>
      <xdr:row>19</xdr:row>
      <xdr:rowOff>9525</xdr:rowOff>
    </xdr:to>
    <xdr:sp macro="" textlink="">
      <xdr:nvSpPr>
        <xdr:cNvPr id="2" name="Bevel 1">
          <a:hlinkClick xmlns:r="http://schemas.openxmlformats.org/officeDocument/2006/relationships" r:id="rId1"/>
        </xdr:cNvPr>
        <xdr:cNvSpPr/>
      </xdr:nvSpPr>
      <xdr:spPr>
        <a:xfrm>
          <a:off x="5448299" y="4029075"/>
          <a:ext cx="2333626" cy="695325"/>
        </a:xfrm>
        <a:prstGeom prst="bevel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FF0000"/>
              </a:solidFill>
              <a:latin typeface="+mn-lt"/>
              <a:ea typeface="+mn-ea"/>
              <a:cs typeface="+mn-cs"/>
            </a:rPr>
            <a:t>Get Marksheet in Hindi 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0</xdr:colOff>
      <xdr:row>15</xdr:row>
      <xdr:rowOff>133351</xdr:rowOff>
    </xdr:from>
    <xdr:to>
      <xdr:col>2</xdr:col>
      <xdr:colOff>1666875</xdr:colOff>
      <xdr:row>19</xdr:row>
      <xdr:rowOff>66676</xdr:rowOff>
    </xdr:to>
    <xdr:sp macro="" textlink="">
      <xdr:nvSpPr>
        <xdr:cNvPr id="3" name="Bevel 2">
          <a:hlinkClick xmlns:r="http://schemas.openxmlformats.org/officeDocument/2006/relationships" r:id="rId2"/>
        </xdr:cNvPr>
        <xdr:cNvSpPr/>
      </xdr:nvSpPr>
      <xdr:spPr>
        <a:xfrm>
          <a:off x="3467100" y="4019551"/>
          <a:ext cx="1666875" cy="762000"/>
        </a:xfrm>
        <a:prstGeom prst="bevel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chemeClr val="lt1"/>
              </a:solidFill>
              <a:latin typeface="+mn-lt"/>
              <a:ea typeface="+mn-ea"/>
              <a:cs typeface="+mn-cs"/>
            </a:rPr>
            <a:t>Chack &amp; edit  SD sheet</a:t>
          </a:r>
          <a:endParaRPr lang="en-US" sz="2800"/>
        </a:p>
      </xdr:txBody>
    </xdr:sp>
    <xdr:clientData/>
  </xdr:twoCellAnchor>
  <xdr:twoCellAnchor>
    <xdr:from>
      <xdr:col>1</xdr:col>
      <xdr:colOff>657225</xdr:colOff>
      <xdr:row>15</xdr:row>
      <xdr:rowOff>123825</xdr:rowOff>
    </xdr:from>
    <xdr:to>
      <xdr:col>1</xdr:col>
      <xdr:colOff>2686050</xdr:colOff>
      <xdr:row>19</xdr:row>
      <xdr:rowOff>76200</xdr:rowOff>
    </xdr:to>
    <xdr:sp macro="" textlink="">
      <xdr:nvSpPr>
        <xdr:cNvPr id="4" name="Bevel 3">
          <a:hlinkClick xmlns:r="http://schemas.openxmlformats.org/officeDocument/2006/relationships" r:id="rId3"/>
        </xdr:cNvPr>
        <xdr:cNvSpPr/>
      </xdr:nvSpPr>
      <xdr:spPr>
        <a:xfrm>
          <a:off x="1085850" y="4010025"/>
          <a:ext cx="2028825" cy="781050"/>
        </a:xfrm>
        <a:prstGeom prst="bevel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chemeClr val="lt1"/>
              </a:solidFill>
              <a:latin typeface="+mn-lt"/>
              <a:ea typeface="+mn-ea"/>
              <a:cs typeface="+mn-cs"/>
            </a:rPr>
            <a:t>PASTE SD download Sheet</a:t>
          </a:r>
        </a:p>
      </xdr:txBody>
    </xdr:sp>
    <xdr:clientData/>
  </xdr:twoCellAnchor>
  <xdr:twoCellAnchor editAs="oneCell">
    <xdr:from>
      <xdr:col>7</xdr:col>
      <xdr:colOff>523874</xdr:colOff>
      <xdr:row>3</xdr:row>
      <xdr:rowOff>114300</xdr:rowOff>
    </xdr:from>
    <xdr:to>
      <xdr:col>7</xdr:col>
      <xdr:colOff>523874</xdr:colOff>
      <xdr:row>6</xdr:row>
      <xdr:rowOff>57150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896849" y="828675"/>
          <a:ext cx="0" cy="10287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2867025</xdr:colOff>
      <xdr:row>20</xdr:row>
      <xdr:rowOff>76200</xdr:rowOff>
    </xdr:from>
    <xdr:to>
      <xdr:col>2</xdr:col>
      <xdr:colOff>2352675</xdr:colOff>
      <xdr:row>24</xdr:row>
      <xdr:rowOff>9525</xdr:rowOff>
    </xdr:to>
    <xdr:sp macro="" textlink="">
      <xdr:nvSpPr>
        <xdr:cNvPr id="6" name="Bevel 5">
          <a:hlinkClick xmlns:r="http://schemas.openxmlformats.org/officeDocument/2006/relationships" r:id="rId5"/>
        </xdr:cNvPr>
        <xdr:cNvSpPr/>
      </xdr:nvSpPr>
      <xdr:spPr>
        <a:xfrm>
          <a:off x="3295650" y="4981575"/>
          <a:ext cx="2524125" cy="752475"/>
        </a:xfrm>
        <a:prstGeom prst="bevel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r>
            <a:rPr lang="en-US" sz="1600" b="1">
              <a:solidFill>
                <a:srgbClr val="FF0000"/>
              </a:solidFill>
              <a:latin typeface="+mn-lt"/>
              <a:ea typeface="+mn-ea"/>
              <a:cs typeface="+mn-cs"/>
            </a:rPr>
            <a:t>Get Marksheet in English </a:t>
          </a:r>
          <a:endParaRPr lang="en-US" sz="1600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5</xdr:col>
      <xdr:colOff>1514475</xdr:colOff>
      <xdr:row>13</xdr:row>
      <xdr:rowOff>142875</xdr:rowOff>
    </xdr:from>
    <xdr:to>
      <xdr:col>5</xdr:col>
      <xdr:colOff>1514475</xdr:colOff>
      <xdr:row>20</xdr:row>
      <xdr:rowOff>133350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401425" y="5114925"/>
          <a:ext cx="1362075" cy="17430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447675</xdr:colOff>
      <xdr:row>27</xdr:row>
      <xdr:rowOff>9525</xdr:rowOff>
    </xdr:from>
    <xdr:to>
      <xdr:col>1</xdr:col>
      <xdr:colOff>1943100</xdr:colOff>
      <xdr:row>35</xdr:row>
      <xdr:rowOff>142875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76300" y="6362700"/>
          <a:ext cx="1495425" cy="1847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2</xdr:col>
      <xdr:colOff>0</xdr:colOff>
      <xdr:row>1</xdr:row>
      <xdr:rowOff>247651</xdr:rowOff>
    </xdr:to>
    <xdr:pic>
      <xdr:nvPicPr>
        <xdr:cNvPr id="2" name="Picture 1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457200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217343</xdr:colOff>
      <xdr:row>5</xdr:row>
      <xdr:rowOff>219076</xdr:rowOff>
    </xdr:from>
    <xdr:to>
      <xdr:col>22</xdr:col>
      <xdr:colOff>303934</xdr:colOff>
      <xdr:row>6</xdr:row>
      <xdr:rowOff>721303</xdr:rowOff>
    </xdr:to>
    <xdr:sp macro="" textlink="">
      <xdr:nvSpPr>
        <xdr:cNvPr id="3" name="Bevel 2">
          <a:hlinkClick xmlns:r="http://schemas.openxmlformats.org/officeDocument/2006/relationships" r:id="rId2"/>
        </xdr:cNvPr>
        <xdr:cNvSpPr/>
      </xdr:nvSpPr>
      <xdr:spPr>
        <a:xfrm>
          <a:off x="9770918" y="1581151"/>
          <a:ext cx="1429616" cy="807027"/>
        </a:xfrm>
        <a:prstGeom prst="bevel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chemeClr val="lt1"/>
              </a:solidFill>
              <a:latin typeface="+mn-lt"/>
              <a:ea typeface="+mn-ea"/>
              <a:cs typeface="+mn-cs"/>
            </a:rPr>
            <a:t>Back to Master</a:t>
          </a:r>
          <a:endParaRPr lang="en-US" sz="2800"/>
        </a:p>
      </xdr:txBody>
    </xdr:sp>
    <xdr:clientData/>
  </xdr:twoCellAnchor>
  <xdr:twoCellAnchor editAs="oneCell">
    <xdr:from>
      <xdr:col>16</xdr:col>
      <xdr:colOff>142875</xdr:colOff>
      <xdr:row>0</xdr:row>
      <xdr:rowOff>9525</xdr:rowOff>
    </xdr:from>
    <xdr:to>
      <xdr:col>16</xdr:col>
      <xdr:colOff>666750</xdr:colOff>
      <xdr:row>1</xdr:row>
      <xdr:rowOff>257176</xdr:rowOff>
    </xdr:to>
    <xdr:pic>
      <xdr:nvPicPr>
        <xdr:cNvPr id="4" name="Picture 3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91450" y="9525"/>
          <a:ext cx="523875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219075</xdr:colOff>
      <xdr:row>1</xdr:row>
      <xdr:rowOff>295275</xdr:rowOff>
    </xdr:to>
    <xdr:pic>
      <xdr:nvPicPr>
        <xdr:cNvPr id="5" name="Picture 4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0"/>
          <a:ext cx="3619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217343</xdr:colOff>
      <xdr:row>5</xdr:row>
      <xdr:rowOff>219076</xdr:rowOff>
    </xdr:from>
    <xdr:to>
      <xdr:col>22</xdr:col>
      <xdr:colOff>303934</xdr:colOff>
      <xdr:row>6</xdr:row>
      <xdr:rowOff>721303</xdr:rowOff>
    </xdr:to>
    <xdr:sp macro="" textlink="">
      <xdr:nvSpPr>
        <xdr:cNvPr id="6" name="Bevel 5">
          <a:hlinkClick xmlns:r="http://schemas.openxmlformats.org/officeDocument/2006/relationships" r:id="rId2"/>
        </xdr:cNvPr>
        <xdr:cNvSpPr/>
      </xdr:nvSpPr>
      <xdr:spPr>
        <a:xfrm>
          <a:off x="9647093" y="1419226"/>
          <a:ext cx="1429616" cy="721302"/>
        </a:xfrm>
        <a:prstGeom prst="bevel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chemeClr val="lt1"/>
              </a:solidFill>
              <a:latin typeface="+mn-lt"/>
              <a:ea typeface="+mn-ea"/>
              <a:cs typeface="+mn-cs"/>
            </a:rPr>
            <a:t>Back to Master</a:t>
          </a:r>
          <a:endParaRPr lang="en-US" sz="2800"/>
        </a:p>
      </xdr:txBody>
    </xdr:sp>
    <xdr:clientData/>
  </xdr:twoCellAnchor>
  <xdr:twoCellAnchor editAs="oneCell">
    <xdr:from>
      <xdr:col>16</xdr:col>
      <xdr:colOff>247650</xdr:colOff>
      <xdr:row>0</xdr:row>
      <xdr:rowOff>9525</xdr:rowOff>
    </xdr:from>
    <xdr:to>
      <xdr:col>16</xdr:col>
      <xdr:colOff>609600</xdr:colOff>
      <xdr:row>2</xdr:row>
      <xdr:rowOff>1</xdr:rowOff>
    </xdr:to>
    <xdr:pic>
      <xdr:nvPicPr>
        <xdr:cNvPr id="7" name="Picture 6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43850" y="9525"/>
          <a:ext cx="361950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38100</xdr:rowOff>
    </xdr:from>
    <xdr:to>
      <xdr:col>0</xdr:col>
      <xdr:colOff>466725</xdr:colOff>
      <xdr:row>1</xdr:row>
      <xdr:rowOff>285751</xdr:rowOff>
    </xdr:to>
    <xdr:pic>
      <xdr:nvPicPr>
        <xdr:cNvPr id="2" name="Picture 1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" y="38100"/>
          <a:ext cx="400051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371475</xdr:colOff>
      <xdr:row>0</xdr:row>
      <xdr:rowOff>66675</xdr:rowOff>
    </xdr:from>
    <xdr:to>
      <xdr:col>5</xdr:col>
      <xdr:colOff>847725</xdr:colOff>
      <xdr:row>2</xdr:row>
      <xdr:rowOff>1</xdr:rowOff>
    </xdr:to>
    <xdr:pic>
      <xdr:nvPicPr>
        <xdr:cNvPr id="3" name="Picture 2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66675"/>
          <a:ext cx="476250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%20sheet%2011/Class%2011th%20Result%20She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"/>
      <sheetName val="Master Sheet"/>
      <sheetName val="Student DATA Entry"/>
      <sheetName val="Marks Entry"/>
      <sheetName val="Statement of Marks"/>
      <sheetName val="Teacher &amp; Cat. Wise Result"/>
      <sheetName val="Result Aggregate"/>
      <sheetName val="Result Subject-wise"/>
      <sheetName val="MARKSHEET"/>
    </sheetNames>
    <sheetDataSet>
      <sheetData sheetId="0" refreshError="1"/>
      <sheetData sheetId="1" refreshError="1"/>
      <sheetData sheetId="2">
        <row r="4">
          <cell r="A4">
            <v>1101</v>
          </cell>
        </row>
      </sheetData>
      <sheetData sheetId="3">
        <row r="2">
          <cell r="F2" t="str">
            <v>2019-20</v>
          </cell>
        </row>
      </sheetData>
      <sheetData sheetId="4">
        <row r="7">
          <cell r="B7">
            <v>1101</v>
          </cell>
        </row>
      </sheetData>
      <sheetData sheetId="5" refreshError="1"/>
      <sheetData sheetId="6" refreshError="1"/>
      <sheetData sheetId="7" refreshError="1"/>
      <sheetData sheetId="8">
        <row r="4">
          <cell r="N4">
            <v>1104</v>
          </cell>
        </row>
      </sheetData>
    </sheetDataSet>
  </externalBook>
</externalLink>
</file>

<file path=xl/tables/table1.xml><?xml version="1.0" encoding="utf-8"?>
<table xmlns="http://schemas.openxmlformats.org/spreadsheetml/2006/main" id="4" name="Table5" displayName="Table5" ref="A3:BR23" headerRowCount="0">
  <tableColumns count="70">
    <tableColumn id="1" name="1"/>
    <tableColumn id="2" name="SC"/>
    <tableColumn id="3" name="Boy"/>
    <tableColumn id="4" name="901"/>
    <tableColumn id="5" name="260"/>
    <tableColumn id="6" name="20-06-2004"/>
    <tableColumn id="7" name="BHAVESH KUMAR"/>
    <tableColumn id="8" name="MOTA RAM"/>
    <tableColumn id="9" name="KUKI DEVI"/>
    <tableColumn id="10" name="5"/>
    <tableColumn id="11" name="3"/>
    <tableColumn id="12" name="6"/>
    <tableColumn id="13" name="Column13"/>
    <tableColumn id="14" name="25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7"/>
    <tableColumn id="23" name="Column23"/>
    <tableColumn id="24" name="21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23"/>
    <tableColumn id="35" name="Column35"/>
    <tableColumn id="36" name="Column36"/>
    <tableColumn id="37" name="Column37"/>
    <tableColumn id="38" name="Column38"/>
    <tableColumn id="39" name="Column39"/>
    <tableColumn id="40" name="2"/>
    <tableColumn id="41" name="0"/>
    <tableColumn id="42" name="4"/>
    <tableColumn id="43" name="Column43"/>
    <tableColumn id="44" name="1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20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18"/>
    <tableColumn id="65" name="Column65"/>
    <tableColumn id="66" name="Column66"/>
    <tableColumn id="67" name="Column67"/>
    <tableColumn id="68" name="Column68"/>
    <tableColumn id="69" name="Column69"/>
    <tableColumn id="70" name="Column7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e3" displayName="Table3" ref="A4:CQ205" headerRowCount="0" headerRowDxfId="295" dataDxfId="294" totalsRowDxfId="293">
  <tableColumns count="95">
    <tableColumn id="1" name="1" dataDxfId="292">
      <calculatedColumnFormula>IF(AND('PASTE SD download Sheet'!A3=""),"",'PASTE SD download Sheet'!A3)</calculatedColumnFormula>
    </tableColumn>
    <tableColumn id="2" name="SC" dataDxfId="291">
      <calculatedColumnFormula>IF(AND('PASTE SD download Sheet'!B3=""),"",'PASTE SD download Sheet'!B3)</calculatedColumnFormula>
    </tableColumn>
    <tableColumn id="3" name="Boy" dataDxfId="290">
      <calculatedColumnFormula>IF(AND('PASTE SD download Sheet'!C3=""),"",'PASTE SD download Sheet'!C3)</calculatedColumnFormula>
    </tableColumn>
    <tableColumn id="4" name="901" dataDxfId="289">
      <calculatedColumnFormula>IF(AND('PASTE SD download Sheet'!D3=""),"",VALUE('PASTE SD download Sheet'!D3))</calculatedColumnFormula>
    </tableColumn>
    <tableColumn id="5" name="260" dataDxfId="288">
      <calculatedColumnFormula>IF(AND('PASTE SD download Sheet'!E3=""),"",'PASTE SD download Sheet'!E3)</calculatedColumnFormula>
    </tableColumn>
    <tableColumn id="6" name="20-06-2004" dataDxfId="287">
      <calculatedColumnFormula>IF(AND('PASTE SD download Sheet'!F3=""),"",'PASTE SD download Sheet'!F3)</calculatedColumnFormula>
    </tableColumn>
    <tableColumn id="7" name="BHAVESH KUMAR" dataDxfId="286">
      <calculatedColumnFormula>IF(AND('PASTE SD download Sheet'!G3=""),"",UPPER('PASTE SD download Sheet'!G3))</calculatedColumnFormula>
    </tableColumn>
    <tableColumn id="8" name="MOTA RAM" dataDxfId="285">
      <calculatedColumnFormula>IF(AND('PASTE SD download Sheet'!H3=""),"",UPPER('PASTE SD download Sheet'!H3))</calculatedColumnFormula>
    </tableColumn>
    <tableColumn id="9" name="KUKI DEVI" dataDxfId="284">
      <calculatedColumnFormula>IF(AND('PASTE SD download Sheet'!I3=""),"",UPPER('PASTE SD download Sheet'!I3))</calculatedColumnFormula>
    </tableColumn>
    <tableColumn id="10" name="5" dataDxfId="283">
      <calculatedColumnFormula>IF(AND('PASTE SD download Sheet'!J3=""),"",'PASTE SD download Sheet'!J3)</calculatedColumnFormula>
    </tableColumn>
    <tableColumn id="11" name="3" dataDxfId="282">
      <calculatedColumnFormula>IF(AND('PASTE SD download Sheet'!K3=""),"",'PASTE SD download Sheet'!K3)</calculatedColumnFormula>
    </tableColumn>
    <tableColumn id="12" name="6" dataDxfId="281">
      <calculatedColumnFormula>IF(AND('PASTE SD download Sheet'!L3=""),"",'PASTE SD download Sheet'!L3)</calculatedColumnFormula>
    </tableColumn>
    <tableColumn id="13" name="Column13" dataDxfId="280">
      <calculatedColumnFormula>IFERROR(ROUND(CEILING((SUM(J4:L4) * 20 / 30),1), 0),"")</calculatedColumnFormula>
    </tableColumn>
    <tableColumn id="14" name="25" dataDxfId="279">
      <calculatedColumnFormula>IF(AND('PASTE SD download Sheet'!N3=""),"",'PASTE SD download Sheet'!N3)</calculatedColumnFormula>
    </tableColumn>
    <tableColumn id="15" name="Column15" dataDxfId="278">
      <calculatedColumnFormula>IFERROR(ROUND(CEILING((N4*50/70),1),0),"")</calculatedColumnFormula>
    </tableColumn>
    <tableColumn id="16" name="Column16" dataDxfId="277">
      <calculatedColumnFormula>IFERROR(SUM(M4,O4),"")</calculatedColumnFormula>
    </tableColumn>
    <tableColumn id="17" name="Column17" dataDxfId="276"/>
    <tableColumn id="18" name="Column18" dataDxfId="275">
      <calculatedColumnFormula>IF(AND(Q4=""),"",ROUND(CEILING((Q4*30/100),1),0))</calculatedColumnFormula>
    </tableColumn>
    <tableColumn id="19" name="Column19" dataDxfId="274">
      <calculatedColumnFormula>IFERROR(SUM(P4,R4),"")</calculatedColumnFormula>
    </tableColumn>
    <tableColumn id="20" name="Column20" dataDxfId="273">
      <calculatedColumnFormula>IF(AND('PASTE SD download Sheet'!T3=""),"",'PASTE SD download Sheet'!T3)</calculatedColumnFormula>
    </tableColumn>
    <tableColumn id="21" name="Column21" dataDxfId="272">
      <calculatedColumnFormula>IF(AND('PASTE SD download Sheet'!U3=""),"",'PASTE SD download Sheet'!U3)</calculatedColumnFormula>
    </tableColumn>
    <tableColumn id="22" name="7" dataDxfId="271">
      <calculatedColumnFormula>IF(AND('PASTE SD download Sheet'!V3=""),"",'PASTE SD download Sheet'!V3)</calculatedColumnFormula>
    </tableColumn>
    <tableColumn id="23" name="Column23" dataDxfId="270">
      <calculatedColumnFormula>IFERROR(ROUND(CEILING((SUM(T4:V4) * 20 / 30),1), 0),"")</calculatedColumnFormula>
    </tableColumn>
    <tableColumn id="24" name="21" dataDxfId="269">
      <calculatedColumnFormula>IF(AND('PASTE SD download Sheet'!X3=""),"",'PASTE SD download Sheet'!X3)</calculatedColumnFormula>
    </tableColumn>
    <tableColumn id="25" name="Column25" dataDxfId="268">
      <calculatedColumnFormula>IFERROR(ROUND(CEILING((X4*50/70),1),0),"")</calculatedColumnFormula>
    </tableColumn>
    <tableColumn id="26" name="Column26" dataDxfId="267">
      <calculatedColumnFormula>IFERROR(SUM(W4,Y4),"")</calculatedColumnFormula>
    </tableColumn>
    <tableColumn id="27" name="Column27" dataDxfId="266"/>
    <tableColumn id="28" name="Column28" dataDxfId="265">
      <calculatedColumnFormula>IF(AND(Q4=""),"",(ROUND(CEILING((AA4*30/100),1),0)))</calculatedColumnFormula>
    </tableColumn>
    <tableColumn id="29" name="Column29" dataDxfId="264">
      <calculatedColumnFormula>IFERROR(SUM(Z4,AB4),"")</calculatedColumnFormula>
    </tableColumn>
    <tableColumn id="91" name="Column54" dataDxfId="263"/>
    <tableColumn id="90" name="Column44" dataDxfId="262">
      <calculatedColumnFormula>(IF(AND(AD4=""),"",IF(AND(AD4=1),"Sanskrit",IF(AND(AD4=2),"Urdu",IF(AND(AD4=3),"Gujrati",IF(AND(AD4=4),"Sindhi",IF(AND(AD4=5),"Punjabi",IF(AND(AD4=6),"Malayalam",IF(AND(AD4=7),"Tamil","")))))))))</calculatedColumnFormula>
    </tableColumn>
    <tableColumn id="30" name="Column30" dataDxfId="261">
      <calculatedColumnFormula>IF(AND('PASTE SD download Sheet'!AD3=""),"",'PASTE SD download Sheet'!AD3)</calculatedColumnFormula>
    </tableColumn>
    <tableColumn id="31" name="Column31" dataDxfId="260">
      <calculatedColumnFormula>IF(AND('PASTE SD download Sheet'!AE3=""),"",'PASTE SD download Sheet'!AE3)</calculatedColumnFormula>
    </tableColumn>
    <tableColumn id="32" name="Column32" dataDxfId="259">
      <calculatedColumnFormula>IF(AND('PASTE SD download Sheet'!AF3=""),"",'PASTE SD download Sheet'!AF3)</calculatedColumnFormula>
    </tableColumn>
    <tableColumn id="33" name="Column33" dataDxfId="258">
      <calculatedColumnFormula>IFERROR(ROUND(CEILING((SUM(AF4:AH4) * 20 / 30),1), 0),"")</calculatedColumnFormula>
    </tableColumn>
    <tableColumn id="34" name="23" dataDxfId="257">
      <calculatedColumnFormula>IF(AND('PASTE SD download Sheet'!AH3=""),"",'PASTE SD download Sheet'!AH3)</calculatedColumnFormula>
    </tableColumn>
    <tableColumn id="35" name="Column35" dataDxfId="256">
      <calculatedColumnFormula>IFERROR(ROUND(CEILING((AJ4*50/70),1),0),"")</calculatedColumnFormula>
    </tableColumn>
    <tableColumn id="36" name="Column36" dataDxfId="255">
      <calculatedColumnFormula>IFERROR(SUM(AI4,AK4),"")</calculatedColumnFormula>
    </tableColumn>
    <tableColumn id="37" name="Column37" dataDxfId="254"/>
    <tableColumn id="38" name="Column38" dataDxfId="253">
      <calculatedColumnFormula>IF(AND(AM4=""),"",ROUND(CEILING((AM4*30/100),1),0))</calculatedColumnFormula>
    </tableColumn>
    <tableColumn id="39" name="Column39" dataDxfId="252">
      <calculatedColumnFormula>IFERROR(SUM(AL4,AN4),"")</calculatedColumnFormula>
    </tableColumn>
    <tableColumn id="40" name="2" dataDxfId="251">
      <calculatedColumnFormula>IF(AND('PASTE SD download Sheet'!AN3=""),"",'PASTE SD download Sheet'!AN3)</calculatedColumnFormula>
    </tableColumn>
    <tableColumn id="41" name="0" dataDxfId="250">
      <calculatedColumnFormula>IF(AND('PASTE SD download Sheet'!AO3=""),"",'PASTE SD download Sheet'!AO3)</calculatedColumnFormula>
    </tableColumn>
    <tableColumn id="42" name="4" dataDxfId="249">
      <calculatedColumnFormula>IF(AND('PASTE SD download Sheet'!AP3=""),"",'PASTE SD download Sheet'!AP3)</calculatedColumnFormula>
    </tableColumn>
    <tableColumn id="43" name="Column43" dataDxfId="248">
      <calculatedColumnFormula>IFERROR(ROUND( CEILING((SUM(AP4:AR4) * 20 / 30),1), 0),"")</calculatedColumnFormula>
    </tableColumn>
    <tableColumn id="44" name="14" dataDxfId="247">
      <calculatedColumnFormula>IF(AND('PASTE SD download Sheet'!AR3=""),"",'PASTE SD download Sheet'!AR3)</calculatedColumnFormula>
    </tableColumn>
    <tableColumn id="45" name="Column45" dataDxfId="246">
      <calculatedColumnFormula>IFERROR(ROUND( CEILING((AT4*50/70),1),0),"")</calculatedColumnFormula>
    </tableColumn>
    <tableColumn id="46" name="Column46" dataDxfId="245">
      <calculatedColumnFormula>IFERROR(SUM(AS4,AU4),"")</calculatedColumnFormula>
    </tableColumn>
    <tableColumn id="47" name="Column47" dataDxfId="244"/>
    <tableColumn id="48" name="Column48" dataDxfId="243">
      <calculatedColumnFormula>IF(AND(AW4=""),"",ROUND( CEILING((AW4*30/100),1),0))</calculatedColumnFormula>
    </tableColumn>
    <tableColumn id="49" name="Column49" dataDxfId="242">
      <calculatedColumnFormula>IFERROR(SUM(AV4,AX4),"")</calculatedColumnFormula>
    </tableColumn>
    <tableColumn id="50" name="Column50" dataDxfId="241">
      <calculatedColumnFormula>IF(AND('PASTE SD download Sheet'!AX3=""),"",'PASTE SD download Sheet'!AX3)</calculatedColumnFormula>
    </tableColumn>
    <tableColumn id="51" name="Column51" dataDxfId="240">
      <calculatedColumnFormula>IF(AND('PASTE SD download Sheet'!AY3=""),"",'PASTE SD download Sheet'!AY3)</calculatedColumnFormula>
    </tableColumn>
    <tableColumn id="52" name="Column52" dataDxfId="239">
      <calculatedColumnFormula>IF(AND('PASTE SD download Sheet'!AZ3=""),"",'PASTE SD download Sheet'!AZ3)</calculatedColumnFormula>
    </tableColumn>
    <tableColumn id="53" name="Column53" dataDxfId="238">
      <calculatedColumnFormula>IFERROR(ROUND( CEILING((SUM(AZ4:BB4) * 20 / 30),1), 0),"")</calculatedColumnFormula>
    </tableColumn>
    <tableColumn id="54" name="20" dataDxfId="237">
      <calculatedColumnFormula>IF(AND('PASTE SD download Sheet'!BB3=""),"",'PASTE SD download Sheet'!BB3)</calculatedColumnFormula>
    </tableColumn>
    <tableColumn id="55" name="Column55" dataDxfId="236">
      <calculatedColumnFormula>IFERROR(ROUND(CEILING((BD4*50/70),1),0),"")</calculatedColumnFormula>
    </tableColumn>
    <tableColumn id="56" name="Column56" dataDxfId="235">
      <calculatedColumnFormula>IFERROR(SUM(BC4,BE4),"")</calculatedColumnFormula>
    </tableColumn>
    <tableColumn id="57" name="Column57" dataDxfId="234"/>
    <tableColumn id="58" name="Column58" dataDxfId="233">
      <calculatedColumnFormula>IF(AND(BG4=""),"",ROUND(CEILING((BG4*30/100),1),0))</calculatedColumnFormula>
    </tableColumn>
    <tableColumn id="59" name="Column59" dataDxfId="232">
      <calculatedColumnFormula>IFERROR(SUM(BF4,BH4),"")</calculatedColumnFormula>
    </tableColumn>
    <tableColumn id="95" name="Column73" dataDxfId="231"/>
    <tableColumn id="94" name="Column72" dataDxfId="230"/>
    <tableColumn id="93" name="Column71" dataDxfId="229"/>
    <tableColumn id="92" name="Column64" dataDxfId="228"/>
    <tableColumn id="60" name="Column60" dataDxfId="227">
      <calculatedColumnFormula>IF(AND('PASTE SD download Sheet'!BH3=""),"",'PASTE SD download Sheet'!BH3)</calculatedColumnFormula>
    </tableColumn>
    <tableColumn id="61" name="Column61" dataDxfId="226">
      <calculatedColumnFormula>IF(AND('PASTE SD download Sheet'!BI3=""),"",'PASTE SD download Sheet'!BI3)</calculatedColumnFormula>
    </tableColumn>
    <tableColumn id="62" name="Column62" dataDxfId="225">
      <calculatedColumnFormula>IF(AND('PASTE SD download Sheet'!BJ3=""),"",'PASTE SD download Sheet'!BJ3)</calculatedColumnFormula>
    </tableColumn>
    <tableColumn id="63" name="Column63" dataDxfId="224">
      <calculatedColumnFormula>IFERROR(ROUND(CEILING((SUM(BN4:BP4) * 20 / 30),1), 0),"")</calculatedColumnFormula>
    </tableColumn>
    <tableColumn id="64" name="18" dataDxfId="223">
      <calculatedColumnFormula>IF(AND('PASTE SD download Sheet'!BL3=""),"",'PASTE SD download Sheet'!BL3)</calculatedColumnFormula>
    </tableColumn>
    <tableColumn id="65" name="Column65" dataDxfId="222">
      <calculatedColumnFormula>IFERROR(ROUND(CEILING((BR4*50/70),1),0),"")</calculatedColumnFormula>
    </tableColumn>
    <tableColumn id="66" name="Column66" dataDxfId="221">
      <calculatedColumnFormula>IFERROR(SUM(BQ4,BS4),"")</calculatedColumnFormula>
    </tableColumn>
    <tableColumn id="67" name="Column67" dataDxfId="220"/>
    <tableColumn id="68" name="Column68" dataDxfId="219">
      <calculatedColumnFormula>IF(AND(BU4=""),"",ROUND(CEILING((BU4*30/100),1),0))</calculatedColumnFormula>
    </tableColumn>
    <tableColumn id="69" name="Column69" dataDxfId="218">
      <calculatedColumnFormula>IFERROR(SUM(BT4,BV4),"")</calculatedColumnFormula>
    </tableColumn>
    <tableColumn id="70" name="Column70" dataDxfId="217">
      <calculatedColumnFormula>IFERROR(SUM(S4,AC4,AO4,AY4,BI4,BW4),"")</calculatedColumnFormula>
    </tableColumn>
    <tableColumn id="71" name="Column1" headerRowDxfId="216" dataDxfId="215" totalsRowDxfId="214"/>
    <tableColumn id="72" name="Column2" headerRowDxfId="213" dataDxfId="212" totalsRowDxfId="211"/>
    <tableColumn id="73" name="Column3" headerRowDxfId="210" dataDxfId="209" totalsRowDxfId="208"/>
    <tableColumn id="74" name="Column4" headerRowDxfId="207" dataDxfId="206" totalsRowDxfId="205"/>
    <tableColumn id="75" name="Column5" headerRowDxfId="204" dataDxfId="203" totalsRowDxfId="202"/>
    <tableColumn id="76" name="Column6" headerRowDxfId="201" dataDxfId="200" totalsRowDxfId="199"/>
    <tableColumn id="77" name="Column7" headerRowDxfId="198" dataDxfId="197" totalsRowDxfId="196"/>
    <tableColumn id="78" name="Column8" headerRowDxfId="195" dataDxfId="194" totalsRowDxfId="193"/>
    <tableColumn id="79" name="Column9" headerRowDxfId="192" dataDxfId="191" totalsRowDxfId="190"/>
    <tableColumn id="80" name="Column10" headerRowDxfId="189" dataDxfId="188" totalsRowDxfId="187"/>
    <tableColumn id="81" name="Column11" headerRowDxfId="186" dataDxfId="185" totalsRowDxfId="184"/>
    <tableColumn id="82" name="Column12" headerRowDxfId="183" dataDxfId="182" totalsRowDxfId="181"/>
    <tableColumn id="83" name="Column14" headerRowDxfId="180" dataDxfId="179" totalsRowDxfId="178"/>
    <tableColumn id="84" name="Column22" headerRowDxfId="177" dataDxfId="176" totalsRowDxfId="175"/>
    <tableColumn id="85" name="Column24" headerRowDxfId="174" dataDxfId="173" totalsRowDxfId="172"/>
    <tableColumn id="86" name="Column34" headerRowDxfId="171" dataDxfId="170" totalsRowDxfId="169"/>
    <tableColumn id="87" name="Column40" headerRowDxfId="168" dataDxfId="167" totalsRowDxfId="166"/>
    <tableColumn id="88" name="Column41" headerRowDxfId="165" dataDxfId="164"/>
    <tableColumn id="89" name="Column42" headerRowDxfId="163" dataDxfId="162" totalsRowDxfId="161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3" name="Table34" displayName="Table34" ref="A4:CB205" headerRowCount="0" headerRowDxfId="133" dataDxfId="132" totalsRowDxfId="131">
  <tableColumns count="80">
    <tableColumn id="1" name="1" dataDxfId="130">
      <calculatedColumnFormula>IF(AND('Chack &amp; edit  SD sheet'!A4=""),"",'Chack &amp; edit  SD sheet'!A4)</calculatedColumnFormula>
    </tableColumn>
    <tableColumn id="2" name="SC" dataDxfId="129">
      <calculatedColumnFormula>IF(AND('Chack &amp; edit  SD sheet'!B4=""),"",'Chack &amp; edit  SD sheet'!B4)</calculatedColumnFormula>
    </tableColumn>
    <tableColumn id="3" name="Boy" dataDxfId="128">
      <calculatedColumnFormula>IF(AND('Chack &amp; edit  SD sheet'!C4=""),"",IF(AND('Chack &amp; edit  SD sheet'!C4="Boy"),"M",IF(AND('Chack &amp; edit  SD sheet'!C4="Girl"),"F","")))</calculatedColumnFormula>
    </tableColumn>
    <tableColumn id="4" name="901" dataDxfId="127">
      <calculatedColumnFormula>IF(AND('Chack &amp; edit  SD sheet'!D4=""),"",VALUE('Chack &amp; edit  SD sheet'!D4))</calculatedColumnFormula>
    </tableColumn>
    <tableColumn id="5" name="260" dataDxfId="126">
      <calculatedColumnFormula>IF(AND('Chack &amp; edit  SD sheet'!E4=""),"",'Chack &amp; edit  SD sheet'!E4)</calculatedColumnFormula>
    </tableColumn>
    <tableColumn id="6" name="20-06-2004" dataDxfId="125">
      <calculatedColumnFormula>IF(AND('Chack &amp; edit  SD sheet'!F4=""),"",'Chack &amp; edit  SD sheet'!F4)</calculatedColumnFormula>
    </tableColumn>
    <tableColumn id="7" name="BHAVESH KUMAR" dataDxfId="124">
      <calculatedColumnFormula>IF(AND('Chack &amp; edit  SD sheet'!G4=""),"",'Chack &amp; edit  SD sheet'!G4)</calculatedColumnFormula>
    </tableColumn>
    <tableColumn id="8" name="MOTA RAM" dataDxfId="123">
      <calculatedColumnFormula>IF(AND('Chack &amp; edit  SD sheet'!H4=""),"",'Chack &amp; edit  SD sheet'!H4)</calculatedColumnFormula>
    </tableColumn>
    <tableColumn id="9" name="KUKI DEVI" dataDxfId="122">
      <calculatedColumnFormula>IF(AND('Chack &amp; edit  SD sheet'!I4=""),"",'Chack &amp; edit  SD sheet'!I4)</calculatedColumnFormula>
    </tableColumn>
    <tableColumn id="10" name="5" dataDxfId="121">
      <calculatedColumnFormula>IF(AND('Chack &amp; edit  SD sheet'!J4=""),"",'Chack &amp; edit  SD sheet'!J4)</calculatedColumnFormula>
    </tableColumn>
    <tableColumn id="11" name="3" dataDxfId="120">
      <calculatedColumnFormula>IF(AND('Chack &amp; edit  SD sheet'!K4=""),"",'Chack &amp; edit  SD sheet'!K4)</calculatedColumnFormula>
    </tableColumn>
    <tableColumn id="12" name="6" dataDxfId="119">
      <calculatedColumnFormula>IF(AND('Chack &amp; edit  SD sheet'!L4=""),"",'Chack &amp; edit  SD sheet'!L4)</calculatedColumnFormula>
    </tableColumn>
    <tableColumn id="13" name="Column13" dataDxfId="118">
      <calculatedColumnFormula>IFERROR(IF(OR(G4=""),"",ROUND(CEILING((SUM(J4:L4) * 20 / 30),1), 0)),"")</calculatedColumnFormula>
    </tableColumn>
    <tableColumn id="14" name="25" dataDxfId="117">
      <calculatedColumnFormula>IF(AND('Chack &amp; edit  SD sheet'!N4=""),"",'Chack &amp; edit  SD sheet'!N4)</calculatedColumnFormula>
    </tableColumn>
    <tableColumn id="15" name="Column15" dataDxfId="116">
      <calculatedColumnFormula>IFERROR(ROUND(CEILING((N4*50/70),1),0),"")</calculatedColumnFormula>
    </tableColumn>
    <tableColumn id="16" name="Column16" dataDxfId="115">
      <calculatedColumnFormula>IFERROR(IF(OR(G4=""),"",SUM(M4,O4)),"")</calculatedColumnFormula>
    </tableColumn>
    <tableColumn id="17" name="Column17" dataDxfId="114">
      <calculatedColumnFormula>IF(AND('Chack &amp; edit  SD sheet'!Q4=""),"",'Chack &amp; edit  SD sheet'!Q4)</calculatedColumnFormula>
    </tableColumn>
    <tableColumn id="18" name="Column18" dataDxfId="113">
      <calculatedColumnFormula>IF(AND(Q4=""),"",ROUND(CEILING((Q4*30/100),1),0))</calculatedColumnFormula>
    </tableColumn>
    <tableColumn id="19" name="Column19" dataDxfId="112">
      <calculatedColumnFormula>IFERROR(IF(OR(G4=""),"",SUM(P4,R4)),"")</calculatedColumnFormula>
    </tableColumn>
    <tableColumn id="20" name="Column20" dataDxfId="111">
      <calculatedColumnFormula>IF(AND('Chack &amp; edit  SD sheet'!T4=""),"",'Chack &amp; edit  SD sheet'!T4)</calculatedColumnFormula>
    </tableColumn>
    <tableColumn id="21" name="Column21" dataDxfId="110">
      <calculatedColumnFormula>IF(AND('Chack &amp; edit  SD sheet'!U4=""),"",'Chack &amp; edit  SD sheet'!U4)</calculatedColumnFormula>
    </tableColumn>
    <tableColumn id="22" name="7" dataDxfId="109">
      <calculatedColumnFormula>IF(AND('Chack &amp; edit  SD sheet'!V4=""),"",'Chack &amp; edit  SD sheet'!V4)</calculatedColumnFormula>
    </tableColumn>
    <tableColumn id="23" name="Column23" dataDxfId="108">
      <calculatedColumnFormula>IFERROR(IF(OR(G4=""),"",ROUND(CEILING((SUM(T4:V4) * 20 / 30),1), 0)),"")</calculatedColumnFormula>
    </tableColumn>
    <tableColumn id="24" name="21" dataDxfId="107">
      <calculatedColumnFormula>IF(AND('Chack &amp; edit  SD sheet'!X4=""),"",'Chack &amp; edit  SD sheet'!X4)</calculatedColumnFormula>
    </tableColumn>
    <tableColumn id="25" name="Column25" dataDxfId="106">
      <calculatedColumnFormula>IFERROR(ROUND(CEILING((X4*50/70),1),0),"")</calculatedColumnFormula>
    </tableColumn>
    <tableColumn id="26" name="Column26" dataDxfId="105">
      <calculatedColumnFormula>IFERROR(IF(OR(G4=""),"",SUM(W4,Y4)),"")</calculatedColumnFormula>
    </tableColumn>
    <tableColumn id="27" name="Column27" dataDxfId="104">
      <calculatedColumnFormula>IF(AND('Chack &amp; edit  SD sheet'!AA4=""),"",'Chack &amp; edit  SD sheet'!AA4)</calculatedColumnFormula>
    </tableColumn>
    <tableColumn id="28" name="Column28" dataDxfId="103">
      <calculatedColumnFormula>IF(AND(Q4=""),"",(ROUND(CEILING((AA4*30/100),1),0)))</calculatedColumnFormula>
    </tableColumn>
    <tableColumn id="29" name="Column29" dataDxfId="102">
      <calculatedColumnFormula>IFERROR(IF(OR(G4=""),"",SUM(Z4,AB4)),"")</calculatedColumnFormula>
    </tableColumn>
    <tableColumn id="30" name="Column30" dataDxfId="101">
      <calculatedColumnFormula>IF(AND('Chack &amp; edit  SD sheet'!AF4=""),"",'Chack &amp; edit  SD sheet'!AF4)</calculatedColumnFormula>
    </tableColumn>
    <tableColumn id="31" name="Column31" dataDxfId="100">
      <calculatedColumnFormula>IF(AND('Chack &amp; edit  SD sheet'!AG4=""),"",'Chack &amp; edit  SD sheet'!AG4)</calculatedColumnFormula>
    </tableColumn>
    <tableColumn id="32" name="Column32" dataDxfId="99">
      <calculatedColumnFormula>IF(AND('Chack &amp; edit  SD sheet'!AH4=""),"",'Chack &amp; edit  SD sheet'!AH4)</calculatedColumnFormula>
    </tableColumn>
    <tableColumn id="33" name="Column33" dataDxfId="98">
      <calculatedColumnFormula>IFERROR(IF(OR(G4=""),"",ROUND(CEILING((SUM(AD4:AF4) * 20 / 30),1), 0)),"")</calculatedColumnFormula>
    </tableColumn>
    <tableColumn id="34" name="23" dataDxfId="97">
      <calculatedColumnFormula>IF(AND('Chack &amp; edit  SD sheet'!AJ4=""),"",'Chack &amp; edit  SD sheet'!AJ4)</calculatedColumnFormula>
    </tableColumn>
    <tableColumn id="35" name="Column35" dataDxfId="96">
      <calculatedColumnFormula>IFERROR(ROUND(CEILING((AH4*50/70),1),0),"")</calculatedColumnFormula>
    </tableColumn>
    <tableColumn id="36" name="Column36" dataDxfId="95">
      <calculatedColumnFormula>IFERROR(IF(OR(G4=""),"",SUM(AG4,AI4)),"")</calculatedColumnFormula>
    </tableColumn>
    <tableColumn id="37" name="Column37" dataDxfId="94">
      <calculatedColumnFormula>IF(AND('Chack &amp; edit  SD sheet'!AM4=""),"",'Chack &amp; edit  SD sheet'!AM4)</calculatedColumnFormula>
    </tableColumn>
    <tableColumn id="38" name="Column38" dataDxfId="93">
      <calculatedColumnFormula>IF(AND(AK4=""),"",ROUND(CEILING((AK4*30/100),1),0))</calculatedColumnFormula>
    </tableColumn>
    <tableColumn id="39" name="Column39" dataDxfId="92">
      <calculatedColumnFormula>IFERROR(IF(OR(G4=""),"",SUM(AJ4,AL4)),"")</calculatedColumnFormula>
    </tableColumn>
    <tableColumn id="40" name="2" dataDxfId="91">
      <calculatedColumnFormula>IF(AND('Chack &amp; edit  SD sheet'!AP4=""),"",'Chack &amp; edit  SD sheet'!AP4)</calculatedColumnFormula>
    </tableColumn>
    <tableColumn id="41" name="0" dataDxfId="90">
      <calculatedColumnFormula>IF(AND('Chack &amp; edit  SD sheet'!AQ4=""),"",'Chack &amp; edit  SD sheet'!AQ4)</calculatedColumnFormula>
    </tableColumn>
    <tableColumn id="42" name="4" dataDxfId="89">
      <calculatedColumnFormula>IF(AND('Chack &amp; edit  SD sheet'!AR4=""),"",'Chack &amp; edit  SD sheet'!AR4)</calculatedColumnFormula>
    </tableColumn>
    <tableColumn id="43" name="Column43" dataDxfId="88">
      <calculatedColumnFormula>IFERROR(IF(OR(G4=""),"",ROUND( CEILING((SUM(AN4:AP4) * 20 / 30),1), 0)),"")</calculatedColumnFormula>
    </tableColumn>
    <tableColumn id="44" name="14" dataDxfId="87">
      <calculatedColumnFormula>IF(AND('Chack &amp; edit  SD sheet'!AT4=""),"",'Chack &amp; edit  SD sheet'!AT4)</calculatedColumnFormula>
    </tableColumn>
    <tableColumn id="45" name="Column45" dataDxfId="86">
      <calculatedColumnFormula>IFERROR(ROUND( CEILING((AR4*50/70),1),0),"")</calculatedColumnFormula>
    </tableColumn>
    <tableColumn id="46" name="Column46" dataDxfId="85">
      <calculatedColumnFormula>IFERROR(IF(OR(G4=""),"",SUM(AQ4,AS4)),"")</calculatedColumnFormula>
    </tableColumn>
    <tableColumn id="47" name="Column47" dataDxfId="84">
      <calculatedColumnFormula>IF(AND('Chack &amp; edit  SD sheet'!AW4=""),"",'Chack &amp; edit  SD sheet'!AW4)</calculatedColumnFormula>
    </tableColumn>
    <tableColumn id="48" name="Column48" dataDxfId="83">
      <calculatedColumnFormula>IF(AND(AU4=""),"",ROUND( CEILING((AU4*30/100),1),0))</calculatedColumnFormula>
    </tableColumn>
    <tableColumn id="49" name="Column49" dataDxfId="82">
      <calculatedColumnFormula>IFERROR(IF(OR(G4=""),"",SUM(AT4,AV4)),"")</calculatedColumnFormula>
    </tableColumn>
    <tableColumn id="50" name="Column50" dataDxfId="81">
      <calculatedColumnFormula>IF(AND('Chack &amp; edit  SD sheet'!AZ4=""),"",'Chack &amp; edit  SD sheet'!AZ4)</calculatedColumnFormula>
    </tableColumn>
    <tableColumn id="51" name="Column51" dataDxfId="80">
      <calculatedColumnFormula>IF(AND('Chack &amp; edit  SD sheet'!BA4=""),"",'Chack &amp; edit  SD sheet'!BA4)</calculatedColumnFormula>
    </tableColumn>
    <tableColumn id="52" name="Column52" dataDxfId="79">
      <calculatedColumnFormula>IF(AND('Chack &amp; edit  SD sheet'!BB4=""),"",'Chack &amp; edit  SD sheet'!BB4)</calculatedColumnFormula>
    </tableColumn>
    <tableColumn id="53" name="Column53" dataDxfId="78">
      <calculatedColumnFormula>IFERROR(IF(OR(G4=""),"",ROUND( CEILING((SUM(AX4:AZ4) * 20 / 30),1), 0)),"")</calculatedColumnFormula>
    </tableColumn>
    <tableColumn id="54" name="20" dataDxfId="77">
      <calculatedColumnFormula>IF(AND('Chack &amp; edit  SD sheet'!BD4=""),"",'Chack &amp; edit  SD sheet'!BD4)</calculatedColumnFormula>
    </tableColumn>
    <tableColumn id="55" name="Column55" dataDxfId="76">
      <calculatedColumnFormula>IFERROR(ROUND(CEILING((BB4*50/70),1),0),"")</calculatedColumnFormula>
    </tableColumn>
    <tableColumn id="56" name="Column56" dataDxfId="75">
      <calculatedColumnFormula>IFERROR(IF(OR(G4=""),"",SUM(BA4,BC4)),"")</calculatedColumnFormula>
    </tableColumn>
    <tableColumn id="57" name="Column57" dataDxfId="74">
      <calculatedColumnFormula>IF(AND('Chack &amp; edit  SD sheet'!BG4=""),"",'Chack &amp; edit  SD sheet'!BG4)</calculatedColumnFormula>
    </tableColumn>
    <tableColumn id="58" name="Column58" dataDxfId="73">
      <calculatedColumnFormula>IF(AND(BE4=""),"",ROUND(CEILING((BE4*30/100),1),0))</calculatedColumnFormula>
    </tableColumn>
    <tableColumn id="59" name="Column59" dataDxfId="72">
      <calculatedColumnFormula>IFERROR(IF(OR(G4=""),"",SUM(BD4,BF4)),"")</calculatedColumnFormula>
    </tableColumn>
    <tableColumn id="80" name="Column10" dataDxfId="71">
      <calculatedColumnFormula>IF(AND('Chack &amp; edit  SD sheet'!BK4=""),"",'Chack &amp; edit  SD sheet'!BK4)</calculatedColumnFormula>
    </tableColumn>
    <tableColumn id="79" name="Column9" dataDxfId="70">
      <calculatedColumnFormula>IF(AND('Chack &amp; edit  SD sheet'!BL4=""),"",'Chack &amp; edit  SD sheet'!BL4)</calculatedColumnFormula>
    </tableColumn>
    <tableColumn id="78" name="Column8" dataDxfId="69">
      <calculatedColumnFormula>IF(AND('Chack &amp; edit  SD sheet'!BM4=""),"",'Chack &amp; edit  SD sheet'!BM4)</calculatedColumnFormula>
    </tableColumn>
    <tableColumn id="77" name="Column7" dataDxfId="68">
      <calculatedColumnFormula>IFERROR(IF(OR(G4=""),"",SUM(BH4,BI4,BJ4)),"")</calculatedColumnFormula>
    </tableColumn>
    <tableColumn id="76" name="Column6" dataDxfId="67">
      <calculatedColumnFormula>IF(AND(BK4=""),"",IF(AND(BK4&gt;=36%*$BK$3),"P",""))</calculatedColumnFormula>
    </tableColumn>
    <tableColumn id="60" name="Column60" dataDxfId="66">
      <calculatedColumnFormula>IF(AND('Chack &amp; edit  SD sheet'!BN4=""),"",'Chack &amp; edit  SD sheet'!BN4)</calculatedColumnFormula>
    </tableColumn>
    <tableColumn id="61" name="Column61" dataDxfId="65">
      <calculatedColumnFormula>IF(AND('Chack &amp; edit  SD sheet'!BO4=""),"",'Chack &amp; edit  SD sheet'!BO4)</calculatedColumnFormula>
    </tableColumn>
    <tableColumn id="62" name="Column62" dataDxfId="64">
      <calculatedColumnFormula>IF(AND('Chack &amp; edit  SD sheet'!BP4=""),"",'Chack &amp; edit  SD sheet'!BP4)</calculatedColumnFormula>
    </tableColumn>
    <tableColumn id="63" name="Column63" dataDxfId="63">
      <calculatedColumnFormula>IFERROR(IF(OR(G4=""),"",ROUND(CEILING((SUM(BM4:BO4) * 20 / 30),1), 0)),"")</calculatedColumnFormula>
    </tableColumn>
    <tableColumn id="64" name="18" dataDxfId="62">
      <calculatedColumnFormula>IF(AND('Chack &amp; edit  SD sheet'!BR4=""),"",'Chack &amp; edit  SD sheet'!BR4)</calculatedColumnFormula>
    </tableColumn>
    <tableColumn id="65" name="Column65" dataDxfId="61">
      <calculatedColumnFormula>IFERROR(ROUND(CEILING((BQ4*50/70),1),0),"")</calculatedColumnFormula>
    </tableColumn>
    <tableColumn id="66" name="Column66" dataDxfId="60">
      <calculatedColumnFormula>IFERROR(IF(OR(G4=""),"",SUM(BP4,BR4)),"")</calculatedColumnFormula>
    </tableColumn>
    <tableColumn id="67" name="Column67" dataDxfId="59">
      <calculatedColumnFormula>IF(AND('Chack &amp; edit  SD sheet'!BU4=""),"",'Chack &amp; edit  SD sheet'!BU4)</calculatedColumnFormula>
    </tableColumn>
    <tableColumn id="68" name="Column68" dataDxfId="58">
      <calculatedColumnFormula>IF(AND(BT4=""),"",ROUND(CEILING((BT4*30/100),1),0))</calculatedColumnFormula>
    </tableColumn>
    <tableColumn id="69" name="Column69" dataDxfId="57">
      <calculatedColumnFormula>IFERROR(IF(OR(G4=""),"",SUM(BS4,BU4)),"")</calculatedColumnFormula>
    </tableColumn>
    <tableColumn id="70" name="Column70" dataDxfId="56">
      <calculatedColumnFormula>IFERROR(IF(OR(G4=""),"",IF(AND(BG4&gt;=BK4),BG4,BK4)+SUM(S4,AC4,AM4,AW4,BV4)),"")</calculatedColumnFormula>
    </tableColumn>
    <tableColumn id="71" name="Column1" headerRowDxfId="55" dataDxfId="54" totalsRowDxfId="53">
      <calculatedColumnFormula>IFERROR(IF(AND(S4=""),"",S4),"")</calculatedColumnFormula>
    </tableColumn>
    <tableColumn id="75" name="Column5" headerRowDxfId="52" dataDxfId="51" totalsRowDxfId="50">
      <calculatedColumnFormula>COUNTIF(J4:L4,"NA")*6.66</calculatedColumnFormula>
    </tableColumn>
    <tableColumn id="74" name="Column4" headerRowDxfId="49" dataDxfId="48" totalsRowDxfId="47">
      <calculatedColumnFormula>(COUNTIF(J4:L4,"ML")*6.66)+(COUNTIF(N4,"ML")*50)+(COUNTIF(R4,"ML")*30)</calculatedColumnFormula>
    </tableColumn>
    <tableColumn id="72" name="Column2" headerRowDxfId="46" dataDxfId="45" totalsRowDxfId="44">
      <calculatedColumnFormula>IF(OR($D4="NSO",$G4=""),"",IF(AND(M4="",O4="",R4=""),"",IF(AND(O4="",R4=""),20-BY4-BZ4,IF(AND(R4=""),70-BY4-BZ4,100-BY4-BZ4))))</calculatedColumnFormula>
    </tableColumn>
    <tableColumn id="73" name="Column3" headerRowDxfId="43" dataDxfId="42" totalsRowDxfId="41">
      <calculatedColumnFormula>IF(OR($D4="NSO",$G4=""),"",IF(OR(M4="AB",O4="ab",R4="AB"),"AB",IF(R4="ML","RE",IF(CA4="","",IF(BX4&gt;=75%*CA4,"D",IF(BX4&gt;=60%*CA4,"I",IF(BX4&gt;=48%*CA4,"II",IF(BX4&gt;=36%*CA4,"III",IF(BX4&gt;=0%*CA4,"P","")))))))))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</sheetPr>
  <dimension ref="A1:AB39"/>
  <sheetViews>
    <sheetView tabSelected="1" workbookViewId="0">
      <selection activeCell="C6" sqref="C6"/>
    </sheetView>
  </sheetViews>
  <sheetFormatPr defaultColWidth="0" defaultRowHeight="15" zeroHeight="1"/>
  <cols>
    <col min="1" max="1" width="6.42578125" style="102" customWidth="1"/>
    <col min="2" max="2" width="45.5703125" style="102" customWidth="1"/>
    <col min="3" max="3" width="69.5703125" style="102" customWidth="1"/>
    <col min="4" max="4" width="4.85546875" style="102" customWidth="1"/>
    <col min="5" max="5" width="21.85546875" style="102" customWidth="1"/>
    <col min="6" max="6" width="27.140625" style="102" customWidth="1"/>
    <col min="7" max="7" width="10.140625" style="102" customWidth="1"/>
    <col min="8" max="8" width="28.5703125" style="102" bestFit="1" customWidth="1"/>
    <col min="9" max="9" width="9.42578125" style="102" customWidth="1"/>
    <col min="10" max="10" width="16.28515625" style="102" hidden="1" customWidth="1"/>
    <col min="11" max="11" width="13.28515625" style="102" hidden="1" customWidth="1"/>
    <col min="12" max="12" width="18.5703125" style="102" hidden="1" customWidth="1"/>
    <col min="13" max="13" width="36.5703125" style="102" hidden="1" customWidth="1"/>
    <col min="14" max="14" width="16.28515625" style="102" hidden="1" customWidth="1"/>
    <col min="15" max="15" width="9" style="102" hidden="1" customWidth="1"/>
    <col min="16" max="16" width="10" style="102" hidden="1" customWidth="1"/>
    <col min="17" max="17" width="14.7109375" style="102" hidden="1" customWidth="1"/>
    <col min="18" max="18" width="23.5703125" style="102" hidden="1" customWidth="1"/>
    <col min="19" max="19" width="20" style="102" hidden="1" customWidth="1"/>
    <col min="20" max="20" width="20.140625" style="102" hidden="1" customWidth="1"/>
    <col min="21" max="21" width="15.7109375" style="102" hidden="1" customWidth="1"/>
    <col min="22" max="22" width="19.140625" style="102" hidden="1" customWidth="1"/>
    <col min="23" max="23" width="23.85546875" style="102" hidden="1" customWidth="1"/>
    <col min="24" max="28" width="24.42578125" style="102" hidden="1" customWidth="1"/>
    <col min="29" max="16384" width="9.140625" style="102" hidden="1"/>
  </cols>
  <sheetData>
    <row r="1" spans="1:9">
      <c r="A1" s="151"/>
      <c r="B1" s="151"/>
      <c r="C1" s="151"/>
      <c r="D1" s="151"/>
      <c r="E1" s="151"/>
      <c r="F1" s="151"/>
      <c r="G1" s="151"/>
      <c r="H1" s="151"/>
      <c r="I1" s="151"/>
    </row>
    <row r="2" spans="1:9">
      <c r="A2" s="151"/>
      <c r="B2" s="152"/>
      <c r="C2" s="152"/>
      <c r="D2" s="152"/>
      <c r="E2" s="152"/>
      <c r="F2" s="152"/>
      <c r="G2" s="152"/>
      <c r="H2" s="152"/>
      <c r="I2" s="151"/>
    </row>
    <row r="3" spans="1:9" ht="26.25">
      <c r="A3" s="151"/>
      <c r="B3" s="152"/>
      <c r="C3" s="153" t="s">
        <v>317</v>
      </c>
      <c r="D3" s="152"/>
      <c r="E3" s="152"/>
      <c r="F3" s="152"/>
      <c r="G3" s="152"/>
      <c r="H3" s="152"/>
      <c r="I3" s="151"/>
    </row>
    <row r="4" spans="1:9" ht="20.25">
      <c r="A4" s="154"/>
      <c r="B4" s="155"/>
      <c r="C4" s="156"/>
      <c r="D4" s="156"/>
      <c r="E4" s="156"/>
      <c r="F4" s="156"/>
      <c r="G4" s="152"/>
      <c r="H4" s="152"/>
      <c r="I4" s="151"/>
    </row>
    <row r="5" spans="1:9" ht="21">
      <c r="A5" s="157"/>
      <c r="B5" s="330" t="s">
        <v>318</v>
      </c>
      <c r="C5" s="331"/>
      <c r="D5" s="332" t="s">
        <v>416</v>
      </c>
      <c r="E5" s="332"/>
      <c r="F5" s="332"/>
      <c r="G5" s="152"/>
      <c r="H5" s="152"/>
      <c r="I5" s="151"/>
    </row>
    <row r="6" spans="1:9" ht="21">
      <c r="A6" s="158"/>
      <c r="B6" s="159" t="s">
        <v>319</v>
      </c>
      <c r="C6" s="161" t="s">
        <v>418</v>
      </c>
      <c r="D6" s="333" t="s">
        <v>281</v>
      </c>
      <c r="E6" s="333"/>
      <c r="F6" s="160" t="s">
        <v>280</v>
      </c>
      <c r="G6" s="152"/>
      <c r="H6" s="152"/>
      <c r="I6" s="151"/>
    </row>
    <row r="7" spans="1:9" ht="21">
      <c r="A7" s="151"/>
      <c r="B7" s="163" t="s">
        <v>321</v>
      </c>
      <c r="C7" s="162" t="s">
        <v>322</v>
      </c>
      <c r="D7" s="333" t="s">
        <v>283</v>
      </c>
      <c r="E7" s="333"/>
      <c r="F7" s="160" t="s">
        <v>282</v>
      </c>
      <c r="G7" s="152"/>
      <c r="H7" s="152"/>
      <c r="I7" s="151"/>
    </row>
    <row r="8" spans="1:9" ht="21">
      <c r="A8" s="151"/>
      <c r="B8" s="163" t="s">
        <v>323</v>
      </c>
      <c r="C8" s="162" t="s">
        <v>282</v>
      </c>
      <c r="D8" s="333" t="s">
        <v>415</v>
      </c>
      <c r="E8" s="333"/>
      <c r="F8" s="160" t="s">
        <v>284</v>
      </c>
      <c r="G8" s="152"/>
      <c r="H8" s="152"/>
      <c r="I8" s="151"/>
    </row>
    <row r="9" spans="1:9" ht="21">
      <c r="A9" s="151"/>
      <c r="B9" s="163" t="s">
        <v>324</v>
      </c>
      <c r="C9" s="162" t="s">
        <v>325</v>
      </c>
      <c r="D9" s="333" t="s">
        <v>286</v>
      </c>
      <c r="E9" s="333"/>
      <c r="F9" s="160" t="s">
        <v>285</v>
      </c>
      <c r="G9" s="152"/>
      <c r="H9" s="152"/>
      <c r="I9" s="151"/>
    </row>
    <row r="10" spans="1:9" ht="21">
      <c r="A10" s="151"/>
      <c r="B10" s="165" t="s">
        <v>326</v>
      </c>
      <c r="C10" s="162">
        <v>9828221487</v>
      </c>
      <c r="D10" s="333" t="s">
        <v>288</v>
      </c>
      <c r="E10" s="333"/>
      <c r="F10" s="160" t="s">
        <v>287</v>
      </c>
      <c r="G10" s="152"/>
      <c r="H10" s="152"/>
      <c r="I10" s="151"/>
    </row>
    <row r="11" spans="1:9" ht="21">
      <c r="A11" s="151"/>
      <c r="B11" s="163" t="s">
        <v>327</v>
      </c>
      <c r="C11" s="162" t="s">
        <v>289</v>
      </c>
      <c r="D11" s="333" t="s">
        <v>290</v>
      </c>
      <c r="E11" s="333"/>
      <c r="F11" s="328" t="s">
        <v>289</v>
      </c>
      <c r="G11" s="152"/>
      <c r="H11" s="152"/>
      <c r="I11" s="151"/>
    </row>
    <row r="12" spans="1:9" ht="21">
      <c r="A12" s="151"/>
      <c r="B12" s="165" t="s">
        <v>328</v>
      </c>
      <c r="C12" s="162" t="s">
        <v>316</v>
      </c>
      <c r="D12" s="333" t="s">
        <v>480</v>
      </c>
      <c r="E12" s="333"/>
      <c r="F12" s="328" t="s">
        <v>481</v>
      </c>
      <c r="G12" s="152"/>
      <c r="H12" s="152"/>
      <c r="I12" s="151"/>
    </row>
    <row r="13" spans="1:9" ht="21">
      <c r="A13" s="151"/>
      <c r="B13" s="163" t="s">
        <v>320</v>
      </c>
      <c r="C13" s="164">
        <v>43931</v>
      </c>
      <c r="D13" s="333"/>
      <c r="E13" s="333"/>
      <c r="F13" s="187"/>
      <c r="G13" s="152"/>
      <c r="H13" s="152"/>
      <c r="I13" s="151"/>
    </row>
    <row r="14" spans="1:9" ht="20.25">
      <c r="A14" s="151"/>
      <c r="B14" s="171" t="s">
        <v>363</v>
      </c>
      <c r="C14" s="172" t="s">
        <v>364</v>
      </c>
      <c r="D14" s="152"/>
      <c r="E14" s="152"/>
      <c r="F14" s="166"/>
      <c r="G14" s="152"/>
      <c r="H14" s="152"/>
      <c r="I14" s="151"/>
    </row>
    <row r="15" spans="1:9" ht="21" thickBot="1">
      <c r="A15" s="151"/>
      <c r="B15" s="171" t="s">
        <v>426</v>
      </c>
      <c r="C15" s="238">
        <v>8200101303</v>
      </c>
      <c r="D15" s="152"/>
      <c r="E15" s="152"/>
      <c r="F15" s="166"/>
      <c r="G15" s="152"/>
      <c r="H15" s="152"/>
      <c r="I15" s="151"/>
    </row>
    <row r="16" spans="1:9" ht="20.25">
      <c r="A16" s="151"/>
      <c r="B16" s="152"/>
      <c r="C16" s="152"/>
      <c r="D16" s="352" t="s">
        <v>472</v>
      </c>
      <c r="E16" s="353"/>
      <c r="F16" s="166"/>
      <c r="G16" s="152"/>
      <c r="H16" s="152"/>
      <c r="I16" s="151"/>
    </row>
    <row r="17" spans="1:9" ht="15" customHeight="1">
      <c r="A17" s="151"/>
      <c r="B17" s="152"/>
      <c r="C17" s="152"/>
      <c r="D17" s="354"/>
      <c r="E17" s="355"/>
      <c r="F17" s="167"/>
      <c r="G17" s="152"/>
      <c r="H17" s="152"/>
      <c r="I17" s="151"/>
    </row>
    <row r="18" spans="1:9" ht="15" customHeight="1">
      <c r="A18" s="151"/>
      <c r="B18" s="152"/>
      <c r="C18" s="152"/>
      <c r="D18" s="354"/>
      <c r="E18" s="355"/>
      <c r="F18" s="152"/>
      <c r="G18" s="152"/>
      <c r="H18" s="152"/>
      <c r="I18" s="151"/>
    </row>
    <row r="19" spans="1:9" ht="15" customHeight="1">
      <c r="A19" s="151"/>
      <c r="B19" s="152"/>
      <c r="C19" s="152"/>
      <c r="D19" s="354"/>
      <c r="E19" s="355"/>
      <c r="F19" s="152"/>
      <c r="G19" s="152"/>
      <c r="H19" s="152"/>
      <c r="I19" s="151"/>
    </row>
    <row r="20" spans="1:9" ht="15" customHeight="1">
      <c r="A20" s="151"/>
      <c r="B20" s="152"/>
      <c r="C20" s="152"/>
      <c r="D20" s="354"/>
      <c r="E20" s="355"/>
      <c r="F20" s="152"/>
      <c r="G20" s="152"/>
      <c r="H20" s="152"/>
      <c r="I20" s="151"/>
    </row>
    <row r="21" spans="1:9" ht="15" customHeight="1" thickBot="1">
      <c r="A21" s="151"/>
      <c r="B21" s="152"/>
      <c r="C21" s="152"/>
      <c r="D21" s="356"/>
      <c r="E21" s="357"/>
      <c r="F21" s="152"/>
      <c r="G21" s="152"/>
      <c r="H21" s="152"/>
      <c r="I21" s="151"/>
    </row>
    <row r="22" spans="1:9" ht="15.75" customHeight="1">
      <c r="A22" s="151"/>
      <c r="B22" s="152"/>
      <c r="C22" s="152"/>
      <c r="D22" s="152"/>
      <c r="E22" s="152"/>
      <c r="F22" s="152"/>
      <c r="G22" s="152"/>
      <c r="H22" s="152"/>
      <c r="I22" s="151"/>
    </row>
    <row r="23" spans="1:9" ht="18.75">
      <c r="A23" s="151"/>
      <c r="B23" s="152"/>
      <c r="C23" s="152"/>
      <c r="D23" s="152"/>
      <c r="E23" s="152"/>
      <c r="F23" s="717"/>
      <c r="G23" s="717"/>
      <c r="H23" s="717"/>
      <c r="I23" s="151"/>
    </row>
    <row r="24" spans="1:9">
      <c r="A24" s="151"/>
      <c r="B24" s="152"/>
      <c r="C24" s="152"/>
      <c r="D24" s="152"/>
      <c r="E24" s="152"/>
      <c r="F24" s="152"/>
      <c r="G24" s="152"/>
      <c r="H24" s="152"/>
      <c r="I24" s="151"/>
    </row>
    <row r="25" spans="1:9" ht="15.75" thickBot="1">
      <c r="A25" s="151"/>
      <c r="B25" s="152"/>
      <c r="C25" s="152"/>
      <c r="D25" s="152"/>
      <c r="E25" s="152"/>
      <c r="F25" s="152"/>
      <c r="G25" s="152"/>
      <c r="H25" s="152"/>
      <c r="I25" s="151"/>
    </row>
    <row r="26" spans="1:9" ht="16.5" customHeight="1">
      <c r="A26" s="151"/>
      <c r="B26" s="712"/>
      <c r="C26" s="712"/>
      <c r="D26" s="152"/>
      <c r="E26" s="334" t="s">
        <v>361</v>
      </c>
      <c r="F26" s="335"/>
      <c r="G26" s="335"/>
      <c r="H26" s="336"/>
      <c r="I26" s="151"/>
    </row>
    <row r="27" spans="1:9" ht="16.5" customHeight="1">
      <c r="A27" s="151"/>
      <c r="B27" s="712"/>
      <c r="C27" s="712"/>
      <c r="D27" s="152"/>
      <c r="E27" s="337"/>
      <c r="F27" s="338"/>
      <c r="G27" s="338"/>
      <c r="H27" s="339"/>
      <c r="I27" s="151"/>
    </row>
    <row r="28" spans="1:9" ht="20.25" customHeight="1">
      <c r="A28" s="151"/>
      <c r="B28" s="713"/>
      <c r="C28" s="713"/>
      <c r="D28" s="152"/>
      <c r="E28" s="337"/>
      <c r="F28" s="338"/>
      <c r="G28" s="338"/>
      <c r="H28" s="339"/>
      <c r="I28" s="151"/>
    </row>
    <row r="29" spans="1:9" ht="16.5" customHeight="1">
      <c r="A29" s="151"/>
      <c r="B29" s="713"/>
      <c r="C29" s="713"/>
      <c r="D29" s="152"/>
      <c r="E29" s="337"/>
      <c r="F29" s="338"/>
      <c r="G29" s="338"/>
      <c r="H29" s="339"/>
      <c r="I29" s="151"/>
    </row>
    <row r="30" spans="1:9" ht="21" customHeight="1">
      <c r="A30" s="151"/>
      <c r="B30" s="714"/>
      <c r="C30" s="714"/>
      <c r="D30" s="152"/>
      <c r="E30" s="337"/>
      <c r="F30" s="338"/>
      <c r="G30" s="338"/>
      <c r="H30" s="339"/>
      <c r="I30" s="151"/>
    </row>
    <row r="31" spans="1:9" ht="15.75" thickBot="1">
      <c r="A31" s="151"/>
      <c r="B31" s="714"/>
      <c r="C31" s="714"/>
      <c r="D31" s="152"/>
      <c r="E31" s="340"/>
      <c r="F31" s="341"/>
      <c r="G31" s="341"/>
      <c r="H31" s="342"/>
      <c r="I31" s="151"/>
    </row>
    <row r="32" spans="1:9" ht="15.75" thickBot="1">
      <c r="A32" s="151"/>
      <c r="B32" s="715"/>
      <c r="C32" s="715"/>
      <c r="D32" s="152"/>
      <c r="E32" s="152"/>
      <c r="F32" s="152"/>
      <c r="G32" s="152"/>
      <c r="H32" s="152"/>
      <c r="I32" s="151"/>
    </row>
    <row r="33" spans="1:9">
      <c r="A33" s="151"/>
      <c r="B33" s="715"/>
      <c r="C33" s="715"/>
      <c r="D33" s="152"/>
      <c r="E33" s="343" t="s">
        <v>362</v>
      </c>
      <c r="F33" s="344"/>
      <c r="G33" s="344"/>
      <c r="H33" s="345"/>
      <c r="I33" s="151"/>
    </row>
    <row r="34" spans="1:9">
      <c r="A34" s="151"/>
      <c r="B34" s="716"/>
      <c r="C34" s="716"/>
      <c r="D34" s="152"/>
      <c r="E34" s="346"/>
      <c r="F34" s="347"/>
      <c r="G34" s="347"/>
      <c r="H34" s="348"/>
      <c r="I34" s="151"/>
    </row>
    <row r="35" spans="1:9" ht="15.75" thickBot="1">
      <c r="A35" s="151"/>
      <c r="B35" s="716"/>
      <c r="C35" s="716"/>
      <c r="D35" s="152"/>
      <c r="E35" s="349"/>
      <c r="F35" s="350"/>
      <c r="G35" s="350"/>
      <c r="H35" s="351"/>
      <c r="I35" s="151"/>
    </row>
    <row r="36" spans="1:9">
      <c r="A36" s="151"/>
      <c r="B36" s="152"/>
      <c r="C36" s="152"/>
      <c r="D36" s="152"/>
      <c r="E36" s="152"/>
      <c r="F36" s="152"/>
      <c r="G36" s="152"/>
      <c r="H36" s="152"/>
      <c r="I36" s="151"/>
    </row>
    <row r="37" spans="1:9" ht="18.75">
      <c r="A37" s="151"/>
      <c r="B37" s="717" t="s">
        <v>329</v>
      </c>
      <c r="C37" s="152"/>
      <c r="D37" s="152"/>
      <c r="E37" s="152"/>
      <c r="F37" s="152"/>
      <c r="G37" s="152"/>
      <c r="H37" s="152"/>
      <c r="I37" s="151"/>
    </row>
    <row r="38" spans="1:9">
      <c r="A38" s="151"/>
      <c r="B38" s="151"/>
      <c r="C38" s="151"/>
      <c r="D38" s="151"/>
      <c r="E38" s="151"/>
      <c r="F38" s="151"/>
      <c r="G38" s="151"/>
      <c r="H38" s="151"/>
      <c r="I38" s="151"/>
    </row>
    <row r="39" spans="1:9"/>
  </sheetData>
  <sheetProtection password="D51A" sheet="1" objects="1" scenarios="1" selectLockedCells="1"/>
  <protectedRanges>
    <protectedRange sqref="D5:E13" name="Range12"/>
    <protectedRange sqref="C4" name="Range11"/>
    <protectedRange sqref="C6" name="Range12_1"/>
    <protectedRange sqref="C7:C13" name="Range12_2"/>
    <protectedRange sqref="C14:C15" name="Range12_3"/>
  </protectedRanges>
  <mergeCells count="18">
    <mergeCell ref="D9:E9"/>
    <mergeCell ref="B34:C35"/>
    <mergeCell ref="E26:H31"/>
    <mergeCell ref="E33:H35"/>
    <mergeCell ref="B26:C27"/>
    <mergeCell ref="B28:C29"/>
    <mergeCell ref="B30:C31"/>
    <mergeCell ref="B32:C33"/>
    <mergeCell ref="D16:E21"/>
    <mergeCell ref="D10:E10"/>
    <mergeCell ref="D11:E11"/>
    <mergeCell ref="D12:E12"/>
    <mergeCell ref="D13:E13"/>
    <mergeCell ref="B5:C5"/>
    <mergeCell ref="D5:F5"/>
    <mergeCell ref="D6:E6"/>
    <mergeCell ref="D7:E7"/>
    <mergeCell ref="D8:E8"/>
  </mergeCells>
  <dataValidations count="10">
    <dataValidation allowBlank="1" showInputMessage="1" showErrorMessage="1" promptTitle="Subject Teacher Name" prompt="Write Here class 9 Sub. Teacher Name " sqref="F6:F13"/>
    <dataValidation allowBlank="1" showErrorMessage="1" sqref="D6:E13"/>
    <dataValidation allowBlank="1" showInputMessage="1" showErrorMessage="1" promptTitle="School Name" prompt="Write in School Name" sqref="C6 C14"/>
    <dataValidation allowBlank="1" showInputMessage="1" showErrorMessage="1" promptTitle="Examine Incharge Name" prompt="write Hare Examine Incharge Name" sqref="C11:C12"/>
    <dataValidation type="list" allowBlank="1" showInputMessage="1" showErrorMessage="1" promptTitle="Medium" prompt="Medium" sqref="C7">
      <formula1>"Hindi , English"</formula1>
    </dataValidation>
    <dataValidation allowBlank="1" showInputMessage="1" showErrorMessage="1" promptTitle="School Semis Code" prompt="Date of Result Dec." sqref="C13"/>
    <dataValidation allowBlank="1" showInputMessage="1" showErrorMessage="1" prompt="Write here Principal Name" sqref="C9"/>
    <dataValidation allowBlank="1" showInputMessage="1" showErrorMessage="1" prompt="Write here Principal Mobile No." sqref="C10"/>
    <dataValidation allowBlank="1" showInputMessage="1" showErrorMessage="1" promptTitle="Class Teacher Name" prompt="Class 9" sqref="C8"/>
    <dataValidation allowBlank="1" showInputMessage="1" showErrorMessage="1" prompt="U-&#10;U-dise Code&#10;" sqref="C15"/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BR23"/>
  <sheetViews>
    <sheetView workbookViewId="0">
      <selection activeCell="E30" sqref="E30"/>
    </sheetView>
  </sheetViews>
  <sheetFormatPr defaultRowHeight="15"/>
  <cols>
    <col min="1" max="16384" width="9.140625" style="324"/>
  </cols>
  <sheetData>
    <row r="1" spans="1:70">
      <c r="A1" s="323" t="s">
        <v>0</v>
      </c>
      <c r="B1" s="323" t="s">
        <v>1</v>
      </c>
      <c r="C1" s="323" t="s">
        <v>2</v>
      </c>
      <c r="D1" s="323" t="s">
        <v>3</v>
      </c>
      <c r="E1" s="323" t="s">
        <v>4</v>
      </c>
      <c r="F1" s="323" t="s">
        <v>5</v>
      </c>
      <c r="G1" s="323" t="s">
        <v>6</v>
      </c>
      <c r="H1" s="323" t="s">
        <v>7</v>
      </c>
      <c r="I1" s="323" t="s">
        <v>8</v>
      </c>
      <c r="J1" s="323" t="s">
        <v>9</v>
      </c>
      <c r="K1" s="323" t="s">
        <v>10</v>
      </c>
      <c r="L1" s="323" t="s">
        <v>11</v>
      </c>
      <c r="M1" s="323" t="s">
        <v>12</v>
      </c>
      <c r="N1" s="323" t="s">
        <v>13</v>
      </c>
      <c r="O1" s="323" t="s">
        <v>14</v>
      </c>
      <c r="P1" s="323" t="s">
        <v>15</v>
      </c>
      <c r="Q1" s="323" t="s">
        <v>16</v>
      </c>
      <c r="R1" s="323" t="s">
        <v>17</v>
      </c>
      <c r="S1" s="323" t="s">
        <v>18</v>
      </c>
      <c r="T1" s="323" t="s">
        <v>19</v>
      </c>
      <c r="U1" s="323" t="s">
        <v>20</v>
      </c>
      <c r="V1" s="323" t="s">
        <v>21</v>
      </c>
      <c r="W1" s="323" t="s">
        <v>22</v>
      </c>
      <c r="X1" s="323" t="s">
        <v>23</v>
      </c>
      <c r="Y1" s="323" t="s">
        <v>24</v>
      </c>
      <c r="Z1" s="323" t="s">
        <v>25</v>
      </c>
      <c r="AA1" s="323" t="s">
        <v>26</v>
      </c>
      <c r="AB1" s="323" t="s">
        <v>27</v>
      </c>
      <c r="AC1" s="323" t="s">
        <v>28</v>
      </c>
      <c r="AD1" s="323" t="s">
        <v>29</v>
      </c>
      <c r="AE1" s="323" t="s">
        <v>30</v>
      </c>
      <c r="AF1" s="323" t="s">
        <v>31</v>
      </c>
      <c r="AG1" s="323" t="s">
        <v>32</v>
      </c>
      <c r="AH1" s="323" t="s">
        <v>33</v>
      </c>
      <c r="AI1" s="323" t="s">
        <v>34</v>
      </c>
      <c r="AJ1" s="323" t="s">
        <v>35</v>
      </c>
      <c r="AK1" s="323" t="s">
        <v>36</v>
      </c>
      <c r="AL1" s="323" t="s">
        <v>37</v>
      </c>
      <c r="AM1" s="323" t="s">
        <v>38</v>
      </c>
      <c r="AN1" s="323" t="s">
        <v>39</v>
      </c>
      <c r="AO1" s="323" t="s">
        <v>40</v>
      </c>
      <c r="AP1" s="323" t="s">
        <v>41</v>
      </c>
      <c r="AQ1" s="323" t="s">
        <v>42</v>
      </c>
      <c r="AR1" s="323" t="s">
        <v>43</v>
      </c>
      <c r="AS1" s="323" t="s">
        <v>44</v>
      </c>
      <c r="AT1" s="323" t="s">
        <v>45</v>
      </c>
      <c r="AU1" s="323" t="s">
        <v>46</v>
      </c>
      <c r="AV1" s="323" t="s">
        <v>47</v>
      </c>
      <c r="AW1" s="323" t="s">
        <v>48</v>
      </c>
      <c r="AX1" s="323" t="s">
        <v>49</v>
      </c>
      <c r="AY1" s="323" t="s">
        <v>50</v>
      </c>
      <c r="AZ1" s="323" t="s">
        <v>51</v>
      </c>
      <c r="BA1" s="323" t="s">
        <v>52</v>
      </c>
      <c r="BB1" s="323" t="s">
        <v>53</v>
      </c>
      <c r="BC1" s="323" t="s">
        <v>54</v>
      </c>
      <c r="BD1" s="323" t="s">
        <v>55</v>
      </c>
      <c r="BE1" s="323" t="s">
        <v>56</v>
      </c>
      <c r="BF1" s="323" t="s">
        <v>57</v>
      </c>
      <c r="BG1" s="323" t="s">
        <v>58</v>
      </c>
      <c r="BH1" s="323" t="s">
        <v>59</v>
      </c>
      <c r="BI1" s="323" t="s">
        <v>60</v>
      </c>
      <c r="BJ1" s="323" t="s">
        <v>61</v>
      </c>
      <c r="BK1" s="323" t="s">
        <v>62</v>
      </c>
      <c r="BL1" s="323" t="s">
        <v>63</v>
      </c>
      <c r="BM1" s="323" t="s">
        <v>64</v>
      </c>
      <c r="BN1" s="323" t="s">
        <v>65</v>
      </c>
      <c r="BO1" s="323" t="s">
        <v>66</v>
      </c>
      <c r="BP1" s="323" t="s">
        <v>67</v>
      </c>
      <c r="BQ1" s="323" t="s">
        <v>68</v>
      </c>
      <c r="BR1" s="323" t="s">
        <v>69</v>
      </c>
    </row>
    <row r="2" spans="1:70">
      <c r="A2" s="358" t="s">
        <v>70</v>
      </c>
      <c r="B2" s="359"/>
      <c r="C2" s="359"/>
      <c r="D2" s="359"/>
      <c r="E2" s="359"/>
      <c r="F2" s="359"/>
      <c r="G2" s="359"/>
      <c r="H2" s="359"/>
      <c r="I2" s="359"/>
      <c r="J2" s="323" t="s">
        <v>71</v>
      </c>
      <c r="K2" s="323" t="s">
        <v>71</v>
      </c>
      <c r="L2" s="323" t="s">
        <v>71</v>
      </c>
      <c r="M2" s="323" t="s">
        <v>72</v>
      </c>
      <c r="N2" s="323" t="s">
        <v>73</v>
      </c>
      <c r="O2" s="323" t="s">
        <v>74</v>
      </c>
      <c r="P2" s="323" t="s">
        <v>73</v>
      </c>
      <c r="Q2" s="323" t="s">
        <v>75</v>
      </c>
      <c r="R2" s="323" t="s">
        <v>76</v>
      </c>
      <c r="S2" s="323" t="s">
        <v>75</v>
      </c>
      <c r="T2" s="323" t="s">
        <v>71</v>
      </c>
      <c r="U2" s="323" t="s">
        <v>71</v>
      </c>
      <c r="V2" s="323" t="s">
        <v>71</v>
      </c>
      <c r="W2" s="323" t="s">
        <v>72</v>
      </c>
      <c r="X2" s="323" t="s">
        <v>73</v>
      </c>
      <c r="Y2" s="323" t="s">
        <v>74</v>
      </c>
      <c r="Z2" s="323" t="s">
        <v>73</v>
      </c>
      <c r="AA2" s="323" t="s">
        <v>75</v>
      </c>
      <c r="AB2" s="323" t="s">
        <v>76</v>
      </c>
      <c r="AC2" s="323" t="s">
        <v>75</v>
      </c>
      <c r="AD2" s="323" t="s">
        <v>71</v>
      </c>
      <c r="AE2" s="323" t="s">
        <v>71</v>
      </c>
      <c r="AF2" s="323" t="s">
        <v>71</v>
      </c>
      <c r="AG2" s="323" t="s">
        <v>72</v>
      </c>
      <c r="AH2" s="323" t="s">
        <v>73</v>
      </c>
      <c r="AI2" s="323" t="s">
        <v>74</v>
      </c>
      <c r="AJ2" s="323" t="s">
        <v>73</v>
      </c>
      <c r="AK2" s="323" t="s">
        <v>75</v>
      </c>
      <c r="AL2" s="323" t="s">
        <v>76</v>
      </c>
      <c r="AM2" s="323" t="s">
        <v>75</v>
      </c>
      <c r="AN2" s="323" t="s">
        <v>71</v>
      </c>
      <c r="AO2" s="323" t="s">
        <v>71</v>
      </c>
      <c r="AP2" s="323" t="s">
        <v>71</v>
      </c>
      <c r="AQ2" s="323" t="s">
        <v>72</v>
      </c>
      <c r="AR2" s="323" t="s">
        <v>73</v>
      </c>
      <c r="AS2" s="323" t="s">
        <v>74</v>
      </c>
      <c r="AT2" s="323" t="s">
        <v>73</v>
      </c>
      <c r="AU2" s="323" t="s">
        <v>75</v>
      </c>
      <c r="AV2" s="323" t="s">
        <v>76</v>
      </c>
      <c r="AW2" s="323" t="s">
        <v>75</v>
      </c>
      <c r="AX2" s="323" t="s">
        <v>71</v>
      </c>
      <c r="AY2" s="323" t="s">
        <v>71</v>
      </c>
      <c r="AZ2" s="323" t="s">
        <v>71</v>
      </c>
      <c r="BA2" s="323" t="s">
        <v>72</v>
      </c>
      <c r="BB2" s="323" t="s">
        <v>73</v>
      </c>
      <c r="BC2" s="323" t="s">
        <v>74</v>
      </c>
      <c r="BD2" s="323" t="s">
        <v>73</v>
      </c>
      <c r="BE2" s="323" t="s">
        <v>75</v>
      </c>
      <c r="BF2" s="323" t="s">
        <v>76</v>
      </c>
      <c r="BG2" s="323" t="s">
        <v>75</v>
      </c>
      <c r="BH2" s="323" t="s">
        <v>71</v>
      </c>
      <c r="BI2" s="323" t="s">
        <v>71</v>
      </c>
      <c r="BJ2" s="323" t="s">
        <v>71</v>
      </c>
      <c r="BK2" s="323" t="s">
        <v>72</v>
      </c>
      <c r="BL2" s="323" t="s">
        <v>73</v>
      </c>
      <c r="BM2" s="323" t="s">
        <v>74</v>
      </c>
      <c r="BN2" s="323" t="s">
        <v>73</v>
      </c>
      <c r="BO2" s="323" t="s">
        <v>75</v>
      </c>
      <c r="BP2" s="323" t="s">
        <v>76</v>
      </c>
      <c r="BQ2" s="323" t="s">
        <v>75</v>
      </c>
      <c r="BR2" s="323" t="s">
        <v>77</v>
      </c>
    </row>
    <row r="3" spans="1:70">
      <c r="A3" s="324">
        <v>1</v>
      </c>
      <c r="B3" s="324" t="s">
        <v>78</v>
      </c>
      <c r="C3" s="324" t="s">
        <v>79</v>
      </c>
      <c r="D3" s="324">
        <v>901</v>
      </c>
      <c r="E3" s="324">
        <v>260</v>
      </c>
      <c r="F3" s="324" t="s">
        <v>80</v>
      </c>
      <c r="G3" s="324" t="s">
        <v>81</v>
      </c>
      <c r="H3" s="324" t="s">
        <v>82</v>
      </c>
      <c r="I3" s="324" t="s">
        <v>83</v>
      </c>
      <c r="J3" s="324">
        <v>5</v>
      </c>
      <c r="K3" s="324">
        <v>3</v>
      </c>
      <c r="L3" s="324">
        <v>6</v>
      </c>
      <c r="M3" s="324">
        <f t="shared" ref="M3:M22" si="0">ROUND(CEILING((SUM(J3:L3) * 20 / 30),1), 0)</f>
        <v>10</v>
      </c>
      <c r="N3" s="324">
        <v>25</v>
      </c>
      <c r="O3" s="324">
        <f t="shared" ref="O3:O22" si="1">ROUND(CEILING((N3*50/70),1),0)</f>
        <v>18</v>
      </c>
      <c r="P3" s="324">
        <f t="shared" ref="P3:P22" si="2">SUM(M3,O3)</f>
        <v>28</v>
      </c>
      <c r="R3" s="324">
        <f t="shared" ref="R3:R22" si="3">ROUND(CEILING((Q3*30/100),1),0)</f>
        <v>0</v>
      </c>
      <c r="S3" s="324">
        <f t="shared" ref="S3:S22" si="4">SUM(P3,R3)</f>
        <v>28</v>
      </c>
      <c r="T3" s="324">
        <v>5</v>
      </c>
      <c r="U3" s="324">
        <v>5</v>
      </c>
      <c r="V3" s="324">
        <v>7</v>
      </c>
      <c r="W3" s="324">
        <f t="shared" ref="W3:W22" si="5">ROUND(CEILING((SUM(T3:V3) * 20 / 30),1), 0)</f>
        <v>12</v>
      </c>
      <c r="X3" s="324">
        <v>21</v>
      </c>
      <c r="Y3" s="324">
        <f t="shared" ref="Y3:Y22" si="6">ROUND(CEILING((X3*50/70),1),0)</f>
        <v>15</v>
      </c>
      <c r="Z3" s="324">
        <f t="shared" ref="Z3:Z22" si="7">SUM(W3,Y3)</f>
        <v>27</v>
      </c>
      <c r="AB3" s="324">
        <f t="shared" ref="AB3:AB22" si="8">ROUND(CEILING((AA3*30/100),1),0)</f>
        <v>0</v>
      </c>
      <c r="AC3" s="324">
        <f t="shared" ref="AC3:AC22" si="9">SUM(Z3,AB3)</f>
        <v>27</v>
      </c>
      <c r="AD3" s="324">
        <v>1</v>
      </c>
      <c r="AE3" s="324">
        <v>5</v>
      </c>
      <c r="AF3" s="324">
        <v>1</v>
      </c>
      <c r="AG3" s="324">
        <f t="shared" ref="AG3:AG22" si="10">ROUND(CEILING((SUM(AD3:AF3) * 20 / 30),1), 0)</f>
        <v>5</v>
      </c>
      <c r="AH3" s="324">
        <v>23</v>
      </c>
      <c r="AI3" s="324">
        <f t="shared" ref="AI3:AI22" si="11">ROUND(CEILING((AH3*50/70),1),0)</f>
        <v>17</v>
      </c>
      <c r="AJ3" s="324">
        <f t="shared" ref="AJ3:AJ22" si="12">SUM(AG3,AI3)</f>
        <v>22</v>
      </c>
      <c r="AL3" s="324">
        <f t="shared" ref="AL3:AL22" si="13">ROUND(CEILING((AK3*30/100),1),0)</f>
        <v>0</v>
      </c>
      <c r="AM3" s="324">
        <f t="shared" ref="AM3:AM22" si="14">SUM(AJ3,AL3)</f>
        <v>22</v>
      </c>
      <c r="AN3" s="324">
        <v>2</v>
      </c>
      <c r="AO3" s="324">
        <v>0</v>
      </c>
      <c r="AP3" s="324">
        <v>4</v>
      </c>
      <c r="AQ3" s="324">
        <f t="shared" ref="AQ3:AQ22" si="15">ROUND( CEILING((SUM(AN3:AP3) * 20 / 30),1), 0)</f>
        <v>4</v>
      </c>
      <c r="AR3" s="324">
        <v>14</v>
      </c>
      <c r="AS3" s="324">
        <f t="shared" ref="AS3:AS22" si="16">ROUND( CEILING((AR3*50/70),1),0)</f>
        <v>10</v>
      </c>
      <c r="AT3" s="324">
        <f t="shared" ref="AT3:AT22" si="17">SUM(AQ3,AS3)</f>
        <v>14</v>
      </c>
      <c r="AV3" s="324">
        <f t="shared" ref="AV3:AV22" si="18">ROUND( CEILING((AU3*30/100),1),0)</f>
        <v>0</v>
      </c>
      <c r="AW3" s="324">
        <f t="shared" ref="AW3:AW22" si="19">SUM(AT3,AV3)</f>
        <v>14</v>
      </c>
      <c r="AX3" s="324">
        <v>4</v>
      </c>
      <c r="AY3" s="324">
        <v>6</v>
      </c>
      <c r="AZ3" s="324">
        <v>6</v>
      </c>
      <c r="BA3" s="324">
        <f t="shared" ref="BA3:BA22" si="20">ROUND( CEILING((SUM(AX3:AZ3) * 20 / 30),1), 0)</f>
        <v>11</v>
      </c>
      <c r="BB3" s="324">
        <v>20</v>
      </c>
      <c r="BC3" s="324">
        <f t="shared" ref="BC3:BC22" si="21">ROUND(CEILING((BB3*50/70),1),0)</f>
        <v>15</v>
      </c>
      <c r="BD3" s="324">
        <f t="shared" ref="BD3:BD22" si="22">SUM(BA3,BC3)</f>
        <v>26</v>
      </c>
      <c r="BF3" s="324">
        <f t="shared" ref="BF3:BF22" si="23">ROUND(CEILING((BE3*30/100),1),0)</f>
        <v>0</v>
      </c>
      <c r="BG3" s="324">
        <f t="shared" ref="BG3:BG22" si="24">SUM(BD3,BF3)</f>
        <v>26</v>
      </c>
      <c r="BH3" s="324">
        <v>2</v>
      </c>
      <c r="BI3" s="324">
        <v>4</v>
      </c>
      <c r="BJ3" s="324">
        <v>5</v>
      </c>
      <c r="BK3" s="324">
        <f t="shared" ref="BK3:BK22" si="25">ROUND(CEILING((SUM(BH3:BJ3) * 20 / 30),1), 0)</f>
        <v>8</v>
      </c>
      <c r="BL3" s="324">
        <v>18</v>
      </c>
      <c r="BM3" s="324">
        <f t="shared" ref="BM3:BM22" si="26">ROUND(CEILING((BL3*50/70),1),0)</f>
        <v>13</v>
      </c>
      <c r="BN3" s="324">
        <f t="shared" ref="BN3:BN22" si="27">SUM(BK3,BM3)</f>
        <v>21</v>
      </c>
      <c r="BP3" s="324">
        <f t="shared" ref="BP3:BP22" si="28">ROUND(CEILING((BO3*30/100),1),0)</f>
        <v>0</v>
      </c>
      <c r="BQ3" s="324">
        <f t="shared" ref="BQ3:BQ22" si="29">SUM(BN3,BP3)</f>
        <v>21</v>
      </c>
      <c r="BR3" s="324">
        <f t="shared" ref="BR3:BR22" si="30">SUM(S3,AC3,AM3,AW3,BG3,BQ3)</f>
        <v>138</v>
      </c>
    </row>
    <row r="4" spans="1:70">
      <c r="A4" s="324">
        <v>2</v>
      </c>
      <c r="B4" s="324" t="s">
        <v>78</v>
      </c>
      <c r="C4" s="324" t="s">
        <v>79</v>
      </c>
      <c r="D4" s="324">
        <v>902</v>
      </c>
      <c r="E4" s="324">
        <v>142</v>
      </c>
      <c r="F4" s="324" t="s">
        <v>84</v>
      </c>
      <c r="G4" s="324" t="s">
        <v>85</v>
      </c>
      <c r="H4" s="324" t="s">
        <v>86</v>
      </c>
      <c r="I4" s="324" t="s">
        <v>87</v>
      </c>
      <c r="J4" s="324">
        <v>0</v>
      </c>
      <c r="K4" s="324">
        <v>2</v>
      </c>
      <c r="L4" s="324">
        <v>0</v>
      </c>
      <c r="M4" s="324">
        <f t="shared" si="0"/>
        <v>2</v>
      </c>
      <c r="N4" s="324">
        <v>20</v>
      </c>
      <c r="O4" s="324">
        <f t="shared" si="1"/>
        <v>15</v>
      </c>
      <c r="P4" s="324">
        <f t="shared" si="2"/>
        <v>17</v>
      </c>
      <c r="R4" s="324">
        <f t="shared" si="3"/>
        <v>0</v>
      </c>
      <c r="S4" s="324">
        <f t="shared" si="4"/>
        <v>17</v>
      </c>
      <c r="T4" s="324">
        <v>3</v>
      </c>
      <c r="U4" s="324">
        <v>3</v>
      </c>
      <c r="V4" s="324">
        <v>4</v>
      </c>
      <c r="W4" s="324">
        <f t="shared" si="5"/>
        <v>7</v>
      </c>
      <c r="X4" s="324">
        <v>10</v>
      </c>
      <c r="Y4" s="324">
        <f t="shared" si="6"/>
        <v>8</v>
      </c>
      <c r="Z4" s="324">
        <f t="shared" si="7"/>
        <v>15</v>
      </c>
      <c r="AB4" s="324">
        <f t="shared" si="8"/>
        <v>0</v>
      </c>
      <c r="AC4" s="324">
        <f t="shared" si="9"/>
        <v>15</v>
      </c>
      <c r="AD4" s="324">
        <v>1</v>
      </c>
      <c r="AE4" s="324">
        <v>4</v>
      </c>
      <c r="AF4" s="324">
        <v>2</v>
      </c>
      <c r="AG4" s="324">
        <f t="shared" si="10"/>
        <v>5</v>
      </c>
      <c r="AH4" s="324">
        <v>26</v>
      </c>
      <c r="AI4" s="324">
        <f t="shared" si="11"/>
        <v>19</v>
      </c>
      <c r="AJ4" s="324">
        <f t="shared" si="12"/>
        <v>24</v>
      </c>
      <c r="AL4" s="324">
        <f t="shared" si="13"/>
        <v>0</v>
      </c>
      <c r="AM4" s="324">
        <f t="shared" si="14"/>
        <v>24</v>
      </c>
      <c r="AN4" s="324">
        <v>2</v>
      </c>
      <c r="AO4" s="324">
        <v>0</v>
      </c>
      <c r="AP4" s="324">
        <v>4</v>
      </c>
      <c r="AQ4" s="324">
        <f t="shared" si="15"/>
        <v>4</v>
      </c>
      <c r="AR4" s="324">
        <v>14</v>
      </c>
      <c r="AS4" s="324">
        <f t="shared" si="16"/>
        <v>10</v>
      </c>
      <c r="AT4" s="324">
        <f t="shared" si="17"/>
        <v>14</v>
      </c>
      <c r="AV4" s="324">
        <f t="shared" si="18"/>
        <v>0</v>
      </c>
      <c r="AW4" s="324">
        <f t="shared" si="19"/>
        <v>14</v>
      </c>
      <c r="AX4" s="324">
        <v>2</v>
      </c>
      <c r="AY4" s="324">
        <v>2</v>
      </c>
      <c r="AZ4" s="324">
        <v>4</v>
      </c>
      <c r="BA4" s="324">
        <f t="shared" si="20"/>
        <v>6</v>
      </c>
      <c r="BB4" s="324">
        <v>15</v>
      </c>
      <c r="BC4" s="324">
        <f t="shared" si="21"/>
        <v>11</v>
      </c>
      <c r="BD4" s="324">
        <f t="shared" si="22"/>
        <v>17</v>
      </c>
      <c r="BF4" s="324">
        <f t="shared" si="23"/>
        <v>0</v>
      </c>
      <c r="BG4" s="324">
        <f t="shared" si="24"/>
        <v>17</v>
      </c>
      <c r="BH4" s="324">
        <v>1</v>
      </c>
      <c r="BI4" s="324">
        <v>4</v>
      </c>
      <c r="BJ4" s="324">
        <v>5</v>
      </c>
      <c r="BK4" s="324">
        <f t="shared" si="25"/>
        <v>7</v>
      </c>
      <c r="BL4" s="324">
        <v>17</v>
      </c>
      <c r="BM4" s="324">
        <f t="shared" si="26"/>
        <v>13</v>
      </c>
      <c r="BN4" s="324">
        <f t="shared" si="27"/>
        <v>20</v>
      </c>
      <c r="BP4" s="324">
        <f t="shared" si="28"/>
        <v>0</v>
      </c>
      <c r="BQ4" s="324">
        <f t="shared" si="29"/>
        <v>20</v>
      </c>
      <c r="BR4" s="324">
        <f t="shared" si="30"/>
        <v>107</v>
      </c>
    </row>
    <row r="5" spans="1:70">
      <c r="A5" s="324">
        <v>3</v>
      </c>
      <c r="B5" s="324" t="s">
        <v>78</v>
      </c>
      <c r="C5" s="324" t="s">
        <v>88</v>
      </c>
      <c r="D5" s="324">
        <v>903</v>
      </c>
      <c r="E5" s="324">
        <v>140</v>
      </c>
      <c r="F5" s="324" t="s">
        <v>89</v>
      </c>
      <c r="G5" s="324" t="s">
        <v>90</v>
      </c>
      <c r="H5" s="324" t="s">
        <v>91</v>
      </c>
      <c r="I5" s="324" t="s">
        <v>92</v>
      </c>
      <c r="J5" s="324">
        <v>9</v>
      </c>
      <c r="K5" s="324">
        <v>3</v>
      </c>
      <c r="L5" s="324">
        <v>5</v>
      </c>
      <c r="M5" s="324">
        <f t="shared" si="0"/>
        <v>12</v>
      </c>
      <c r="N5" s="324">
        <v>26</v>
      </c>
      <c r="O5" s="324">
        <f t="shared" si="1"/>
        <v>19</v>
      </c>
      <c r="P5" s="324">
        <f t="shared" si="2"/>
        <v>31</v>
      </c>
      <c r="R5" s="324">
        <f t="shared" si="3"/>
        <v>0</v>
      </c>
      <c r="S5" s="324">
        <f t="shared" si="4"/>
        <v>31</v>
      </c>
      <c r="T5" s="324">
        <v>6</v>
      </c>
      <c r="U5" s="324">
        <v>2</v>
      </c>
      <c r="V5" s="324">
        <v>5</v>
      </c>
      <c r="W5" s="324">
        <f t="shared" si="5"/>
        <v>9</v>
      </c>
      <c r="X5" s="324">
        <v>13</v>
      </c>
      <c r="Y5" s="324">
        <f t="shared" si="6"/>
        <v>10</v>
      </c>
      <c r="Z5" s="324">
        <f t="shared" si="7"/>
        <v>19</v>
      </c>
      <c r="AB5" s="324">
        <f t="shared" si="8"/>
        <v>0</v>
      </c>
      <c r="AC5" s="324">
        <f t="shared" si="9"/>
        <v>19</v>
      </c>
      <c r="AD5" s="324">
        <v>5</v>
      </c>
      <c r="AE5" s="324">
        <v>5</v>
      </c>
      <c r="AF5" s="324">
        <v>3</v>
      </c>
      <c r="AG5" s="324">
        <f t="shared" si="10"/>
        <v>9</v>
      </c>
      <c r="AH5" s="324">
        <v>20</v>
      </c>
      <c r="AI5" s="324">
        <f t="shared" si="11"/>
        <v>15</v>
      </c>
      <c r="AJ5" s="324">
        <f t="shared" si="12"/>
        <v>24</v>
      </c>
      <c r="AL5" s="324">
        <f t="shared" si="13"/>
        <v>0</v>
      </c>
      <c r="AM5" s="324">
        <f t="shared" si="14"/>
        <v>24</v>
      </c>
      <c r="AN5" s="324">
        <v>5</v>
      </c>
      <c r="AO5" s="324">
        <v>3</v>
      </c>
      <c r="AP5" s="324">
        <v>4</v>
      </c>
      <c r="AQ5" s="324">
        <f t="shared" si="15"/>
        <v>8</v>
      </c>
      <c r="AR5" s="324">
        <v>20</v>
      </c>
      <c r="AS5" s="324">
        <f t="shared" si="16"/>
        <v>15</v>
      </c>
      <c r="AT5" s="324">
        <f t="shared" si="17"/>
        <v>23</v>
      </c>
      <c r="AV5" s="324">
        <f t="shared" si="18"/>
        <v>0</v>
      </c>
      <c r="AW5" s="324">
        <f t="shared" si="19"/>
        <v>23</v>
      </c>
      <c r="AX5" s="324">
        <v>4</v>
      </c>
      <c r="AY5" s="324">
        <v>6</v>
      </c>
      <c r="AZ5" s="324">
        <v>6</v>
      </c>
      <c r="BA5" s="324">
        <f t="shared" si="20"/>
        <v>11</v>
      </c>
      <c r="BB5" s="324">
        <v>24</v>
      </c>
      <c r="BC5" s="324">
        <f t="shared" si="21"/>
        <v>18</v>
      </c>
      <c r="BD5" s="324">
        <f t="shared" si="22"/>
        <v>29</v>
      </c>
      <c r="BF5" s="324">
        <f t="shared" si="23"/>
        <v>0</v>
      </c>
      <c r="BG5" s="324">
        <f t="shared" si="24"/>
        <v>29</v>
      </c>
      <c r="BH5" s="324">
        <v>1</v>
      </c>
      <c r="BI5" s="324">
        <v>4</v>
      </c>
      <c r="BJ5" s="324">
        <v>5</v>
      </c>
      <c r="BK5" s="324">
        <f t="shared" si="25"/>
        <v>7</v>
      </c>
      <c r="BL5" s="324">
        <v>18</v>
      </c>
      <c r="BM5" s="324">
        <f t="shared" si="26"/>
        <v>13</v>
      </c>
      <c r="BN5" s="324">
        <f t="shared" si="27"/>
        <v>20</v>
      </c>
      <c r="BP5" s="324">
        <f t="shared" si="28"/>
        <v>0</v>
      </c>
      <c r="BQ5" s="324">
        <f t="shared" si="29"/>
        <v>20</v>
      </c>
      <c r="BR5" s="324">
        <f t="shared" si="30"/>
        <v>146</v>
      </c>
    </row>
    <row r="6" spans="1:70">
      <c r="A6" s="324">
        <v>4</v>
      </c>
      <c r="B6" s="324" t="s">
        <v>93</v>
      </c>
      <c r="C6" s="324" t="s">
        <v>88</v>
      </c>
      <c r="D6" s="324">
        <v>904</v>
      </c>
      <c r="E6" s="324">
        <v>162</v>
      </c>
      <c r="F6" s="324" t="s">
        <v>94</v>
      </c>
      <c r="G6" s="324" t="s">
        <v>95</v>
      </c>
      <c r="H6" s="324" t="s">
        <v>96</v>
      </c>
      <c r="I6" s="324" t="s">
        <v>87</v>
      </c>
      <c r="J6" s="324">
        <v>3</v>
      </c>
      <c r="K6" s="324">
        <v>3</v>
      </c>
      <c r="L6" s="324">
        <v>4</v>
      </c>
      <c r="M6" s="324">
        <f t="shared" si="0"/>
        <v>7</v>
      </c>
      <c r="N6" s="324">
        <v>15</v>
      </c>
      <c r="O6" s="324">
        <f t="shared" si="1"/>
        <v>11</v>
      </c>
      <c r="P6" s="324">
        <f t="shared" si="2"/>
        <v>18</v>
      </c>
      <c r="R6" s="324">
        <f t="shared" si="3"/>
        <v>0</v>
      </c>
      <c r="S6" s="324">
        <f t="shared" si="4"/>
        <v>18</v>
      </c>
      <c r="T6" s="324">
        <v>5</v>
      </c>
      <c r="U6" s="324">
        <v>3</v>
      </c>
      <c r="V6" s="324">
        <v>8</v>
      </c>
      <c r="W6" s="324">
        <f t="shared" si="5"/>
        <v>11</v>
      </c>
      <c r="X6" s="324">
        <v>13</v>
      </c>
      <c r="Y6" s="324">
        <f t="shared" si="6"/>
        <v>10</v>
      </c>
      <c r="Z6" s="324">
        <f t="shared" si="7"/>
        <v>21</v>
      </c>
      <c r="AB6" s="324">
        <f t="shared" si="8"/>
        <v>0</v>
      </c>
      <c r="AC6" s="324">
        <f t="shared" si="9"/>
        <v>21</v>
      </c>
      <c r="AD6" s="324">
        <v>2</v>
      </c>
      <c r="AE6" s="324">
        <v>3</v>
      </c>
      <c r="AF6" s="324">
        <v>2</v>
      </c>
      <c r="AG6" s="324">
        <f t="shared" si="10"/>
        <v>5</v>
      </c>
      <c r="AH6" s="324">
        <v>20</v>
      </c>
      <c r="AI6" s="324">
        <f t="shared" si="11"/>
        <v>15</v>
      </c>
      <c r="AJ6" s="324">
        <f t="shared" si="12"/>
        <v>20</v>
      </c>
      <c r="AL6" s="324">
        <f t="shared" si="13"/>
        <v>0</v>
      </c>
      <c r="AM6" s="324">
        <f t="shared" si="14"/>
        <v>20</v>
      </c>
      <c r="AN6" s="324">
        <v>3</v>
      </c>
      <c r="AO6" s="324">
        <v>2</v>
      </c>
      <c r="AP6" s="324">
        <v>5</v>
      </c>
      <c r="AQ6" s="324">
        <f t="shared" si="15"/>
        <v>7</v>
      </c>
      <c r="AR6" s="324">
        <v>35</v>
      </c>
      <c r="AS6" s="324">
        <f t="shared" si="16"/>
        <v>25</v>
      </c>
      <c r="AT6" s="324">
        <f t="shared" si="17"/>
        <v>32</v>
      </c>
      <c r="AV6" s="324">
        <f t="shared" si="18"/>
        <v>0</v>
      </c>
      <c r="AW6" s="324">
        <f t="shared" si="19"/>
        <v>32</v>
      </c>
      <c r="AX6" s="324">
        <v>3</v>
      </c>
      <c r="AY6" s="324">
        <v>7</v>
      </c>
      <c r="AZ6" s="324">
        <v>7</v>
      </c>
      <c r="BA6" s="324">
        <f t="shared" si="20"/>
        <v>12</v>
      </c>
      <c r="BB6" s="324">
        <v>25</v>
      </c>
      <c r="BC6" s="324">
        <f t="shared" si="21"/>
        <v>18</v>
      </c>
      <c r="BD6" s="324">
        <f t="shared" si="22"/>
        <v>30</v>
      </c>
      <c r="BF6" s="324">
        <f t="shared" si="23"/>
        <v>0</v>
      </c>
      <c r="BG6" s="324">
        <f t="shared" si="24"/>
        <v>30</v>
      </c>
      <c r="BH6" s="324">
        <v>4</v>
      </c>
      <c r="BI6" s="324">
        <v>5</v>
      </c>
      <c r="BJ6" s="324">
        <v>5</v>
      </c>
      <c r="BK6" s="324">
        <f t="shared" si="25"/>
        <v>10</v>
      </c>
      <c r="BL6" s="324">
        <v>20</v>
      </c>
      <c r="BM6" s="324">
        <f t="shared" si="26"/>
        <v>15</v>
      </c>
      <c r="BN6" s="324">
        <f t="shared" si="27"/>
        <v>25</v>
      </c>
      <c r="BP6" s="324">
        <f t="shared" si="28"/>
        <v>0</v>
      </c>
      <c r="BQ6" s="324">
        <f t="shared" si="29"/>
        <v>25</v>
      </c>
      <c r="BR6" s="324">
        <f t="shared" si="30"/>
        <v>146</v>
      </c>
    </row>
    <row r="7" spans="1:70">
      <c r="A7" s="324">
        <v>5</v>
      </c>
      <c r="B7" s="324" t="s">
        <v>97</v>
      </c>
      <c r="C7" s="324" t="s">
        <v>88</v>
      </c>
      <c r="D7" s="324">
        <v>905</v>
      </c>
      <c r="E7" s="324">
        <v>144</v>
      </c>
      <c r="F7" s="324" t="s">
        <v>98</v>
      </c>
      <c r="G7" s="324" t="s">
        <v>99</v>
      </c>
      <c r="H7" s="324" t="s">
        <v>100</v>
      </c>
      <c r="I7" s="324" t="s">
        <v>101</v>
      </c>
      <c r="J7" s="324">
        <v>4</v>
      </c>
      <c r="K7" s="324">
        <v>3</v>
      </c>
      <c r="L7" s="324">
        <v>5</v>
      </c>
      <c r="M7" s="324">
        <f t="shared" si="0"/>
        <v>8</v>
      </c>
      <c r="N7" s="324">
        <v>13</v>
      </c>
      <c r="O7" s="324">
        <f t="shared" si="1"/>
        <v>10</v>
      </c>
      <c r="P7" s="324">
        <f t="shared" si="2"/>
        <v>18</v>
      </c>
      <c r="R7" s="324">
        <f t="shared" si="3"/>
        <v>0</v>
      </c>
      <c r="S7" s="324">
        <f t="shared" si="4"/>
        <v>18</v>
      </c>
      <c r="T7" s="324">
        <v>4</v>
      </c>
      <c r="U7" s="324">
        <v>4</v>
      </c>
      <c r="V7" s="324">
        <v>8</v>
      </c>
      <c r="W7" s="324">
        <f t="shared" si="5"/>
        <v>11</v>
      </c>
      <c r="X7" s="324">
        <v>9</v>
      </c>
      <c r="Y7" s="324">
        <f t="shared" si="6"/>
        <v>7</v>
      </c>
      <c r="Z7" s="324">
        <f t="shared" si="7"/>
        <v>18</v>
      </c>
      <c r="AB7" s="324">
        <f t="shared" si="8"/>
        <v>0</v>
      </c>
      <c r="AC7" s="324">
        <f t="shared" si="9"/>
        <v>18</v>
      </c>
      <c r="AD7" s="324">
        <v>6</v>
      </c>
      <c r="AE7" s="324">
        <v>5</v>
      </c>
      <c r="AF7" s="324">
        <v>3</v>
      </c>
      <c r="AG7" s="324">
        <f t="shared" si="10"/>
        <v>10</v>
      </c>
      <c r="AH7" s="324">
        <v>16</v>
      </c>
      <c r="AI7" s="324">
        <f t="shared" si="11"/>
        <v>12</v>
      </c>
      <c r="AJ7" s="324">
        <f t="shared" si="12"/>
        <v>22</v>
      </c>
      <c r="AL7" s="324">
        <f t="shared" si="13"/>
        <v>0</v>
      </c>
      <c r="AM7" s="324">
        <f t="shared" si="14"/>
        <v>22</v>
      </c>
      <c r="AN7" s="324">
        <v>4</v>
      </c>
      <c r="AO7" s="324">
        <v>2</v>
      </c>
      <c r="AP7" s="324">
        <v>4</v>
      </c>
      <c r="AQ7" s="324">
        <f t="shared" si="15"/>
        <v>7</v>
      </c>
      <c r="AR7" s="324">
        <v>21</v>
      </c>
      <c r="AS7" s="324">
        <f t="shared" si="16"/>
        <v>15</v>
      </c>
      <c r="AT7" s="324">
        <f t="shared" si="17"/>
        <v>22</v>
      </c>
      <c r="AV7" s="324">
        <f t="shared" si="18"/>
        <v>0</v>
      </c>
      <c r="AW7" s="324">
        <f t="shared" si="19"/>
        <v>22</v>
      </c>
      <c r="AX7" s="324">
        <v>6</v>
      </c>
      <c r="AY7" s="324">
        <v>6</v>
      </c>
      <c r="AZ7" s="324">
        <v>6</v>
      </c>
      <c r="BA7" s="324">
        <f t="shared" si="20"/>
        <v>12</v>
      </c>
      <c r="BB7" s="324">
        <v>13</v>
      </c>
      <c r="BC7" s="324">
        <f t="shared" si="21"/>
        <v>10</v>
      </c>
      <c r="BD7" s="324">
        <f t="shared" si="22"/>
        <v>22</v>
      </c>
      <c r="BF7" s="324">
        <f t="shared" si="23"/>
        <v>0</v>
      </c>
      <c r="BG7" s="324">
        <f t="shared" si="24"/>
        <v>22</v>
      </c>
      <c r="BH7" s="324">
        <v>2</v>
      </c>
      <c r="BI7" s="324">
        <v>4</v>
      </c>
      <c r="BJ7" s="324">
        <v>5</v>
      </c>
      <c r="BK7" s="324">
        <f t="shared" si="25"/>
        <v>8</v>
      </c>
      <c r="BL7" s="324">
        <v>19</v>
      </c>
      <c r="BM7" s="324">
        <f t="shared" si="26"/>
        <v>14</v>
      </c>
      <c r="BN7" s="324">
        <f t="shared" si="27"/>
        <v>22</v>
      </c>
      <c r="BP7" s="324">
        <f t="shared" si="28"/>
        <v>0</v>
      </c>
      <c r="BQ7" s="324">
        <f t="shared" si="29"/>
        <v>22</v>
      </c>
      <c r="BR7" s="324">
        <f t="shared" si="30"/>
        <v>124</v>
      </c>
    </row>
    <row r="8" spans="1:70">
      <c r="A8" s="324">
        <v>6</v>
      </c>
      <c r="B8" s="324" t="s">
        <v>102</v>
      </c>
      <c r="C8" s="324" t="s">
        <v>88</v>
      </c>
      <c r="D8" s="324">
        <v>906</v>
      </c>
      <c r="E8" s="324">
        <v>352</v>
      </c>
      <c r="F8" s="324" t="s">
        <v>103</v>
      </c>
      <c r="G8" s="324" t="s">
        <v>104</v>
      </c>
      <c r="H8" s="324" t="s">
        <v>105</v>
      </c>
      <c r="I8" s="324" t="s">
        <v>106</v>
      </c>
      <c r="J8" s="324">
        <v>9</v>
      </c>
      <c r="K8" s="324">
        <v>7</v>
      </c>
      <c r="L8" s="324">
        <v>10</v>
      </c>
      <c r="M8" s="324">
        <f t="shared" si="0"/>
        <v>18</v>
      </c>
      <c r="N8" s="324">
        <v>51</v>
      </c>
      <c r="O8" s="324">
        <f t="shared" si="1"/>
        <v>37</v>
      </c>
      <c r="P8" s="324">
        <f t="shared" si="2"/>
        <v>55</v>
      </c>
      <c r="R8" s="324">
        <f t="shared" si="3"/>
        <v>0</v>
      </c>
      <c r="S8" s="324">
        <f t="shared" si="4"/>
        <v>55</v>
      </c>
      <c r="T8" s="324">
        <v>10</v>
      </c>
      <c r="U8" s="324">
        <v>9</v>
      </c>
      <c r="V8" s="324">
        <v>10</v>
      </c>
      <c r="W8" s="324">
        <f t="shared" si="5"/>
        <v>20</v>
      </c>
      <c r="X8" s="324">
        <v>58</v>
      </c>
      <c r="Y8" s="324">
        <f t="shared" si="6"/>
        <v>42</v>
      </c>
      <c r="Z8" s="324">
        <f t="shared" si="7"/>
        <v>62</v>
      </c>
      <c r="AB8" s="324">
        <f t="shared" si="8"/>
        <v>0</v>
      </c>
      <c r="AC8" s="324">
        <f t="shared" si="9"/>
        <v>62</v>
      </c>
      <c r="AD8" s="324">
        <v>9</v>
      </c>
      <c r="AE8" s="324">
        <v>9</v>
      </c>
      <c r="AF8" s="324">
        <v>10</v>
      </c>
      <c r="AG8" s="324">
        <f t="shared" si="10"/>
        <v>19</v>
      </c>
      <c r="AH8" s="324">
        <v>56</v>
      </c>
      <c r="AI8" s="324">
        <f t="shared" si="11"/>
        <v>40</v>
      </c>
      <c r="AJ8" s="324">
        <f t="shared" si="12"/>
        <v>59</v>
      </c>
      <c r="AL8" s="324">
        <f t="shared" si="13"/>
        <v>0</v>
      </c>
      <c r="AM8" s="324">
        <f t="shared" si="14"/>
        <v>59</v>
      </c>
      <c r="AN8" s="324">
        <v>9</v>
      </c>
      <c r="AO8" s="324">
        <v>10</v>
      </c>
      <c r="AP8" s="324">
        <v>9</v>
      </c>
      <c r="AQ8" s="324">
        <f t="shared" si="15"/>
        <v>19</v>
      </c>
      <c r="AR8" s="324">
        <v>52</v>
      </c>
      <c r="AS8" s="324">
        <f t="shared" si="16"/>
        <v>38</v>
      </c>
      <c r="AT8" s="324">
        <f t="shared" si="17"/>
        <v>57</v>
      </c>
      <c r="AV8" s="324">
        <f t="shared" si="18"/>
        <v>0</v>
      </c>
      <c r="AW8" s="324">
        <f t="shared" si="19"/>
        <v>57</v>
      </c>
      <c r="AX8" s="324">
        <v>7</v>
      </c>
      <c r="AY8" s="324">
        <v>10</v>
      </c>
      <c r="AZ8" s="324">
        <v>10</v>
      </c>
      <c r="BA8" s="324">
        <f t="shared" si="20"/>
        <v>18</v>
      </c>
      <c r="BB8" s="324">
        <v>65</v>
      </c>
      <c r="BC8" s="324">
        <f t="shared" si="21"/>
        <v>47</v>
      </c>
      <c r="BD8" s="324">
        <f t="shared" si="22"/>
        <v>65</v>
      </c>
      <c r="BF8" s="324">
        <f t="shared" si="23"/>
        <v>0</v>
      </c>
      <c r="BG8" s="324">
        <f t="shared" si="24"/>
        <v>65</v>
      </c>
      <c r="BH8" s="324">
        <v>9</v>
      </c>
      <c r="BI8" s="324">
        <v>9</v>
      </c>
      <c r="BJ8" s="324">
        <v>9</v>
      </c>
      <c r="BK8" s="324">
        <f t="shared" si="25"/>
        <v>18</v>
      </c>
      <c r="BL8" s="324">
        <v>45</v>
      </c>
      <c r="BM8" s="324">
        <f t="shared" si="26"/>
        <v>33</v>
      </c>
      <c r="BN8" s="324">
        <f t="shared" si="27"/>
        <v>51</v>
      </c>
      <c r="BP8" s="324">
        <f t="shared" si="28"/>
        <v>0</v>
      </c>
      <c r="BQ8" s="324">
        <f t="shared" si="29"/>
        <v>51</v>
      </c>
      <c r="BR8" s="324">
        <f t="shared" si="30"/>
        <v>349</v>
      </c>
    </row>
    <row r="9" spans="1:70">
      <c r="A9" s="324">
        <v>7</v>
      </c>
      <c r="B9" s="324" t="s">
        <v>93</v>
      </c>
      <c r="C9" s="324" t="s">
        <v>88</v>
      </c>
      <c r="D9" s="324">
        <v>907</v>
      </c>
      <c r="E9" s="324">
        <v>163</v>
      </c>
      <c r="F9" s="324" t="s">
        <v>107</v>
      </c>
      <c r="G9" s="324" t="s">
        <v>108</v>
      </c>
      <c r="H9" s="324" t="s">
        <v>109</v>
      </c>
      <c r="I9" s="324" t="s">
        <v>110</v>
      </c>
      <c r="J9" s="324">
        <v>9</v>
      </c>
      <c r="K9" s="324">
        <v>6</v>
      </c>
      <c r="L9" s="324">
        <v>6</v>
      </c>
      <c r="M9" s="324">
        <f t="shared" si="0"/>
        <v>14</v>
      </c>
      <c r="N9" s="324">
        <v>45</v>
      </c>
      <c r="O9" s="324">
        <f t="shared" si="1"/>
        <v>33</v>
      </c>
      <c r="P9" s="324">
        <f t="shared" si="2"/>
        <v>47</v>
      </c>
      <c r="R9" s="324">
        <f t="shared" si="3"/>
        <v>0</v>
      </c>
      <c r="S9" s="324">
        <f t="shared" si="4"/>
        <v>47</v>
      </c>
      <c r="T9" s="324">
        <v>9</v>
      </c>
      <c r="U9" s="324">
        <v>8</v>
      </c>
      <c r="V9" s="324">
        <v>9</v>
      </c>
      <c r="W9" s="324">
        <f t="shared" si="5"/>
        <v>18</v>
      </c>
      <c r="X9" s="324">
        <v>31</v>
      </c>
      <c r="Y9" s="324">
        <f t="shared" si="6"/>
        <v>23</v>
      </c>
      <c r="Z9" s="324">
        <f t="shared" si="7"/>
        <v>41</v>
      </c>
      <c r="AB9" s="324">
        <f t="shared" si="8"/>
        <v>0</v>
      </c>
      <c r="AC9" s="324">
        <f t="shared" si="9"/>
        <v>41</v>
      </c>
      <c r="AD9" s="324">
        <v>9</v>
      </c>
      <c r="AE9" s="324">
        <v>9</v>
      </c>
      <c r="AF9" s="324">
        <v>8</v>
      </c>
      <c r="AG9" s="324">
        <f t="shared" si="10"/>
        <v>18</v>
      </c>
      <c r="AH9" s="324">
        <v>48</v>
      </c>
      <c r="AI9" s="324">
        <f t="shared" si="11"/>
        <v>35</v>
      </c>
      <c r="AJ9" s="324">
        <f t="shared" si="12"/>
        <v>53</v>
      </c>
      <c r="AL9" s="324">
        <f t="shared" si="13"/>
        <v>0</v>
      </c>
      <c r="AM9" s="324">
        <f t="shared" si="14"/>
        <v>53</v>
      </c>
      <c r="AN9" s="324">
        <v>7</v>
      </c>
      <c r="AO9" s="324">
        <v>7</v>
      </c>
      <c r="AP9" s="324">
        <v>8</v>
      </c>
      <c r="AQ9" s="324">
        <f t="shared" si="15"/>
        <v>15</v>
      </c>
      <c r="AR9" s="324">
        <v>45</v>
      </c>
      <c r="AS9" s="324">
        <f t="shared" si="16"/>
        <v>33</v>
      </c>
      <c r="AT9" s="324">
        <f t="shared" si="17"/>
        <v>48</v>
      </c>
      <c r="AV9" s="324">
        <f t="shared" si="18"/>
        <v>0</v>
      </c>
      <c r="AW9" s="324">
        <f t="shared" si="19"/>
        <v>48</v>
      </c>
      <c r="AX9" s="324">
        <v>7</v>
      </c>
      <c r="AY9" s="324">
        <v>10</v>
      </c>
      <c r="AZ9" s="324">
        <v>10</v>
      </c>
      <c r="BA9" s="324">
        <f t="shared" si="20"/>
        <v>18</v>
      </c>
      <c r="BB9" s="324">
        <v>46</v>
      </c>
      <c r="BC9" s="324">
        <f t="shared" si="21"/>
        <v>33</v>
      </c>
      <c r="BD9" s="324">
        <f t="shared" si="22"/>
        <v>51</v>
      </c>
      <c r="BF9" s="324">
        <f t="shared" si="23"/>
        <v>0</v>
      </c>
      <c r="BG9" s="324">
        <f t="shared" si="24"/>
        <v>51</v>
      </c>
      <c r="BH9" s="324">
        <v>6</v>
      </c>
      <c r="BI9" s="324">
        <v>6</v>
      </c>
      <c r="BJ9" s="324">
        <v>6</v>
      </c>
      <c r="BK9" s="324">
        <f t="shared" si="25"/>
        <v>12</v>
      </c>
      <c r="BL9" s="324">
        <v>24</v>
      </c>
      <c r="BM9" s="324">
        <f t="shared" si="26"/>
        <v>18</v>
      </c>
      <c r="BN9" s="324">
        <f t="shared" si="27"/>
        <v>30</v>
      </c>
      <c r="BP9" s="324">
        <f t="shared" si="28"/>
        <v>0</v>
      </c>
      <c r="BQ9" s="324">
        <f t="shared" si="29"/>
        <v>30</v>
      </c>
      <c r="BR9" s="324">
        <f t="shared" si="30"/>
        <v>270</v>
      </c>
    </row>
    <row r="10" spans="1:70">
      <c r="A10" s="324">
        <v>8</v>
      </c>
      <c r="B10" s="324" t="s">
        <v>97</v>
      </c>
      <c r="C10" s="324" t="s">
        <v>79</v>
      </c>
      <c r="D10" s="324">
        <v>909</v>
      </c>
      <c r="E10" s="324">
        <v>324</v>
      </c>
      <c r="F10" s="324" t="s">
        <v>111</v>
      </c>
      <c r="G10" s="324" t="s">
        <v>112</v>
      </c>
      <c r="H10" s="324" t="s">
        <v>113</v>
      </c>
      <c r="I10" s="324" t="s">
        <v>114</v>
      </c>
      <c r="J10" s="324">
        <v>5</v>
      </c>
      <c r="K10" s="324">
        <v>5</v>
      </c>
      <c r="L10" s="324">
        <v>7</v>
      </c>
      <c r="M10" s="324">
        <f t="shared" si="0"/>
        <v>12</v>
      </c>
      <c r="N10" s="324">
        <v>23</v>
      </c>
      <c r="O10" s="324">
        <f t="shared" si="1"/>
        <v>17</v>
      </c>
      <c r="P10" s="324">
        <f t="shared" si="2"/>
        <v>29</v>
      </c>
      <c r="R10" s="324">
        <f t="shared" si="3"/>
        <v>0</v>
      </c>
      <c r="S10" s="324">
        <f t="shared" si="4"/>
        <v>29</v>
      </c>
      <c r="T10" s="324">
        <v>3</v>
      </c>
      <c r="U10" s="324">
        <v>3</v>
      </c>
      <c r="V10" s="324">
        <v>5</v>
      </c>
      <c r="W10" s="324">
        <f t="shared" si="5"/>
        <v>8</v>
      </c>
      <c r="X10" s="324">
        <v>6</v>
      </c>
      <c r="Y10" s="324">
        <f t="shared" si="6"/>
        <v>5</v>
      </c>
      <c r="Z10" s="324">
        <f t="shared" si="7"/>
        <v>13</v>
      </c>
      <c r="AB10" s="324">
        <f t="shared" si="8"/>
        <v>0</v>
      </c>
      <c r="AC10" s="324">
        <f t="shared" si="9"/>
        <v>13</v>
      </c>
      <c r="AD10" s="324">
        <v>3</v>
      </c>
      <c r="AE10" s="324">
        <v>4</v>
      </c>
      <c r="AF10" s="324">
        <v>4</v>
      </c>
      <c r="AG10" s="324">
        <f t="shared" si="10"/>
        <v>8</v>
      </c>
      <c r="AH10" s="324">
        <v>18</v>
      </c>
      <c r="AI10" s="324">
        <f t="shared" si="11"/>
        <v>13</v>
      </c>
      <c r="AJ10" s="324">
        <f t="shared" si="12"/>
        <v>21</v>
      </c>
      <c r="AL10" s="324">
        <f t="shared" si="13"/>
        <v>0</v>
      </c>
      <c r="AM10" s="324">
        <f t="shared" si="14"/>
        <v>21</v>
      </c>
      <c r="AN10" s="324">
        <v>3</v>
      </c>
      <c r="AO10" s="324">
        <v>3</v>
      </c>
      <c r="AP10" s="324">
        <v>7</v>
      </c>
      <c r="AQ10" s="324">
        <f t="shared" si="15"/>
        <v>9</v>
      </c>
      <c r="AR10" s="324">
        <v>13</v>
      </c>
      <c r="AS10" s="324">
        <f t="shared" si="16"/>
        <v>10</v>
      </c>
      <c r="AT10" s="324">
        <f t="shared" si="17"/>
        <v>19</v>
      </c>
      <c r="AV10" s="324">
        <f t="shared" si="18"/>
        <v>0</v>
      </c>
      <c r="AW10" s="324">
        <f t="shared" si="19"/>
        <v>19</v>
      </c>
      <c r="AX10" s="324">
        <v>4</v>
      </c>
      <c r="AY10" s="324">
        <v>5</v>
      </c>
      <c r="AZ10" s="324">
        <v>6</v>
      </c>
      <c r="BA10" s="324">
        <f t="shared" si="20"/>
        <v>10</v>
      </c>
      <c r="BB10" s="324">
        <v>12</v>
      </c>
      <c r="BC10" s="324">
        <f t="shared" si="21"/>
        <v>9</v>
      </c>
      <c r="BD10" s="324">
        <f t="shared" si="22"/>
        <v>19</v>
      </c>
      <c r="BF10" s="324">
        <f t="shared" si="23"/>
        <v>0</v>
      </c>
      <c r="BG10" s="324">
        <f t="shared" si="24"/>
        <v>19</v>
      </c>
      <c r="BH10" s="324">
        <v>3</v>
      </c>
      <c r="BI10" s="324">
        <v>4</v>
      </c>
      <c r="BJ10" s="324">
        <v>4</v>
      </c>
      <c r="BK10" s="324">
        <f t="shared" si="25"/>
        <v>8</v>
      </c>
      <c r="BL10" s="324">
        <v>17</v>
      </c>
      <c r="BM10" s="324">
        <f t="shared" si="26"/>
        <v>13</v>
      </c>
      <c r="BN10" s="324">
        <f t="shared" si="27"/>
        <v>21</v>
      </c>
      <c r="BP10" s="324">
        <f t="shared" si="28"/>
        <v>0</v>
      </c>
      <c r="BQ10" s="324">
        <f t="shared" si="29"/>
        <v>21</v>
      </c>
      <c r="BR10" s="324">
        <f t="shared" si="30"/>
        <v>122</v>
      </c>
    </row>
    <row r="11" spans="1:70">
      <c r="A11" s="324">
        <v>9</v>
      </c>
      <c r="B11" s="324" t="s">
        <v>93</v>
      </c>
      <c r="C11" s="324" t="s">
        <v>79</v>
      </c>
      <c r="D11" s="324">
        <v>910</v>
      </c>
      <c r="E11" s="324">
        <v>373</v>
      </c>
      <c r="F11" s="324" t="s">
        <v>115</v>
      </c>
      <c r="G11" s="324" t="s">
        <v>116</v>
      </c>
      <c r="H11" s="324" t="s">
        <v>117</v>
      </c>
      <c r="I11" s="324" t="s">
        <v>118</v>
      </c>
      <c r="J11" s="324">
        <v>7</v>
      </c>
      <c r="K11" s="324">
        <v>6</v>
      </c>
      <c r="L11" s="324">
        <v>7</v>
      </c>
      <c r="M11" s="324">
        <f t="shared" si="0"/>
        <v>14</v>
      </c>
      <c r="N11" s="324">
        <v>27</v>
      </c>
      <c r="O11" s="324">
        <f t="shared" si="1"/>
        <v>20</v>
      </c>
      <c r="P11" s="324">
        <f t="shared" si="2"/>
        <v>34</v>
      </c>
      <c r="R11" s="324">
        <f t="shared" si="3"/>
        <v>0</v>
      </c>
      <c r="S11" s="324">
        <f t="shared" si="4"/>
        <v>34</v>
      </c>
      <c r="T11" s="324">
        <v>3</v>
      </c>
      <c r="U11" s="324">
        <v>3</v>
      </c>
      <c r="V11" s="324">
        <v>6</v>
      </c>
      <c r="W11" s="324">
        <f t="shared" si="5"/>
        <v>8</v>
      </c>
      <c r="X11" s="324">
        <v>15</v>
      </c>
      <c r="Y11" s="324">
        <f t="shared" si="6"/>
        <v>11</v>
      </c>
      <c r="Z11" s="324">
        <f t="shared" si="7"/>
        <v>19</v>
      </c>
      <c r="AB11" s="324">
        <f t="shared" si="8"/>
        <v>0</v>
      </c>
      <c r="AC11" s="324">
        <f t="shared" si="9"/>
        <v>19</v>
      </c>
      <c r="AD11" s="324">
        <v>3</v>
      </c>
      <c r="AE11" s="324">
        <v>4</v>
      </c>
      <c r="AF11" s="324">
        <v>6</v>
      </c>
      <c r="AG11" s="324">
        <f t="shared" si="10"/>
        <v>9</v>
      </c>
      <c r="AH11" s="324">
        <v>20</v>
      </c>
      <c r="AI11" s="324">
        <f t="shared" si="11"/>
        <v>15</v>
      </c>
      <c r="AJ11" s="324">
        <f t="shared" si="12"/>
        <v>24</v>
      </c>
      <c r="AL11" s="324">
        <f t="shared" si="13"/>
        <v>0</v>
      </c>
      <c r="AM11" s="324">
        <f t="shared" si="14"/>
        <v>24</v>
      </c>
      <c r="AN11" s="324">
        <v>3</v>
      </c>
      <c r="AO11" s="324">
        <v>3</v>
      </c>
      <c r="AP11" s="324">
        <v>5</v>
      </c>
      <c r="AQ11" s="324">
        <f t="shared" si="15"/>
        <v>8</v>
      </c>
      <c r="AR11" s="324">
        <v>19</v>
      </c>
      <c r="AS11" s="324">
        <f t="shared" si="16"/>
        <v>14</v>
      </c>
      <c r="AT11" s="324">
        <f t="shared" si="17"/>
        <v>22</v>
      </c>
      <c r="AV11" s="324">
        <f t="shared" si="18"/>
        <v>0</v>
      </c>
      <c r="AW11" s="324">
        <f t="shared" si="19"/>
        <v>22</v>
      </c>
      <c r="AX11" s="324">
        <v>5</v>
      </c>
      <c r="AY11" s="324">
        <v>6</v>
      </c>
      <c r="AZ11" s="324">
        <v>7</v>
      </c>
      <c r="BA11" s="324">
        <f t="shared" si="20"/>
        <v>12</v>
      </c>
      <c r="BB11" s="324">
        <v>24</v>
      </c>
      <c r="BC11" s="324">
        <f t="shared" si="21"/>
        <v>18</v>
      </c>
      <c r="BD11" s="324">
        <f t="shared" si="22"/>
        <v>30</v>
      </c>
      <c r="BF11" s="324">
        <f t="shared" si="23"/>
        <v>0</v>
      </c>
      <c r="BG11" s="324">
        <f t="shared" si="24"/>
        <v>30</v>
      </c>
      <c r="BH11" s="324">
        <v>1</v>
      </c>
      <c r="BI11" s="324">
        <v>4</v>
      </c>
      <c r="BJ11" s="324">
        <v>4</v>
      </c>
      <c r="BK11" s="324">
        <f t="shared" si="25"/>
        <v>6</v>
      </c>
      <c r="BL11" s="324">
        <v>19</v>
      </c>
      <c r="BM11" s="324">
        <f t="shared" si="26"/>
        <v>14</v>
      </c>
      <c r="BN11" s="324">
        <f t="shared" si="27"/>
        <v>20</v>
      </c>
      <c r="BP11" s="324">
        <f t="shared" si="28"/>
        <v>0</v>
      </c>
      <c r="BQ11" s="324">
        <f t="shared" si="29"/>
        <v>20</v>
      </c>
      <c r="BR11" s="324">
        <f t="shared" si="30"/>
        <v>149</v>
      </c>
    </row>
    <row r="12" spans="1:70">
      <c r="A12" s="324">
        <v>10</v>
      </c>
      <c r="B12" s="324" t="s">
        <v>97</v>
      </c>
      <c r="C12" s="324" t="s">
        <v>88</v>
      </c>
      <c r="D12" s="324">
        <v>911</v>
      </c>
      <c r="E12" s="324">
        <v>407</v>
      </c>
      <c r="F12" s="324" t="s">
        <v>119</v>
      </c>
      <c r="G12" s="324" t="s">
        <v>120</v>
      </c>
      <c r="H12" s="324" t="s">
        <v>121</v>
      </c>
      <c r="I12" s="324" t="s">
        <v>122</v>
      </c>
      <c r="J12" s="324">
        <v>7</v>
      </c>
      <c r="K12" s="324">
        <v>6</v>
      </c>
      <c r="L12" s="324">
        <v>6</v>
      </c>
      <c r="M12" s="324">
        <f t="shared" si="0"/>
        <v>13</v>
      </c>
      <c r="N12" s="324">
        <v>40</v>
      </c>
      <c r="O12" s="324">
        <f t="shared" si="1"/>
        <v>29</v>
      </c>
      <c r="P12" s="324">
        <f t="shared" si="2"/>
        <v>42</v>
      </c>
      <c r="R12" s="324">
        <f t="shared" si="3"/>
        <v>0</v>
      </c>
      <c r="S12" s="324">
        <f t="shared" si="4"/>
        <v>42</v>
      </c>
      <c r="T12" s="324">
        <v>6</v>
      </c>
      <c r="U12" s="324">
        <v>4</v>
      </c>
      <c r="V12" s="324">
        <v>6</v>
      </c>
      <c r="W12" s="324">
        <f t="shared" si="5"/>
        <v>11</v>
      </c>
      <c r="X12" s="324">
        <v>21</v>
      </c>
      <c r="Y12" s="324">
        <f t="shared" si="6"/>
        <v>15</v>
      </c>
      <c r="Z12" s="324">
        <f t="shared" si="7"/>
        <v>26</v>
      </c>
      <c r="AB12" s="324">
        <f t="shared" si="8"/>
        <v>0</v>
      </c>
      <c r="AC12" s="324">
        <f t="shared" si="9"/>
        <v>26</v>
      </c>
      <c r="AD12" s="324">
        <v>8</v>
      </c>
      <c r="AE12" s="324">
        <v>8</v>
      </c>
      <c r="AF12" s="324">
        <v>7</v>
      </c>
      <c r="AG12" s="324">
        <f t="shared" si="10"/>
        <v>16</v>
      </c>
      <c r="AH12" s="324">
        <v>29</v>
      </c>
      <c r="AI12" s="324">
        <f t="shared" si="11"/>
        <v>21</v>
      </c>
      <c r="AJ12" s="324">
        <f t="shared" si="12"/>
        <v>37</v>
      </c>
      <c r="AL12" s="324">
        <f t="shared" si="13"/>
        <v>0</v>
      </c>
      <c r="AM12" s="324">
        <f t="shared" si="14"/>
        <v>37</v>
      </c>
      <c r="AN12" s="324">
        <v>4</v>
      </c>
      <c r="AO12" s="324">
        <v>4</v>
      </c>
      <c r="AP12" s="324">
        <v>4</v>
      </c>
      <c r="AQ12" s="324">
        <f t="shared" si="15"/>
        <v>8</v>
      </c>
      <c r="AR12" s="324">
        <v>18</v>
      </c>
      <c r="AS12" s="324">
        <f t="shared" si="16"/>
        <v>13</v>
      </c>
      <c r="AT12" s="324">
        <f t="shared" si="17"/>
        <v>21</v>
      </c>
      <c r="AV12" s="324">
        <f t="shared" si="18"/>
        <v>0</v>
      </c>
      <c r="AW12" s="324">
        <f t="shared" si="19"/>
        <v>21</v>
      </c>
      <c r="AX12" s="324">
        <v>6</v>
      </c>
      <c r="AY12" s="324">
        <v>8</v>
      </c>
      <c r="AZ12" s="324">
        <v>8</v>
      </c>
      <c r="BA12" s="324">
        <f t="shared" si="20"/>
        <v>15</v>
      </c>
      <c r="BB12" s="324">
        <v>30</v>
      </c>
      <c r="BC12" s="324">
        <f t="shared" si="21"/>
        <v>22</v>
      </c>
      <c r="BD12" s="324">
        <f t="shared" si="22"/>
        <v>37</v>
      </c>
      <c r="BF12" s="324">
        <f t="shared" si="23"/>
        <v>0</v>
      </c>
      <c r="BG12" s="324">
        <f t="shared" si="24"/>
        <v>37</v>
      </c>
      <c r="BH12" s="324">
        <v>4</v>
      </c>
      <c r="BI12" s="324">
        <v>4</v>
      </c>
      <c r="BJ12" s="324">
        <v>4</v>
      </c>
      <c r="BK12" s="324">
        <f t="shared" si="25"/>
        <v>8</v>
      </c>
      <c r="BL12" s="324">
        <v>18</v>
      </c>
      <c r="BM12" s="324">
        <f t="shared" si="26"/>
        <v>13</v>
      </c>
      <c r="BN12" s="324">
        <f t="shared" si="27"/>
        <v>21</v>
      </c>
      <c r="BP12" s="324">
        <f t="shared" si="28"/>
        <v>0</v>
      </c>
      <c r="BQ12" s="324">
        <f t="shared" si="29"/>
        <v>21</v>
      </c>
      <c r="BR12" s="324">
        <f t="shared" si="30"/>
        <v>184</v>
      </c>
    </row>
    <row r="13" spans="1:70">
      <c r="A13" s="324">
        <v>11</v>
      </c>
      <c r="B13" s="324" t="s">
        <v>93</v>
      </c>
      <c r="C13" s="324" t="s">
        <v>88</v>
      </c>
      <c r="D13" s="324">
        <v>912</v>
      </c>
      <c r="E13" s="324">
        <v>165</v>
      </c>
      <c r="F13" s="324" t="s">
        <v>123</v>
      </c>
      <c r="G13" s="324" t="s">
        <v>124</v>
      </c>
      <c r="H13" s="324" t="s">
        <v>125</v>
      </c>
      <c r="I13" s="324" t="s">
        <v>126</v>
      </c>
      <c r="J13" s="324">
        <v>5</v>
      </c>
      <c r="K13" s="324">
        <v>4</v>
      </c>
      <c r="L13" s="324">
        <v>4</v>
      </c>
      <c r="M13" s="324">
        <f t="shared" si="0"/>
        <v>9</v>
      </c>
      <c r="N13" s="324">
        <v>27</v>
      </c>
      <c r="O13" s="324">
        <f t="shared" si="1"/>
        <v>20</v>
      </c>
      <c r="P13" s="324">
        <f t="shared" si="2"/>
        <v>29</v>
      </c>
      <c r="R13" s="324">
        <f t="shared" si="3"/>
        <v>0</v>
      </c>
      <c r="S13" s="324">
        <f t="shared" si="4"/>
        <v>29</v>
      </c>
      <c r="T13" s="324">
        <v>3</v>
      </c>
      <c r="U13" s="324">
        <v>4</v>
      </c>
      <c r="V13" s="324">
        <v>6</v>
      </c>
      <c r="W13" s="324">
        <f t="shared" si="5"/>
        <v>9</v>
      </c>
      <c r="X13" s="324">
        <v>26</v>
      </c>
      <c r="Y13" s="324">
        <f t="shared" si="6"/>
        <v>19</v>
      </c>
      <c r="Z13" s="324">
        <f t="shared" si="7"/>
        <v>28</v>
      </c>
      <c r="AB13" s="324">
        <f t="shared" si="8"/>
        <v>0</v>
      </c>
      <c r="AC13" s="324">
        <f t="shared" si="9"/>
        <v>28</v>
      </c>
      <c r="AD13" s="324">
        <v>3</v>
      </c>
      <c r="AE13" s="324">
        <v>4</v>
      </c>
      <c r="AF13" s="324">
        <v>4</v>
      </c>
      <c r="AG13" s="324">
        <f t="shared" si="10"/>
        <v>8</v>
      </c>
      <c r="AH13" s="324">
        <v>19</v>
      </c>
      <c r="AI13" s="324">
        <f t="shared" si="11"/>
        <v>14</v>
      </c>
      <c r="AJ13" s="324">
        <f t="shared" si="12"/>
        <v>22</v>
      </c>
      <c r="AL13" s="324">
        <f t="shared" si="13"/>
        <v>0</v>
      </c>
      <c r="AM13" s="324">
        <f t="shared" si="14"/>
        <v>22</v>
      </c>
      <c r="AN13" s="324">
        <v>3</v>
      </c>
      <c r="AO13" s="324">
        <v>0</v>
      </c>
      <c r="AP13" s="324">
        <v>7</v>
      </c>
      <c r="AQ13" s="324">
        <f t="shared" si="15"/>
        <v>7</v>
      </c>
      <c r="AR13" s="324">
        <v>7</v>
      </c>
      <c r="AS13" s="324">
        <f t="shared" si="16"/>
        <v>5</v>
      </c>
      <c r="AT13" s="324">
        <f t="shared" si="17"/>
        <v>12</v>
      </c>
      <c r="AV13" s="324">
        <f t="shared" si="18"/>
        <v>0</v>
      </c>
      <c r="AW13" s="324">
        <f t="shared" si="19"/>
        <v>12</v>
      </c>
      <c r="AX13" s="324">
        <v>5</v>
      </c>
      <c r="AY13" s="324">
        <v>7</v>
      </c>
      <c r="AZ13" s="324">
        <v>7</v>
      </c>
      <c r="BA13" s="324">
        <f t="shared" si="20"/>
        <v>13</v>
      </c>
      <c r="BB13" s="324">
        <v>20</v>
      </c>
      <c r="BC13" s="324">
        <f t="shared" si="21"/>
        <v>15</v>
      </c>
      <c r="BD13" s="324">
        <f t="shared" si="22"/>
        <v>28</v>
      </c>
      <c r="BF13" s="324">
        <f t="shared" si="23"/>
        <v>0</v>
      </c>
      <c r="BG13" s="324">
        <f t="shared" si="24"/>
        <v>28</v>
      </c>
      <c r="BH13" s="324">
        <v>1</v>
      </c>
      <c r="BI13" s="324">
        <v>4</v>
      </c>
      <c r="BJ13" s="324">
        <v>4</v>
      </c>
      <c r="BK13" s="324">
        <f t="shared" si="25"/>
        <v>6</v>
      </c>
      <c r="BL13" s="324">
        <v>17</v>
      </c>
      <c r="BM13" s="324">
        <f t="shared" si="26"/>
        <v>13</v>
      </c>
      <c r="BN13" s="324">
        <f t="shared" si="27"/>
        <v>19</v>
      </c>
      <c r="BP13" s="324">
        <f t="shared" si="28"/>
        <v>0</v>
      </c>
      <c r="BQ13" s="324">
        <f t="shared" si="29"/>
        <v>19</v>
      </c>
      <c r="BR13" s="324">
        <f t="shared" si="30"/>
        <v>138</v>
      </c>
    </row>
    <row r="14" spans="1:70">
      <c r="A14" s="324">
        <v>12</v>
      </c>
      <c r="B14" s="324" t="s">
        <v>93</v>
      </c>
      <c r="C14" s="324" t="s">
        <v>88</v>
      </c>
      <c r="D14" s="324">
        <v>913</v>
      </c>
      <c r="E14" s="324">
        <v>293</v>
      </c>
      <c r="F14" s="324" t="s">
        <v>127</v>
      </c>
      <c r="G14" s="324" t="s">
        <v>128</v>
      </c>
      <c r="H14" s="324" t="s">
        <v>129</v>
      </c>
      <c r="I14" s="324" t="s">
        <v>130</v>
      </c>
      <c r="J14" s="324">
        <v>5</v>
      </c>
      <c r="K14" s="324">
        <v>4</v>
      </c>
      <c r="L14" s="324">
        <v>3</v>
      </c>
      <c r="M14" s="324">
        <f t="shared" si="0"/>
        <v>8</v>
      </c>
      <c r="N14" s="324">
        <v>30</v>
      </c>
      <c r="O14" s="324">
        <f t="shared" si="1"/>
        <v>22</v>
      </c>
      <c r="P14" s="324">
        <f t="shared" si="2"/>
        <v>30</v>
      </c>
      <c r="R14" s="324">
        <f t="shared" si="3"/>
        <v>0</v>
      </c>
      <c r="S14" s="324">
        <f t="shared" si="4"/>
        <v>30</v>
      </c>
      <c r="T14" s="324">
        <v>6</v>
      </c>
      <c r="U14" s="324">
        <v>5</v>
      </c>
      <c r="V14" s="324">
        <v>6</v>
      </c>
      <c r="W14" s="324">
        <f t="shared" si="5"/>
        <v>12</v>
      </c>
      <c r="X14" s="324">
        <v>36</v>
      </c>
      <c r="Y14" s="324">
        <f t="shared" si="6"/>
        <v>26</v>
      </c>
      <c r="Z14" s="324">
        <f t="shared" si="7"/>
        <v>38</v>
      </c>
      <c r="AB14" s="324">
        <f t="shared" si="8"/>
        <v>0</v>
      </c>
      <c r="AC14" s="324">
        <f t="shared" si="9"/>
        <v>38</v>
      </c>
      <c r="AD14" s="324">
        <v>6</v>
      </c>
      <c r="AE14" s="324">
        <v>6</v>
      </c>
      <c r="AF14" s="324">
        <v>5</v>
      </c>
      <c r="AG14" s="324">
        <f t="shared" si="10"/>
        <v>12</v>
      </c>
      <c r="AH14" s="324">
        <v>25</v>
      </c>
      <c r="AI14" s="324">
        <f t="shared" si="11"/>
        <v>18</v>
      </c>
      <c r="AJ14" s="324">
        <f t="shared" si="12"/>
        <v>30</v>
      </c>
      <c r="AL14" s="324">
        <f t="shared" si="13"/>
        <v>0</v>
      </c>
      <c r="AM14" s="324">
        <f t="shared" si="14"/>
        <v>30</v>
      </c>
      <c r="AN14" s="324">
        <v>3</v>
      </c>
      <c r="AO14" s="324">
        <v>6</v>
      </c>
      <c r="AP14" s="324">
        <v>7</v>
      </c>
      <c r="AQ14" s="324">
        <f t="shared" si="15"/>
        <v>11</v>
      </c>
      <c r="AR14" s="324">
        <v>25</v>
      </c>
      <c r="AS14" s="324">
        <f t="shared" si="16"/>
        <v>18</v>
      </c>
      <c r="AT14" s="324">
        <f t="shared" si="17"/>
        <v>29</v>
      </c>
      <c r="AV14" s="324">
        <f t="shared" si="18"/>
        <v>0</v>
      </c>
      <c r="AW14" s="324">
        <f t="shared" si="19"/>
        <v>29</v>
      </c>
      <c r="AX14" s="324">
        <v>6</v>
      </c>
      <c r="AY14" s="324">
        <v>6</v>
      </c>
      <c r="AZ14" s="324">
        <v>6</v>
      </c>
      <c r="BA14" s="324">
        <f t="shared" si="20"/>
        <v>12</v>
      </c>
      <c r="BB14" s="324">
        <v>33</v>
      </c>
      <c r="BC14" s="324">
        <f t="shared" si="21"/>
        <v>24</v>
      </c>
      <c r="BD14" s="324">
        <f t="shared" si="22"/>
        <v>36</v>
      </c>
      <c r="BF14" s="324">
        <f t="shared" si="23"/>
        <v>0</v>
      </c>
      <c r="BG14" s="324">
        <f t="shared" si="24"/>
        <v>36</v>
      </c>
      <c r="BH14" s="324">
        <v>7</v>
      </c>
      <c r="BI14" s="324">
        <v>6</v>
      </c>
      <c r="BJ14" s="324">
        <v>4</v>
      </c>
      <c r="BK14" s="324">
        <f t="shared" si="25"/>
        <v>12</v>
      </c>
      <c r="BL14" s="324">
        <v>26</v>
      </c>
      <c r="BM14" s="324">
        <f t="shared" si="26"/>
        <v>19</v>
      </c>
      <c r="BN14" s="324">
        <f t="shared" si="27"/>
        <v>31</v>
      </c>
      <c r="BP14" s="324">
        <f t="shared" si="28"/>
        <v>0</v>
      </c>
      <c r="BQ14" s="324">
        <f t="shared" si="29"/>
        <v>31</v>
      </c>
      <c r="BR14" s="324">
        <f t="shared" si="30"/>
        <v>194</v>
      </c>
    </row>
    <row r="15" spans="1:70">
      <c r="A15" s="324">
        <v>13</v>
      </c>
      <c r="B15" s="324" t="s">
        <v>93</v>
      </c>
      <c r="C15" s="324" t="s">
        <v>88</v>
      </c>
      <c r="D15" s="324">
        <v>914</v>
      </c>
      <c r="E15" s="324">
        <v>167</v>
      </c>
      <c r="F15" s="324" t="s">
        <v>131</v>
      </c>
      <c r="G15" s="324" t="s">
        <v>132</v>
      </c>
      <c r="H15" s="324" t="s">
        <v>133</v>
      </c>
      <c r="I15" s="324" t="s">
        <v>130</v>
      </c>
      <c r="J15" s="324">
        <v>10</v>
      </c>
      <c r="K15" s="324">
        <v>8</v>
      </c>
      <c r="L15" s="324">
        <v>10</v>
      </c>
      <c r="M15" s="324">
        <f t="shared" si="0"/>
        <v>19</v>
      </c>
      <c r="N15" s="324">
        <v>32</v>
      </c>
      <c r="O15" s="324">
        <f t="shared" si="1"/>
        <v>23</v>
      </c>
      <c r="P15" s="324">
        <f t="shared" si="2"/>
        <v>42</v>
      </c>
      <c r="R15" s="324">
        <f t="shared" si="3"/>
        <v>0</v>
      </c>
      <c r="S15" s="324">
        <f t="shared" si="4"/>
        <v>42</v>
      </c>
      <c r="T15" s="324">
        <v>9</v>
      </c>
      <c r="U15" s="324">
        <v>9</v>
      </c>
      <c r="V15" s="324">
        <v>9</v>
      </c>
      <c r="W15" s="324">
        <f t="shared" si="5"/>
        <v>18</v>
      </c>
      <c r="X15" s="324">
        <v>38</v>
      </c>
      <c r="Y15" s="324">
        <f t="shared" si="6"/>
        <v>28</v>
      </c>
      <c r="Z15" s="324">
        <f t="shared" si="7"/>
        <v>46</v>
      </c>
      <c r="AB15" s="324">
        <f t="shared" si="8"/>
        <v>0</v>
      </c>
      <c r="AC15" s="324">
        <f t="shared" si="9"/>
        <v>46</v>
      </c>
      <c r="AD15" s="324">
        <v>9</v>
      </c>
      <c r="AE15" s="324">
        <v>9</v>
      </c>
      <c r="AF15" s="324">
        <v>8</v>
      </c>
      <c r="AG15" s="324">
        <f t="shared" si="10"/>
        <v>18</v>
      </c>
      <c r="AH15" s="324">
        <v>34</v>
      </c>
      <c r="AI15" s="324">
        <f t="shared" si="11"/>
        <v>25</v>
      </c>
      <c r="AJ15" s="324">
        <f t="shared" si="12"/>
        <v>43</v>
      </c>
      <c r="AL15" s="324">
        <f t="shared" si="13"/>
        <v>0</v>
      </c>
      <c r="AM15" s="324">
        <f t="shared" si="14"/>
        <v>43</v>
      </c>
      <c r="AN15" s="324">
        <v>9</v>
      </c>
      <c r="AO15" s="324">
        <v>3</v>
      </c>
      <c r="AP15" s="324">
        <v>9</v>
      </c>
      <c r="AQ15" s="324">
        <f t="shared" si="15"/>
        <v>14</v>
      </c>
      <c r="AR15" s="324">
        <v>20</v>
      </c>
      <c r="AS15" s="324">
        <f t="shared" si="16"/>
        <v>15</v>
      </c>
      <c r="AT15" s="324">
        <f t="shared" si="17"/>
        <v>29</v>
      </c>
      <c r="AV15" s="324">
        <f t="shared" si="18"/>
        <v>0</v>
      </c>
      <c r="AW15" s="324">
        <f t="shared" si="19"/>
        <v>29</v>
      </c>
      <c r="AX15" s="324">
        <v>6</v>
      </c>
      <c r="AY15" s="324">
        <v>10</v>
      </c>
      <c r="AZ15" s="324">
        <v>10</v>
      </c>
      <c r="BA15" s="324">
        <f t="shared" si="20"/>
        <v>18</v>
      </c>
      <c r="BB15" s="324">
        <v>28</v>
      </c>
      <c r="BC15" s="324">
        <f t="shared" si="21"/>
        <v>20</v>
      </c>
      <c r="BD15" s="324">
        <f t="shared" si="22"/>
        <v>38</v>
      </c>
      <c r="BF15" s="324">
        <f t="shared" si="23"/>
        <v>0</v>
      </c>
      <c r="BG15" s="324">
        <f t="shared" si="24"/>
        <v>38</v>
      </c>
      <c r="BH15" s="324">
        <v>9</v>
      </c>
      <c r="BI15" s="324">
        <v>8</v>
      </c>
      <c r="BJ15" s="324">
        <v>9</v>
      </c>
      <c r="BK15" s="324">
        <f t="shared" si="25"/>
        <v>18</v>
      </c>
      <c r="BL15" s="324">
        <v>35</v>
      </c>
      <c r="BM15" s="324">
        <f t="shared" si="26"/>
        <v>25</v>
      </c>
      <c r="BN15" s="324">
        <f t="shared" si="27"/>
        <v>43</v>
      </c>
      <c r="BP15" s="324">
        <f t="shared" si="28"/>
        <v>0</v>
      </c>
      <c r="BQ15" s="324">
        <f t="shared" si="29"/>
        <v>43</v>
      </c>
      <c r="BR15" s="324">
        <f t="shared" si="30"/>
        <v>241</v>
      </c>
    </row>
    <row r="16" spans="1:70">
      <c r="A16" s="324">
        <v>14</v>
      </c>
      <c r="B16" s="324" t="s">
        <v>97</v>
      </c>
      <c r="C16" s="324" t="s">
        <v>88</v>
      </c>
      <c r="D16" s="324">
        <v>915</v>
      </c>
      <c r="E16" s="324">
        <v>168</v>
      </c>
      <c r="F16" s="324" t="s">
        <v>134</v>
      </c>
      <c r="G16" s="324" t="s">
        <v>135</v>
      </c>
      <c r="H16" s="324" t="s">
        <v>136</v>
      </c>
      <c r="I16" s="324" t="s">
        <v>137</v>
      </c>
      <c r="J16" s="324">
        <v>10</v>
      </c>
      <c r="K16" s="324">
        <v>8</v>
      </c>
      <c r="L16" s="324">
        <v>9</v>
      </c>
      <c r="M16" s="324">
        <f t="shared" si="0"/>
        <v>18</v>
      </c>
      <c r="N16" s="324">
        <v>42</v>
      </c>
      <c r="O16" s="324">
        <f t="shared" si="1"/>
        <v>30</v>
      </c>
      <c r="P16" s="324">
        <f t="shared" si="2"/>
        <v>48</v>
      </c>
      <c r="R16" s="324">
        <f t="shared" si="3"/>
        <v>0</v>
      </c>
      <c r="S16" s="324">
        <f t="shared" si="4"/>
        <v>48</v>
      </c>
      <c r="T16" s="324">
        <v>6</v>
      </c>
      <c r="U16" s="324">
        <v>4</v>
      </c>
      <c r="V16" s="324">
        <v>9</v>
      </c>
      <c r="W16" s="324">
        <f t="shared" si="5"/>
        <v>13</v>
      </c>
      <c r="X16" s="324">
        <v>48</v>
      </c>
      <c r="Y16" s="324">
        <f t="shared" si="6"/>
        <v>35</v>
      </c>
      <c r="Z16" s="324">
        <f t="shared" si="7"/>
        <v>48</v>
      </c>
      <c r="AB16" s="324">
        <f t="shared" si="8"/>
        <v>0</v>
      </c>
      <c r="AC16" s="324">
        <f t="shared" si="9"/>
        <v>48</v>
      </c>
      <c r="AD16" s="324">
        <v>9</v>
      </c>
      <c r="AE16" s="324">
        <v>8</v>
      </c>
      <c r="AF16" s="324">
        <v>9</v>
      </c>
      <c r="AG16" s="324">
        <f t="shared" si="10"/>
        <v>18</v>
      </c>
      <c r="AH16" s="324">
        <v>34</v>
      </c>
      <c r="AI16" s="324">
        <f t="shared" si="11"/>
        <v>25</v>
      </c>
      <c r="AJ16" s="324">
        <f t="shared" si="12"/>
        <v>43</v>
      </c>
      <c r="AL16" s="324">
        <f t="shared" si="13"/>
        <v>0</v>
      </c>
      <c r="AM16" s="324">
        <f t="shared" si="14"/>
        <v>43</v>
      </c>
      <c r="AN16" s="324">
        <v>6</v>
      </c>
      <c r="AO16" s="324">
        <v>4</v>
      </c>
      <c r="AP16" s="324">
        <v>7</v>
      </c>
      <c r="AQ16" s="324">
        <f t="shared" si="15"/>
        <v>12</v>
      </c>
      <c r="AR16" s="324">
        <v>38</v>
      </c>
      <c r="AS16" s="324">
        <f t="shared" si="16"/>
        <v>28</v>
      </c>
      <c r="AT16" s="324">
        <f t="shared" si="17"/>
        <v>40</v>
      </c>
      <c r="AV16" s="324">
        <f t="shared" si="18"/>
        <v>0</v>
      </c>
      <c r="AW16" s="324">
        <f t="shared" si="19"/>
        <v>40</v>
      </c>
      <c r="AX16" s="324">
        <v>7</v>
      </c>
      <c r="AY16" s="324">
        <v>10</v>
      </c>
      <c r="AZ16" s="324">
        <v>10</v>
      </c>
      <c r="BA16" s="324">
        <f t="shared" si="20"/>
        <v>18</v>
      </c>
      <c r="BB16" s="324">
        <v>35</v>
      </c>
      <c r="BC16" s="324">
        <f t="shared" si="21"/>
        <v>25</v>
      </c>
      <c r="BD16" s="324">
        <f t="shared" si="22"/>
        <v>43</v>
      </c>
      <c r="BF16" s="324">
        <f t="shared" si="23"/>
        <v>0</v>
      </c>
      <c r="BG16" s="324">
        <f t="shared" si="24"/>
        <v>43</v>
      </c>
      <c r="BH16" s="324">
        <v>7</v>
      </c>
      <c r="BI16" s="324">
        <v>8</v>
      </c>
      <c r="BJ16" s="324">
        <v>7</v>
      </c>
      <c r="BK16" s="324">
        <f t="shared" si="25"/>
        <v>15</v>
      </c>
      <c r="BL16" s="324">
        <v>29</v>
      </c>
      <c r="BM16" s="324">
        <f t="shared" si="26"/>
        <v>21</v>
      </c>
      <c r="BN16" s="324">
        <f t="shared" si="27"/>
        <v>36</v>
      </c>
      <c r="BP16" s="324">
        <f t="shared" si="28"/>
        <v>0</v>
      </c>
      <c r="BQ16" s="324">
        <f t="shared" si="29"/>
        <v>36</v>
      </c>
      <c r="BR16" s="324">
        <f t="shared" si="30"/>
        <v>258</v>
      </c>
    </row>
    <row r="17" spans="1:70">
      <c r="A17" s="324">
        <v>15</v>
      </c>
      <c r="B17" s="324" t="s">
        <v>97</v>
      </c>
      <c r="C17" s="324" t="s">
        <v>88</v>
      </c>
      <c r="D17" s="324">
        <v>916</v>
      </c>
      <c r="E17" s="324">
        <v>246</v>
      </c>
      <c r="F17" s="324" t="s">
        <v>138</v>
      </c>
      <c r="G17" s="324" t="s">
        <v>139</v>
      </c>
      <c r="H17" s="324" t="s">
        <v>121</v>
      </c>
      <c r="I17" s="324" t="s">
        <v>122</v>
      </c>
      <c r="J17" s="324">
        <v>8</v>
      </c>
      <c r="K17" s="324">
        <v>8</v>
      </c>
      <c r="L17" s="324">
        <v>9</v>
      </c>
      <c r="M17" s="324">
        <f t="shared" si="0"/>
        <v>17</v>
      </c>
      <c r="N17" s="324">
        <v>33</v>
      </c>
      <c r="O17" s="324">
        <f t="shared" si="1"/>
        <v>24</v>
      </c>
      <c r="P17" s="324">
        <f t="shared" si="2"/>
        <v>41</v>
      </c>
      <c r="R17" s="324">
        <f t="shared" si="3"/>
        <v>0</v>
      </c>
      <c r="S17" s="324">
        <f t="shared" si="4"/>
        <v>41</v>
      </c>
      <c r="T17" s="324">
        <v>5</v>
      </c>
      <c r="U17" s="324">
        <v>4</v>
      </c>
      <c r="V17" s="324">
        <v>8</v>
      </c>
      <c r="W17" s="324">
        <f t="shared" si="5"/>
        <v>12</v>
      </c>
      <c r="X17" s="324">
        <v>23</v>
      </c>
      <c r="Y17" s="324">
        <f t="shared" si="6"/>
        <v>17</v>
      </c>
      <c r="Z17" s="324">
        <f t="shared" si="7"/>
        <v>29</v>
      </c>
      <c r="AB17" s="324">
        <f t="shared" si="8"/>
        <v>0</v>
      </c>
      <c r="AC17" s="324">
        <f t="shared" si="9"/>
        <v>29</v>
      </c>
      <c r="AD17" s="324">
        <v>7</v>
      </c>
      <c r="AE17" s="324">
        <v>6</v>
      </c>
      <c r="AF17" s="324">
        <v>4</v>
      </c>
      <c r="AG17" s="324">
        <f t="shared" si="10"/>
        <v>12</v>
      </c>
      <c r="AH17" s="324">
        <v>26</v>
      </c>
      <c r="AI17" s="324">
        <f t="shared" si="11"/>
        <v>19</v>
      </c>
      <c r="AJ17" s="324">
        <f t="shared" si="12"/>
        <v>31</v>
      </c>
      <c r="AL17" s="324">
        <f t="shared" si="13"/>
        <v>0</v>
      </c>
      <c r="AM17" s="324">
        <f t="shared" si="14"/>
        <v>31</v>
      </c>
      <c r="AN17" s="324">
        <v>3</v>
      </c>
      <c r="AO17" s="324">
        <v>2</v>
      </c>
      <c r="AP17" s="324">
        <v>4</v>
      </c>
      <c r="AQ17" s="324">
        <f t="shared" si="15"/>
        <v>6</v>
      </c>
      <c r="AR17" s="324">
        <v>21</v>
      </c>
      <c r="AS17" s="324">
        <f t="shared" si="16"/>
        <v>15</v>
      </c>
      <c r="AT17" s="324">
        <f t="shared" si="17"/>
        <v>21</v>
      </c>
      <c r="AV17" s="324">
        <f t="shared" si="18"/>
        <v>0</v>
      </c>
      <c r="AW17" s="324">
        <f t="shared" si="19"/>
        <v>21</v>
      </c>
      <c r="AX17" s="324">
        <v>4</v>
      </c>
      <c r="AY17" s="324">
        <v>7</v>
      </c>
      <c r="AZ17" s="324">
        <v>7</v>
      </c>
      <c r="BA17" s="324">
        <f t="shared" si="20"/>
        <v>12</v>
      </c>
      <c r="BB17" s="324">
        <v>32</v>
      </c>
      <c r="BC17" s="324">
        <f t="shared" si="21"/>
        <v>23</v>
      </c>
      <c r="BD17" s="324">
        <f t="shared" si="22"/>
        <v>35</v>
      </c>
      <c r="BF17" s="324">
        <f t="shared" si="23"/>
        <v>0</v>
      </c>
      <c r="BG17" s="324">
        <f t="shared" si="24"/>
        <v>35</v>
      </c>
      <c r="BH17" s="324">
        <v>2</v>
      </c>
      <c r="BI17" s="324">
        <v>4</v>
      </c>
      <c r="BJ17" s="324">
        <v>5</v>
      </c>
      <c r="BK17" s="324">
        <f t="shared" si="25"/>
        <v>8</v>
      </c>
      <c r="BL17" s="324">
        <v>16</v>
      </c>
      <c r="BM17" s="324">
        <f t="shared" si="26"/>
        <v>12</v>
      </c>
      <c r="BN17" s="324">
        <f t="shared" si="27"/>
        <v>20</v>
      </c>
      <c r="BP17" s="324">
        <f t="shared" si="28"/>
        <v>0</v>
      </c>
      <c r="BQ17" s="324">
        <f t="shared" si="29"/>
        <v>20</v>
      </c>
      <c r="BR17" s="324">
        <f t="shared" si="30"/>
        <v>177</v>
      </c>
    </row>
    <row r="18" spans="1:70">
      <c r="A18" s="324">
        <v>16</v>
      </c>
      <c r="B18" s="324" t="s">
        <v>93</v>
      </c>
      <c r="C18" s="324" t="s">
        <v>79</v>
      </c>
      <c r="D18" s="324">
        <v>917</v>
      </c>
      <c r="E18" s="324">
        <v>431</v>
      </c>
      <c r="F18" s="324" t="s">
        <v>140</v>
      </c>
      <c r="G18" s="324" t="s">
        <v>141</v>
      </c>
      <c r="H18" s="324" t="s">
        <v>142</v>
      </c>
      <c r="I18" s="324" t="s">
        <v>143</v>
      </c>
      <c r="J18" s="324">
        <v>6</v>
      </c>
      <c r="K18" s="324">
        <v>7</v>
      </c>
      <c r="L18" s="324">
        <v>10</v>
      </c>
      <c r="M18" s="324">
        <f t="shared" si="0"/>
        <v>16</v>
      </c>
      <c r="N18" s="324">
        <v>45</v>
      </c>
      <c r="O18" s="324">
        <f t="shared" si="1"/>
        <v>33</v>
      </c>
      <c r="P18" s="324">
        <f t="shared" si="2"/>
        <v>49</v>
      </c>
      <c r="R18" s="324">
        <f t="shared" si="3"/>
        <v>0</v>
      </c>
      <c r="S18" s="324">
        <f t="shared" si="4"/>
        <v>49</v>
      </c>
      <c r="T18" s="324">
        <v>8</v>
      </c>
      <c r="U18" s="324">
        <v>4</v>
      </c>
      <c r="V18" s="324">
        <v>8</v>
      </c>
      <c r="W18" s="324">
        <f t="shared" si="5"/>
        <v>14</v>
      </c>
      <c r="X18" s="324">
        <v>35</v>
      </c>
      <c r="Y18" s="324">
        <f t="shared" si="6"/>
        <v>25</v>
      </c>
      <c r="Z18" s="324">
        <f t="shared" si="7"/>
        <v>39</v>
      </c>
      <c r="AB18" s="324">
        <f t="shared" si="8"/>
        <v>0</v>
      </c>
      <c r="AC18" s="324">
        <f t="shared" si="9"/>
        <v>39</v>
      </c>
      <c r="AD18" s="324">
        <v>7</v>
      </c>
      <c r="AE18" s="324">
        <v>8</v>
      </c>
      <c r="AF18" s="324">
        <v>8</v>
      </c>
      <c r="AG18" s="324">
        <f t="shared" si="10"/>
        <v>16</v>
      </c>
      <c r="AH18" s="324">
        <v>41</v>
      </c>
      <c r="AI18" s="324">
        <f t="shared" si="11"/>
        <v>30</v>
      </c>
      <c r="AJ18" s="324">
        <f t="shared" si="12"/>
        <v>46</v>
      </c>
      <c r="AL18" s="324">
        <f t="shared" si="13"/>
        <v>0</v>
      </c>
      <c r="AM18" s="324">
        <f t="shared" si="14"/>
        <v>46</v>
      </c>
      <c r="AN18" s="324">
        <v>7</v>
      </c>
      <c r="AO18" s="324">
        <v>7</v>
      </c>
      <c r="AP18" s="324">
        <v>5</v>
      </c>
      <c r="AQ18" s="324">
        <f t="shared" si="15"/>
        <v>13</v>
      </c>
      <c r="AR18" s="324">
        <v>38</v>
      </c>
      <c r="AS18" s="324">
        <f t="shared" si="16"/>
        <v>28</v>
      </c>
      <c r="AT18" s="324">
        <f t="shared" si="17"/>
        <v>41</v>
      </c>
      <c r="AV18" s="324">
        <f t="shared" si="18"/>
        <v>0</v>
      </c>
      <c r="AW18" s="324">
        <f t="shared" si="19"/>
        <v>41</v>
      </c>
      <c r="AX18" s="324">
        <v>6</v>
      </c>
      <c r="AY18" s="324">
        <v>10</v>
      </c>
      <c r="AZ18" s="324">
        <v>10</v>
      </c>
      <c r="BA18" s="324">
        <f t="shared" si="20"/>
        <v>18</v>
      </c>
      <c r="BB18" s="324">
        <v>49</v>
      </c>
      <c r="BC18" s="324">
        <f t="shared" si="21"/>
        <v>35</v>
      </c>
      <c r="BD18" s="324">
        <f t="shared" si="22"/>
        <v>53</v>
      </c>
      <c r="BF18" s="324">
        <f t="shared" si="23"/>
        <v>0</v>
      </c>
      <c r="BG18" s="324">
        <f t="shared" si="24"/>
        <v>53</v>
      </c>
      <c r="BH18" s="324">
        <v>3</v>
      </c>
      <c r="BI18" s="324">
        <v>4</v>
      </c>
      <c r="BJ18" s="324">
        <v>6</v>
      </c>
      <c r="BK18" s="324">
        <f t="shared" si="25"/>
        <v>9</v>
      </c>
      <c r="BL18" s="324">
        <v>25</v>
      </c>
      <c r="BM18" s="324">
        <f t="shared" si="26"/>
        <v>18</v>
      </c>
      <c r="BN18" s="324">
        <f t="shared" si="27"/>
        <v>27</v>
      </c>
      <c r="BP18" s="324">
        <f t="shared" si="28"/>
        <v>0</v>
      </c>
      <c r="BQ18" s="324">
        <f t="shared" si="29"/>
        <v>27</v>
      </c>
      <c r="BR18" s="324">
        <f t="shared" si="30"/>
        <v>255</v>
      </c>
    </row>
    <row r="19" spans="1:70">
      <c r="A19" s="324">
        <v>17</v>
      </c>
      <c r="B19" s="324" t="s">
        <v>102</v>
      </c>
      <c r="C19" s="324" t="s">
        <v>79</v>
      </c>
      <c r="D19" s="324">
        <v>919</v>
      </c>
      <c r="E19" s="324">
        <v>250</v>
      </c>
      <c r="F19" s="324" t="s">
        <v>127</v>
      </c>
      <c r="G19" s="324" t="s">
        <v>144</v>
      </c>
      <c r="H19" s="324" t="s">
        <v>145</v>
      </c>
      <c r="I19" s="324" t="s">
        <v>146</v>
      </c>
      <c r="J19" s="324">
        <v>6</v>
      </c>
      <c r="K19" s="324">
        <v>7</v>
      </c>
      <c r="L19" s="324">
        <v>6</v>
      </c>
      <c r="M19" s="324">
        <f t="shared" si="0"/>
        <v>13</v>
      </c>
      <c r="N19" s="324">
        <v>28</v>
      </c>
      <c r="O19" s="324">
        <f t="shared" si="1"/>
        <v>20</v>
      </c>
      <c r="P19" s="324">
        <f t="shared" si="2"/>
        <v>33</v>
      </c>
      <c r="R19" s="324">
        <f t="shared" si="3"/>
        <v>0</v>
      </c>
      <c r="S19" s="324">
        <f t="shared" si="4"/>
        <v>33</v>
      </c>
      <c r="T19" s="324">
        <v>4</v>
      </c>
      <c r="U19" s="324">
        <v>4</v>
      </c>
      <c r="V19" s="324">
        <v>4</v>
      </c>
      <c r="W19" s="324">
        <f t="shared" si="5"/>
        <v>8</v>
      </c>
      <c r="X19" s="324">
        <v>23</v>
      </c>
      <c r="Y19" s="324">
        <f t="shared" si="6"/>
        <v>17</v>
      </c>
      <c r="Z19" s="324">
        <f t="shared" si="7"/>
        <v>25</v>
      </c>
      <c r="AB19" s="324">
        <f t="shared" si="8"/>
        <v>0</v>
      </c>
      <c r="AC19" s="324">
        <f t="shared" si="9"/>
        <v>25</v>
      </c>
      <c r="AD19" s="324">
        <v>3</v>
      </c>
      <c r="AE19" s="324">
        <v>3</v>
      </c>
      <c r="AF19" s="324">
        <v>3</v>
      </c>
      <c r="AG19" s="324">
        <f t="shared" si="10"/>
        <v>6</v>
      </c>
      <c r="AH19" s="324">
        <v>24</v>
      </c>
      <c r="AI19" s="324">
        <f t="shared" si="11"/>
        <v>18</v>
      </c>
      <c r="AJ19" s="324">
        <f t="shared" si="12"/>
        <v>24</v>
      </c>
      <c r="AL19" s="324">
        <f t="shared" si="13"/>
        <v>0</v>
      </c>
      <c r="AM19" s="324">
        <f t="shared" si="14"/>
        <v>24</v>
      </c>
      <c r="AN19" s="324">
        <v>5</v>
      </c>
      <c r="AO19" s="324">
        <v>5</v>
      </c>
      <c r="AP19" s="324">
        <v>7</v>
      </c>
      <c r="AQ19" s="324">
        <f t="shared" si="15"/>
        <v>12</v>
      </c>
      <c r="AR19" s="324">
        <v>15</v>
      </c>
      <c r="AS19" s="324">
        <f t="shared" si="16"/>
        <v>11</v>
      </c>
      <c r="AT19" s="324">
        <f t="shared" si="17"/>
        <v>23</v>
      </c>
      <c r="AV19" s="324">
        <f t="shared" si="18"/>
        <v>0</v>
      </c>
      <c r="AW19" s="324">
        <f t="shared" si="19"/>
        <v>23</v>
      </c>
      <c r="AX19" s="324">
        <v>4</v>
      </c>
      <c r="AY19" s="324">
        <v>8</v>
      </c>
      <c r="AZ19" s="324">
        <v>8</v>
      </c>
      <c r="BA19" s="324">
        <f t="shared" si="20"/>
        <v>14</v>
      </c>
      <c r="BB19" s="324">
        <v>22</v>
      </c>
      <c r="BC19" s="324">
        <f t="shared" si="21"/>
        <v>16</v>
      </c>
      <c r="BD19" s="324">
        <f t="shared" si="22"/>
        <v>30</v>
      </c>
      <c r="BF19" s="324">
        <f t="shared" si="23"/>
        <v>0</v>
      </c>
      <c r="BG19" s="324">
        <f t="shared" si="24"/>
        <v>30</v>
      </c>
      <c r="BH19" s="324">
        <v>3</v>
      </c>
      <c r="BI19" s="324">
        <v>5</v>
      </c>
      <c r="BJ19" s="324">
        <v>5</v>
      </c>
      <c r="BK19" s="324">
        <f t="shared" si="25"/>
        <v>9</v>
      </c>
      <c r="BL19" s="324">
        <v>18</v>
      </c>
      <c r="BM19" s="324">
        <f t="shared" si="26"/>
        <v>13</v>
      </c>
      <c r="BN19" s="324">
        <f t="shared" si="27"/>
        <v>22</v>
      </c>
      <c r="BP19" s="324">
        <f t="shared" si="28"/>
        <v>0</v>
      </c>
      <c r="BQ19" s="324">
        <f t="shared" si="29"/>
        <v>22</v>
      </c>
      <c r="BR19" s="324">
        <f t="shared" si="30"/>
        <v>157</v>
      </c>
    </row>
    <row r="20" spans="1:70">
      <c r="A20" s="324">
        <v>18</v>
      </c>
      <c r="B20" s="324" t="s">
        <v>97</v>
      </c>
      <c r="C20" s="324" t="s">
        <v>88</v>
      </c>
      <c r="D20" s="324">
        <v>920</v>
      </c>
      <c r="E20" s="324">
        <v>170</v>
      </c>
      <c r="F20" s="324" t="s">
        <v>147</v>
      </c>
      <c r="G20" s="324" t="s">
        <v>148</v>
      </c>
      <c r="H20" s="324" t="s">
        <v>149</v>
      </c>
      <c r="I20" s="324" t="s">
        <v>150</v>
      </c>
      <c r="J20" s="324">
        <v>9</v>
      </c>
      <c r="K20" s="324">
        <v>8</v>
      </c>
      <c r="L20" s="324">
        <v>10</v>
      </c>
      <c r="M20" s="324">
        <f t="shared" si="0"/>
        <v>18</v>
      </c>
      <c r="N20" s="324">
        <v>40</v>
      </c>
      <c r="O20" s="324">
        <f t="shared" si="1"/>
        <v>29</v>
      </c>
      <c r="P20" s="324">
        <f t="shared" si="2"/>
        <v>47</v>
      </c>
      <c r="R20" s="324">
        <f t="shared" si="3"/>
        <v>0</v>
      </c>
      <c r="S20" s="324">
        <f t="shared" si="4"/>
        <v>47</v>
      </c>
      <c r="T20" s="324">
        <v>9</v>
      </c>
      <c r="U20" s="324">
        <v>8</v>
      </c>
      <c r="V20" s="324">
        <v>4</v>
      </c>
      <c r="W20" s="324">
        <f t="shared" si="5"/>
        <v>14</v>
      </c>
      <c r="X20" s="324">
        <v>48</v>
      </c>
      <c r="Y20" s="324">
        <f t="shared" si="6"/>
        <v>35</v>
      </c>
      <c r="Z20" s="324">
        <f t="shared" si="7"/>
        <v>49</v>
      </c>
      <c r="AB20" s="324">
        <f t="shared" si="8"/>
        <v>0</v>
      </c>
      <c r="AC20" s="324">
        <f t="shared" si="9"/>
        <v>49</v>
      </c>
      <c r="AD20" s="324">
        <v>9</v>
      </c>
      <c r="AE20" s="324">
        <v>9</v>
      </c>
      <c r="AF20" s="324">
        <v>9</v>
      </c>
      <c r="AG20" s="324">
        <f t="shared" si="10"/>
        <v>18</v>
      </c>
      <c r="AH20" s="324">
        <v>43</v>
      </c>
      <c r="AI20" s="324">
        <f t="shared" si="11"/>
        <v>31</v>
      </c>
      <c r="AJ20" s="324">
        <f t="shared" si="12"/>
        <v>49</v>
      </c>
      <c r="AL20" s="324">
        <f t="shared" si="13"/>
        <v>0</v>
      </c>
      <c r="AM20" s="324">
        <f t="shared" si="14"/>
        <v>49</v>
      </c>
      <c r="AN20" s="324">
        <v>9</v>
      </c>
      <c r="AO20" s="324">
        <v>8</v>
      </c>
      <c r="AP20" s="324">
        <v>7</v>
      </c>
      <c r="AQ20" s="324">
        <f t="shared" si="15"/>
        <v>16</v>
      </c>
      <c r="AR20" s="324">
        <v>39</v>
      </c>
      <c r="AS20" s="324">
        <f t="shared" si="16"/>
        <v>28</v>
      </c>
      <c r="AT20" s="324">
        <f t="shared" si="17"/>
        <v>44</v>
      </c>
      <c r="AV20" s="324">
        <f t="shared" si="18"/>
        <v>0</v>
      </c>
      <c r="AW20" s="324">
        <f t="shared" si="19"/>
        <v>44</v>
      </c>
      <c r="AX20" s="324">
        <v>9</v>
      </c>
      <c r="AY20" s="324">
        <v>10</v>
      </c>
      <c r="AZ20" s="324">
        <v>10</v>
      </c>
      <c r="BA20" s="324">
        <f t="shared" si="20"/>
        <v>20</v>
      </c>
      <c r="BB20" s="324">
        <v>48</v>
      </c>
      <c r="BC20" s="324">
        <f t="shared" si="21"/>
        <v>35</v>
      </c>
      <c r="BD20" s="324">
        <f t="shared" si="22"/>
        <v>55</v>
      </c>
      <c r="BF20" s="324">
        <f t="shared" si="23"/>
        <v>0</v>
      </c>
      <c r="BG20" s="324">
        <f t="shared" si="24"/>
        <v>55</v>
      </c>
      <c r="BH20" s="324">
        <v>8</v>
      </c>
      <c r="BI20" s="324">
        <v>9</v>
      </c>
      <c r="BJ20" s="324">
        <v>8</v>
      </c>
      <c r="BK20" s="324">
        <f t="shared" si="25"/>
        <v>17</v>
      </c>
      <c r="BL20" s="324">
        <v>45</v>
      </c>
      <c r="BM20" s="324">
        <f t="shared" si="26"/>
        <v>33</v>
      </c>
      <c r="BN20" s="324">
        <f t="shared" si="27"/>
        <v>50</v>
      </c>
      <c r="BP20" s="324">
        <f t="shared" si="28"/>
        <v>0</v>
      </c>
      <c r="BQ20" s="324">
        <f t="shared" si="29"/>
        <v>50</v>
      </c>
      <c r="BR20" s="324">
        <f t="shared" si="30"/>
        <v>294</v>
      </c>
    </row>
    <row r="21" spans="1:70">
      <c r="A21" s="324">
        <v>19</v>
      </c>
      <c r="B21" s="324" t="s">
        <v>93</v>
      </c>
      <c r="C21" s="324" t="s">
        <v>79</v>
      </c>
      <c r="D21" s="324">
        <v>921</v>
      </c>
      <c r="E21" s="324">
        <v>230</v>
      </c>
      <c r="F21" s="324" t="s">
        <v>151</v>
      </c>
      <c r="G21" s="324" t="s">
        <v>152</v>
      </c>
      <c r="H21" s="324" t="s">
        <v>96</v>
      </c>
      <c r="I21" s="324" t="s">
        <v>87</v>
      </c>
      <c r="J21" s="324">
        <v>9</v>
      </c>
      <c r="K21" s="324">
        <v>6</v>
      </c>
      <c r="L21" s="324">
        <v>8</v>
      </c>
      <c r="M21" s="324">
        <f t="shared" si="0"/>
        <v>16</v>
      </c>
      <c r="N21" s="324">
        <v>36</v>
      </c>
      <c r="O21" s="324">
        <f t="shared" si="1"/>
        <v>26</v>
      </c>
      <c r="P21" s="324">
        <f t="shared" si="2"/>
        <v>42</v>
      </c>
      <c r="R21" s="324">
        <f t="shared" si="3"/>
        <v>0</v>
      </c>
      <c r="S21" s="324">
        <f t="shared" si="4"/>
        <v>42</v>
      </c>
      <c r="T21" s="324">
        <v>9</v>
      </c>
      <c r="U21" s="324">
        <v>6</v>
      </c>
      <c r="V21" s="324">
        <v>7</v>
      </c>
      <c r="W21" s="324">
        <f t="shared" si="5"/>
        <v>15</v>
      </c>
      <c r="X21" s="324">
        <v>40</v>
      </c>
      <c r="Y21" s="324">
        <f t="shared" si="6"/>
        <v>29</v>
      </c>
      <c r="Z21" s="324">
        <f t="shared" si="7"/>
        <v>44</v>
      </c>
      <c r="AB21" s="324">
        <f t="shared" si="8"/>
        <v>0</v>
      </c>
      <c r="AC21" s="324">
        <f t="shared" si="9"/>
        <v>44</v>
      </c>
      <c r="AD21" s="324">
        <v>7</v>
      </c>
      <c r="AE21" s="324">
        <v>5</v>
      </c>
      <c r="AF21" s="324">
        <v>7</v>
      </c>
      <c r="AG21" s="324">
        <f t="shared" si="10"/>
        <v>13</v>
      </c>
      <c r="AH21" s="324">
        <v>29</v>
      </c>
      <c r="AI21" s="324">
        <f t="shared" si="11"/>
        <v>21</v>
      </c>
      <c r="AJ21" s="324">
        <f t="shared" si="12"/>
        <v>34</v>
      </c>
      <c r="AL21" s="324">
        <f t="shared" si="13"/>
        <v>0</v>
      </c>
      <c r="AM21" s="324">
        <f t="shared" si="14"/>
        <v>34</v>
      </c>
      <c r="AN21" s="324">
        <v>6</v>
      </c>
      <c r="AO21" s="324">
        <v>8</v>
      </c>
      <c r="AP21" s="324">
        <v>5</v>
      </c>
      <c r="AQ21" s="324">
        <f t="shared" si="15"/>
        <v>13</v>
      </c>
      <c r="AR21" s="324">
        <v>26</v>
      </c>
      <c r="AS21" s="324">
        <f t="shared" si="16"/>
        <v>19</v>
      </c>
      <c r="AT21" s="324">
        <f t="shared" si="17"/>
        <v>32</v>
      </c>
      <c r="AV21" s="324">
        <f t="shared" si="18"/>
        <v>0</v>
      </c>
      <c r="AW21" s="324">
        <f t="shared" si="19"/>
        <v>32</v>
      </c>
      <c r="AX21" s="324">
        <v>5</v>
      </c>
      <c r="AY21" s="324">
        <v>10</v>
      </c>
      <c r="AZ21" s="324">
        <v>10</v>
      </c>
      <c r="BA21" s="324">
        <f t="shared" si="20"/>
        <v>17</v>
      </c>
      <c r="BB21" s="324">
        <v>47</v>
      </c>
      <c r="BC21" s="324">
        <f t="shared" si="21"/>
        <v>34</v>
      </c>
      <c r="BD21" s="324">
        <f t="shared" si="22"/>
        <v>51</v>
      </c>
      <c r="BF21" s="324">
        <f t="shared" si="23"/>
        <v>0</v>
      </c>
      <c r="BG21" s="324">
        <f t="shared" si="24"/>
        <v>51</v>
      </c>
      <c r="BH21" s="324">
        <v>5</v>
      </c>
      <c r="BI21" s="324">
        <v>8</v>
      </c>
      <c r="BJ21" s="324">
        <v>8</v>
      </c>
      <c r="BK21" s="324">
        <f t="shared" si="25"/>
        <v>14</v>
      </c>
      <c r="BL21" s="324">
        <v>39</v>
      </c>
      <c r="BM21" s="324">
        <f t="shared" si="26"/>
        <v>28</v>
      </c>
      <c r="BN21" s="324">
        <f t="shared" si="27"/>
        <v>42</v>
      </c>
      <c r="BP21" s="324">
        <f t="shared" si="28"/>
        <v>0</v>
      </c>
      <c r="BQ21" s="324">
        <f t="shared" si="29"/>
        <v>42</v>
      </c>
      <c r="BR21" s="324">
        <f t="shared" si="30"/>
        <v>245</v>
      </c>
    </row>
    <row r="22" spans="1:70">
      <c r="A22" s="324">
        <v>20</v>
      </c>
      <c r="B22" s="324" t="s">
        <v>78</v>
      </c>
      <c r="C22" s="324" t="s">
        <v>79</v>
      </c>
      <c r="D22" s="324">
        <v>923</v>
      </c>
      <c r="E22" s="324">
        <v>351</v>
      </c>
      <c r="F22" s="324" t="s">
        <v>153</v>
      </c>
      <c r="G22" s="324" t="s">
        <v>154</v>
      </c>
      <c r="H22" s="324" t="s">
        <v>155</v>
      </c>
      <c r="I22" s="324" t="s">
        <v>156</v>
      </c>
      <c r="J22" s="324">
        <v>5</v>
      </c>
      <c r="K22" s="324">
        <v>4</v>
      </c>
      <c r="L22" s="324">
        <v>4</v>
      </c>
      <c r="M22" s="324">
        <f t="shared" si="0"/>
        <v>9</v>
      </c>
      <c r="N22" s="324">
        <v>16</v>
      </c>
      <c r="O22" s="324">
        <f t="shared" si="1"/>
        <v>12</v>
      </c>
      <c r="P22" s="324">
        <f t="shared" si="2"/>
        <v>21</v>
      </c>
      <c r="R22" s="324">
        <f t="shared" si="3"/>
        <v>0</v>
      </c>
      <c r="S22" s="324">
        <f t="shared" si="4"/>
        <v>21</v>
      </c>
      <c r="T22" s="324">
        <v>6</v>
      </c>
      <c r="U22" s="324">
        <v>5</v>
      </c>
      <c r="V22" s="324">
        <v>7</v>
      </c>
      <c r="W22" s="324">
        <f t="shared" si="5"/>
        <v>12</v>
      </c>
      <c r="X22" s="324">
        <v>28</v>
      </c>
      <c r="Y22" s="324">
        <f t="shared" si="6"/>
        <v>20</v>
      </c>
      <c r="Z22" s="324">
        <f t="shared" si="7"/>
        <v>32</v>
      </c>
      <c r="AB22" s="324">
        <f t="shared" si="8"/>
        <v>0</v>
      </c>
      <c r="AC22" s="324">
        <f t="shared" si="9"/>
        <v>32</v>
      </c>
      <c r="AD22" s="324">
        <v>4</v>
      </c>
      <c r="AE22" s="324">
        <v>4</v>
      </c>
      <c r="AF22" s="324">
        <v>3</v>
      </c>
      <c r="AG22" s="324">
        <f t="shared" si="10"/>
        <v>8</v>
      </c>
      <c r="AH22" s="324">
        <v>27</v>
      </c>
      <c r="AI22" s="324">
        <f t="shared" si="11"/>
        <v>20</v>
      </c>
      <c r="AJ22" s="324">
        <f t="shared" si="12"/>
        <v>28</v>
      </c>
      <c r="AL22" s="324">
        <f t="shared" si="13"/>
        <v>0</v>
      </c>
      <c r="AM22" s="324">
        <f t="shared" si="14"/>
        <v>28</v>
      </c>
      <c r="AN22" s="324">
        <v>3</v>
      </c>
      <c r="AO22" s="324">
        <v>0</v>
      </c>
      <c r="AP22" s="324">
        <v>6</v>
      </c>
      <c r="AQ22" s="324">
        <f t="shared" si="15"/>
        <v>6</v>
      </c>
      <c r="AR22" s="324">
        <v>15</v>
      </c>
      <c r="AS22" s="324">
        <f t="shared" si="16"/>
        <v>11</v>
      </c>
      <c r="AT22" s="324">
        <f t="shared" si="17"/>
        <v>17</v>
      </c>
      <c r="AV22" s="324">
        <f t="shared" si="18"/>
        <v>0</v>
      </c>
      <c r="AW22" s="324">
        <f t="shared" si="19"/>
        <v>17</v>
      </c>
      <c r="AX22" s="324">
        <v>3</v>
      </c>
      <c r="AY22" s="324">
        <v>6</v>
      </c>
      <c r="AZ22" s="324">
        <v>6</v>
      </c>
      <c r="BA22" s="324">
        <f t="shared" si="20"/>
        <v>10</v>
      </c>
      <c r="BB22" s="324">
        <v>15</v>
      </c>
      <c r="BC22" s="324">
        <f t="shared" si="21"/>
        <v>11</v>
      </c>
      <c r="BD22" s="324">
        <f t="shared" si="22"/>
        <v>21</v>
      </c>
      <c r="BF22" s="324">
        <f t="shared" si="23"/>
        <v>0</v>
      </c>
      <c r="BG22" s="324">
        <f t="shared" si="24"/>
        <v>21</v>
      </c>
      <c r="BH22" s="324">
        <v>2</v>
      </c>
      <c r="BI22" s="324">
        <v>4</v>
      </c>
      <c r="BJ22" s="324">
        <v>6</v>
      </c>
      <c r="BK22" s="324">
        <f t="shared" si="25"/>
        <v>8</v>
      </c>
      <c r="BL22" s="324">
        <v>18</v>
      </c>
      <c r="BM22" s="324">
        <f t="shared" si="26"/>
        <v>13</v>
      </c>
      <c r="BN22" s="324">
        <f t="shared" si="27"/>
        <v>21</v>
      </c>
      <c r="BP22" s="324">
        <f t="shared" si="28"/>
        <v>0</v>
      </c>
      <c r="BQ22" s="324">
        <f t="shared" si="29"/>
        <v>21</v>
      </c>
      <c r="BR22" s="324">
        <f t="shared" si="30"/>
        <v>140</v>
      </c>
    </row>
    <row r="23" spans="1:70">
      <c r="A23" s="324">
        <v>21</v>
      </c>
      <c r="B23" s="324" t="s">
        <v>93</v>
      </c>
      <c r="C23" s="324" t="s">
        <v>88</v>
      </c>
      <c r="D23" s="324">
        <v>924</v>
      </c>
      <c r="E23" s="324">
        <v>171</v>
      </c>
      <c r="F23" s="324" t="s">
        <v>157</v>
      </c>
      <c r="G23" s="324" t="s">
        <v>158</v>
      </c>
      <c r="H23" s="324" t="s">
        <v>121</v>
      </c>
      <c r="I23" s="324" t="s">
        <v>159</v>
      </c>
      <c r="J23" s="324">
        <v>7</v>
      </c>
      <c r="K23" s="324">
        <v>5</v>
      </c>
      <c r="L23" s="324">
        <v>6</v>
      </c>
      <c r="N23" s="324">
        <v>40</v>
      </c>
      <c r="T23" s="324">
        <v>8</v>
      </c>
      <c r="U23" s="324">
        <v>9</v>
      </c>
      <c r="V23" s="324">
        <v>9</v>
      </c>
      <c r="X23" s="324">
        <v>55</v>
      </c>
      <c r="AD23" s="324">
        <v>8</v>
      </c>
      <c r="AE23" s="324">
        <v>6</v>
      </c>
      <c r="AF23" s="324">
        <v>7</v>
      </c>
      <c r="AH23" s="324">
        <v>34</v>
      </c>
      <c r="AN23" s="324">
        <v>8</v>
      </c>
      <c r="AO23" s="324">
        <v>4</v>
      </c>
      <c r="AP23" s="324">
        <v>6</v>
      </c>
      <c r="AR23" s="324">
        <v>29</v>
      </c>
      <c r="AX23" s="324">
        <v>7</v>
      </c>
      <c r="AY23" s="324">
        <v>9</v>
      </c>
      <c r="AZ23" s="324">
        <v>9</v>
      </c>
      <c r="BB23" s="324">
        <v>34</v>
      </c>
      <c r="BH23" s="324">
        <v>3</v>
      </c>
      <c r="BI23" s="324">
        <v>4</v>
      </c>
      <c r="BJ23" s="324">
        <v>5</v>
      </c>
      <c r="BL23" s="324">
        <v>19</v>
      </c>
    </row>
  </sheetData>
  <mergeCells count="1">
    <mergeCell ref="A2:I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R207"/>
  <sheetViews>
    <sheetView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C3" sqref="C3"/>
    </sheetView>
  </sheetViews>
  <sheetFormatPr defaultColWidth="0" defaultRowHeight="15" zeroHeight="1"/>
  <cols>
    <col min="1" max="1" width="7.42578125" customWidth="1"/>
    <col min="2" max="2" width="9.85546875" customWidth="1"/>
    <col min="3" max="3" width="9.7109375" customWidth="1"/>
    <col min="4" max="4" width="10" customWidth="1"/>
    <col min="5" max="5" width="10.7109375" customWidth="1"/>
    <col min="6" max="6" width="12.7109375" customWidth="1"/>
    <col min="7" max="7" width="22.28515625" style="4" customWidth="1"/>
    <col min="8" max="8" width="24.85546875" style="4" customWidth="1"/>
    <col min="9" max="9" width="23" style="4" customWidth="1"/>
    <col min="10" max="12" width="9.140625" customWidth="1"/>
    <col min="13" max="13" width="10.7109375" customWidth="1"/>
    <col min="14" max="29" width="9.140625" customWidth="1"/>
    <col min="30" max="30" width="8.28515625" style="235" customWidth="1"/>
    <col min="31" max="31" width="14.5703125" style="235" customWidth="1"/>
    <col min="32" max="51" width="9.140625" customWidth="1"/>
    <col min="52" max="53" width="12.28515625" customWidth="1"/>
    <col min="54" max="58" width="9.140625" customWidth="1"/>
    <col min="59" max="59" width="10.140625" customWidth="1"/>
    <col min="60" max="60" width="9.7109375" customWidth="1"/>
    <col min="61" max="61" width="9.140625" customWidth="1"/>
    <col min="62" max="62" width="23.85546875" style="245" customWidth="1"/>
    <col min="63" max="65" width="9.140625" style="245" customWidth="1"/>
    <col min="66" max="66" width="12" customWidth="1"/>
    <col min="67" max="67" width="11.7109375" customWidth="1"/>
    <col min="68" max="75" width="9.140625" customWidth="1"/>
    <col min="76" max="76" width="11.85546875" customWidth="1"/>
    <col min="77" max="79" width="8.7109375" customWidth="1"/>
    <col min="80" max="80" width="9.7109375" customWidth="1"/>
    <col min="81" max="81" width="10.42578125" customWidth="1"/>
    <col min="82" max="84" width="8.7109375" customWidth="1"/>
    <col min="85" max="85" width="9.7109375" customWidth="1"/>
    <col min="86" max="86" width="10.42578125" customWidth="1"/>
    <col min="87" max="87" width="7" style="188" customWidth="1"/>
    <col min="88" max="88" width="7.28515625" style="188" customWidth="1"/>
    <col min="89" max="89" width="8.28515625" style="188" customWidth="1"/>
    <col min="90" max="90" width="7" style="188" customWidth="1"/>
    <col min="91" max="91" width="7.7109375" style="188" customWidth="1"/>
    <col min="92" max="92" width="10.140625" style="188" customWidth="1"/>
    <col min="93" max="94" width="11.85546875" customWidth="1"/>
    <col min="95" max="95" width="13.140625" customWidth="1"/>
    <col min="96" max="96" width="11.85546875" customWidth="1"/>
    <col min="97" max="16384" width="11.85546875" hidden="1"/>
  </cols>
  <sheetData>
    <row r="1" spans="1:95" s="1" customFormat="1" ht="27.75" customHeight="1" thickBot="1">
      <c r="A1" s="375" t="s">
        <v>160</v>
      </c>
      <c r="B1" s="375"/>
      <c r="C1" s="375"/>
      <c r="D1" s="376" t="str">
        <f>MASTER!C6</f>
        <v>Governt Senior Secondary School INDERWARA, Rani (PALI)</v>
      </c>
      <c r="E1" s="376"/>
      <c r="F1" s="376"/>
      <c r="G1" s="376"/>
      <c r="H1" s="376"/>
      <c r="I1" s="376"/>
      <c r="J1" s="362" t="s">
        <v>178</v>
      </c>
      <c r="K1" s="362"/>
      <c r="L1" s="374" t="s">
        <v>161</v>
      </c>
      <c r="M1" s="374"/>
      <c r="N1" s="362" t="s">
        <v>179</v>
      </c>
      <c r="O1" s="362"/>
      <c r="P1" s="363" t="str">
        <f>MASTER!F6</f>
        <v>Mangilal Rangi</v>
      </c>
      <c r="Q1" s="363"/>
      <c r="R1" s="363"/>
      <c r="S1" s="363"/>
      <c r="T1" s="362" t="s">
        <v>178</v>
      </c>
      <c r="U1" s="362"/>
      <c r="V1" s="364" t="s">
        <v>162</v>
      </c>
      <c r="W1" s="365"/>
      <c r="X1" s="362" t="s">
        <v>179</v>
      </c>
      <c r="Y1" s="362"/>
      <c r="Z1" s="363" t="str">
        <f>MASTER!F7</f>
        <v>Heeralal Jat</v>
      </c>
      <c r="AA1" s="363"/>
      <c r="AB1" s="363"/>
      <c r="AC1" s="363"/>
      <c r="AD1" s="368" t="s">
        <v>417</v>
      </c>
      <c r="AE1" s="371" t="s">
        <v>272</v>
      </c>
      <c r="AF1" s="362" t="s">
        <v>178</v>
      </c>
      <c r="AG1" s="362"/>
      <c r="AH1" s="364" t="s">
        <v>180</v>
      </c>
      <c r="AI1" s="365"/>
      <c r="AJ1" s="362" t="s">
        <v>179</v>
      </c>
      <c r="AK1" s="362"/>
      <c r="AL1" s="363" t="str">
        <f>MASTER!F8</f>
        <v>Suman Kumari Saini</v>
      </c>
      <c r="AM1" s="363"/>
      <c r="AN1" s="363"/>
      <c r="AO1" s="363"/>
      <c r="AP1" s="362" t="s">
        <v>178</v>
      </c>
      <c r="AQ1" s="362"/>
      <c r="AR1" s="364" t="s">
        <v>163</v>
      </c>
      <c r="AS1" s="365"/>
      <c r="AT1" s="362" t="s">
        <v>179</v>
      </c>
      <c r="AU1" s="362"/>
      <c r="AV1" s="363" t="str">
        <f>MASTER!F9</f>
        <v>Mandeep Singh Bhular</v>
      </c>
      <c r="AW1" s="363"/>
      <c r="AX1" s="363"/>
      <c r="AY1" s="363"/>
      <c r="AZ1" s="362" t="s">
        <v>178</v>
      </c>
      <c r="BA1" s="362"/>
      <c r="BB1" s="364" t="s">
        <v>164</v>
      </c>
      <c r="BC1" s="365"/>
      <c r="BD1" s="362" t="s">
        <v>179</v>
      </c>
      <c r="BE1" s="362"/>
      <c r="BF1" s="363" t="str">
        <f>MASTER!F10</f>
        <v>Suresh Kuamr Adara</v>
      </c>
      <c r="BG1" s="363"/>
      <c r="BH1" s="363"/>
      <c r="BI1" s="363"/>
      <c r="BJ1" s="329" t="s">
        <v>473</v>
      </c>
      <c r="BK1" s="366" t="str">
        <f>MASTER!F12</f>
        <v>Bhagwan Singh</v>
      </c>
      <c r="BL1" s="366"/>
      <c r="BM1" s="367"/>
      <c r="BN1" s="362" t="s">
        <v>178</v>
      </c>
      <c r="BO1" s="362"/>
      <c r="BP1" s="364" t="s">
        <v>165</v>
      </c>
      <c r="BQ1" s="365"/>
      <c r="BR1" s="362" t="s">
        <v>179</v>
      </c>
      <c r="BS1" s="362"/>
      <c r="BT1" s="363" t="str">
        <f>MASTER!F11</f>
        <v>Mahendra Patel</v>
      </c>
      <c r="BU1" s="363"/>
      <c r="BV1" s="363"/>
      <c r="BW1" s="363"/>
      <c r="BX1" s="217"/>
      <c r="BY1" s="384" t="s">
        <v>179</v>
      </c>
      <c r="BZ1" s="384"/>
      <c r="CA1" s="385" t="s">
        <v>389</v>
      </c>
      <c r="CB1" s="385"/>
      <c r="CC1" s="385"/>
      <c r="CD1" s="386" t="s">
        <v>179</v>
      </c>
      <c r="CE1" s="386"/>
      <c r="CF1" s="385"/>
      <c r="CG1" s="385"/>
      <c r="CH1" s="385"/>
      <c r="CI1" s="382"/>
      <c r="CJ1" s="382"/>
      <c r="CK1" s="382"/>
      <c r="CL1" s="383" t="s">
        <v>385</v>
      </c>
      <c r="CM1" s="383"/>
      <c r="CN1" s="382"/>
      <c r="CO1" s="382"/>
      <c r="CP1" s="380" t="s">
        <v>388</v>
      </c>
      <c r="CQ1" s="381"/>
    </row>
    <row r="2" spans="1:95" s="3" customFormat="1" ht="64.5" customHeight="1" thickTop="1" thickBot="1">
      <c r="A2" s="232" t="str">
        <f>PROPER('PASTE SD download Sheet'!A1)</f>
        <v>S.No</v>
      </c>
      <c r="B2" s="232" t="str">
        <f>PROPER('PASTE SD download Sheet'!B1)</f>
        <v>Category</v>
      </c>
      <c r="C2" s="232" t="str">
        <f>PROPER('PASTE SD download Sheet'!C1)</f>
        <v>Gender</v>
      </c>
      <c r="D2" s="232" t="str">
        <f>PROPER('PASTE SD download Sheet'!D1)</f>
        <v>Roll. No.</v>
      </c>
      <c r="E2" s="232" t="str">
        <f>PROPER('PASTE SD download Sheet'!E1)</f>
        <v>Sr. No.</v>
      </c>
      <c r="F2" s="232" t="str">
        <f>PROPER('PASTE SD download Sheet'!F1)</f>
        <v>Date Of Birth</v>
      </c>
      <c r="G2" s="232" t="str">
        <f>PROPER('PASTE SD download Sheet'!G1)</f>
        <v>Name Of Student</v>
      </c>
      <c r="H2" s="232" t="str">
        <f>PROPER('PASTE SD download Sheet'!H1)</f>
        <v>Father'S Name</v>
      </c>
      <c r="I2" s="232" t="str">
        <f>PROPER('PASTE SD download Sheet'!I1)</f>
        <v>Mother'S Name</v>
      </c>
      <c r="J2" s="215" t="str">
        <f>PROPER('PASTE SD download Sheet'!J1)</f>
        <v>Hindi First Unit Test Marks</v>
      </c>
      <c r="K2" s="215" t="str">
        <f>PROPER('PASTE SD download Sheet'!K1)</f>
        <v>Hindi Second Unit Test Marks</v>
      </c>
      <c r="L2" s="215" t="str">
        <f>PROPER('PASTE SD download Sheet'!L1)</f>
        <v>Hindi Third Unit Test Marks</v>
      </c>
      <c r="M2" s="215" t="str">
        <f>PROPER('PASTE SD download Sheet'!M1)</f>
        <v>Hindi Unit Test Total Marks</v>
      </c>
      <c r="N2" s="215" t="str">
        <f>PROPER('PASTE SD download Sheet'!N1)</f>
        <v>Hindi Half Yearly Exam Obtain Marks</v>
      </c>
      <c r="O2" s="215" t="str">
        <f>PROPER('PASTE SD download Sheet'!O1)</f>
        <v>Hindi Half Yearly Exam</v>
      </c>
      <c r="P2" s="215" t="str">
        <f>PROPER('PASTE SD download Sheet'!P1)</f>
        <v>Hindi Total Upto Hye</v>
      </c>
      <c r="Q2" s="215" t="str">
        <f>PROPER('PASTE SD download Sheet'!Q1)</f>
        <v>Hindi  Samagra Moolyankan Marks</v>
      </c>
      <c r="R2" s="215" t="str">
        <f>PROPER('PASTE SD download Sheet'!R1)</f>
        <v>Hindi  Samagra Moolyankan</v>
      </c>
      <c r="S2" s="215" t="str">
        <f>PROPER('PASTE SD download Sheet'!S1)</f>
        <v>Hindi Total</v>
      </c>
      <c r="T2" s="215" t="str">
        <f>PROPER('PASTE SD download Sheet'!T1)</f>
        <v>English First Unit Test Marks</v>
      </c>
      <c r="U2" s="215" t="str">
        <f>PROPER('PASTE SD download Sheet'!U1)</f>
        <v>English Second Unit Test Marks</v>
      </c>
      <c r="V2" s="215" t="str">
        <f>PROPER('PASTE SD download Sheet'!V1)</f>
        <v>English Third Unit Test Marks</v>
      </c>
      <c r="W2" s="215" t="str">
        <f>PROPER('PASTE SD download Sheet'!W1)</f>
        <v>English Unit Test Total Marks</v>
      </c>
      <c r="X2" s="215" t="str">
        <f>PROPER('PASTE SD download Sheet'!X1)</f>
        <v>English Half Yearly Exam Obtain Marks</v>
      </c>
      <c r="Y2" s="215" t="str">
        <f>PROPER('PASTE SD download Sheet'!Y1)</f>
        <v>English Half Yearly Exam</v>
      </c>
      <c r="Z2" s="215" t="str">
        <f>PROPER('PASTE SD download Sheet'!Z1)</f>
        <v>English Total Upto Hye</v>
      </c>
      <c r="AA2" s="215" t="str">
        <f>PROPER('PASTE SD download Sheet'!AA1)</f>
        <v>English  Samagra Moolyankan Marks</v>
      </c>
      <c r="AB2" s="215" t="str">
        <f>PROPER('PASTE SD download Sheet'!AB1)</f>
        <v>English  Samagra Moolyankan</v>
      </c>
      <c r="AC2" s="215" t="str">
        <f>PROPER('PASTE SD download Sheet'!AC1)</f>
        <v>English Total</v>
      </c>
      <c r="AD2" s="369"/>
      <c r="AE2" s="372"/>
      <c r="AF2" s="215" t="str">
        <f>PROPER('PASTE SD download Sheet'!AD1)</f>
        <v>Third Language First Unit Test Marks</v>
      </c>
      <c r="AG2" s="215" t="str">
        <f>PROPER('PASTE SD download Sheet'!AE1)</f>
        <v>Third Language Second Unit Test Marks</v>
      </c>
      <c r="AH2" s="215" t="str">
        <f>PROPER('PASTE SD download Sheet'!AF1)</f>
        <v>Third Language Third Unit Test Marks</v>
      </c>
      <c r="AI2" s="215" t="str">
        <f>PROPER('PASTE SD download Sheet'!AG1)</f>
        <v>Third Language Unit Test Total Marks</v>
      </c>
      <c r="AJ2" s="215" t="str">
        <f>PROPER('PASTE SD download Sheet'!AH1)</f>
        <v>Third Language Half Yearly Exam Obtain Marks</v>
      </c>
      <c r="AK2" s="215" t="str">
        <f>PROPER('PASTE SD download Sheet'!AI1)</f>
        <v>Third Language Half Yearly Exam</v>
      </c>
      <c r="AL2" s="215" t="str">
        <f>PROPER('PASTE SD download Sheet'!AJ1)</f>
        <v>Third Language Total Upto Hye</v>
      </c>
      <c r="AM2" s="215" t="str">
        <f>PROPER('PASTE SD download Sheet'!AK1)</f>
        <v>Third Language  Samagra Moolyankan Marks</v>
      </c>
      <c r="AN2" s="215" t="str">
        <f>PROPER('PASTE SD download Sheet'!AL1)</f>
        <v>Third Language  Samagra Moolyankan</v>
      </c>
      <c r="AO2" s="215" t="str">
        <f>PROPER('PASTE SD download Sheet'!AM1)</f>
        <v>Third Language Total</v>
      </c>
      <c r="AP2" s="215" t="str">
        <f>PROPER('PASTE SD download Sheet'!AN1)</f>
        <v>Science First Unit Test Marks</v>
      </c>
      <c r="AQ2" s="215" t="str">
        <f>PROPER('PASTE SD download Sheet'!AO1)</f>
        <v>Science Second Unit Test Marks</v>
      </c>
      <c r="AR2" s="215" t="str">
        <f>PROPER('PASTE SD download Sheet'!AP1)</f>
        <v>Science Third Unit Test Marks</v>
      </c>
      <c r="AS2" s="215" t="str">
        <f>PROPER('PASTE SD download Sheet'!AQ1)</f>
        <v>Science Unit Test Total Marks</v>
      </c>
      <c r="AT2" s="215" t="str">
        <f>PROPER('PASTE SD download Sheet'!AR1)</f>
        <v>Science Half Yearly Exam Obtain Marks</v>
      </c>
      <c r="AU2" s="215" t="str">
        <f>PROPER('PASTE SD download Sheet'!AS1)</f>
        <v>Science Half Yearly Exam</v>
      </c>
      <c r="AV2" s="215" t="str">
        <f>PROPER('PASTE SD download Sheet'!AT1)</f>
        <v>Science Total Upto Hye</v>
      </c>
      <c r="AW2" s="215" t="str">
        <f>PROPER('PASTE SD download Sheet'!AU1)</f>
        <v>Science  Samagra Moolyankan Marks</v>
      </c>
      <c r="AX2" s="215" t="str">
        <f>PROPER('PASTE SD download Sheet'!AV1)</f>
        <v>Science  Samagra Moolyankan</v>
      </c>
      <c r="AY2" s="215" t="str">
        <f>PROPER('PASTE SD download Sheet'!AW1)</f>
        <v>Science Total</v>
      </c>
      <c r="AZ2" s="215" t="str">
        <f>PROPER('PASTE SD download Sheet'!AX1)</f>
        <v>Social Science First Unit Test Marks</v>
      </c>
      <c r="BA2" s="215" t="str">
        <f>PROPER('PASTE SD download Sheet'!AY1)</f>
        <v>Social Science Second Unit Test Marks</v>
      </c>
      <c r="BB2" s="215" t="str">
        <f>PROPER('PASTE SD download Sheet'!AZ1)</f>
        <v>Social Science Third Unit Test Marks</v>
      </c>
      <c r="BC2" s="215" t="str">
        <f>PROPER('PASTE SD download Sheet'!BA1)</f>
        <v>Social Science Unit Test Total Marks</v>
      </c>
      <c r="BD2" s="215" t="str">
        <f>PROPER('PASTE SD download Sheet'!BB1)</f>
        <v>Social Science Half Yearly Exam Obtain Marks</v>
      </c>
      <c r="BE2" s="215" t="str">
        <f>PROPER('PASTE SD download Sheet'!BC1)</f>
        <v>Social Science Half Yearly Exam</v>
      </c>
      <c r="BF2" s="215" t="str">
        <f>PROPER('PASTE SD download Sheet'!BD1)</f>
        <v>Social Science Total Upto Hye</v>
      </c>
      <c r="BG2" s="215" t="str">
        <f>PROPER('PASTE SD download Sheet'!BE1)</f>
        <v>Social Science  Samagra Moolyankan Marks</v>
      </c>
      <c r="BH2" s="215" t="str">
        <f>PROPER('PASTE SD download Sheet'!BF1)</f>
        <v>Social Science  Samagra Moolyankan</v>
      </c>
      <c r="BI2" s="215" t="str">
        <f>PROPER('PASTE SD download Sheet'!BG1)</f>
        <v>Social Science Total</v>
      </c>
      <c r="BJ2" s="360" t="s">
        <v>272</v>
      </c>
      <c r="BK2" s="256" t="s">
        <v>474</v>
      </c>
      <c r="BL2" s="256" t="s">
        <v>475</v>
      </c>
      <c r="BM2" s="256" t="s">
        <v>476</v>
      </c>
      <c r="BN2" s="215" t="str">
        <f>PROPER('PASTE SD download Sheet'!BH1)</f>
        <v>Maths First Unit Test Marks</v>
      </c>
      <c r="BO2" s="215" t="str">
        <f>PROPER('PASTE SD download Sheet'!BI1)</f>
        <v>Maths Second Unit Test Marks</v>
      </c>
      <c r="BP2" s="215" t="str">
        <f>PROPER('PASTE SD download Sheet'!BJ1)</f>
        <v>Maths Third Unit Test Marks</v>
      </c>
      <c r="BQ2" s="215" t="str">
        <f>PROPER('PASTE SD download Sheet'!BK1)</f>
        <v>Maths Unit Test Total Marks</v>
      </c>
      <c r="BR2" s="215" t="str">
        <f>PROPER('PASTE SD download Sheet'!BL1)</f>
        <v>Maths Half Yearly Exam Obtain Marks</v>
      </c>
      <c r="BS2" s="215" t="str">
        <f>PROPER('PASTE SD download Sheet'!BM1)</f>
        <v>Maths Half Yearly Exam</v>
      </c>
      <c r="BT2" s="215" t="str">
        <f>PROPER('PASTE SD download Sheet'!BN1)</f>
        <v>Maths Total Upto Hye</v>
      </c>
      <c r="BU2" s="215" t="str">
        <f>PROPER('PASTE SD download Sheet'!BO1)</f>
        <v>Maths  Samagra Moolyankan Marks</v>
      </c>
      <c r="BV2" s="215" t="str">
        <f>PROPER('PASTE SD download Sheet'!BP1)</f>
        <v>Maths  Samagra Moolyankan</v>
      </c>
      <c r="BW2" s="215" t="str">
        <f>PROPER('PASTE SD download Sheet'!BQ1)</f>
        <v>Maths Total</v>
      </c>
      <c r="BX2" s="216" t="str">
        <f>PROPER('PASTE SD download Sheet'!BR1)</f>
        <v>Grandtotal</v>
      </c>
      <c r="BY2" s="193" t="s">
        <v>368</v>
      </c>
      <c r="BZ2" s="193" t="s">
        <v>369</v>
      </c>
      <c r="CA2" s="193" t="s">
        <v>370</v>
      </c>
      <c r="CB2" s="193" t="s">
        <v>372</v>
      </c>
      <c r="CC2" s="193" t="s">
        <v>373</v>
      </c>
      <c r="CD2" s="194" t="s">
        <v>374</v>
      </c>
      <c r="CE2" s="194" t="s">
        <v>375</v>
      </c>
      <c r="CF2" s="194" t="s">
        <v>376</v>
      </c>
      <c r="CG2" s="194" t="s">
        <v>377</v>
      </c>
      <c r="CH2" s="194" t="s">
        <v>378</v>
      </c>
      <c r="CI2" s="195" t="s">
        <v>379</v>
      </c>
      <c r="CJ2" s="195" t="s">
        <v>383</v>
      </c>
      <c r="CK2" s="195" t="s">
        <v>380</v>
      </c>
      <c r="CL2" s="196" t="s">
        <v>381</v>
      </c>
      <c r="CM2" s="196" t="s">
        <v>382</v>
      </c>
      <c r="CN2" s="196" t="s">
        <v>382</v>
      </c>
      <c r="CO2" s="196" t="s">
        <v>384</v>
      </c>
      <c r="CP2" s="197" t="s">
        <v>386</v>
      </c>
      <c r="CQ2" s="197" t="s">
        <v>387</v>
      </c>
    </row>
    <row r="3" spans="1:95" s="3" customFormat="1" ht="21.75" customHeight="1" thickTop="1">
      <c r="A3" s="379" t="s">
        <v>176</v>
      </c>
      <c r="B3" s="379"/>
      <c r="C3" s="218" t="s">
        <v>313</v>
      </c>
      <c r="D3" s="379" t="s">
        <v>177</v>
      </c>
      <c r="E3" s="379"/>
      <c r="F3" s="218" t="s">
        <v>314</v>
      </c>
      <c r="G3" s="231"/>
      <c r="H3" s="377" t="str">
        <f>PROPER('PASTE SD download Sheet'!A2)</f>
        <v>Maximum Marks --&gt;</v>
      </c>
      <c r="I3" s="378"/>
      <c r="J3" s="229" t="s">
        <v>71</v>
      </c>
      <c r="K3" s="229" t="s">
        <v>71</v>
      </c>
      <c r="L3" s="229" t="s">
        <v>71</v>
      </c>
      <c r="M3" s="229" t="s">
        <v>72</v>
      </c>
      <c r="N3" s="229" t="s">
        <v>73</v>
      </c>
      <c r="O3" s="229" t="s">
        <v>74</v>
      </c>
      <c r="P3" s="229" t="s">
        <v>73</v>
      </c>
      <c r="Q3" s="230">
        <v>100</v>
      </c>
      <c r="R3" s="229" t="s">
        <v>76</v>
      </c>
      <c r="S3" s="229" t="s">
        <v>75</v>
      </c>
      <c r="T3" s="229" t="s">
        <v>71</v>
      </c>
      <c r="U3" s="229" t="s">
        <v>71</v>
      </c>
      <c r="V3" s="229" t="s">
        <v>71</v>
      </c>
      <c r="W3" s="229" t="s">
        <v>72</v>
      </c>
      <c r="X3" s="229" t="s">
        <v>73</v>
      </c>
      <c r="Y3" s="229" t="s">
        <v>74</v>
      </c>
      <c r="Z3" s="229" t="s">
        <v>73</v>
      </c>
      <c r="AA3" s="229" t="s">
        <v>75</v>
      </c>
      <c r="AB3" s="229" t="s">
        <v>76</v>
      </c>
      <c r="AC3" s="229" t="s">
        <v>75</v>
      </c>
      <c r="AD3" s="370"/>
      <c r="AE3" s="373"/>
      <c r="AF3" s="229" t="s">
        <v>71</v>
      </c>
      <c r="AG3" s="229" t="s">
        <v>71</v>
      </c>
      <c r="AH3" s="229" t="s">
        <v>71</v>
      </c>
      <c r="AI3" s="229" t="s">
        <v>72</v>
      </c>
      <c r="AJ3" s="229" t="s">
        <v>73</v>
      </c>
      <c r="AK3" s="229" t="s">
        <v>74</v>
      </c>
      <c r="AL3" s="229" t="s">
        <v>73</v>
      </c>
      <c r="AM3" s="229" t="s">
        <v>75</v>
      </c>
      <c r="AN3" s="229" t="s">
        <v>76</v>
      </c>
      <c r="AO3" s="229" t="s">
        <v>75</v>
      </c>
      <c r="AP3" s="229" t="s">
        <v>71</v>
      </c>
      <c r="AQ3" s="229" t="s">
        <v>71</v>
      </c>
      <c r="AR3" s="229" t="s">
        <v>71</v>
      </c>
      <c r="AS3" s="229" t="s">
        <v>72</v>
      </c>
      <c r="AT3" s="229" t="s">
        <v>73</v>
      </c>
      <c r="AU3" s="229" t="s">
        <v>74</v>
      </c>
      <c r="AV3" s="229" t="s">
        <v>73</v>
      </c>
      <c r="AW3" s="229" t="s">
        <v>75</v>
      </c>
      <c r="AX3" s="229" t="s">
        <v>76</v>
      </c>
      <c r="AY3" s="229" t="s">
        <v>75</v>
      </c>
      <c r="AZ3" s="229" t="s">
        <v>71</v>
      </c>
      <c r="BA3" s="229" t="s">
        <v>71</v>
      </c>
      <c r="BB3" s="229" t="s">
        <v>71</v>
      </c>
      <c r="BC3" s="229" t="s">
        <v>72</v>
      </c>
      <c r="BD3" s="229" t="s">
        <v>73</v>
      </c>
      <c r="BE3" s="229" t="s">
        <v>74</v>
      </c>
      <c r="BF3" s="229" t="s">
        <v>73</v>
      </c>
      <c r="BG3" s="229" t="s">
        <v>75</v>
      </c>
      <c r="BH3" s="229" t="s">
        <v>76</v>
      </c>
      <c r="BI3" s="229" t="s">
        <v>75</v>
      </c>
      <c r="BJ3" s="361"/>
      <c r="BK3" s="229">
        <v>20</v>
      </c>
      <c r="BL3" s="229">
        <v>30</v>
      </c>
      <c r="BM3" s="229">
        <v>50</v>
      </c>
      <c r="BN3" s="229" t="s">
        <v>71</v>
      </c>
      <c r="BO3" s="229" t="s">
        <v>71</v>
      </c>
      <c r="BP3" s="229" t="s">
        <v>71</v>
      </c>
      <c r="BQ3" s="229" t="s">
        <v>72</v>
      </c>
      <c r="BR3" s="229" t="s">
        <v>73</v>
      </c>
      <c r="BS3" s="229" t="s">
        <v>74</v>
      </c>
      <c r="BT3" s="229" t="s">
        <v>73</v>
      </c>
      <c r="BU3" s="229" t="s">
        <v>75</v>
      </c>
      <c r="BV3" s="229" t="s">
        <v>76</v>
      </c>
      <c r="BW3" s="229" t="s">
        <v>75</v>
      </c>
      <c r="BX3" s="6" t="s">
        <v>77</v>
      </c>
      <c r="BY3" s="198">
        <v>18</v>
      </c>
      <c r="BZ3" s="198">
        <v>17</v>
      </c>
      <c r="CA3" s="198">
        <v>25</v>
      </c>
      <c r="CB3" s="198">
        <v>40</v>
      </c>
      <c r="CC3" s="198">
        <v>100</v>
      </c>
      <c r="CD3" s="198">
        <v>10</v>
      </c>
      <c r="CE3" s="198">
        <v>10</v>
      </c>
      <c r="CF3" s="198">
        <v>10</v>
      </c>
      <c r="CG3" s="198">
        <v>70</v>
      </c>
      <c r="CH3" s="198">
        <v>100</v>
      </c>
      <c r="CI3" s="198">
        <v>25</v>
      </c>
      <c r="CJ3" s="198">
        <v>45</v>
      </c>
      <c r="CK3" s="198">
        <v>30</v>
      </c>
      <c r="CL3" s="198">
        <v>25</v>
      </c>
      <c r="CM3" s="198">
        <v>30</v>
      </c>
      <c r="CN3" s="198">
        <v>30</v>
      </c>
      <c r="CO3" s="198">
        <v>15</v>
      </c>
      <c r="CP3" s="199">
        <v>324</v>
      </c>
      <c r="CQ3" s="200">
        <v>324</v>
      </c>
    </row>
    <row r="4" spans="1:95" s="2" customFormat="1" ht="17.25">
      <c r="A4" s="219">
        <f>IF(AND('PASTE SD download Sheet'!A3=""),"",'PASTE SD download Sheet'!A3)</f>
        <v>1</v>
      </c>
      <c r="B4" s="219" t="str">
        <f>IF(AND('PASTE SD download Sheet'!B3=""),"",'PASTE SD download Sheet'!B3)</f>
        <v>SC</v>
      </c>
      <c r="C4" s="219" t="str">
        <f>IF(AND('PASTE SD download Sheet'!C3=""),"",'PASTE SD download Sheet'!C3)</f>
        <v>Boy</v>
      </c>
      <c r="D4" s="220">
        <f>IF(AND('PASTE SD download Sheet'!D3=""),"",VALUE('PASTE SD download Sheet'!D3))</f>
        <v>901</v>
      </c>
      <c r="E4" s="219">
        <f>IF(AND('PASTE SD download Sheet'!E3=""),"",'PASTE SD download Sheet'!E3)</f>
        <v>260</v>
      </c>
      <c r="F4" s="234" t="str">
        <f>IF(AND('PASTE SD download Sheet'!F3=""),"",'PASTE SD download Sheet'!F3)</f>
        <v>20-06-2004</v>
      </c>
      <c r="G4" s="233" t="str">
        <f>IF(AND('PASTE SD download Sheet'!G3=""),"",UPPER('PASTE SD download Sheet'!G3))</f>
        <v>BHAVESH KUMAR</v>
      </c>
      <c r="H4" s="233" t="str">
        <f>IF(AND('PASTE SD download Sheet'!H3=""),"",UPPER('PASTE SD download Sheet'!H3))</f>
        <v>MOTA RAM</v>
      </c>
      <c r="I4" s="233" t="str">
        <f>IF(AND('PASTE SD download Sheet'!I3=""),"",UPPER('PASTE SD download Sheet'!I3))</f>
        <v>KUKI DEVI</v>
      </c>
      <c r="J4" s="221">
        <f>IF(AND('PASTE SD download Sheet'!J3=""),"",'PASTE SD download Sheet'!J3)</f>
        <v>5</v>
      </c>
      <c r="K4" s="221">
        <f>IF(AND('PASTE SD download Sheet'!K3=""),"",'PASTE SD download Sheet'!K3)</f>
        <v>3</v>
      </c>
      <c r="L4" s="221">
        <f>IF(AND('PASTE SD download Sheet'!L3=""),"",'PASTE SD download Sheet'!L3)</f>
        <v>6</v>
      </c>
      <c r="M4" s="221">
        <f>IFERROR(ROUND(CEILING((SUM(J4:L4) * 20 / 30),1), 0),"")</f>
        <v>10</v>
      </c>
      <c r="N4" s="221">
        <f>IF(AND('PASTE SD download Sheet'!N3=""),"",'PASTE SD download Sheet'!N3)</f>
        <v>25</v>
      </c>
      <c r="O4" s="221">
        <f t="shared" ref="O4" si="0">IFERROR(ROUND(CEILING((N4*50/70),1),0),"")</f>
        <v>18</v>
      </c>
      <c r="P4" s="221">
        <f t="shared" ref="P4" si="1">IFERROR(SUM(M4,O4),"")</f>
        <v>28</v>
      </c>
      <c r="Q4" s="222">
        <v>100</v>
      </c>
      <c r="R4" s="221">
        <f>IF(AND(Q4=""),"",ROUND(CEILING((Q4*30/100),1),0))</f>
        <v>30</v>
      </c>
      <c r="S4" s="221">
        <f t="shared" ref="S4" si="2">IFERROR(SUM(P4,R4),"")</f>
        <v>58</v>
      </c>
      <c r="T4" s="223">
        <f>IF(AND('PASTE SD download Sheet'!T3=""),"",'PASTE SD download Sheet'!T3)</f>
        <v>5</v>
      </c>
      <c r="U4" s="223">
        <f>IF(AND('PASTE SD download Sheet'!U3=""),"",'PASTE SD download Sheet'!U3)</f>
        <v>5</v>
      </c>
      <c r="V4" s="223">
        <f>IF(AND('PASTE SD download Sheet'!V3=""),"",'PASTE SD download Sheet'!V3)</f>
        <v>7</v>
      </c>
      <c r="W4" s="223">
        <f t="shared" ref="W4" si="3">IFERROR(ROUND(CEILING((SUM(T4:V4) * 20 / 30),1), 0),"")</f>
        <v>12</v>
      </c>
      <c r="X4" s="223">
        <f>IF(AND('PASTE SD download Sheet'!X3=""),"",'PASTE SD download Sheet'!X3)</f>
        <v>21</v>
      </c>
      <c r="Y4" s="223">
        <f t="shared" ref="Y4" si="4">IFERROR(ROUND(CEILING((X4*50/70),1),0),"")</f>
        <v>15</v>
      </c>
      <c r="Z4" s="223">
        <f t="shared" ref="Z4" si="5">IFERROR(SUM(W4,Y4),"")</f>
        <v>27</v>
      </c>
      <c r="AA4" s="224">
        <v>90</v>
      </c>
      <c r="AB4" s="223">
        <f>IF(AND(Q4=""),"",(ROUND(CEILING((AA4*30/100),1),0)))</f>
        <v>27</v>
      </c>
      <c r="AC4" s="223">
        <f>IFERROR(SUM(Z4,AB4),"")</f>
        <v>54</v>
      </c>
      <c r="AD4" s="237">
        <v>1</v>
      </c>
      <c r="AE4" s="237" t="str">
        <f t="shared" ref="AE4" si="6">(IF(AND(AD4=""),"",IF(AND(AD4=1),"Sanskrit",IF(AND(AD4=2),"Urdu",IF(AND(AD4=3),"Gujrati",IF(AND(AD4=4),"Sindhi",IF(AND(AD4=5),"Punjabi",IF(AND(AD4=6),"Malayalam",IF(AND(AD4=7),"Tamil","")))))))))</f>
        <v>Sanskrit</v>
      </c>
      <c r="AF4" s="225">
        <f>IF(AND('PASTE SD download Sheet'!AD3=""),"",'PASTE SD download Sheet'!AD3)</f>
        <v>1</v>
      </c>
      <c r="AG4" s="225">
        <f>IF(AND('PASTE SD download Sheet'!AE3=""),"",'PASTE SD download Sheet'!AE3)</f>
        <v>5</v>
      </c>
      <c r="AH4" s="225">
        <f>IF(AND('PASTE SD download Sheet'!AF3=""),"",'PASTE SD download Sheet'!AF3)</f>
        <v>1</v>
      </c>
      <c r="AI4" s="225">
        <f t="shared" ref="AI4" si="7">IFERROR(ROUND(CEILING((SUM(AF4:AH4) * 20 / 30),1), 0),"")</f>
        <v>5</v>
      </c>
      <c r="AJ4" s="225">
        <f>IF(AND('PASTE SD download Sheet'!AH3=""),"",'PASTE SD download Sheet'!AH3)</f>
        <v>23</v>
      </c>
      <c r="AK4" s="225">
        <f t="shared" ref="AK4" si="8">IFERROR(ROUND(CEILING((AJ4*50/70),1),0),"")</f>
        <v>17</v>
      </c>
      <c r="AL4" s="225">
        <f t="shared" ref="AL4" si="9">IFERROR(SUM(AI4,AK4),"")</f>
        <v>22</v>
      </c>
      <c r="AM4" s="224">
        <v>80</v>
      </c>
      <c r="AN4" s="225">
        <f>IF(AND(AM4=""),"",ROUND(CEILING((AM4*30/100),1),0))</f>
        <v>24</v>
      </c>
      <c r="AO4" s="225">
        <f t="shared" ref="AO4" si="10">IFERROR(SUM(AL4,AN4),"")</f>
        <v>46</v>
      </c>
      <c r="AP4" s="226">
        <f>IF(AND('PASTE SD download Sheet'!AN3=""),"",'PASTE SD download Sheet'!AN3)</f>
        <v>2</v>
      </c>
      <c r="AQ4" s="226">
        <f>IF(AND('PASTE SD download Sheet'!AO3=""),"",'PASTE SD download Sheet'!AO3)</f>
        <v>0</v>
      </c>
      <c r="AR4" s="226">
        <f>IF(AND('PASTE SD download Sheet'!AP3=""),"",'PASTE SD download Sheet'!AP3)</f>
        <v>4</v>
      </c>
      <c r="AS4" s="226">
        <f t="shared" ref="AS4" si="11">IFERROR(ROUND( CEILING((SUM(AP4:AR4) * 20 / 30),1), 0),"")</f>
        <v>4</v>
      </c>
      <c r="AT4" s="226">
        <f>IF(AND('PASTE SD download Sheet'!AR3=""),"",'PASTE SD download Sheet'!AR3)</f>
        <v>14</v>
      </c>
      <c r="AU4" s="226">
        <f t="shared" ref="AU4" si="12">IFERROR(ROUND( CEILING((AT4*50/70),1),0),"")</f>
        <v>10</v>
      </c>
      <c r="AV4" s="226">
        <f t="shared" ref="AV4" si="13">IFERROR(SUM(AS4,AU4),"")</f>
        <v>14</v>
      </c>
      <c r="AW4" s="224">
        <v>60</v>
      </c>
      <c r="AX4" s="226">
        <f>IF(AND(AW4=""),"",ROUND( CEILING((AW4*30/100),1),0))</f>
        <v>18</v>
      </c>
      <c r="AY4" s="226">
        <f t="shared" ref="AY4" si="14">IFERROR(SUM(AV4,AX4),"")</f>
        <v>32</v>
      </c>
      <c r="AZ4" s="227">
        <f>IF(AND('PASTE SD download Sheet'!AX3=""),"",'PASTE SD download Sheet'!AX3)</f>
        <v>4</v>
      </c>
      <c r="BA4" s="227">
        <f>IF(AND('PASTE SD download Sheet'!AY3=""),"",'PASTE SD download Sheet'!AY3)</f>
        <v>6</v>
      </c>
      <c r="BB4" s="227">
        <f>IF(AND('PASTE SD download Sheet'!AZ3=""),"",'PASTE SD download Sheet'!AZ3)</f>
        <v>6</v>
      </c>
      <c r="BC4" s="227">
        <f t="shared" ref="BC4" si="15">IFERROR(ROUND( CEILING((SUM(AZ4:BB4) * 20 / 30),1), 0),"")</f>
        <v>11</v>
      </c>
      <c r="BD4" s="227">
        <f>IF(AND('PASTE SD download Sheet'!BB3=""),"",'PASTE SD download Sheet'!BB3)</f>
        <v>20</v>
      </c>
      <c r="BE4" s="227">
        <f t="shared" ref="BE4" si="16">IFERROR(ROUND(CEILING((BD4*50/70),1),0),"")</f>
        <v>15</v>
      </c>
      <c r="BF4" s="227">
        <f t="shared" ref="BF4" si="17">IFERROR(SUM(BC4,BE4),"")</f>
        <v>26</v>
      </c>
      <c r="BG4" s="224">
        <v>95</v>
      </c>
      <c r="BH4" s="227">
        <f>IF(AND(BG4=""),"",ROUND(CEILING((BG4*30/100),1),0))</f>
        <v>29</v>
      </c>
      <c r="BI4" s="227">
        <f t="shared" ref="BI4" si="18">IFERROR(SUM(BF4,BH4),"")</f>
        <v>55</v>
      </c>
      <c r="BJ4" s="257" t="s">
        <v>477</v>
      </c>
      <c r="BK4" s="257">
        <v>19</v>
      </c>
      <c r="BL4" s="257">
        <v>20</v>
      </c>
      <c r="BM4" s="257">
        <v>40</v>
      </c>
      <c r="BN4" s="228">
        <f>IF(AND('PASTE SD download Sheet'!BH3=""),"",'PASTE SD download Sheet'!BH3)</f>
        <v>2</v>
      </c>
      <c r="BO4" s="228">
        <f>IF(AND('PASTE SD download Sheet'!BI3=""),"",'PASTE SD download Sheet'!BI3)</f>
        <v>4</v>
      </c>
      <c r="BP4" s="228">
        <f>IF(AND('PASTE SD download Sheet'!BJ3=""),"",'PASTE SD download Sheet'!BJ3)</f>
        <v>5</v>
      </c>
      <c r="BQ4" s="228">
        <f t="shared" ref="BQ4" si="19">IFERROR(ROUND(CEILING((SUM(BN4:BP4) * 20 / 30),1), 0),"")</f>
        <v>8</v>
      </c>
      <c r="BR4" s="228">
        <f>IF(AND('PASTE SD download Sheet'!BL3=""),"",'PASTE SD download Sheet'!BL3)</f>
        <v>18</v>
      </c>
      <c r="BS4" s="228">
        <f t="shared" ref="BS4" si="20">IFERROR(ROUND(CEILING((BR4*50/70),1),0),"")</f>
        <v>13</v>
      </c>
      <c r="BT4" s="228">
        <f t="shared" ref="BT4" si="21">IFERROR(SUM(BQ4,BS4),"")</f>
        <v>21</v>
      </c>
      <c r="BU4" s="224">
        <v>90</v>
      </c>
      <c r="BV4" s="228">
        <f>IF(AND(BU4=""),"",ROUND(CEILING((BU4*30/100),1),0))</f>
        <v>27</v>
      </c>
      <c r="BW4" s="228">
        <f t="shared" ref="BW4" si="22">IFERROR(SUM(BT4,BV4),"")</f>
        <v>48</v>
      </c>
      <c r="BX4" s="5">
        <f t="shared" ref="BX4:BX67" si="23">IFERROR(SUM(S4,AC4,AO4,AY4,BI4,BW4),"")</f>
        <v>293</v>
      </c>
      <c r="BY4" s="206">
        <v>18</v>
      </c>
      <c r="BZ4" s="206">
        <v>17</v>
      </c>
      <c r="CA4" s="206">
        <v>18</v>
      </c>
      <c r="CB4" s="206">
        <v>31</v>
      </c>
      <c r="CC4" s="206">
        <v>88</v>
      </c>
      <c r="CD4" s="206">
        <v>4</v>
      </c>
      <c r="CE4" s="206">
        <v>3</v>
      </c>
      <c r="CF4" s="206">
        <v>2</v>
      </c>
      <c r="CG4" s="206">
        <v>61</v>
      </c>
      <c r="CH4" s="206">
        <v>85</v>
      </c>
      <c r="CI4" s="206">
        <v>17</v>
      </c>
      <c r="CJ4" s="206">
        <v>35</v>
      </c>
      <c r="CK4" s="206">
        <v>21</v>
      </c>
      <c r="CL4" s="206">
        <v>16</v>
      </c>
      <c r="CM4" s="206">
        <v>19</v>
      </c>
      <c r="CN4" s="206">
        <v>17</v>
      </c>
      <c r="CO4" s="206">
        <v>9</v>
      </c>
      <c r="CP4" s="205">
        <v>324</v>
      </c>
      <c r="CQ4" s="204">
        <v>308</v>
      </c>
    </row>
    <row r="5" spans="1:95" s="2" customFormat="1" ht="17.25">
      <c r="A5" s="219">
        <f>IF(AND('PASTE SD download Sheet'!A4=""),"",'PASTE SD download Sheet'!A4)</f>
        <v>2</v>
      </c>
      <c r="B5" s="219" t="str">
        <f>IF(AND('PASTE SD download Sheet'!B4=""),"",'PASTE SD download Sheet'!B4)</f>
        <v>SC</v>
      </c>
      <c r="C5" s="219" t="str">
        <f>IF(AND('PASTE SD download Sheet'!C4=""),"",'PASTE SD download Sheet'!C4)</f>
        <v>Boy</v>
      </c>
      <c r="D5" s="220">
        <f>IF(AND('PASTE SD download Sheet'!D4=""),"",VALUE('PASTE SD download Sheet'!D4))</f>
        <v>902</v>
      </c>
      <c r="E5" s="219">
        <f>IF(AND('PASTE SD download Sheet'!E4=""),"",'PASTE SD download Sheet'!E4)</f>
        <v>142</v>
      </c>
      <c r="F5" s="234" t="str">
        <f>IF(AND('PASTE SD download Sheet'!F4=""),"",'PASTE SD download Sheet'!F4)</f>
        <v>05-04-2006</v>
      </c>
      <c r="G5" s="233" t="str">
        <f>IF(AND('PASTE SD download Sheet'!G4=""),"",UPPER('PASTE SD download Sheet'!G4))</f>
        <v>DHEERENDRA KUMAR</v>
      </c>
      <c r="H5" s="233" t="str">
        <f>IF(AND('PASTE SD download Sheet'!H4=""),"",UPPER('PASTE SD download Sheet'!H4))</f>
        <v>JAGDISH KUMAR</v>
      </c>
      <c r="I5" s="233" t="str">
        <f>IF(AND('PASTE SD download Sheet'!I4=""),"",UPPER('PASTE SD download Sheet'!I4))</f>
        <v>MANJU DEVI</v>
      </c>
      <c r="J5" s="221">
        <f>IF(AND('PASTE SD download Sheet'!J4=""),"",'PASTE SD download Sheet'!J4)</f>
        <v>0</v>
      </c>
      <c r="K5" s="221">
        <f>IF(AND('PASTE SD download Sheet'!K4=""),"",'PASTE SD download Sheet'!K4)</f>
        <v>2</v>
      </c>
      <c r="L5" s="221">
        <f>IF(AND('PASTE SD download Sheet'!L4=""),"",'PASTE SD download Sheet'!L4)</f>
        <v>0</v>
      </c>
      <c r="M5" s="221">
        <f t="shared" ref="M5:M68" si="24">IFERROR(ROUND(CEILING((SUM(J5:L5) * 20 / 30),1), 0),"")</f>
        <v>2</v>
      </c>
      <c r="N5" s="221">
        <f>IF(AND('PASTE SD download Sheet'!N4=""),"",'PASTE SD download Sheet'!N4)</f>
        <v>20</v>
      </c>
      <c r="O5" s="221">
        <f t="shared" ref="O5:O68" si="25">IFERROR(ROUND(CEILING((N5*50/70),1),0),"")</f>
        <v>15</v>
      </c>
      <c r="P5" s="221">
        <f t="shared" ref="P5:P68" si="26">IFERROR(SUM(M5,O5),"")</f>
        <v>17</v>
      </c>
      <c r="Q5" s="222">
        <v>80</v>
      </c>
      <c r="R5" s="221">
        <f t="shared" ref="R5:R13" si="27">IF(AND(Q5=""),"",ROUND(CEILING((Q5*30/100),1),0))</f>
        <v>24</v>
      </c>
      <c r="S5" s="221">
        <f t="shared" ref="S5:S68" si="28">IFERROR(SUM(P5,R5),"")</f>
        <v>41</v>
      </c>
      <c r="T5" s="223">
        <f>IF(AND('PASTE SD download Sheet'!T4=""),"",'PASTE SD download Sheet'!T4)</f>
        <v>3</v>
      </c>
      <c r="U5" s="223">
        <f>IF(AND('PASTE SD download Sheet'!U4=""),"",'PASTE SD download Sheet'!U4)</f>
        <v>3</v>
      </c>
      <c r="V5" s="223">
        <f>IF(AND('PASTE SD download Sheet'!V4=""),"",'PASTE SD download Sheet'!V4)</f>
        <v>4</v>
      </c>
      <c r="W5" s="223">
        <f t="shared" ref="W5:W68" si="29">IFERROR(ROUND(CEILING((SUM(T5:V5) * 20 / 30),1), 0),"")</f>
        <v>7</v>
      </c>
      <c r="X5" s="223">
        <f>IF(AND('PASTE SD download Sheet'!X4=""),"",'PASTE SD download Sheet'!X4)</f>
        <v>10</v>
      </c>
      <c r="Y5" s="223">
        <f t="shared" ref="Y5:Y68" si="30">IFERROR(ROUND(CEILING((X5*50/70),1),0),"")</f>
        <v>8</v>
      </c>
      <c r="Z5" s="223">
        <f t="shared" ref="Z5:Z68" si="31">IFERROR(SUM(W5,Y5),"")</f>
        <v>15</v>
      </c>
      <c r="AA5" s="224">
        <v>80</v>
      </c>
      <c r="AB5" s="223">
        <f t="shared" ref="AB5:AB68" si="32">IF(AND(Q5=""),"",(ROUND(CEILING((AA5*30/100),1),0)))</f>
        <v>24</v>
      </c>
      <c r="AC5" s="223">
        <f t="shared" ref="AC5:AC68" si="33">IFERROR(SUM(Z5,AB5),"")</f>
        <v>39</v>
      </c>
      <c r="AD5" s="237">
        <v>1</v>
      </c>
      <c r="AE5" s="237" t="str">
        <f t="shared" ref="AE5:AE68" si="34">(IF(AND(AD5=""),"",IF(AND(AD5=1),"Sanskrit",IF(AND(AD5=2),"Urdu",IF(AND(AD5=3),"Gujrati",IF(AND(AD5=4),"Sindhi",IF(AND(AD5=5),"Punjabi",IF(AND(AD5=6),"Malayalam",IF(AND(AD5=7),"Tamil","")))))))))</f>
        <v>Sanskrit</v>
      </c>
      <c r="AF5" s="225">
        <f>IF(AND('PASTE SD download Sheet'!AD4=""),"",'PASTE SD download Sheet'!AD4)</f>
        <v>1</v>
      </c>
      <c r="AG5" s="225">
        <f>IF(AND('PASTE SD download Sheet'!AE4=""),"",'PASTE SD download Sheet'!AE4)</f>
        <v>4</v>
      </c>
      <c r="AH5" s="225">
        <f>IF(AND('PASTE SD download Sheet'!AF4=""),"",'PASTE SD download Sheet'!AF4)</f>
        <v>2</v>
      </c>
      <c r="AI5" s="225">
        <f t="shared" ref="AI5:AI68" si="35">IFERROR(ROUND(CEILING((SUM(AF5:AH5) * 20 / 30),1), 0),"")</f>
        <v>5</v>
      </c>
      <c r="AJ5" s="225">
        <f>IF(AND('PASTE SD download Sheet'!AH4=""),"",'PASTE SD download Sheet'!AH4)</f>
        <v>26</v>
      </c>
      <c r="AK5" s="225">
        <f t="shared" ref="AK5:AK68" si="36">IFERROR(ROUND(CEILING((AJ5*50/70),1),0),"")</f>
        <v>19</v>
      </c>
      <c r="AL5" s="225">
        <f t="shared" ref="AL5:AL68" si="37">IFERROR(SUM(AI5,AK5),"")</f>
        <v>24</v>
      </c>
      <c r="AM5" s="224">
        <v>81</v>
      </c>
      <c r="AN5" s="225">
        <f t="shared" ref="AN5:AN68" si="38">IF(AND(AM5=""),"",ROUND(CEILING((AM5*30/100),1),0))</f>
        <v>25</v>
      </c>
      <c r="AO5" s="225">
        <f t="shared" ref="AO5:AO68" si="39">IFERROR(SUM(AL5,AN5),"")</f>
        <v>49</v>
      </c>
      <c r="AP5" s="226">
        <f>IF(AND('PASTE SD download Sheet'!AN4=""),"",'PASTE SD download Sheet'!AN4)</f>
        <v>2</v>
      </c>
      <c r="AQ5" s="226">
        <f>IF(AND('PASTE SD download Sheet'!AO4=""),"",'PASTE SD download Sheet'!AO4)</f>
        <v>0</v>
      </c>
      <c r="AR5" s="226">
        <f>IF(AND('PASTE SD download Sheet'!AP4=""),"",'PASTE SD download Sheet'!AP4)</f>
        <v>4</v>
      </c>
      <c r="AS5" s="226">
        <f t="shared" ref="AS5:AS68" si="40">IFERROR(ROUND( CEILING((SUM(AP5:AR5) * 20 / 30),1), 0),"")</f>
        <v>4</v>
      </c>
      <c r="AT5" s="226">
        <f>IF(AND('PASTE SD download Sheet'!AR4=""),"",'PASTE SD download Sheet'!AR4)</f>
        <v>14</v>
      </c>
      <c r="AU5" s="226">
        <f t="shared" ref="AU5:AU68" si="41">IFERROR(ROUND( CEILING((AT5*50/70),1),0),"")</f>
        <v>10</v>
      </c>
      <c r="AV5" s="226">
        <f t="shared" ref="AV5:AV68" si="42">IFERROR(SUM(AS5,AU5),"")</f>
        <v>14</v>
      </c>
      <c r="AW5" s="224">
        <v>85</v>
      </c>
      <c r="AX5" s="226">
        <f t="shared" ref="AX5:AX68" si="43">IF(AND(AW5=""),"",ROUND( CEILING((AW5*30/100),1),0))</f>
        <v>26</v>
      </c>
      <c r="AY5" s="226">
        <f t="shared" ref="AY5:AY68" si="44">IFERROR(SUM(AV5,AX5),"")</f>
        <v>40</v>
      </c>
      <c r="AZ5" s="227">
        <f>IF(AND('PASTE SD download Sheet'!AX4=""),"",'PASTE SD download Sheet'!AX4)</f>
        <v>2</v>
      </c>
      <c r="BA5" s="227">
        <f>IF(AND('PASTE SD download Sheet'!AY4=""),"",'PASTE SD download Sheet'!AY4)</f>
        <v>2</v>
      </c>
      <c r="BB5" s="227">
        <f>IF(AND('PASTE SD download Sheet'!AZ4=""),"",'PASTE SD download Sheet'!AZ4)</f>
        <v>4</v>
      </c>
      <c r="BC5" s="227">
        <f t="shared" ref="BC5:BC68" si="45">IFERROR(ROUND( CEILING((SUM(AZ5:BB5) * 20 / 30),1), 0),"")</f>
        <v>6</v>
      </c>
      <c r="BD5" s="227">
        <f>IF(AND('PASTE SD download Sheet'!BB4=""),"",'PASTE SD download Sheet'!BB4)</f>
        <v>15</v>
      </c>
      <c r="BE5" s="227">
        <f t="shared" ref="BE5:BE68" si="46">IFERROR(ROUND(CEILING((BD5*50/70),1),0),"")</f>
        <v>11</v>
      </c>
      <c r="BF5" s="227">
        <f t="shared" ref="BF5:BF68" si="47">IFERROR(SUM(BC5,BE5),"")</f>
        <v>17</v>
      </c>
      <c r="BG5" s="224">
        <v>96</v>
      </c>
      <c r="BH5" s="227">
        <f t="shared" ref="BH5:BH68" si="48">IF(AND(BG5=""),"",ROUND(CEILING((BG5*30/100),1),0))</f>
        <v>29</v>
      </c>
      <c r="BI5" s="227">
        <f t="shared" ref="BI5:BI68" si="49">IFERROR(SUM(BF5,BH5),"")</f>
        <v>46</v>
      </c>
      <c r="BJ5" s="257" t="s">
        <v>477</v>
      </c>
      <c r="BK5" s="257">
        <v>20</v>
      </c>
      <c r="BL5" s="257">
        <v>29</v>
      </c>
      <c r="BM5" s="257">
        <v>45</v>
      </c>
      <c r="BN5" s="228">
        <f>IF(AND('PASTE SD download Sheet'!BH4=""),"",'PASTE SD download Sheet'!BH4)</f>
        <v>1</v>
      </c>
      <c r="BO5" s="228">
        <f>IF(AND('PASTE SD download Sheet'!BI4=""),"",'PASTE SD download Sheet'!BI4)</f>
        <v>4</v>
      </c>
      <c r="BP5" s="228">
        <f>IF(AND('PASTE SD download Sheet'!BJ4=""),"",'PASTE SD download Sheet'!BJ4)</f>
        <v>5</v>
      </c>
      <c r="BQ5" s="228">
        <f t="shared" ref="BQ5:BQ68" si="50">IFERROR(ROUND(CEILING((SUM(BN5:BP5) * 20 / 30),1), 0),"")</f>
        <v>7</v>
      </c>
      <c r="BR5" s="228">
        <f>IF(AND('PASTE SD download Sheet'!BL4=""),"",'PASTE SD download Sheet'!BL4)</f>
        <v>17</v>
      </c>
      <c r="BS5" s="228">
        <f t="shared" ref="BS5:BS68" si="51">IFERROR(ROUND(CEILING((BR5*50/70),1),0),"")</f>
        <v>13</v>
      </c>
      <c r="BT5" s="228">
        <f t="shared" ref="BT5:BT68" si="52">IFERROR(SUM(BQ5,BS5),"")</f>
        <v>20</v>
      </c>
      <c r="BU5" s="224">
        <v>90</v>
      </c>
      <c r="BV5" s="228">
        <f t="shared" ref="BV5:BV68" si="53">IF(AND(BU5=""),"",ROUND(CEILING((BU5*30/100),1),0))</f>
        <v>27</v>
      </c>
      <c r="BW5" s="228">
        <f t="shared" ref="BW5:BW68" si="54">IFERROR(SUM(BT5,BV5),"")</f>
        <v>47</v>
      </c>
      <c r="BX5" s="5">
        <f t="shared" si="23"/>
        <v>262</v>
      </c>
      <c r="BY5" s="206">
        <v>17</v>
      </c>
      <c r="BZ5" s="206">
        <v>17</v>
      </c>
      <c r="CA5" s="206">
        <v>17</v>
      </c>
      <c r="CB5" s="206">
        <v>32</v>
      </c>
      <c r="CC5" s="206">
        <v>89</v>
      </c>
      <c r="CD5" s="206">
        <v>5</v>
      </c>
      <c r="CE5" s="206">
        <v>4</v>
      </c>
      <c r="CF5" s="206">
        <v>3</v>
      </c>
      <c r="CG5" s="206">
        <v>62</v>
      </c>
      <c r="CH5" s="206">
        <v>86</v>
      </c>
      <c r="CI5" s="206">
        <v>16</v>
      </c>
      <c r="CJ5" s="206">
        <v>36</v>
      </c>
      <c r="CK5" s="206">
        <v>22</v>
      </c>
      <c r="CL5" s="206">
        <v>17</v>
      </c>
      <c r="CM5" s="206">
        <v>20</v>
      </c>
      <c r="CN5" s="206">
        <v>16</v>
      </c>
      <c r="CO5" s="206">
        <v>10</v>
      </c>
      <c r="CP5" s="205">
        <v>320</v>
      </c>
      <c r="CQ5" s="204">
        <v>309</v>
      </c>
    </row>
    <row r="6" spans="1:95" s="2" customFormat="1" ht="17.25">
      <c r="A6" s="219">
        <f>IF(AND('PASTE SD download Sheet'!A5=""),"",'PASTE SD download Sheet'!A5)</f>
        <v>3</v>
      </c>
      <c r="B6" s="219" t="str">
        <f>IF(AND('PASTE SD download Sheet'!B5=""),"",'PASTE SD download Sheet'!B5)</f>
        <v>SC</v>
      </c>
      <c r="C6" s="219" t="str">
        <f>IF(AND('PASTE SD download Sheet'!C5=""),"",'PASTE SD download Sheet'!C5)</f>
        <v>Girl</v>
      </c>
      <c r="D6" s="220">
        <f>IF(AND('PASTE SD download Sheet'!D5=""),"",VALUE('PASTE SD download Sheet'!D5))</f>
        <v>903</v>
      </c>
      <c r="E6" s="219">
        <f>IF(AND('PASTE SD download Sheet'!E5=""),"",'PASTE SD download Sheet'!E5)</f>
        <v>140</v>
      </c>
      <c r="F6" s="234" t="str">
        <f>IF(AND('PASTE SD download Sheet'!F5=""),"",'PASTE SD download Sheet'!F5)</f>
        <v>13-03-2004</v>
      </c>
      <c r="G6" s="233" t="str">
        <f>IF(AND('PASTE SD download Sheet'!G5=""),"",UPPER('PASTE SD download Sheet'!G5))</f>
        <v>DIMPAL BHATI</v>
      </c>
      <c r="H6" s="233" t="str">
        <f>IF(AND('PASTE SD download Sheet'!H5=""),"",UPPER('PASTE SD download Sheet'!H5))</f>
        <v>DALA RAM</v>
      </c>
      <c r="I6" s="233" t="str">
        <f>IF(AND('PASTE SD download Sheet'!I5=""),"",UPPER('PASTE SD download Sheet'!I5))</f>
        <v>FULI DEVI</v>
      </c>
      <c r="J6" s="221">
        <f>IF(AND('PASTE SD download Sheet'!J5=""),"",'PASTE SD download Sheet'!J5)</f>
        <v>9</v>
      </c>
      <c r="K6" s="221">
        <f>IF(AND('PASTE SD download Sheet'!K5=""),"",'PASTE SD download Sheet'!K5)</f>
        <v>3</v>
      </c>
      <c r="L6" s="221">
        <f>IF(AND('PASTE SD download Sheet'!L5=""),"",'PASTE SD download Sheet'!L5)</f>
        <v>5</v>
      </c>
      <c r="M6" s="221">
        <f t="shared" si="24"/>
        <v>12</v>
      </c>
      <c r="N6" s="221">
        <f>IF(AND('PASTE SD download Sheet'!N5=""),"",'PASTE SD download Sheet'!N5)</f>
        <v>26</v>
      </c>
      <c r="O6" s="221">
        <f t="shared" si="25"/>
        <v>19</v>
      </c>
      <c r="P6" s="221">
        <f t="shared" si="26"/>
        <v>31</v>
      </c>
      <c r="Q6" s="222">
        <v>70</v>
      </c>
      <c r="R6" s="221">
        <f t="shared" si="27"/>
        <v>21</v>
      </c>
      <c r="S6" s="221">
        <f t="shared" si="28"/>
        <v>52</v>
      </c>
      <c r="T6" s="223">
        <f>IF(AND('PASTE SD download Sheet'!T5=""),"",'PASTE SD download Sheet'!T5)</f>
        <v>6</v>
      </c>
      <c r="U6" s="223">
        <f>IF(AND('PASTE SD download Sheet'!U5=""),"",'PASTE SD download Sheet'!U5)</f>
        <v>2</v>
      </c>
      <c r="V6" s="223">
        <f>IF(AND('PASTE SD download Sheet'!V5=""),"",'PASTE SD download Sheet'!V5)</f>
        <v>5</v>
      </c>
      <c r="W6" s="223">
        <f t="shared" si="29"/>
        <v>9</v>
      </c>
      <c r="X6" s="223">
        <f>IF(AND('PASTE SD download Sheet'!X5=""),"",'PASTE SD download Sheet'!X5)</f>
        <v>13</v>
      </c>
      <c r="Y6" s="223">
        <f t="shared" si="30"/>
        <v>10</v>
      </c>
      <c r="Z6" s="223">
        <f t="shared" si="31"/>
        <v>19</v>
      </c>
      <c r="AA6" s="224">
        <v>100</v>
      </c>
      <c r="AB6" s="223">
        <f t="shared" si="32"/>
        <v>30</v>
      </c>
      <c r="AC6" s="223">
        <f t="shared" si="33"/>
        <v>49</v>
      </c>
      <c r="AD6" s="237">
        <v>1</v>
      </c>
      <c r="AE6" s="237" t="str">
        <f t="shared" si="34"/>
        <v>Sanskrit</v>
      </c>
      <c r="AF6" s="225">
        <f>IF(AND('PASTE SD download Sheet'!AD5=""),"",'PASTE SD download Sheet'!AD5)</f>
        <v>5</v>
      </c>
      <c r="AG6" s="225">
        <f>IF(AND('PASTE SD download Sheet'!AE5=""),"",'PASTE SD download Sheet'!AE5)</f>
        <v>5</v>
      </c>
      <c r="AH6" s="225">
        <f>IF(AND('PASTE SD download Sheet'!AF5=""),"",'PASTE SD download Sheet'!AF5)</f>
        <v>3</v>
      </c>
      <c r="AI6" s="225">
        <f t="shared" si="35"/>
        <v>9</v>
      </c>
      <c r="AJ6" s="225">
        <f>IF(AND('PASTE SD download Sheet'!AH5=""),"",'PASTE SD download Sheet'!AH5)</f>
        <v>20</v>
      </c>
      <c r="AK6" s="225">
        <f t="shared" si="36"/>
        <v>15</v>
      </c>
      <c r="AL6" s="225">
        <f t="shared" si="37"/>
        <v>24</v>
      </c>
      <c r="AM6" s="224">
        <v>81</v>
      </c>
      <c r="AN6" s="225">
        <f t="shared" si="38"/>
        <v>25</v>
      </c>
      <c r="AO6" s="225">
        <f t="shared" si="39"/>
        <v>49</v>
      </c>
      <c r="AP6" s="226">
        <f>IF(AND('PASTE SD download Sheet'!AN5=""),"",'PASTE SD download Sheet'!AN5)</f>
        <v>5</v>
      </c>
      <c r="AQ6" s="226">
        <f>IF(AND('PASTE SD download Sheet'!AO5=""),"",'PASTE SD download Sheet'!AO5)</f>
        <v>3</v>
      </c>
      <c r="AR6" s="226">
        <f>IF(AND('PASTE SD download Sheet'!AP5=""),"",'PASTE SD download Sheet'!AP5)</f>
        <v>4</v>
      </c>
      <c r="AS6" s="226">
        <f t="shared" si="40"/>
        <v>8</v>
      </c>
      <c r="AT6" s="226">
        <f>IF(AND('PASTE SD download Sheet'!AR5=""),"",'PASTE SD download Sheet'!AR5)</f>
        <v>20</v>
      </c>
      <c r="AU6" s="226">
        <f t="shared" si="41"/>
        <v>15</v>
      </c>
      <c r="AV6" s="226">
        <f t="shared" si="42"/>
        <v>23</v>
      </c>
      <c r="AW6" s="224">
        <v>86</v>
      </c>
      <c r="AX6" s="226">
        <f t="shared" si="43"/>
        <v>26</v>
      </c>
      <c r="AY6" s="226">
        <f t="shared" si="44"/>
        <v>49</v>
      </c>
      <c r="AZ6" s="227">
        <f>IF(AND('PASTE SD download Sheet'!AX5=""),"",'PASTE SD download Sheet'!AX5)</f>
        <v>4</v>
      </c>
      <c r="BA6" s="227">
        <f>IF(AND('PASTE SD download Sheet'!AY5=""),"",'PASTE SD download Sheet'!AY5)</f>
        <v>6</v>
      </c>
      <c r="BB6" s="227">
        <f>IF(AND('PASTE SD download Sheet'!AZ5=""),"",'PASTE SD download Sheet'!AZ5)</f>
        <v>6</v>
      </c>
      <c r="BC6" s="227">
        <f t="shared" si="45"/>
        <v>11</v>
      </c>
      <c r="BD6" s="227">
        <f>IF(AND('PASTE SD download Sheet'!BB5=""),"",'PASTE SD download Sheet'!BB5)</f>
        <v>24</v>
      </c>
      <c r="BE6" s="227">
        <f t="shared" si="46"/>
        <v>18</v>
      </c>
      <c r="BF6" s="227">
        <f t="shared" si="47"/>
        <v>29</v>
      </c>
      <c r="BG6" s="224">
        <v>100</v>
      </c>
      <c r="BH6" s="227">
        <f t="shared" si="48"/>
        <v>30</v>
      </c>
      <c r="BI6" s="227">
        <f t="shared" si="49"/>
        <v>59</v>
      </c>
      <c r="BJ6" s="257" t="s">
        <v>477</v>
      </c>
      <c r="BK6" s="257">
        <v>20</v>
      </c>
      <c r="BL6" s="257">
        <v>30</v>
      </c>
      <c r="BM6" s="257">
        <v>49</v>
      </c>
      <c r="BN6" s="228">
        <f>IF(AND('PASTE SD download Sheet'!BH5=""),"",'PASTE SD download Sheet'!BH5)</f>
        <v>1</v>
      </c>
      <c r="BO6" s="228">
        <f>IF(AND('PASTE SD download Sheet'!BI5=""),"",'PASTE SD download Sheet'!BI5)</f>
        <v>4</v>
      </c>
      <c r="BP6" s="228">
        <f>IF(AND('PASTE SD download Sheet'!BJ5=""),"",'PASTE SD download Sheet'!BJ5)</f>
        <v>5</v>
      </c>
      <c r="BQ6" s="228">
        <f t="shared" si="50"/>
        <v>7</v>
      </c>
      <c r="BR6" s="228">
        <f>IF(AND('PASTE SD download Sheet'!BL5=""),"",'PASTE SD download Sheet'!BL5)</f>
        <v>18</v>
      </c>
      <c r="BS6" s="228">
        <f t="shared" si="51"/>
        <v>13</v>
      </c>
      <c r="BT6" s="228">
        <f t="shared" si="52"/>
        <v>20</v>
      </c>
      <c r="BU6" s="224">
        <v>90</v>
      </c>
      <c r="BV6" s="228">
        <f t="shared" si="53"/>
        <v>27</v>
      </c>
      <c r="BW6" s="228">
        <f t="shared" si="54"/>
        <v>47</v>
      </c>
      <c r="BX6" s="5">
        <f t="shared" si="23"/>
        <v>305</v>
      </c>
      <c r="BY6" s="206">
        <v>16</v>
      </c>
      <c r="BZ6" s="206">
        <v>16</v>
      </c>
      <c r="CA6" s="206">
        <v>16</v>
      </c>
      <c r="CB6" s="206">
        <v>33</v>
      </c>
      <c r="CC6" s="206">
        <v>90</v>
      </c>
      <c r="CD6" s="206">
        <v>6</v>
      </c>
      <c r="CE6" s="206">
        <v>5</v>
      </c>
      <c r="CF6" s="206">
        <v>4</v>
      </c>
      <c r="CG6" s="206">
        <v>63</v>
      </c>
      <c r="CH6" s="206">
        <v>87</v>
      </c>
      <c r="CI6" s="206">
        <v>15</v>
      </c>
      <c r="CJ6" s="206">
        <v>37</v>
      </c>
      <c r="CK6" s="206">
        <v>23</v>
      </c>
      <c r="CL6" s="206">
        <v>18</v>
      </c>
      <c r="CM6" s="206">
        <v>21</v>
      </c>
      <c r="CN6" s="206">
        <v>15</v>
      </c>
      <c r="CO6" s="206">
        <v>11</v>
      </c>
      <c r="CP6" s="205">
        <v>324</v>
      </c>
      <c r="CQ6" s="204">
        <v>310</v>
      </c>
    </row>
    <row r="7" spans="1:95" s="2" customFormat="1" ht="17.25">
      <c r="A7" s="219">
        <f>IF(AND('PASTE SD download Sheet'!A6=""),"",'PASTE SD download Sheet'!A6)</f>
        <v>4</v>
      </c>
      <c r="B7" s="219" t="str">
        <f>IF(AND('PASTE SD download Sheet'!B6=""),"",'PASTE SD download Sheet'!B6)</f>
        <v>OBC</v>
      </c>
      <c r="C7" s="219" t="str">
        <f>IF(AND('PASTE SD download Sheet'!C6=""),"",'PASTE SD download Sheet'!C6)</f>
        <v>Girl</v>
      </c>
      <c r="D7" s="220">
        <f>IF(AND('PASTE SD download Sheet'!D6=""),"",VALUE('PASTE SD download Sheet'!D6))</f>
        <v>904</v>
      </c>
      <c r="E7" s="219">
        <f>IF(AND('PASTE SD download Sheet'!E6=""),"",'PASTE SD download Sheet'!E6)</f>
        <v>162</v>
      </c>
      <c r="F7" s="234" t="str">
        <f>IF(AND('PASTE SD download Sheet'!F6=""),"",'PASTE SD download Sheet'!F6)</f>
        <v>02-12-2005</v>
      </c>
      <c r="G7" s="233" t="str">
        <f>IF(AND('PASTE SD download Sheet'!G6=""),"",UPPER('PASTE SD download Sheet'!G6))</f>
        <v>DIVYA VAISHNAV</v>
      </c>
      <c r="H7" s="233" t="str">
        <f>IF(AND('PASTE SD download Sheet'!H6=""),"",UPPER('PASTE SD download Sheet'!H6))</f>
        <v>SANTOSH DAS</v>
      </c>
      <c r="I7" s="233" t="str">
        <f>IF(AND('PASTE SD download Sheet'!I6=""),"",UPPER('PASTE SD download Sheet'!I6))</f>
        <v>MANJU DEVI</v>
      </c>
      <c r="J7" s="221">
        <f>IF(AND('PASTE SD download Sheet'!J6=""),"",'PASTE SD download Sheet'!J6)</f>
        <v>3</v>
      </c>
      <c r="K7" s="221">
        <f>IF(AND('PASTE SD download Sheet'!K6=""),"",'PASTE SD download Sheet'!K6)</f>
        <v>3</v>
      </c>
      <c r="L7" s="221">
        <f>IF(AND('PASTE SD download Sheet'!L6=""),"",'PASTE SD download Sheet'!L6)</f>
        <v>4</v>
      </c>
      <c r="M7" s="221">
        <f t="shared" si="24"/>
        <v>7</v>
      </c>
      <c r="N7" s="221">
        <f>IF(AND('PASTE SD download Sheet'!N6=""),"",'PASTE SD download Sheet'!N6)</f>
        <v>15</v>
      </c>
      <c r="O7" s="221">
        <f t="shared" si="25"/>
        <v>11</v>
      </c>
      <c r="P7" s="221">
        <f t="shared" si="26"/>
        <v>18</v>
      </c>
      <c r="Q7" s="222">
        <v>60</v>
      </c>
      <c r="R7" s="221">
        <f t="shared" si="27"/>
        <v>18</v>
      </c>
      <c r="S7" s="221">
        <f t="shared" si="28"/>
        <v>36</v>
      </c>
      <c r="T7" s="223">
        <f>IF(AND('PASTE SD download Sheet'!T6=""),"",'PASTE SD download Sheet'!T6)</f>
        <v>5</v>
      </c>
      <c r="U7" s="223">
        <f>IF(AND('PASTE SD download Sheet'!U6=""),"",'PASTE SD download Sheet'!U6)</f>
        <v>3</v>
      </c>
      <c r="V7" s="223">
        <f>IF(AND('PASTE SD download Sheet'!V6=""),"",'PASTE SD download Sheet'!V6)</f>
        <v>8</v>
      </c>
      <c r="W7" s="223">
        <f t="shared" si="29"/>
        <v>11</v>
      </c>
      <c r="X7" s="223">
        <f>IF(AND('PASTE SD download Sheet'!X6=""),"",'PASTE SD download Sheet'!X6)</f>
        <v>13</v>
      </c>
      <c r="Y7" s="223">
        <f t="shared" si="30"/>
        <v>10</v>
      </c>
      <c r="Z7" s="223">
        <f t="shared" si="31"/>
        <v>21</v>
      </c>
      <c r="AA7" s="224">
        <v>99</v>
      </c>
      <c r="AB7" s="223">
        <f t="shared" si="32"/>
        <v>30</v>
      </c>
      <c r="AC7" s="223">
        <f t="shared" si="33"/>
        <v>51</v>
      </c>
      <c r="AD7" s="237">
        <v>1</v>
      </c>
      <c r="AE7" s="237" t="str">
        <f t="shared" si="34"/>
        <v>Sanskrit</v>
      </c>
      <c r="AF7" s="225">
        <f>IF(AND('PASTE SD download Sheet'!AD6=""),"",'PASTE SD download Sheet'!AD6)</f>
        <v>2</v>
      </c>
      <c r="AG7" s="225">
        <f>IF(AND('PASTE SD download Sheet'!AE6=""),"",'PASTE SD download Sheet'!AE6)</f>
        <v>3</v>
      </c>
      <c r="AH7" s="225">
        <f>IF(AND('PASTE SD download Sheet'!AF6=""),"",'PASTE SD download Sheet'!AF6)</f>
        <v>2</v>
      </c>
      <c r="AI7" s="225">
        <f t="shared" si="35"/>
        <v>5</v>
      </c>
      <c r="AJ7" s="225">
        <f>IF(AND('PASTE SD download Sheet'!AH6=""),"",'PASTE SD download Sheet'!AH6)</f>
        <v>20</v>
      </c>
      <c r="AK7" s="225">
        <f t="shared" si="36"/>
        <v>15</v>
      </c>
      <c r="AL7" s="225">
        <f t="shared" si="37"/>
        <v>20</v>
      </c>
      <c r="AM7" s="224">
        <v>82</v>
      </c>
      <c r="AN7" s="225">
        <f t="shared" si="38"/>
        <v>25</v>
      </c>
      <c r="AO7" s="225">
        <f t="shared" si="39"/>
        <v>45</v>
      </c>
      <c r="AP7" s="226">
        <f>IF(AND('PASTE SD download Sheet'!AN6=""),"",'PASTE SD download Sheet'!AN6)</f>
        <v>3</v>
      </c>
      <c r="AQ7" s="226">
        <f>IF(AND('PASTE SD download Sheet'!AO6=""),"",'PASTE SD download Sheet'!AO6)</f>
        <v>2</v>
      </c>
      <c r="AR7" s="226">
        <f>IF(AND('PASTE SD download Sheet'!AP6=""),"",'PASTE SD download Sheet'!AP6)</f>
        <v>5</v>
      </c>
      <c r="AS7" s="226">
        <f t="shared" si="40"/>
        <v>7</v>
      </c>
      <c r="AT7" s="226">
        <f>IF(AND('PASTE SD download Sheet'!AR6=""),"",'PASTE SD download Sheet'!AR6)</f>
        <v>35</v>
      </c>
      <c r="AU7" s="226">
        <f t="shared" si="41"/>
        <v>25</v>
      </c>
      <c r="AV7" s="226">
        <f t="shared" si="42"/>
        <v>32</v>
      </c>
      <c r="AW7" s="224">
        <v>87</v>
      </c>
      <c r="AX7" s="226">
        <f t="shared" si="43"/>
        <v>27</v>
      </c>
      <c r="AY7" s="226">
        <f t="shared" si="44"/>
        <v>59</v>
      </c>
      <c r="AZ7" s="227">
        <f>IF(AND('PASTE SD download Sheet'!AX6=""),"",'PASTE SD download Sheet'!AX6)</f>
        <v>3</v>
      </c>
      <c r="BA7" s="227">
        <f>IF(AND('PASTE SD download Sheet'!AY6=""),"",'PASTE SD download Sheet'!AY6)</f>
        <v>7</v>
      </c>
      <c r="BB7" s="227">
        <f>IF(AND('PASTE SD download Sheet'!AZ6=""),"",'PASTE SD download Sheet'!AZ6)</f>
        <v>7</v>
      </c>
      <c r="BC7" s="227">
        <f t="shared" si="45"/>
        <v>12</v>
      </c>
      <c r="BD7" s="227">
        <f>IF(AND('PASTE SD download Sheet'!BB6=""),"",'PASTE SD download Sheet'!BB6)</f>
        <v>25</v>
      </c>
      <c r="BE7" s="227">
        <f t="shared" si="46"/>
        <v>18</v>
      </c>
      <c r="BF7" s="227">
        <f t="shared" si="47"/>
        <v>30</v>
      </c>
      <c r="BG7" s="224">
        <v>100</v>
      </c>
      <c r="BH7" s="227">
        <f t="shared" si="48"/>
        <v>30</v>
      </c>
      <c r="BI7" s="227">
        <f t="shared" si="49"/>
        <v>60</v>
      </c>
      <c r="BJ7" s="257" t="s">
        <v>477</v>
      </c>
      <c r="BK7" s="257">
        <v>18</v>
      </c>
      <c r="BL7" s="257">
        <v>25</v>
      </c>
      <c r="BM7" s="257">
        <v>44</v>
      </c>
      <c r="BN7" s="228">
        <f>IF(AND('PASTE SD download Sheet'!BH6=""),"",'PASTE SD download Sheet'!BH6)</f>
        <v>4</v>
      </c>
      <c r="BO7" s="228">
        <f>IF(AND('PASTE SD download Sheet'!BI6=""),"",'PASTE SD download Sheet'!BI6)</f>
        <v>5</v>
      </c>
      <c r="BP7" s="228">
        <f>IF(AND('PASTE SD download Sheet'!BJ6=""),"",'PASTE SD download Sheet'!BJ6)</f>
        <v>5</v>
      </c>
      <c r="BQ7" s="228">
        <f t="shared" si="50"/>
        <v>10</v>
      </c>
      <c r="BR7" s="228">
        <f>IF(AND('PASTE SD download Sheet'!BL6=""),"",'PASTE SD download Sheet'!BL6)</f>
        <v>20</v>
      </c>
      <c r="BS7" s="228">
        <f t="shared" si="51"/>
        <v>15</v>
      </c>
      <c r="BT7" s="228">
        <f t="shared" si="52"/>
        <v>25</v>
      </c>
      <c r="BU7" s="224">
        <v>90</v>
      </c>
      <c r="BV7" s="228">
        <f t="shared" si="53"/>
        <v>27</v>
      </c>
      <c r="BW7" s="228">
        <f t="shared" si="54"/>
        <v>52</v>
      </c>
      <c r="BX7" s="5">
        <f t="shared" si="23"/>
        <v>303</v>
      </c>
      <c r="BY7" s="206">
        <v>15</v>
      </c>
      <c r="BZ7" s="206">
        <v>15</v>
      </c>
      <c r="CA7" s="206">
        <v>25</v>
      </c>
      <c r="CB7" s="206">
        <v>34</v>
      </c>
      <c r="CC7" s="206">
        <v>91</v>
      </c>
      <c r="CD7" s="206">
        <v>7</v>
      </c>
      <c r="CE7" s="206">
        <v>6</v>
      </c>
      <c r="CF7" s="206">
        <v>5</v>
      </c>
      <c r="CG7" s="206">
        <v>64</v>
      </c>
      <c r="CH7" s="206">
        <v>88</v>
      </c>
      <c r="CI7" s="206">
        <v>14</v>
      </c>
      <c r="CJ7" s="206">
        <v>38</v>
      </c>
      <c r="CK7" s="206">
        <v>24</v>
      </c>
      <c r="CL7" s="206">
        <v>19</v>
      </c>
      <c r="CM7" s="206">
        <v>22</v>
      </c>
      <c r="CN7" s="206">
        <v>14</v>
      </c>
      <c r="CO7" s="206">
        <v>12</v>
      </c>
      <c r="CP7" s="205">
        <v>324</v>
      </c>
      <c r="CQ7" s="204">
        <v>311</v>
      </c>
    </row>
    <row r="8" spans="1:95" s="2" customFormat="1" ht="17.25">
      <c r="A8" s="219">
        <f>IF(AND('PASTE SD download Sheet'!A7=""),"",'PASTE SD download Sheet'!A7)</f>
        <v>5</v>
      </c>
      <c r="B8" s="219" t="str">
        <f>IF(AND('PASTE SD download Sheet'!B7=""),"",'PASTE SD download Sheet'!B7)</f>
        <v>SBC</v>
      </c>
      <c r="C8" s="219" t="str">
        <f>IF(AND('PASTE SD download Sheet'!C7=""),"",'PASTE SD download Sheet'!C7)</f>
        <v>Girl</v>
      </c>
      <c r="D8" s="220">
        <f>IF(AND('PASTE SD download Sheet'!D7=""),"",VALUE('PASTE SD download Sheet'!D7))</f>
        <v>905</v>
      </c>
      <c r="E8" s="219">
        <f>IF(AND('PASTE SD download Sheet'!E7=""),"",'PASTE SD download Sheet'!E7)</f>
        <v>144</v>
      </c>
      <c r="F8" s="234" t="str">
        <f>IF(AND('PASTE SD download Sheet'!F7=""),"",'PASTE SD download Sheet'!F7)</f>
        <v>05-05-2005</v>
      </c>
      <c r="G8" s="233" t="str">
        <f>IF(AND('PASTE SD download Sheet'!G7=""),"",UPPER('PASTE SD download Sheet'!G7))</f>
        <v>INDRA DEVI</v>
      </c>
      <c r="H8" s="233" t="str">
        <f>IF(AND('PASTE SD download Sheet'!H7=""),"",UPPER('PASTE SD download Sheet'!H7))</f>
        <v>FUA RAM</v>
      </c>
      <c r="I8" s="233" t="str">
        <f>IF(AND('PASTE SD download Sheet'!I7=""),"",UPPER('PASTE SD download Sheet'!I7))</f>
        <v>DAGRI DEVI</v>
      </c>
      <c r="J8" s="221">
        <f>IF(AND('PASTE SD download Sheet'!J7=""),"",'PASTE SD download Sheet'!J7)</f>
        <v>4</v>
      </c>
      <c r="K8" s="221">
        <f>IF(AND('PASTE SD download Sheet'!K7=""),"",'PASTE SD download Sheet'!K7)</f>
        <v>3</v>
      </c>
      <c r="L8" s="221">
        <f>IF(AND('PASTE SD download Sheet'!L7=""),"",'PASTE SD download Sheet'!L7)</f>
        <v>5</v>
      </c>
      <c r="M8" s="221">
        <f t="shared" si="24"/>
        <v>8</v>
      </c>
      <c r="N8" s="221">
        <f>IF(AND('PASTE SD download Sheet'!N7=""),"",'PASTE SD download Sheet'!N7)</f>
        <v>13</v>
      </c>
      <c r="O8" s="221">
        <f t="shared" si="25"/>
        <v>10</v>
      </c>
      <c r="P8" s="221">
        <f t="shared" si="26"/>
        <v>18</v>
      </c>
      <c r="Q8" s="222">
        <v>55</v>
      </c>
      <c r="R8" s="221">
        <f t="shared" si="27"/>
        <v>17</v>
      </c>
      <c r="S8" s="221">
        <f t="shared" si="28"/>
        <v>35</v>
      </c>
      <c r="T8" s="223">
        <f>IF(AND('PASTE SD download Sheet'!T7=""),"",'PASTE SD download Sheet'!T7)</f>
        <v>4</v>
      </c>
      <c r="U8" s="223">
        <f>IF(AND('PASTE SD download Sheet'!U7=""),"",'PASTE SD download Sheet'!U7)</f>
        <v>4</v>
      </c>
      <c r="V8" s="223">
        <f>IF(AND('PASTE SD download Sheet'!V7=""),"",'PASTE SD download Sheet'!V7)</f>
        <v>8</v>
      </c>
      <c r="W8" s="223">
        <f t="shared" si="29"/>
        <v>11</v>
      </c>
      <c r="X8" s="223">
        <f>IF(AND('PASTE SD download Sheet'!X7=""),"",'PASTE SD download Sheet'!X7)</f>
        <v>9</v>
      </c>
      <c r="Y8" s="223">
        <f t="shared" si="30"/>
        <v>7</v>
      </c>
      <c r="Z8" s="223">
        <f t="shared" si="31"/>
        <v>18</v>
      </c>
      <c r="AA8" s="224">
        <v>98</v>
      </c>
      <c r="AB8" s="223">
        <f t="shared" si="32"/>
        <v>30</v>
      </c>
      <c r="AC8" s="223">
        <f t="shared" si="33"/>
        <v>48</v>
      </c>
      <c r="AD8" s="237">
        <v>1</v>
      </c>
      <c r="AE8" s="237" t="str">
        <f t="shared" si="34"/>
        <v>Sanskrit</v>
      </c>
      <c r="AF8" s="225">
        <f>IF(AND('PASTE SD download Sheet'!AD7=""),"",'PASTE SD download Sheet'!AD7)</f>
        <v>6</v>
      </c>
      <c r="AG8" s="225">
        <f>IF(AND('PASTE SD download Sheet'!AE7=""),"",'PASTE SD download Sheet'!AE7)</f>
        <v>5</v>
      </c>
      <c r="AH8" s="225">
        <f>IF(AND('PASTE SD download Sheet'!AF7=""),"",'PASTE SD download Sheet'!AF7)</f>
        <v>3</v>
      </c>
      <c r="AI8" s="225">
        <f t="shared" si="35"/>
        <v>10</v>
      </c>
      <c r="AJ8" s="225">
        <f>IF(AND('PASTE SD download Sheet'!AH7=""),"",'PASTE SD download Sheet'!AH7)</f>
        <v>16</v>
      </c>
      <c r="AK8" s="225">
        <f t="shared" si="36"/>
        <v>12</v>
      </c>
      <c r="AL8" s="225">
        <f t="shared" si="37"/>
        <v>22</v>
      </c>
      <c r="AM8" s="224">
        <v>83</v>
      </c>
      <c r="AN8" s="225">
        <f t="shared" si="38"/>
        <v>25</v>
      </c>
      <c r="AO8" s="225">
        <f t="shared" si="39"/>
        <v>47</v>
      </c>
      <c r="AP8" s="226">
        <f>IF(AND('PASTE SD download Sheet'!AN7=""),"",'PASTE SD download Sheet'!AN7)</f>
        <v>4</v>
      </c>
      <c r="AQ8" s="226">
        <f>IF(AND('PASTE SD download Sheet'!AO7=""),"",'PASTE SD download Sheet'!AO7)</f>
        <v>2</v>
      </c>
      <c r="AR8" s="226">
        <f>IF(AND('PASTE SD download Sheet'!AP7=""),"",'PASTE SD download Sheet'!AP7)</f>
        <v>4</v>
      </c>
      <c r="AS8" s="226">
        <f t="shared" si="40"/>
        <v>7</v>
      </c>
      <c r="AT8" s="226">
        <f>IF(AND('PASTE SD download Sheet'!AR7=""),"",'PASTE SD download Sheet'!AR7)</f>
        <v>21</v>
      </c>
      <c r="AU8" s="226">
        <f t="shared" si="41"/>
        <v>15</v>
      </c>
      <c r="AV8" s="226">
        <f t="shared" si="42"/>
        <v>22</v>
      </c>
      <c r="AW8" s="224">
        <v>88</v>
      </c>
      <c r="AX8" s="226">
        <f t="shared" si="43"/>
        <v>27</v>
      </c>
      <c r="AY8" s="226">
        <f t="shared" si="44"/>
        <v>49</v>
      </c>
      <c r="AZ8" s="227">
        <f>IF(AND('PASTE SD download Sheet'!AX7=""),"",'PASTE SD download Sheet'!AX7)</f>
        <v>6</v>
      </c>
      <c r="BA8" s="227">
        <f>IF(AND('PASTE SD download Sheet'!AY7=""),"",'PASTE SD download Sheet'!AY7)</f>
        <v>6</v>
      </c>
      <c r="BB8" s="227">
        <f>IF(AND('PASTE SD download Sheet'!AZ7=""),"",'PASTE SD download Sheet'!AZ7)</f>
        <v>6</v>
      </c>
      <c r="BC8" s="227">
        <f t="shared" si="45"/>
        <v>12</v>
      </c>
      <c r="BD8" s="227">
        <f>IF(AND('PASTE SD download Sheet'!BB7=""),"",'PASTE SD download Sheet'!BB7)</f>
        <v>13</v>
      </c>
      <c r="BE8" s="227">
        <f t="shared" si="46"/>
        <v>10</v>
      </c>
      <c r="BF8" s="227">
        <f t="shared" si="47"/>
        <v>22</v>
      </c>
      <c r="BG8" s="224">
        <v>100</v>
      </c>
      <c r="BH8" s="227">
        <f t="shared" si="48"/>
        <v>30</v>
      </c>
      <c r="BI8" s="227">
        <f t="shared" si="49"/>
        <v>52</v>
      </c>
      <c r="BJ8" s="257" t="s">
        <v>478</v>
      </c>
      <c r="BK8" s="257">
        <v>20</v>
      </c>
      <c r="BL8" s="257">
        <v>30</v>
      </c>
      <c r="BM8" s="257">
        <v>50</v>
      </c>
      <c r="BN8" s="228">
        <f>IF(AND('PASTE SD download Sheet'!BH7=""),"",'PASTE SD download Sheet'!BH7)</f>
        <v>2</v>
      </c>
      <c r="BO8" s="228">
        <f>IF(AND('PASTE SD download Sheet'!BI7=""),"",'PASTE SD download Sheet'!BI7)</f>
        <v>4</v>
      </c>
      <c r="BP8" s="228">
        <f>IF(AND('PASTE SD download Sheet'!BJ7=""),"",'PASTE SD download Sheet'!BJ7)</f>
        <v>5</v>
      </c>
      <c r="BQ8" s="228">
        <f t="shared" si="50"/>
        <v>8</v>
      </c>
      <c r="BR8" s="228">
        <f>IF(AND('PASTE SD download Sheet'!BL7=""),"",'PASTE SD download Sheet'!BL7)</f>
        <v>19</v>
      </c>
      <c r="BS8" s="228">
        <f t="shared" si="51"/>
        <v>14</v>
      </c>
      <c r="BT8" s="228">
        <f t="shared" si="52"/>
        <v>22</v>
      </c>
      <c r="BU8" s="224">
        <v>90</v>
      </c>
      <c r="BV8" s="228">
        <f t="shared" si="53"/>
        <v>27</v>
      </c>
      <c r="BW8" s="228">
        <f t="shared" si="54"/>
        <v>49</v>
      </c>
      <c r="BX8" s="5">
        <f t="shared" si="23"/>
        <v>280</v>
      </c>
      <c r="BY8" s="206">
        <v>17</v>
      </c>
      <c r="BZ8" s="206">
        <v>17</v>
      </c>
      <c r="CA8" s="206">
        <v>24</v>
      </c>
      <c r="CB8" s="206" t="s">
        <v>401</v>
      </c>
      <c r="CC8" s="206">
        <v>92</v>
      </c>
      <c r="CD8" s="206">
        <v>8</v>
      </c>
      <c r="CE8" s="206">
        <v>7</v>
      </c>
      <c r="CF8" s="206">
        <v>6</v>
      </c>
      <c r="CG8" s="206">
        <v>65</v>
      </c>
      <c r="CH8" s="206">
        <v>89</v>
      </c>
      <c r="CI8" s="206">
        <v>13</v>
      </c>
      <c r="CJ8" s="206">
        <v>39</v>
      </c>
      <c r="CK8" s="206">
        <v>25</v>
      </c>
      <c r="CL8" s="206">
        <v>20</v>
      </c>
      <c r="CM8" s="206">
        <v>23</v>
      </c>
      <c r="CN8" s="206">
        <v>13</v>
      </c>
      <c r="CO8" s="206">
        <v>13</v>
      </c>
      <c r="CP8" s="205">
        <v>320</v>
      </c>
      <c r="CQ8" s="204">
        <v>312</v>
      </c>
    </row>
    <row r="9" spans="1:95" s="2" customFormat="1" ht="17.25">
      <c r="A9" s="219">
        <f>IF(AND('PASTE SD download Sheet'!A8=""),"",'PASTE SD download Sheet'!A8)</f>
        <v>6</v>
      </c>
      <c r="B9" s="219" t="str">
        <f>IF(AND('PASTE SD download Sheet'!B8=""),"",'PASTE SD download Sheet'!B8)</f>
        <v>GEN</v>
      </c>
      <c r="C9" s="219" t="str">
        <f>IF(AND('PASTE SD download Sheet'!C8=""),"",'PASTE SD download Sheet'!C8)</f>
        <v>Girl</v>
      </c>
      <c r="D9" s="220">
        <f>IF(AND('PASTE SD download Sheet'!D8=""),"",VALUE('PASTE SD download Sheet'!D8))</f>
        <v>906</v>
      </c>
      <c r="E9" s="219">
        <f>IF(AND('PASTE SD download Sheet'!E8=""),"",'PASTE SD download Sheet'!E8)</f>
        <v>352</v>
      </c>
      <c r="F9" s="234" t="str">
        <f>IF(AND('PASTE SD download Sheet'!F8=""),"",'PASTE SD download Sheet'!F8)</f>
        <v>22-02-2006</v>
      </c>
      <c r="G9" s="233" t="str">
        <f>IF(AND('PASTE SD download Sheet'!G8=""),"",UPPER('PASTE SD download Sheet'!G8))</f>
        <v>JINU RATHORE</v>
      </c>
      <c r="H9" s="233" t="str">
        <f>IF(AND('PASTE SD download Sheet'!H8=""),"",UPPER('PASTE SD download Sheet'!H8))</f>
        <v>DEVI SINGH</v>
      </c>
      <c r="I9" s="233" t="str">
        <f>IF(AND('PASTE SD download Sheet'!I8=""),"",UPPER('PASTE SD download Sheet'!I8))</f>
        <v>ANOP KANWAR</v>
      </c>
      <c r="J9" s="221">
        <f>IF(AND('PASTE SD download Sheet'!J8=""),"",'PASTE SD download Sheet'!J8)</f>
        <v>9</v>
      </c>
      <c r="K9" s="221">
        <f>IF(AND('PASTE SD download Sheet'!K8=""),"",'PASTE SD download Sheet'!K8)</f>
        <v>7</v>
      </c>
      <c r="L9" s="221">
        <f>IF(AND('PASTE SD download Sheet'!L8=""),"",'PASTE SD download Sheet'!L8)</f>
        <v>10</v>
      </c>
      <c r="M9" s="221">
        <f t="shared" si="24"/>
        <v>18</v>
      </c>
      <c r="N9" s="221">
        <f>IF(AND('PASTE SD download Sheet'!N8=""),"",'PASTE SD download Sheet'!N8)</f>
        <v>51</v>
      </c>
      <c r="O9" s="221">
        <f t="shared" si="25"/>
        <v>37</v>
      </c>
      <c r="P9" s="221">
        <f t="shared" si="26"/>
        <v>55</v>
      </c>
      <c r="Q9" s="222">
        <v>95</v>
      </c>
      <c r="R9" s="221">
        <f t="shared" si="27"/>
        <v>29</v>
      </c>
      <c r="S9" s="221">
        <f t="shared" si="28"/>
        <v>84</v>
      </c>
      <c r="T9" s="223">
        <f>IF(AND('PASTE SD download Sheet'!T8=""),"",'PASTE SD download Sheet'!T8)</f>
        <v>10</v>
      </c>
      <c r="U9" s="223">
        <f>IF(AND('PASTE SD download Sheet'!U8=""),"",'PASTE SD download Sheet'!U8)</f>
        <v>9</v>
      </c>
      <c r="V9" s="223">
        <f>IF(AND('PASTE SD download Sheet'!V8=""),"",'PASTE SD download Sheet'!V8)</f>
        <v>10</v>
      </c>
      <c r="W9" s="223">
        <f t="shared" si="29"/>
        <v>20</v>
      </c>
      <c r="X9" s="223">
        <f>IF(AND('PASTE SD download Sheet'!X8=""),"",'PASTE SD download Sheet'!X8)</f>
        <v>58</v>
      </c>
      <c r="Y9" s="223">
        <f t="shared" si="30"/>
        <v>42</v>
      </c>
      <c r="Z9" s="223">
        <f t="shared" si="31"/>
        <v>62</v>
      </c>
      <c r="AA9" s="224">
        <v>100</v>
      </c>
      <c r="AB9" s="223">
        <f t="shared" si="32"/>
        <v>30</v>
      </c>
      <c r="AC9" s="223">
        <f t="shared" si="33"/>
        <v>92</v>
      </c>
      <c r="AD9" s="237">
        <v>1</v>
      </c>
      <c r="AE9" s="237" t="str">
        <f t="shared" si="34"/>
        <v>Sanskrit</v>
      </c>
      <c r="AF9" s="225">
        <f>IF(AND('PASTE SD download Sheet'!AD8=""),"",'PASTE SD download Sheet'!AD8)</f>
        <v>9</v>
      </c>
      <c r="AG9" s="225">
        <f>IF(AND('PASTE SD download Sheet'!AE8=""),"",'PASTE SD download Sheet'!AE8)</f>
        <v>9</v>
      </c>
      <c r="AH9" s="225">
        <f>IF(AND('PASTE SD download Sheet'!AF8=""),"",'PASTE SD download Sheet'!AF8)</f>
        <v>10</v>
      </c>
      <c r="AI9" s="225">
        <f t="shared" si="35"/>
        <v>19</v>
      </c>
      <c r="AJ9" s="225">
        <f>IF(AND('PASTE SD download Sheet'!AH8=""),"",'PASTE SD download Sheet'!AH8)</f>
        <v>56</v>
      </c>
      <c r="AK9" s="225">
        <f t="shared" si="36"/>
        <v>40</v>
      </c>
      <c r="AL9" s="225">
        <f t="shared" si="37"/>
        <v>59</v>
      </c>
      <c r="AM9" s="224">
        <v>84</v>
      </c>
      <c r="AN9" s="225">
        <f t="shared" si="38"/>
        <v>26</v>
      </c>
      <c r="AO9" s="225">
        <f t="shared" si="39"/>
        <v>85</v>
      </c>
      <c r="AP9" s="226">
        <f>IF(AND('PASTE SD download Sheet'!AN8=""),"",'PASTE SD download Sheet'!AN8)</f>
        <v>9</v>
      </c>
      <c r="AQ9" s="226">
        <f>IF(AND('PASTE SD download Sheet'!AO8=""),"",'PASTE SD download Sheet'!AO8)</f>
        <v>10</v>
      </c>
      <c r="AR9" s="226">
        <f>IF(AND('PASTE SD download Sheet'!AP8=""),"",'PASTE SD download Sheet'!AP8)</f>
        <v>9</v>
      </c>
      <c r="AS9" s="226">
        <f t="shared" si="40"/>
        <v>19</v>
      </c>
      <c r="AT9" s="226">
        <f>IF(AND('PASTE SD download Sheet'!AR8=""),"",'PASTE SD download Sheet'!AR8)</f>
        <v>52</v>
      </c>
      <c r="AU9" s="226">
        <f t="shared" si="41"/>
        <v>38</v>
      </c>
      <c r="AV9" s="226">
        <f t="shared" si="42"/>
        <v>57</v>
      </c>
      <c r="AW9" s="224">
        <v>98</v>
      </c>
      <c r="AX9" s="226">
        <f t="shared" si="43"/>
        <v>30</v>
      </c>
      <c r="AY9" s="226">
        <f t="shared" si="44"/>
        <v>87</v>
      </c>
      <c r="AZ9" s="227">
        <f>IF(AND('PASTE SD download Sheet'!AX8=""),"",'PASTE SD download Sheet'!AX8)</f>
        <v>7</v>
      </c>
      <c r="BA9" s="227">
        <f>IF(AND('PASTE SD download Sheet'!AY8=""),"",'PASTE SD download Sheet'!AY8)</f>
        <v>10</v>
      </c>
      <c r="BB9" s="227">
        <f>IF(AND('PASTE SD download Sheet'!AZ8=""),"",'PASTE SD download Sheet'!AZ8)</f>
        <v>10</v>
      </c>
      <c r="BC9" s="227">
        <f t="shared" si="45"/>
        <v>18</v>
      </c>
      <c r="BD9" s="227">
        <f>IF(AND('PASTE SD download Sheet'!BB8=""),"",'PASTE SD download Sheet'!BB8)</f>
        <v>65</v>
      </c>
      <c r="BE9" s="227">
        <f t="shared" si="46"/>
        <v>47</v>
      </c>
      <c r="BF9" s="227">
        <f t="shared" si="47"/>
        <v>65</v>
      </c>
      <c r="BG9" s="224">
        <v>100</v>
      </c>
      <c r="BH9" s="227">
        <f t="shared" si="48"/>
        <v>30</v>
      </c>
      <c r="BI9" s="227">
        <f t="shared" si="49"/>
        <v>95</v>
      </c>
      <c r="BJ9" s="257" t="s">
        <v>478</v>
      </c>
      <c r="BK9" s="257">
        <v>15</v>
      </c>
      <c r="BL9" s="257">
        <v>20</v>
      </c>
      <c r="BM9" s="257">
        <v>40</v>
      </c>
      <c r="BN9" s="228">
        <f>IF(AND('PASTE SD download Sheet'!BH8=""),"",'PASTE SD download Sheet'!BH8)</f>
        <v>9</v>
      </c>
      <c r="BO9" s="228">
        <f>IF(AND('PASTE SD download Sheet'!BI8=""),"",'PASTE SD download Sheet'!BI8)</f>
        <v>9</v>
      </c>
      <c r="BP9" s="228">
        <f>IF(AND('PASTE SD download Sheet'!BJ8=""),"",'PASTE SD download Sheet'!BJ8)</f>
        <v>9</v>
      </c>
      <c r="BQ9" s="228">
        <f t="shared" si="50"/>
        <v>18</v>
      </c>
      <c r="BR9" s="228">
        <f>IF(AND('PASTE SD download Sheet'!BL8=""),"",'PASTE SD download Sheet'!BL8)</f>
        <v>45</v>
      </c>
      <c r="BS9" s="228">
        <f t="shared" si="51"/>
        <v>33</v>
      </c>
      <c r="BT9" s="228">
        <f t="shared" si="52"/>
        <v>51</v>
      </c>
      <c r="BU9" s="224">
        <v>95</v>
      </c>
      <c r="BV9" s="228">
        <f t="shared" si="53"/>
        <v>29</v>
      </c>
      <c r="BW9" s="228">
        <f t="shared" si="54"/>
        <v>80</v>
      </c>
      <c r="BX9" s="5">
        <f t="shared" si="23"/>
        <v>523</v>
      </c>
      <c r="BY9" s="206">
        <v>18</v>
      </c>
      <c r="BZ9" s="206">
        <v>16</v>
      </c>
      <c r="CA9" s="206">
        <v>23</v>
      </c>
      <c r="CB9" s="206">
        <v>36</v>
      </c>
      <c r="CC9" s="206">
        <v>93</v>
      </c>
      <c r="CD9" s="206">
        <v>9</v>
      </c>
      <c r="CE9" s="206">
        <v>8</v>
      </c>
      <c r="CF9" s="206">
        <v>7</v>
      </c>
      <c r="CG9" s="206">
        <v>66</v>
      </c>
      <c r="CH9" s="206">
        <v>90</v>
      </c>
      <c r="CI9" s="206">
        <v>12</v>
      </c>
      <c r="CJ9" s="206">
        <v>40</v>
      </c>
      <c r="CK9" s="206">
        <v>26</v>
      </c>
      <c r="CL9" s="206">
        <v>21</v>
      </c>
      <c r="CM9" s="206">
        <v>24</v>
      </c>
      <c r="CN9" s="206">
        <v>14</v>
      </c>
      <c r="CO9" s="206">
        <v>14</v>
      </c>
      <c r="CP9" s="205">
        <v>324</v>
      </c>
      <c r="CQ9" s="204">
        <v>313</v>
      </c>
    </row>
    <row r="10" spans="1:95" s="2" customFormat="1" ht="17.25">
      <c r="A10" s="219">
        <f>IF(AND('PASTE SD download Sheet'!A9=""),"",'PASTE SD download Sheet'!A9)</f>
        <v>7</v>
      </c>
      <c r="B10" s="219" t="str">
        <f>IF(AND('PASTE SD download Sheet'!B9=""),"",'PASTE SD download Sheet'!B9)</f>
        <v>OBC</v>
      </c>
      <c r="C10" s="219" t="str">
        <f>IF(AND('PASTE SD download Sheet'!C9=""),"",'PASTE SD download Sheet'!C9)</f>
        <v>Girl</v>
      </c>
      <c r="D10" s="220">
        <f>IF(AND('PASTE SD download Sheet'!D9=""),"",VALUE('PASTE SD download Sheet'!D9))</f>
        <v>907</v>
      </c>
      <c r="E10" s="219">
        <f>IF(AND('PASTE SD download Sheet'!E9=""),"",'PASTE SD download Sheet'!E9)</f>
        <v>163</v>
      </c>
      <c r="F10" s="234" t="str">
        <f>IF(AND('PASTE SD download Sheet'!F9=""),"",'PASTE SD download Sheet'!F9)</f>
        <v>10-02-2005</v>
      </c>
      <c r="G10" s="233" t="str">
        <f>IF(AND('PASTE SD download Sheet'!G9=""),"",UPPER('PASTE SD download Sheet'!G9))</f>
        <v xml:space="preserve">KAVITA </v>
      </c>
      <c r="H10" s="233" t="str">
        <f>IF(AND('PASTE SD download Sheet'!H9=""),"",UPPER('PASTE SD download Sheet'!H9))</f>
        <v>JEEVA RAM</v>
      </c>
      <c r="I10" s="233" t="str">
        <f>IF(AND('PASTE SD download Sheet'!I9=""),"",UPPER('PASTE SD download Sheet'!I9))</f>
        <v>VIMLA DEVI</v>
      </c>
      <c r="J10" s="221">
        <f>IF(AND('PASTE SD download Sheet'!J9=""),"",'PASTE SD download Sheet'!J9)</f>
        <v>9</v>
      </c>
      <c r="K10" s="221">
        <f>IF(AND('PASTE SD download Sheet'!K9=""),"",'PASTE SD download Sheet'!K9)</f>
        <v>6</v>
      </c>
      <c r="L10" s="221">
        <f>IF(AND('PASTE SD download Sheet'!L9=""),"",'PASTE SD download Sheet'!L9)</f>
        <v>6</v>
      </c>
      <c r="M10" s="221">
        <f t="shared" si="24"/>
        <v>14</v>
      </c>
      <c r="N10" s="221">
        <f>IF(AND('PASTE SD download Sheet'!N9=""),"",'PASTE SD download Sheet'!N9)</f>
        <v>45</v>
      </c>
      <c r="O10" s="221">
        <f t="shared" si="25"/>
        <v>33</v>
      </c>
      <c r="P10" s="221">
        <f t="shared" si="26"/>
        <v>47</v>
      </c>
      <c r="Q10" s="222">
        <v>56</v>
      </c>
      <c r="R10" s="221">
        <f t="shared" si="27"/>
        <v>17</v>
      </c>
      <c r="S10" s="221">
        <f t="shared" si="28"/>
        <v>64</v>
      </c>
      <c r="T10" s="223">
        <f>IF(AND('PASTE SD download Sheet'!T9=""),"",'PASTE SD download Sheet'!T9)</f>
        <v>9</v>
      </c>
      <c r="U10" s="223">
        <f>IF(AND('PASTE SD download Sheet'!U9=""),"",'PASTE SD download Sheet'!U9)</f>
        <v>8</v>
      </c>
      <c r="V10" s="223">
        <f>IF(AND('PASTE SD download Sheet'!V9=""),"",'PASTE SD download Sheet'!V9)</f>
        <v>9</v>
      </c>
      <c r="W10" s="223">
        <f t="shared" si="29"/>
        <v>18</v>
      </c>
      <c r="X10" s="223">
        <f>IF(AND('PASTE SD download Sheet'!X9=""),"",'PASTE SD download Sheet'!X9)</f>
        <v>31</v>
      </c>
      <c r="Y10" s="223">
        <f t="shared" si="30"/>
        <v>23</v>
      </c>
      <c r="Z10" s="223">
        <f t="shared" si="31"/>
        <v>41</v>
      </c>
      <c r="AA10" s="224">
        <v>96</v>
      </c>
      <c r="AB10" s="223">
        <f t="shared" si="32"/>
        <v>29</v>
      </c>
      <c r="AC10" s="223">
        <f t="shared" si="33"/>
        <v>70</v>
      </c>
      <c r="AD10" s="237">
        <v>2</v>
      </c>
      <c r="AE10" s="237" t="str">
        <f t="shared" si="34"/>
        <v>Urdu</v>
      </c>
      <c r="AF10" s="225">
        <f>IF(AND('PASTE SD download Sheet'!AD9=""),"",'PASTE SD download Sheet'!AD9)</f>
        <v>9</v>
      </c>
      <c r="AG10" s="225">
        <f>IF(AND('PASTE SD download Sheet'!AE9=""),"",'PASTE SD download Sheet'!AE9)</f>
        <v>9</v>
      </c>
      <c r="AH10" s="225">
        <f>IF(AND('PASTE SD download Sheet'!AF9=""),"",'PASTE SD download Sheet'!AF9)</f>
        <v>8</v>
      </c>
      <c r="AI10" s="225">
        <f t="shared" si="35"/>
        <v>18</v>
      </c>
      <c r="AJ10" s="225">
        <f>IF(AND('PASTE SD download Sheet'!AH9=""),"",'PASTE SD download Sheet'!AH9)</f>
        <v>48</v>
      </c>
      <c r="AK10" s="225">
        <f t="shared" si="36"/>
        <v>35</v>
      </c>
      <c r="AL10" s="225">
        <f t="shared" si="37"/>
        <v>53</v>
      </c>
      <c r="AM10" s="224">
        <v>85</v>
      </c>
      <c r="AN10" s="225">
        <f t="shared" si="38"/>
        <v>26</v>
      </c>
      <c r="AO10" s="225">
        <f t="shared" si="39"/>
        <v>79</v>
      </c>
      <c r="AP10" s="226">
        <f>IF(AND('PASTE SD download Sheet'!AN9=""),"",'PASTE SD download Sheet'!AN9)</f>
        <v>7</v>
      </c>
      <c r="AQ10" s="226">
        <f>IF(AND('PASTE SD download Sheet'!AO9=""),"",'PASTE SD download Sheet'!AO9)</f>
        <v>7</v>
      </c>
      <c r="AR10" s="226">
        <f>IF(AND('PASTE SD download Sheet'!AP9=""),"",'PASTE SD download Sheet'!AP9)</f>
        <v>8</v>
      </c>
      <c r="AS10" s="226">
        <f t="shared" si="40"/>
        <v>15</v>
      </c>
      <c r="AT10" s="226">
        <f>IF(AND('PASTE SD download Sheet'!AR9=""),"",'PASTE SD download Sheet'!AR9)</f>
        <v>45</v>
      </c>
      <c r="AU10" s="226">
        <f t="shared" si="41"/>
        <v>33</v>
      </c>
      <c r="AV10" s="226">
        <f t="shared" si="42"/>
        <v>48</v>
      </c>
      <c r="AW10" s="224">
        <v>90</v>
      </c>
      <c r="AX10" s="226">
        <f t="shared" si="43"/>
        <v>27</v>
      </c>
      <c r="AY10" s="226">
        <f t="shared" si="44"/>
        <v>75</v>
      </c>
      <c r="AZ10" s="227">
        <f>IF(AND('PASTE SD download Sheet'!AX9=""),"",'PASTE SD download Sheet'!AX9)</f>
        <v>7</v>
      </c>
      <c r="BA10" s="227">
        <f>IF(AND('PASTE SD download Sheet'!AY9=""),"",'PASTE SD download Sheet'!AY9)</f>
        <v>10</v>
      </c>
      <c r="BB10" s="227">
        <f>IF(AND('PASTE SD download Sheet'!AZ9=""),"",'PASTE SD download Sheet'!AZ9)</f>
        <v>10</v>
      </c>
      <c r="BC10" s="227">
        <f t="shared" si="45"/>
        <v>18</v>
      </c>
      <c r="BD10" s="227">
        <f>IF(AND('PASTE SD download Sheet'!BB9=""),"",'PASTE SD download Sheet'!BB9)</f>
        <v>46</v>
      </c>
      <c r="BE10" s="227">
        <f t="shared" si="46"/>
        <v>33</v>
      </c>
      <c r="BF10" s="227">
        <f t="shared" si="47"/>
        <v>51</v>
      </c>
      <c r="BG10" s="224">
        <v>100</v>
      </c>
      <c r="BH10" s="227">
        <f t="shared" si="48"/>
        <v>30</v>
      </c>
      <c r="BI10" s="227">
        <f t="shared" si="49"/>
        <v>81</v>
      </c>
      <c r="BJ10" s="257" t="s">
        <v>478</v>
      </c>
      <c r="BK10" s="257">
        <v>18</v>
      </c>
      <c r="BL10" s="257">
        <v>28</v>
      </c>
      <c r="BM10" s="257">
        <v>38</v>
      </c>
      <c r="BN10" s="228">
        <f>IF(AND('PASTE SD download Sheet'!BH9=""),"",'PASTE SD download Sheet'!BH9)</f>
        <v>6</v>
      </c>
      <c r="BO10" s="228">
        <f>IF(AND('PASTE SD download Sheet'!BI9=""),"",'PASTE SD download Sheet'!BI9)</f>
        <v>6</v>
      </c>
      <c r="BP10" s="228">
        <f>IF(AND('PASTE SD download Sheet'!BJ9=""),"",'PASTE SD download Sheet'!BJ9)</f>
        <v>6</v>
      </c>
      <c r="BQ10" s="228">
        <f t="shared" si="50"/>
        <v>12</v>
      </c>
      <c r="BR10" s="228">
        <f>IF(AND('PASTE SD download Sheet'!BL9=""),"",'PASTE SD download Sheet'!BL9)</f>
        <v>24</v>
      </c>
      <c r="BS10" s="228">
        <f t="shared" si="51"/>
        <v>18</v>
      </c>
      <c r="BT10" s="228">
        <f t="shared" si="52"/>
        <v>30</v>
      </c>
      <c r="BU10" s="224">
        <v>90</v>
      </c>
      <c r="BV10" s="228">
        <f t="shared" si="53"/>
        <v>27</v>
      </c>
      <c r="BW10" s="228">
        <f t="shared" si="54"/>
        <v>57</v>
      </c>
      <c r="BX10" s="5">
        <f t="shared" si="23"/>
        <v>426</v>
      </c>
      <c r="BY10" s="206">
        <v>16</v>
      </c>
      <c r="BZ10" s="206">
        <v>16</v>
      </c>
      <c r="CA10" s="206">
        <v>22</v>
      </c>
      <c r="CB10" s="206" t="s">
        <v>402</v>
      </c>
      <c r="CC10" s="206">
        <v>94</v>
      </c>
      <c r="CD10" s="206">
        <v>10</v>
      </c>
      <c r="CE10" s="206">
        <v>9</v>
      </c>
      <c r="CF10" s="206">
        <v>8</v>
      </c>
      <c r="CG10" s="206">
        <v>67</v>
      </c>
      <c r="CH10" s="206">
        <v>91</v>
      </c>
      <c r="CI10" s="206">
        <v>11</v>
      </c>
      <c r="CJ10" s="206">
        <v>41</v>
      </c>
      <c r="CK10" s="206">
        <v>27</v>
      </c>
      <c r="CL10" s="206">
        <v>22</v>
      </c>
      <c r="CM10" s="206">
        <v>25</v>
      </c>
      <c r="CN10" s="206">
        <v>15</v>
      </c>
      <c r="CO10" s="206">
        <v>15</v>
      </c>
      <c r="CP10" s="205">
        <v>320</v>
      </c>
      <c r="CQ10" s="204">
        <v>314</v>
      </c>
    </row>
    <row r="11" spans="1:95" s="2" customFormat="1" ht="17.25">
      <c r="A11" s="219">
        <f>IF(AND('PASTE SD download Sheet'!A10=""),"",'PASTE SD download Sheet'!A10)</f>
        <v>8</v>
      </c>
      <c r="B11" s="219" t="str">
        <f>IF(AND('PASTE SD download Sheet'!B10=""),"",'PASTE SD download Sheet'!B10)</f>
        <v>SBC</v>
      </c>
      <c r="C11" s="219" t="str">
        <f>IF(AND('PASTE SD download Sheet'!C10=""),"",'PASTE SD download Sheet'!C10)</f>
        <v>Boy</v>
      </c>
      <c r="D11" s="220">
        <f>IF(AND('PASTE SD download Sheet'!D10=""),"",VALUE('PASTE SD download Sheet'!D10))</f>
        <v>909</v>
      </c>
      <c r="E11" s="219">
        <f>IF(AND('PASTE SD download Sheet'!E10=""),"",'PASTE SD download Sheet'!E10)</f>
        <v>324</v>
      </c>
      <c r="F11" s="234" t="str">
        <f>IF(AND('PASTE SD download Sheet'!F10=""),"",'PASTE SD download Sheet'!F10)</f>
        <v>10-08-2003</v>
      </c>
      <c r="G11" s="233" t="str">
        <f>IF(AND('PASTE SD download Sheet'!G10=""),"",UPPER('PASTE SD download Sheet'!G10))</f>
        <v>MUKESH</v>
      </c>
      <c r="H11" s="233" t="str">
        <f>IF(AND('PASTE SD download Sheet'!H10=""),"",UPPER('PASTE SD download Sheet'!H10))</f>
        <v>BHOMA RAM</v>
      </c>
      <c r="I11" s="233" t="str">
        <f>IF(AND('PASTE SD download Sheet'!I10=""),"",UPPER('PASTE SD download Sheet'!I10))</f>
        <v>JAMNA</v>
      </c>
      <c r="J11" s="221">
        <f>IF(AND('PASTE SD download Sheet'!J10=""),"",'PASTE SD download Sheet'!J10)</f>
        <v>5</v>
      </c>
      <c r="K11" s="221">
        <f>IF(AND('PASTE SD download Sheet'!K10=""),"",'PASTE SD download Sheet'!K10)</f>
        <v>5</v>
      </c>
      <c r="L11" s="221">
        <f>IF(AND('PASTE SD download Sheet'!L10=""),"",'PASTE SD download Sheet'!L10)</f>
        <v>7</v>
      </c>
      <c r="M11" s="221">
        <f t="shared" si="24"/>
        <v>12</v>
      </c>
      <c r="N11" s="221">
        <f>IF(AND('PASTE SD download Sheet'!N10=""),"",'PASTE SD download Sheet'!N10)</f>
        <v>23</v>
      </c>
      <c r="O11" s="221">
        <f t="shared" si="25"/>
        <v>17</v>
      </c>
      <c r="P11" s="221">
        <f t="shared" si="26"/>
        <v>29</v>
      </c>
      <c r="Q11" s="222">
        <v>59</v>
      </c>
      <c r="R11" s="221">
        <f t="shared" si="27"/>
        <v>18</v>
      </c>
      <c r="S11" s="221">
        <f t="shared" si="28"/>
        <v>47</v>
      </c>
      <c r="T11" s="223">
        <f>IF(AND('PASTE SD download Sheet'!T10=""),"",'PASTE SD download Sheet'!T10)</f>
        <v>3</v>
      </c>
      <c r="U11" s="223">
        <f>IF(AND('PASTE SD download Sheet'!U10=""),"",'PASTE SD download Sheet'!U10)</f>
        <v>3</v>
      </c>
      <c r="V11" s="223">
        <f>IF(AND('PASTE SD download Sheet'!V10=""),"",'PASTE SD download Sheet'!V10)</f>
        <v>5</v>
      </c>
      <c r="W11" s="223">
        <f t="shared" si="29"/>
        <v>8</v>
      </c>
      <c r="X11" s="223">
        <f>IF(AND('PASTE SD download Sheet'!X10=""),"",'PASTE SD download Sheet'!X10)</f>
        <v>6</v>
      </c>
      <c r="Y11" s="223">
        <f t="shared" si="30"/>
        <v>5</v>
      </c>
      <c r="Z11" s="223">
        <f t="shared" si="31"/>
        <v>13</v>
      </c>
      <c r="AA11" s="224">
        <v>98</v>
      </c>
      <c r="AB11" s="223">
        <f t="shared" si="32"/>
        <v>30</v>
      </c>
      <c r="AC11" s="223">
        <f t="shared" si="33"/>
        <v>43</v>
      </c>
      <c r="AD11" s="237">
        <v>2</v>
      </c>
      <c r="AE11" s="237" t="str">
        <f t="shared" si="34"/>
        <v>Urdu</v>
      </c>
      <c r="AF11" s="225">
        <f>IF(AND('PASTE SD download Sheet'!AD10=""),"",'PASTE SD download Sheet'!AD10)</f>
        <v>3</v>
      </c>
      <c r="AG11" s="225">
        <f>IF(AND('PASTE SD download Sheet'!AE10=""),"",'PASTE SD download Sheet'!AE10)</f>
        <v>4</v>
      </c>
      <c r="AH11" s="225">
        <f>IF(AND('PASTE SD download Sheet'!AF10=""),"",'PASTE SD download Sheet'!AF10)</f>
        <v>4</v>
      </c>
      <c r="AI11" s="225">
        <f t="shared" si="35"/>
        <v>8</v>
      </c>
      <c r="AJ11" s="225">
        <f>IF(AND('PASTE SD download Sheet'!AH10=""),"",'PASTE SD download Sheet'!AH10)</f>
        <v>18</v>
      </c>
      <c r="AK11" s="225">
        <f t="shared" si="36"/>
        <v>13</v>
      </c>
      <c r="AL11" s="225">
        <f t="shared" si="37"/>
        <v>21</v>
      </c>
      <c r="AM11" s="224">
        <v>86</v>
      </c>
      <c r="AN11" s="225">
        <f t="shared" si="38"/>
        <v>26</v>
      </c>
      <c r="AO11" s="225">
        <f t="shared" si="39"/>
        <v>47</v>
      </c>
      <c r="AP11" s="226">
        <f>IF(AND('PASTE SD download Sheet'!AN10=""),"",'PASTE SD download Sheet'!AN10)</f>
        <v>3</v>
      </c>
      <c r="AQ11" s="226">
        <f>IF(AND('PASTE SD download Sheet'!AO10=""),"",'PASTE SD download Sheet'!AO10)</f>
        <v>3</v>
      </c>
      <c r="AR11" s="226">
        <f>IF(AND('PASTE SD download Sheet'!AP10=""),"",'PASTE SD download Sheet'!AP10)</f>
        <v>7</v>
      </c>
      <c r="AS11" s="226">
        <f t="shared" si="40"/>
        <v>9</v>
      </c>
      <c r="AT11" s="226">
        <f>IF(AND('PASTE SD download Sheet'!AR10=""),"",'PASTE SD download Sheet'!AR10)</f>
        <v>13</v>
      </c>
      <c r="AU11" s="226">
        <f t="shared" si="41"/>
        <v>10</v>
      </c>
      <c r="AV11" s="226">
        <f t="shared" si="42"/>
        <v>19</v>
      </c>
      <c r="AW11" s="224">
        <v>91</v>
      </c>
      <c r="AX11" s="226">
        <f t="shared" si="43"/>
        <v>28</v>
      </c>
      <c r="AY11" s="226">
        <f t="shared" si="44"/>
        <v>47</v>
      </c>
      <c r="AZ11" s="227">
        <f>IF(AND('PASTE SD download Sheet'!AX10=""),"",'PASTE SD download Sheet'!AX10)</f>
        <v>4</v>
      </c>
      <c r="BA11" s="227">
        <f>IF(AND('PASTE SD download Sheet'!AY10=""),"",'PASTE SD download Sheet'!AY10)</f>
        <v>5</v>
      </c>
      <c r="BB11" s="227">
        <f>IF(AND('PASTE SD download Sheet'!AZ10=""),"",'PASTE SD download Sheet'!AZ10)</f>
        <v>6</v>
      </c>
      <c r="BC11" s="227">
        <f t="shared" si="45"/>
        <v>10</v>
      </c>
      <c r="BD11" s="227">
        <f>IF(AND('PASTE SD download Sheet'!BB10=""),"",'PASTE SD download Sheet'!BB10)</f>
        <v>12</v>
      </c>
      <c r="BE11" s="227">
        <f t="shared" si="46"/>
        <v>9</v>
      </c>
      <c r="BF11" s="227">
        <f t="shared" si="47"/>
        <v>19</v>
      </c>
      <c r="BG11" s="224">
        <v>100</v>
      </c>
      <c r="BH11" s="227">
        <f t="shared" si="48"/>
        <v>30</v>
      </c>
      <c r="BI11" s="227">
        <f t="shared" si="49"/>
        <v>49</v>
      </c>
      <c r="BJ11" s="257" t="s">
        <v>478</v>
      </c>
      <c r="BK11" s="257"/>
      <c r="BL11" s="257"/>
      <c r="BM11" s="257"/>
      <c r="BN11" s="228">
        <f>IF(AND('PASTE SD download Sheet'!BH10=""),"",'PASTE SD download Sheet'!BH10)</f>
        <v>3</v>
      </c>
      <c r="BO11" s="228">
        <f>IF(AND('PASTE SD download Sheet'!BI10=""),"",'PASTE SD download Sheet'!BI10)</f>
        <v>4</v>
      </c>
      <c r="BP11" s="228">
        <f>IF(AND('PASTE SD download Sheet'!BJ10=""),"",'PASTE SD download Sheet'!BJ10)</f>
        <v>4</v>
      </c>
      <c r="BQ11" s="228">
        <f t="shared" si="50"/>
        <v>8</v>
      </c>
      <c r="BR11" s="228">
        <f>IF(AND('PASTE SD download Sheet'!BL10=""),"",'PASTE SD download Sheet'!BL10)</f>
        <v>17</v>
      </c>
      <c r="BS11" s="228">
        <f t="shared" si="51"/>
        <v>13</v>
      </c>
      <c r="BT11" s="228">
        <f t="shared" si="52"/>
        <v>21</v>
      </c>
      <c r="BU11" s="224">
        <v>90</v>
      </c>
      <c r="BV11" s="228">
        <f t="shared" si="53"/>
        <v>27</v>
      </c>
      <c r="BW11" s="228">
        <f t="shared" si="54"/>
        <v>48</v>
      </c>
      <c r="BX11" s="5">
        <f t="shared" si="23"/>
        <v>281</v>
      </c>
      <c r="BY11" s="206">
        <v>15</v>
      </c>
      <c r="BZ11" s="206">
        <v>15</v>
      </c>
      <c r="CA11" s="206">
        <v>21</v>
      </c>
      <c r="CB11" s="206">
        <v>38</v>
      </c>
      <c r="CC11" s="206">
        <v>95</v>
      </c>
      <c r="CD11" s="206">
        <v>9</v>
      </c>
      <c r="CE11" s="206">
        <v>9</v>
      </c>
      <c r="CF11" s="206">
        <v>9</v>
      </c>
      <c r="CG11" s="206">
        <v>68</v>
      </c>
      <c r="CH11" s="206">
        <v>92</v>
      </c>
      <c r="CI11" s="206">
        <v>10</v>
      </c>
      <c r="CJ11" s="206">
        <v>42</v>
      </c>
      <c r="CK11" s="206">
        <v>28</v>
      </c>
      <c r="CL11" s="206">
        <v>23</v>
      </c>
      <c r="CM11" s="206">
        <v>26</v>
      </c>
      <c r="CN11" s="206">
        <v>16</v>
      </c>
      <c r="CO11" s="206">
        <v>14</v>
      </c>
      <c r="CP11" s="205">
        <v>320</v>
      </c>
      <c r="CQ11" s="204">
        <v>315</v>
      </c>
    </row>
    <row r="12" spans="1:95" s="2" customFormat="1" ht="17.25">
      <c r="A12" s="219">
        <f>IF(AND('PASTE SD download Sheet'!A11=""),"",'PASTE SD download Sheet'!A11)</f>
        <v>9</v>
      </c>
      <c r="B12" s="219" t="str">
        <f>IF(AND('PASTE SD download Sheet'!B11=""),"",'PASTE SD download Sheet'!B11)</f>
        <v>OBC</v>
      </c>
      <c r="C12" s="219" t="str">
        <f>IF(AND('PASTE SD download Sheet'!C11=""),"",'PASTE SD download Sheet'!C11)</f>
        <v>Boy</v>
      </c>
      <c r="D12" s="220">
        <f>IF(AND('PASTE SD download Sheet'!D11=""),"",VALUE('PASTE SD download Sheet'!D11))</f>
        <v>910</v>
      </c>
      <c r="E12" s="219">
        <f>IF(AND('PASTE SD download Sheet'!E11=""),"",'PASTE SD download Sheet'!E11)</f>
        <v>373</v>
      </c>
      <c r="F12" s="234" t="str">
        <f>IF(AND('PASTE SD download Sheet'!F11=""),"",'PASTE SD download Sheet'!F11)</f>
        <v>12-01-2005</v>
      </c>
      <c r="G12" s="233" t="str">
        <f>IF(AND('PASTE SD download Sheet'!G11=""),"",UPPER('PASTE SD download Sheet'!G11))</f>
        <v>NARAYAN LAL</v>
      </c>
      <c r="H12" s="233" t="str">
        <f>IF(AND('PASTE SD download Sheet'!H11=""),"",UPPER('PASTE SD download Sheet'!H11))</f>
        <v>KHETA RAM</v>
      </c>
      <c r="I12" s="233" t="str">
        <f>IF(AND('PASTE SD download Sheet'!I11=""),"",UPPER('PASTE SD download Sheet'!I11))</f>
        <v>PUSHPA DEVI</v>
      </c>
      <c r="J12" s="221">
        <f>IF(AND('PASTE SD download Sheet'!J11=""),"",'PASTE SD download Sheet'!J11)</f>
        <v>7</v>
      </c>
      <c r="K12" s="221">
        <f>IF(AND('PASTE SD download Sheet'!K11=""),"",'PASTE SD download Sheet'!K11)</f>
        <v>6</v>
      </c>
      <c r="L12" s="221">
        <f>IF(AND('PASTE SD download Sheet'!L11=""),"",'PASTE SD download Sheet'!L11)</f>
        <v>7</v>
      </c>
      <c r="M12" s="221">
        <f t="shared" si="24"/>
        <v>14</v>
      </c>
      <c r="N12" s="221">
        <f>IF(AND('PASTE SD download Sheet'!N11=""),"",'PASTE SD download Sheet'!N11)</f>
        <v>27</v>
      </c>
      <c r="O12" s="221">
        <f t="shared" si="25"/>
        <v>20</v>
      </c>
      <c r="P12" s="221">
        <f t="shared" si="26"/>
        <v>34</v>
      </c>
      <c r="Q12" s="222">
        <v>60</v>
      </c>
      <c r="R12" s="221">
        <f t="shared" si="27"/>
        <v>18</v>
      </c>
      <c r="S12" s="221">
        <f t="shared" si="28"/>
        <v>52</v>
      </c>
      <c r="T12" s="223">
        <f>IF(AND('PASTE SD download Sheet'!T11=""),"",'PASTE SD download Sheet'!T11)</f>
        <v>3</v>
      </c>
      <c r="U12" s="223">
        <f>IF(AND('PASTE SD download Sheet'!U11=""),"",'PASTE SD download Sheet'!U11)</f>
        <v>3</v>
      </c>
      <c r="V12" s="223">
        <f>IF(AND('PASTE SD download Sheet'!V11=""),"",'PASTE SD download Sheet'!V11)</f>
        <v>6</v>
      </c>
      <c r="W12" s="223">
        <f t="shared" si="29"/>
        <v>8</v>
      </c>
      <c r="X12" s="223">
        <f>IF(AND('PASTE SD download Sheet'!X11=""),"",'PASTE SD download Sheet'!X11)</f>
        <v>15</v>
      </c>
      <c r="Y12" s="223">
        <f t="shared" si="30"/>
        <v>11</v>
      </c>
      <c r="Z12" s="223">
        <f t="shared" si="31"/>
        <v>19</v>
      </c>
      <c r="AA12" s="224">
        <v>80</v>
      </c>
      <c r="AB12" s="223">
        <f t="shared" si="32"/>
        <v>24</v>
      </c>
      <c r="AC12" s="223">
        <f t="shared" si="33"/>
        <v>43</v>
      </c>
      <c r="AD12" s="237">
        <v>2</v>
      </c>
      <c r="AE12" s="237" t="str">
        <f t="shared" si="34"/>
        <v>Urdu</v>
      </c>
      <c r="AF12" s="225">
        <f>IF(AND('PASTE SD download Sheet'!AD11=""),"",'PASTE SD download Sheet'!AD11)</f>
        <v>3</v>
      </c>
      <c r="AG12" s="225">
        <f>IF(AND('PASTE SD download Sheet'!AE11=""),"",'PASTE SD download Sheet'!AE11)</f>
        <v>4</v>
      </c>
      <c r="AH12" s="225">
        <f>IF(AND('PASTE SD download Sheet'!AF11=""),"",'PASTE SD download Sheet'!AF11)</f>
        <v>6</v>
      </c>
      <c r="AI12" s="225">
        <f t="shared" si="35"/>
        <v>9</v>
      </c>
      <c r="AJ12" s="225">
        <f>IF(AND('PASTE SD download Sheet'!AH11=""),"",'PASTE SD download Sheet'!AH11)</f>
        <v>20</v>
      </c>
      <c r="AK12" s="225">
        <f t="shared" si="36"/>
        <v>15</v>
      </c>
      <c r="AL12" s="225">
        <f t="shared" si="37"/>
        <v>24</v>
      </c>
      <c r="AM12" s="224">
        <v>87</v>
      </c>
      <c r="AN12" s="225">
        <f t="shared" si="38"/>
        <v>27</v>
      </c>
      <c r="AO12" s="225">
        <f t="shared" si="39"/>
        <v>51</v>
      </c>
      <c r="AP12" s="226">
        <f>IF(AND('PASTE SD download Sheet'!AN11=""),"",'PASTE SD download Sheet'!AN11)</f>
        <v>3</v>
      </c>
      <c r="AQ12" s="226">
        <f>IF(AND('PASTE SD download Sheet'!AO11=""),"",'PASTE SD download Sheet'!AO11)</f>
        <v>3</v>
      </c>
      <c r="AR12" s="226">
        <f>IF(AND('PASTE SD download Sheet'!AP11=""),"",'PASTE SD download Sheet'!AP11)</f>
        <v>5</v>
      </c>
      <c r="AS12" s="226">
        <f t="shared" si="40"/>
        <v>8</v>
      </c>
      <c r="AT12" s="226">
        <f>IF(AND('PASTE SD download Sheet'!AR11=""),"",'PASTE SD download Sheet'!AR11)</f>
        <v>19</v>
      </c>
      <c r="AU12" s="226">
        <f t="shared" si="41"/>
        <v>14</v>
      </c>
      <c r="AV12" s="226">
        <f t="shared" si="42"/>
        <v>22</v>
      </c>
      <c r="AW12" s="224">
        <v>92</v>
      </c>
      <c r="AX12" s="226">
        <f t="shared" si="43"/>
        <v>28</v>
      </c>
      <c r="AY12" s="226">
        <f t="shared" si="44"/>
        <v>50</v>
      </c>
      <c r="AZ12" s="227">
        <f>IF(AND('PASTE SD download Sheet'!AX11=""),"",'PASTE SD download Sheet'!AX11)</f>
        <v>5</v>
      </c>
      <c r="BA12" s="227">
        <f>IF(AND('PASTE SD download Sheet'!AY11=""),"",'PASTE SD download Sheet'!AY11)</f>
        <v>6</v>
      </c>
      <c r="BB12" s="227">
        <f>IF(AND('PASTE SD download Sheet'!AZ11=""),"",'PASTE SD download Sheet'!AZ11)</f>
        <v>7</v>
      </c>
      <c r="BC12" s="227">
        <f t="shared" si="45"/>
        <v>12</v>
      </c>
      <c r="BD12" s="227">
        <f>IF(AND('PASTE SD download Sheet'!BB11=""),"",'PASTE SD download Sheet'!BB11)</f>
        <v>24</v>
      </c>
      <c r="BE12" s="227">
        <f t="shared" si="46"/>
        <v>18</v>
      </c>
      <c r="BF12" s="227">
        <f t="shared" si="47"/>
        <v>30</v>
      </c>
      <c r="BG12" s="224">
        <v>100</v>
      </c>
      <c r="BH12" s="227">
        <f t="shared" si="48"/>
        <v>30</v>
      </c>
      <c r="BI12" s="227">
        <f t="shared" si="49"/>
        <v>60</v>
      </c>
      <c r="BJ12" s="257" t="s">
        <v>477</v>
      </c>
      <c r="BK12" s="257"/>
      <c r="BL12" s="257"/>
      <c r="BM12" s="257"/>
      <c r="BN12" s="228">
        <f>IF(AND('PASTE SD download Sheet'!BH11=""),"",'PASTE SD download Sheet'!BH11)</f>
        <v>1</v>
      </c>
      <c r="BO12" s="228">
        <f>IF(AND('PASTE SD download Sheet'!BI11=""),"",'PASTE SD download Sheet'!BI11)</f>
        <v>4</v>
      </c>
      <c r="BP12" s="228">
        <f>IF(AND('PASTE SD download Sheet'!BJ11=""),"",'PASTE SD download Sheet'!BJ11)</f>
        <v>4</v>
      </c>
      <c r="BQ12" s="228">
        <f t="shared" si="50"/>
        <v>6</v>
      </c>
      <c r="BR12" s="228">
        <f>IF(AND('PASTE SD download Sheet'!BL11=""),"",'PASTE SD download Sheet'!BL11)</f>
        <v>19</v>
      </c>
      <c r="BS12" s="228">
        <f t="shared" si="51"/>
        <v>14</v>
      </c>
      <c r="BT12" s="228">
        <f t="shared" si="52"/>
        <v>20</v>
      </c>
      <c r="BU12" s="224">
        <v>90</v>
      </c>
      <c r="BV12" s="228">
        <f t="shared" si="53"/>
        <v>27</v>
      </c>
      <c r="BW12" s="228">
        <f t="shared" si="54"/>
        <v>47</v>
      </c>
      <c r="BX12" s="5">
        <f t="shared" si="23"/>
        <v>303</v>
      </c>
      <c r="BY12" s="206">
        <v>14</v>
      </c>
      <c r="BZ12" s="206">
        <v>14</v>
      </c>
      <c r="CA12" s="206">
        <v>20</v>
      </c>
      <c r="CB12" s="206">
        <v>39</v>
      </c>
      <c r="CC12" s="206">
        <v>96</v>
      </c>
      <c r="CD12" s="206">
        <v>8</v>
      </c>
      <c r="CE12" s="206">
        <v>9</v>
      </c>
      <c r="CF12" s="206">
        <v>10</v>
      </c>
      <c r="CG12" s="206">
        <v>69</v>
      </c>
      <c r="CH12" s="206">
        <v>93</v>
      </c>
      <c r="CI12" s="206">
        <v>9</v>
      </c>
      <c r="CJ12" s="206">
        <v>43</v>
      </c>
      <c r="CK12" s="206">
        <v>29</v>
      </c>
      <c r="CL12" s="206">
        <v>24</v>
      </c>
      <c r="CM12" s="206">
        <v>27</v>
      </c>
      <c r="CN12" s="206">
        <v>17</v>
      </c>
      <c r="CO12" s="206">
        <v>13</v>
      </c>
      <c r="CP12" s="205">
        <v>324</v>
      </c>
      <c r="CQ12" s="204">
        <v>316</v>
      </c>
    </row>
    <row r="13" spans="1:95" s="2" customFormat="1" ht="17.25">
      <c r="A13" s="219">
        <f>IF(AND('PASTE SD download Sheet'!A12=""),"",'PASTE SD download Sheet'!A12)</f>
        <v>10</v>
      </c>
      <c r="B13" s="219" t="str">
        <f>IF(AND('PASTE SD download Sheet'!B12=""),"",'PASTE SD download Sheet'!B12)</f>
        <v>SBC</v>
      </c>
      <c r="C13" s="219" t="str">
        <f>IF(AND('PASTE SD download Sheet'!C12=""),"",'PASTE SD download Sheet'!C12)</f>
        <v>Girl</v>
      </c>
      <c r="D13" s="220">
        <f>IF(AND('PASTE SD download Sheet'!D12=""),"",VALUE('PASTE SD download Sheet'!D12))</f>
        <v>911</v>
      </c>
      <c r="E13" s="219">
        <f>IF(AND('PASTE SD download Sheet'!E12=""),"",'PASTE SD download Sheet'!E12)</f>
        <v>407</v>
      </c>
      <c r="F13" s="234" t="str">
        <f>IF(AND('PASTE SD download Sheet'!F12=""),"",'PASTE SD download Sheet'!F12)</f>
        <v>10-12-2003</v>
      </c>
      <c r="G13" s="233" t="str">
        <f>IF(AND('PASTE SD download Sheet'!G12=""),"",UPPER('PASTE SD download Sheet'!G12))</f>
        <v>NIRMA DEWASI</v>
      </c>
      <c r="H13" s="233" t="str">
        <f>IF(AND('PASTE SD download Sheet'!H12=""),"",UPPER('PASTE SD download Sheet'!H12))</f>
        <v>MANGI LAL</v>
      </c>
      <c r="I13" s="233" t="str">
        <f>IF(AND('PASTE SD download Sheet'!I12=""),"",UPPER('PASTE SD download Sheet'!I12))</f>
        <v>KAMLA DEVI</v>
      </c>
      <c r="J13" s="221">
        <f>IF(AND('PASTE SD download Sheet'!J12=""),"",'PASTE SD download Sheet'!J12)</f>
        <v>7</v>
      </c>
      <c r="K13" s="221">
        <f>IF(AND('PASTE SD download Sheet'!K12=""),"",'PASTE SD download Sheet'!K12)</f>
        <v>6</v>
      </c>
      <c r="L13" s="221">
        <f>IF(AND('PASTE SD download Sheet'!L12=""),"",'PASTE SD download Sheet'!L12)</f>
        <v>6</v>
      </c>
      <c r="M13" s="221">
        <f t="shared" si="24"/>
        <v>13</v>
      </c>
      <c r="N13" s="221">
        <f>IF(AND('PASTE SD download Sheet'!N12=""),"",'PASTE SD download Sheet'!N12)</f>
        <v>40</v>
      </c>
      <c r="O13" s="221">
        <f t="shared" si="25"/>
        <v>29</v>
      </c>
      <c r="P13" s="221">
        <f t="shared" si="26"/>
        <v>42</v>
      </c>
      <c r="Q13" s="222">
        <v>63</v>
      </c>
      <c r="R13" s="221">
        <f t="shared" si="27"/>
        <v>19</v>
      </c>
      <c r="S13" s="221">
        <f t="shared" si="28"/>
        <v>61</v>
      </c>
      <c r="T13" s="223">
        <f>IF(AND('PASTE SD download Sheet'!T12=""),"",'PASTE SD download Sheet'!T12)</f>
        <v>6</v>
      </c>
      <c r="U13" s="223">
        <f>IF(AND('PASTE SD download Sheet'!U12=""),"",'PASTE SD download Sheet'!U12)</f>
        <v>4</v>
      </c>
      <c r="V13" s="223">
        <f>IF(AND('PASTE SD download Sheet'!V12=""),"",'PASTE SD download Sheet'!V12)</f>
        <v>6</v>
      </c>
      <c r="W13" s="223">
        <f t="shared" si="29"/>
        <v>11</v>
      </c>
      <c r="X13" s="223">
        <f>IF(AND('PASTE SD download Sheet'!X12=""),"",'PASTE SD download Sheet'!X12)</f>
        <v>21</v>
      </c>
      <c r="Y13" s="223">
        <f t="shared" si="30"/>
        <v>15</v>
      </c>
      <c r="Z13" s="223">
        <f t="shared" si="31"/>
        <v>26</v>
      </c>
      <c r="AA13" s="224">
        <v>85</v>
      </c>
      <c r="AB13" s="223">
        <f t="shared" si="32"/>
        <v>26</v>
      </c>
      <c r="AC13" s="223">
        <f t="shared" si="33"/>
        <v>52</v>
      </c>
      <c r="AD13" s="237">
        <v>2</v>
      </c>
      <c r="AE13" s="237" t="str">
        <f t="shared" si="34"/>
        <v>Urdu</v>
      </c>
      <c r="AF13" s="225">
        <f>IF(AND('PASTE SD download Sheet'!AD12=""),"",'PASTE SD download Sheet'!AD12)</f>
        <v>8</v>
      </c>
      <c r="AG13" s="225">
        <f>IF(AND('PASTE SD download Sheet'!AE12=""),"",'PASTE SD download Sheet'!AE12)</f>
        <v>8</v>
      </c>
      <c r="AH13" s="225">
        <f>IF(AND('PASTE SD download Sheet'!AF12=""),"",'PASTE SD download Sheet'!AF12)</f>
        <v>7</v>
      </c>
      <c r="AI13" s="225">
        <f t="shared" si="35"/>
        <v>16</v>
      </c>
      <c r="AJ13" s="225">
        <f>IF(AND('PASTE SD download Sheet'!AH12=""),"",'PASTE SD download Sheet'!AH12)</f>
        <v>29</v>
      </c>
      <c r="AK13" s="225">
        <f t="shared" si="36"/>
        <v>21</v>
      </c>
      <c r="AL13" s="225">
        <f t="shared" si="37"/>
        <v>37</v>
      </c>
      <c r="AM13" s="224">
        <v>88</v>
      </c>
      <c r="AN13" s="225">
        <f t="shared" si="38"/>
        <v>27</v>
      </c>
      <c r="AO13" s="225">
        <f t="shared" si="39"/>
        <v>64</v>
      </c>
      <c r="AP13" s="226">
        <f>IF(AND('PASTE SD download Sheet'!AN12=""),"",'PASTE SD download Sheet'!AN12)</f>
        <v>4</v>
      </c>
      <c r="AQ13" s="226">
        <f>IF(AND('PASTE SD download Sheet'!AO12=""),"",'PASTE SD download Sheet'!AO12)</f>
        <v>4</v>
      </c>
      <c r="AR13" s="226">
        <f>IF(AND('PASTE SD download Sheet'!AP12=""),"",'PASTE SD download Sheet'!AP12)</f>
        <v>4</v>
      </c>
      <c r="AS13" s="226">
        <f t="shared" si="40"/>
        <v>8</v>
      </c>
      <c r="AT13" s="226">
        <f>IF(AND('PASTE SD download Sheet'!AR12=""),"",'PASTE SD download Sheet'!AR12)</f>
        <v>18</v>
      </c>
      <c r="AU13" s="226">
        <f t="shared" si="41"/>
        <v>13</v>
      </c>
      <c r="AV13" s="226">
        <f t="shared" si="42"/>
        <v>21</v>
      </c>
      <c r="AW13" s="224">
        <v>93</v>
      </c>
      <c r="AX13" s="226">
        <f t="shared" si="43"/>
        <v>28</v>
      </c>
      <c r="AY13" s="226">
        <f t="shared" si="44"/>
        <v>49</v>
      </c>
      <c r="AZ13" s="227">
        <f>IF(AND('PASTE SD download Sheet'!AX12=""),"",'PASTE SD download Sheet'!AX12)</f>
        <v>6</v>
      </c>
      <c r="BA13" s="227">
        <f>IF(AND('PASTE SD download Sheet'!AY12=""),"",'PASTE SD download Sheet'!AY12)</f>
        <v>8</v>
      </c>
      <c r="BB13" s="227">
        <f>IF(AND('PASTE SD download Sheet'!AZ12=""),"",'PASTE SD download Sheet'!AZ12)</f>
        <v>8</v>
      </c>
      <c r="BC13" s="227">
        <f t="shared" si="45"/>
        <v>15</v>
      </c>
      <c r="BD13" s="227">
        <f>IF(AND('PASTE SD download Sheet'!BB12=""),"",'PASTE SD download Sheet'!BB12)</f>
        <v>30</v>
      </c>
      <c r="BE13" s="227">
        <f t="shared" si="46"/>
        <v>22</v>
      </c>
      <c r="BF13" s="227">
        <f t="shared" si="47"/>
        <v>37</v>
      </c>
      <c r="BG13" s="224">
        <v>100</v>
      </c>
      <c r="BH13" s="227">
        <f t="shared" si="48"/>
        <v>30</v>
      </c>
      <c r="BI13" s="227">
        <f t="shared" si="49"/>
        <v>67</v>
      </c>
      <c r="BJ13" s="257" t="s">
        <v>478</v>
      </c>
      <c r="BK13" s="257"/>
      <c r="BL13" s="257"/>
      <c r="BM13" s="257"/>
      <c r="BN13" s="228">
        <f>IF(AND('PASTE SD download Sheet'!BH12=""),"",'PASTE SD download Sheet'!BH12)</f>
        <v>4</v>
      </c>
      <c r="BO13" s="228">
        <f>IF(AND('PASTE SD download Sheet'!BI12=""),"",'PASTE SD download Sheet'!BI12)</f>
        <v>4</v>
      </c>
      <c r="BP13" s="228">
        <f>IF(AND('PASTE SD download Sheet'!BJ12=""),"",'PASTE SD download Sheet'!BJ12)</f>
        <v>4</v>
      </c>
      <c r="BQ13" s="228">
        <f t="shared" si="50"/>
        <v>8</v>
      </c>
      <c r="BR13" s="228">
        <f>IF(AND('PASTE SD download Sheet'!BL12=""),"",'PASTE SD download Sheet'!BL12)</f>
        <v>18</v>
      </c>
      <c r="BS13" s="228">
        <f t="shared" si="51"/>
        <v>13</v>
      </c>
      <c r="BT13" s="228">
        <f t="shared" si="52"/>
        <v>21</v>
      </c>
      <c r="BU13" s="224">
        <v>90</v>
      </c>
      <c r="BV13" s="228">
        <f t="shared" si="53"/>
        <v>27</v>
      </c>
      <c r="BW13" s="228">
        <f t="shared" si="54"/>
        <v>48</v>
      </c>
      <c r="BX13" s="5">
        <f t="shared" si="23"/>
        <v>341</v>
      </c>
      <c r="BY13" s="206" t="s">
        <v>401</v>
      </c>
      <c r="BZ13" s="206" t="s">
        <v>402</v>
      </c>
      <c r="CA13" s="206">
        <v>20</v>
      </c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5"/>
      <c r="CQ13" s="204"/>
    </row>
    <row r="14" spans="1:95" s="2" customFormat="1" ht="17.25">
      <c r="A14" s="219">
        <f>IF(AND('PASTE SD download Sheet'!A13=""),"",'PASTE SD download Sheet'!A13)</f>
        <v>11</v>
      </c>
      <c r="B14" s="219" t="str">
        <f>IF(AND('PASTE SD download Sheet'!B13=""),"",'PASTE SD download Sheet'!B13)</f>
        <v>OBC</v>
      </c>
      <c r="C14" s="219" t="str">
        <f>IF(AND('PASTE SD download Sheet'!C13=""),"",'PASTE SD download Sheet'!C13)</f>
        <v>Girl</v>
      </c>
      <c r="D14" s="220">
        <f>IF(AND('PASTE SD download Sheet'!D13=""),"",VALUE('PASTE SD download Sheet'!D13))</f>
        <v>912</v>
      </c>
      <c r="E14" s="219">
        <f>IF(AND('PASTE SD download Sheet'!E13=""),"",'PASTE SD download Sheet'!E13)</f>
        <v>165</v>
      </c>
      <c r="F14" s="234" t="str">
        <f>IF(AND('PASTE SD download Sheet'!F13=""),"",'PASTE SD download Sheet'!F13)</f>
        <v>24-07-2005</v>
      </c>
      <c r="G14" s="233" t="str">
        <f>IF(AND('PASTE SD download Sheet'!G13=""),"",UPPER('PASTE SD download Sheet'!G13))</f>
        <v>NIRMA VAISHNAV</v>
      </c>
      <c r="H14" s="233" t="str">
        <f>IF(AND('PASTE SD download Sheet'!H13=""),"",UPPER('PASTE SD download Sheet'!H13))</f>
        <v>VORIDAS</v>
      </c>
      <c r="I14" s="233" t="str">
        <f>IF(AND('PASTE SD download Sheet'!I13=""),"",UPPER('PASTE SD download Sheet'!I13))</f>
        <v>UKIYA DEVI</v>
      </c>
      <c r="J14" s="221">
        <f>IF(AND('PASTE SD download Sheet'!J13=""),"",'PASTE SD download Sheet'!J13)</f>
        <v>5</v>
      </c>
      <c r="K14" s="221">
        <f>IF(AND('PASTE SD download Sheet'!K13=""),"",'PASTE SD download Sheet'!K13)</f>
        <v>4</v>
      </c>
      <c r="L14" s="221">
        <f>IF(AND('PASTE SD download Sheet'!L13=""),"",'PASTE SD download Sheet'!L13)</f>
        <v>4</v>
      </c>
      <c r="M14" s="221">
        <f t="shared" si="24"/>
        <v>9</v>
      </c>
      <c r="N14" s="221">
        <f>IF(AND('PASTE SD download Sheet'!N13=""),"",'PASTE SD download Sheet'!N13)</f>
        <v>27</v>
      </c>
      <c r="O14" s="221">
        <f t="shared" si="25"/>
        <v>20</v>
      </c>
      <c r="P14" s="221">
        <f t="shared" si="26"/>
        <v>29</v>
      </c>
      <c r="Q14" s="222">
        <v>54</v>
      </c>
      <c r="R14" s="221">
        <f t="shared" ref="R14:R77" si="55">IF(AND(Q14=""),"",ROUND(CEILING((Q14*30/100),1),0))</f>
        <v>17</v>
      </c>
      <c r="S14" s="221">
        <f t="shared" si="28"/>
        <v>46</v>
      </c>
      <c r="T14" s="223">
        <f>IF(AND('PASTE SD download Sheet'!T13=""),"",'PASTE SD download Sheet'!T13)</f>
        <v>3</v>
      </c>
      <c r="U14" s="223">
        <f>IF(AND('PASTE SD download Sheet'!U13=""),"",'PASTE SD download Sheet'!U13)</f>
        <v>4</v>
      </c>
      <c r="V14" s="223">
        <f>IF(AND('PASTE SD download Sheet'!V13=""),"",'PASTE SD download Sheet'!V13)</f>
        <v>6</v>
      </c>
      <c r="W14" s="223">
        <f t="shared" si="29"/>
        <v>9</v>
      </c>
      <c r="X14" s="223">
        <f>IF(AND('PASTE SD download Sheet'!X13=""),"",'PASTE SD download Sheet'!X13)</f>
        <v>26</v>
      </c>
      <c r="Y14" s="223">
        <f t="shared" si="30"/>
        <v>19</v>
      </c>
      <c r="Z14" s="223">
        <f t="shared" si="31"/>
        <v>28</v>
      </c>
      <c r="AA14" s="224">
        <v>86</v>
      </c>
      <c r="AB14" s="223">
        <f t="shared" si="32"/>
        <v>26</v>
      </c>
      <c r="AC14" s="223">
        <f t="shared" si="33"/>
        <v>54</v>
      </c>
      <c r="AD14" s="237">
        <v>3</v>
      </c>
      <c r="AE14" s="237" t="str">
        <f t="shared" si="34"/>
        <v>Gujrati</v>
      </c>
      <c r="AF14" s="225">
        <f>IF(AND('PASTE SD download Sheet'!AD13=""),"",'PASTE SD download Sheet'!AD13)</f>
        <v>3</v>
      </c>
      <c r="AG14" s="225">
        <f>IF(AND('PASTE SD download Sheet'!AE13=""),"",'PASTE SD download Sheet'!AE13)</f>
        <v>4</v>
      </c>
      <c r="AH14" s="225">
        <f>IF(AND('PASTE SD download Sheet'!AF13=""),"",'PASTE SD download Sheet'!AF13)</f>
        <v>4</v>
      </c>
      <c r="AI14" s="225">
        <f t="shared" si="35"/>
        <v>8</v>
      </c>
      <c r="AJ14" s="225">
        <f>IF(AND('PASTE SD download Sheet'!AH13=""),"",'PASTE SD download Sheet'!AH13)</f>
        <v>19</v>
      </c>
      <c r="AK14" s="225">
        <f t="shared" si="36"/>
        <v>14</v>
      </c>
      <c r="AL14" s="225">
        <f t="shared" si="37"/>
        <v>22</v>
      </c>
      <c r="AM14" s="224">
        <v>89</v>
      </c>
      <c r="AN14" s="225">
        <f t="shared" si="38"/>
        <v>27</v>
      </c>
      <c r="AO14" s="225">
        <f t="shared" si="39"/>
        <v>49</v>
      </c>
      <c r="AP14" s="226">
        <f>IF(AND('PASTE SD download Sheet'!AN13=""),"",'PASTE SD download Sheet'!AN13)</f>
        <v>3</v>
      </c>
      <c r="AQ14" s="226">
        <f>IF(AND('PASTE SD download Sheet'!AO13=""),"",'PASTE SD download Sheet'!AO13)</f>
        <v>0</v>
      </c>
      <c r="AR14" s="226">
        <f>IF(AND('PASTE SD download Sheet'!AP13=""),"",'PASTE SD download Sheet'!AP13)</f>
        <v>7</v>
      </c>
      <c r="AS14" s="226">
        <f t="shared" si="40"/>
        <v>7</v>
      </c>
      <c r="AT14" s="226">
        <f>IF(AND('PASTE SD download Sheet'!AR13=""),"",'PASTE SD download Sheet'!AR13)</f>
        <v>7</v>
      </c>
      <c r="AU14" s="226">
        <f t="shared" si="41"/>
        <v>5</v>
      </c>
      <c r="AV14" s="226">
        <f t="shared" si="42"/>
        <v>12</v>
      </c>
      <c r="AW14" s="224">
        <v>94</v>
      </c>
      <c r="AX14" s="226">
        <f t="shared" si="43"/>
        <v>29</v>
      </c>
      <c r="AY14" s="226">
        <f t="shared" si="44"/>
        <v>41</v>
      </c>
      <c r="AZ14" s="227">
        <f>IF(AND('PASTE SD download Sheet'!AX13=""),"",'PASTE SD download Sheet'!AX13)</f>
        <v>5</v>
      </c>
      <c r="BA14" s="227">
        <f>IF(AND('PASTE SD download Sheet'!AY13=""),"",'PASTE SD download Sheet'!AY13)</f>
        <v>7</v>
      </c>
      <c r="BB14" s="227">
        <f>IF(AND('PASTE SD download Sheet'!AZ13=""),"",'PASTE SD download Sheet'!AZ13)</f>
        <v>7</v>
      </c>
      <c r="BC14" s="227">
        <f t="shared" si="45"/>
        <v>13</v>
      </c>
      <c r="BD14" s="227">
        <f>IF(AND('PASTE SD download Sheet'!BB13=""),"",'PASTE SD download Sheet'!BB13)</f>
        <v>20</v>
      </c>
      <c r="BE14" s="227">
        <f t="shared" si="46"/>
        <v>15</v>
      </c>
      <c r="BF14" s="227">
        <f t="shared" si="47"/>
        <v>28</v>
      </c>
      <c r="BG14" s="224">
        <v>100</v>
      </c>
      <c r="BH14" s="227">
        <f t="shared" si="48"/>
        <v>30</v>
      </c>
      <c r="BI14" s="227">
        <f t="shared" si="49"/>
        <v>58</v>
      </c>
      <c r="BJ14" s="257" t="s">
        <v>477</v>
      </c>
      <c r="BK14" s="257"/>
      <c r="BL14" s="257"/>
      <c r="BM14" s="257"/>
      <c r="BN14" s="228">
        <f>IF(AND('PASTE SD download Sheet'!BH13=""),"",'PASTE SD download Sheet'!BH13)</f>
        <v>1</v>
      </c>
      <c r="BO14" s="228">
        <f>IF(AND('PASTE SD download Sheet'!BI13=""),"",'PASTE SD download Sheet'!BI13)</f>
        <v>4</v>
      </c>
      <c r="BP14" s="228">
        <f>IF(AND('PASTE SD download Sheet'!BJ13=""),"",'PASTE SD download Sheet'!BJ13)</f>
        <v>4</v>
      </c>
      <c r="BQ14" s="228">
        <f t="shared" si="50"/>
        <v>6</v>
      </c>
      <c r="BR14" s="228">
        <f>IF(AND('PASTE SD download Sheet'!BL13=""),"",'PASTE SD download Sheet'!BL13)</f>
        <v>17</v>
      </c>
      <c r="BS14" s="228">
        <f t="shared" si="51"/>
        <v>13</v>
      </c>
      <c r="BT14" s="228">
        <f t="shared" si="52"/>
        <v>19</v>
      </c>
      <c r="BU14" s="224">
        <v>90</v>
      </c>
      <c r="BV14" s="228">
        <f t="shared" si="53"/>
        <v>27</v>
      </c>
      <c r="BW14" s="228">
        <f t="shared" si="54"/>
        <v>46</v>
      </c>
      <c r="BX14" s="5">
        <f t="shared" si="23"/>
        <v>294</v>
      </c>
      <c r="BY14" s="206"/>
      <c r="BZ14" s="206"/>
      <c r="CA14" s="206"/>
      <c r="CB14" s="206"/>
      <c r="CC14" s="206"/>
      <c r="CD14" s="206"/>
      <c r="CE14" s="206"/>
      <c r="CF14" s="206"/>
      <c r="CG14" s="206"/>
      <c r="CH14" s="206"/>
      <c r="CI14" s="206"/>
      <c r="CJ14" s="206"/>
      <c r="CK14" s="206"/>
      <c r="CL14" s="206"/>
      <c r="CM14" s="206"/>
      <c r="CN14" s="206"/>
      <c r="CO14" s="206"/>
      <c r="CP14" s="205"/>
      <c r="CQ14" s="204"/>
    </row>
    <row r="15" spans="1:95" s="2" customFormat="1" ht="17.25">
      <c r="A15" s="219">
        <f>IF(AND('PASTE SD download Sheet'!A14=""),"",'PASTE SD download Sheet'!A14)</f>
        <v>12</v>
      </c>
      <c r="B15" s="219" t="str">
        <f>IF(AND('PASTE SD download Sheet'!B14=""),"",'PASTE SD download Sheet'!B14)</f>
        <v>OBC</v>
      </c>
      <c r="C15" s="219" t="str">
        <f>IF(AND('PASTE SD download Sheet'!C14=""),"",'PASTE SD download Sheet'!C14)</f>
        <v>Girl</v>
      </c>
      <c r="D15" s="220">
        <f>IF(AND('PASTE SD download Sheet'!D14=""),"",VALUE('PASTE SD download Sheet'!D14))</f>
        <v>913</v>
      </c>
      <c r="E15" s="219">
        <f>IF(AND('PASTE SD download Sheet'!E14=""),"",'PASTE SD download Sheet'!E14)</f>
        <v>293</v>
      </c>
      <c r="F15" s="234" t="str">
        <f>IF(AND('PASTE SD download Sheet'!F14=""),"",'PASTE SD download Sheet'!F14)</f>
        <v>10-07-2006</v>
      </c>
      <c r="G15" s="233" t="str">
        <f>IF(AND('PASTE SD download Sheet'!G14=""),"",UPPER('PASTE SD download Sheet'!G14))</f>
        <v xml:space="preserve">POOJA </v>
      </c>
      <c r="H15" s="233" t="str">
        <f>IF(AND('PASTE SD download Sheet'!H14=""),"",UPPER('PASTE SD download Sheet'!H14))</f>
        <v>BHEEKHA RAM</v>
      </c>
      <c r="I15" s="233" t="str">
        <f>IF(AND('PASTE SD download Sheet'!I14=""),"",UPPER('PASTE SD download Sheet'!I14))</f>
        <v>KANYA DEVI</v>
      </c>
      <c r="J15" s="221">
        <f>IF(AND('PASTE SD download Sheet'!J14=""),"",'PASTE SD download Sheet'!J14)</f>
        <v>5</v>
      </c>
      <c r="K15" s="221">
        <f>IF(AND('PASTE SD download Sheet'!K14=""),"",'PASTE SD download Sheet'!K14)</f>
        <v>4</v>
      </c>
      <c r="L15" s="221">
        <f>IF(AND('PASTE SD download Sheet'!L14=""),"",'PASTE SD download Sheet'!L14)</f>
        <v>3</v>
      </c>
      <c r="M15" s="221">
        <f t="shared" si="24"/>
        <v>8</v>
      </c>
      <c r="N15" s="221">
        <f>IF(AND('PASTE SD download Sheet'!N14=""),"",'PASTE SD download Sheet'!N14)</f>
        <v>30</v>
      </c>
      <c r="O15" s="221">
        <f t="shared" si="25"/>
        <v>22</v>
      </c>
      <c r="P15" s="221">
        <f t="shared" si="26"/>
        <v>30</v>
      </c>
      <c r="Q15" s="222">
        <v>56</v>
      </c>
      <c r="R15" s="221">
        <f t="shared" si="55"/>
        <v>17</v>
      </c>
      <c r="S15" s="221">
        <f t="shared" si="28"/>
        <v>47</v>
      </c>
      <c r="T15" s="223">
        <f>IF(AND('PASTE SD download Sheet'!T14=""),"",'PASTE SD download Sheet'!T14)</f>
        <v>6</v>
      </c>
      <c r="U15" s="223">
        <f>IF(AND('PASTE SD download Sheet'!U14=""),"",'PASTE SD download Sheet'!U14)</f>
        <v>5</v>
      </c>
      <c r="V15" s="223">
        <f>IF(AND('PASTE SD download Sheet'!V14=""),"",'PASTE SD download Sheet'!V14)</f>
        <v>6</v>
      </c>
      <c r="W15" s="223">
        <f t="shared" si="29"/>
        <v>12</v>
      </c>
      <c r="X15" s="223">
        <f>IF(AND('PASTE SD download Sheet'!X14=""),"",'PASTE SD download Sheet'!X14)</f>
        <v>36</v>
      </c>
      <c r="Y15" s="223">
        <f t="shared" si="30"/>
        <v>26</v>
      </c>
      <c r="Z15" s="223">
        <f t="shared" si="31"/>
        <v>38</v>
      </c>
      <c r="AA15" s="224">
        <v>90</v>
      </c>
      <c r="AB15" s="223">
        <f t="shared" si="32"/>
        <v>27</v>
      </c>
      <c r="AC15" s="223">
        <f t="shared" si="33"/>
        <v>65</v>
      </c>
      <c r="AD15" s="237">
        <v>3</v>
      </c>
      <c r="AE15" s="237" t="str">
        <f t="shared" si="34"/>
        <v>Gujrati</v>
      </c>
      <c r="AF15" s="225">
        <f>IF(AND('PASTE SD download Sheet'!AD14=""),"",'PASTE SD download Sheet'!AD14)</f>
        <v>6</v>
      </c>
      <c r="AG15" s="225">
        <f>IF(AND('PASTE SD download Sheet'!AE14=""),"",'PASTE SD download Sheet'!AE14)</f>
        <v>6</v>
      </c>
      <c r="AH15" s="225">
        <f>IF(AND('PASTE SD download Sheet'!AF14=""),"",'PASTE SD download Sheet'!AF14)</f>
        <v>5</v>
      </c>
      <c r="AI15" s="225">
        <f t="shared" si="35"/>
        <v>12</v>
      </c>
      <c r="AJ15" s="225">
        <f>IF(AND('PASTE SD download Sheet'!AH14=""),"",'PASTE SD download Sheet'!AH14)</f>
        <v>25</v>
      </c>
      <c r="AK15" s="225">
        <f t="shared" si="36"/>
        <v>18</v>
      </c>
      <c r="AL15" s="225">
        <f t="shared" si="37"/>
        <v>30</v>
      </c>
      <c r="AM15" s="224">
        <v>90</v>
      </c>
      <c r="AN15" s="225">
        <f t="shared" si="38"/>
        <v>27</v>
      </c>
      <c r="AO15" s="225">
        <f t="shared" si="39"/>
        <v>57</v>
      </c>
      <c r="AP15" s="226">
        <f>IF(AND('PASTE SD download Sheet'!AN14=""),"",'PASTE SD download Sheet'!AN14)</f>
        <v>3</v>
      </c>
      <c r="AQ15" s="226">
        <f>IF(AND('PASTE SD download Sheet'!AO14=""),"",'PASTE SD download Sheet'!AO14)</f>
        <v>6</v>
      </c>
      <c r="AR15" s="226">
        <f>IF(AND('PASTE SD download Sheet'!AP14=""),"",'PASTE SD download Sheet'!AP14)</f>
        <v>7</v>
      </c>
      <c r="AS15" s="226">
        <f t="shared" si="40"/>
        <v>11</v>
      </c>
      <c r="AT15" s="226">
        <f>IF(AND('PASTE SD download Sheet'!AR14=""),"",'PASTE SD download Sheet'!AR14)</f>
        <v>25</v>
      </c>
      <c r="AU15" s="226">
        <f t="shared" si="41"/>
        <v>18</v>
      </c>
      <c r="AV15" s="226">
        <f t="shared" si="42"/>
        <v>29</v>
      </c>
      <c r="AW15" s="224">
        <v>95</v>
      </c>
      <c r="AX15" s="226">
        <f t="shared" si="43"/>
        <v>29</v>
      </c>
      <c r="AY15" s="226">
        <f t="shared" si="44"/>
        <v>58</v>
      </c>
      <c r="AZ15" s="227">
        <f>IF(AND('PASTE SD download Sheet'!AX14=""),"",'PASTE SD download Sheet'!AX14)</f>
        <v>6</v>
      </c>
      <c r="BA15" s="227">
        <f>IF(AND('PASTE SD download Sheet'!AY14=""),"",'PASTE SD download Sheet'!AY14)</f>
        <v>6</v>
      </c>
      <c r="BB15" s="227">
        <f>IF(AND('PASTE SD download Sheet'!AZ14=""),"",'PASTE SD download Sheet'!AZ14)</f>
        <v>6</v>
      </c>
      <c r="BC15" s="227">
        <f t="shared" si="45"/>
        <v>12</v>
      </c>
      <c r="BD15" s="227">
        <f>IF(AND('PASTE SD download Sheet'!BB14=""),"",'PASTE SD download Sheet'!BB14)</f>
        <v>33</v>
      </c>
      <c r="BE15" s="227">
        <f t="shared" si="46"/>
        <v>24</v>
      </c>
      <c r="BF15" s="227">
        <f t="shared" si="47"/>
        <v>36</v>
      </c>
      <c r="BG15" s="224">
        <v>100</v>
      </c>
      <c r="BH15" s="227">
        <f t="shared" si="48"/>
        <v>30</v>
      </c>
      <c r="BI15" s="227">
        <f t="shared" si="49"/>
        <v>66</v>
      </c>
      <c r="BJ15" s="257" t="s">
        <v>478</v>
      </c>
      <c r="BK15" s="257"/>
      <c r="BL15" s="257"/>
      <c r="BM15" s="257"/>
      <c r="BN15" s="228">
        <f>IF(AND('PASTE SD download Sheet'!BH14=""),"",'PASTE SD download Sheet'!BH14)</f>
        <v>7</v>
      </c>
      <c r="BO15" s="228">
        <f>IF(AND('PASTE SD download Sheet'!BI14=""),"",'PASTE SD download Sheet'!BI14)</f>
        <v>6</v>
      </c>
      <c r="BP15" s="228">
        <f>IF(AND('PASTE SD download Sheet'!BJ14=""),"",'PASTE SD download Sheet'!BJ14)</f>
        <v>4</v>
      </c>
      <c r="BQ15" s="228">
        <f t="shared" si="50"/>
        <v>12</v>
      </c>
      <c r="BR15" s="228">
        <f>IF(AND('PASTE SD download Sheet'!BL14=""),"",'PASTE SD download Sheet'!BL14)</f>
        <v>26</v>
      </c>
      <c r="BS15" s="228">
        <f t="shared" si="51"/>
        <v>19</v>
      </c>
      <c r="BT15" s="228">
        <f t="shared" si="52"/>
        <v>31</v>
      </c>
      <c r="BU15" s="224">
        <v>90</v>
      </c>
      <c r="BV15" s="228">
        <f t="shared" si="53"/>
        <v>27</v>
      </c>
      <c r="BW15" s="228">
        <f t="shared" si="54"/>
        <v>58</v>
      </c>
      <c r="BX15" s="5">
        <f t="shared" si="23"/>
        <v>351</v>
      </c>
      <c r="BY15" s="206"/>
      <c r="BZ15" s="206"/>
      <c r="CA15" s="206"/>
      <c r="CB15" s="206"/>
      <c r="CC15" s="206"/>
      <c r="CD15" s="206"/>
      <c r="CE15" s="206"/>
      <c r="CF15" s="206"/>
      <c r="CG15" s="206"/>
      <c r="CH15" s="206"/>
      <c r="CI15" s="206"/>
      <c r="CJ15" s="206"/>
      <c r="CK15" s="206"/>
      <c r="CL15" s="206"/>
      <c r="CM15" s="206"/>
      <c r="CN15" s="206"/>
      <c r="CO15" s="206"/>
      <c r="CP15" s="205"/>
      <c r="CQ15" s="204"/>
    </row>
    <row r="16" spans="1:95" s="2" customFormat="1" ht="17.25">
      <c r="A16" s="219">
        <f>IF(AND('PASTE SD download Sheet'!A15=""),"",'PASTE SD download Sheet'!A15)</f>
        <v>13</v>
      </c>
      <c r="B16" s="219" t="str">
        <f>IF(AND('PASTE SD download Sheet'!B15=""),"",'PASTE SD download Sheet'!B15)</f>
        <v>OBC</v>
      </c>
      <c r="C16" s="219" t="str">
        <f>IF(AND('PASTE SD download Sheet'!C15=""),"",'PASTE SD download Sheet'!C15)</f>
        <v>Girl</v>
      </c>
      <c r="D16" s="220">
        <f>IF(AND('PASTE SD download Sheet'!D15=""),"",VALUE('PASTE SD download Sheet'!D15))</f>
        <v>914</v>
      </c>
      <c r="E16" s="219">
        <f>IF(AND('PASTE SD download Sheet'!E15=""),"",'PASTE SD download Sheet'!E15)</f>
        <v>167</v>
      </c>
      <c r="F16" s="234" t="str">
        <f>IF(AND('PASTE SD download Sheet'!F15=""),"",'PASTE SD download Sheet'!F15)</f>
        <v>30-07-2006</v>
      </c>
      <c r="G16" s="233" t="str">
        <f>IF(AND('PASTE SD download Sheet'!G15=""),"",UPPER('PASTE SD download Sheet'!G15))</f>
        <v>PRIYA SEN</v>
      </c>
      <c r="H16" s="233" t="str">
        <f>IF(AND('PASTE SD download Sheet'!H15=""),"",UPPER('PASTE SD download Sheet'!H15))</f>
        <v>RAMESH KUMAR SEN</v>
      </c>
      <c r="I16" s="233" t="str">
        <f>IF(AND('PASTE SD download Sheet'!I15=""),"",UPPER('PASTE SD download Sheet'!I15))</f>
        <v>KANYA DEVI</v>
      </c>
      <c r="J16" s="221">
        <f>IF(AND('PASTE SD download Sheet'!J15=""),"",'PASTE SD download Sheet'!J15)</f>
        <v>10</v>
      </c>
      <c r="K16" s="221">
        <f>IF(AND('PASTE SD download Sheet'!K15=""),"",'PASTE SD download Sheet'!K15)</f>
        <v>8</v>
      </c>
      <c r="L16" s="221">
        <f>IF(AND('PASTE SD download Sheet'!L15=""),"",'PASTE SD download Sheet'!L15)</f>
        <v>10</v>
      </c>
      <c r="M16" s="221">
        <f t="shared" si="24"/>
        <v>19</v>
      </c>
      <c r="N16" s="221">
        <f>IF(AND('PASTE SD download Sheet'!N15=""),"",'PASTE SD download Sheet'!N15)</f>
        <v>32</v>
      </c>
      <c r="O16" s="221">
        <f t="shared" si="25"/>
        <v>23</v>
      </c>
      <c r="P16" s="221">
        <f t="shared" si="26"/>
        <v>42</v>
      </c>
      <c r="Q16" s="222">
        <v>80</v>
      </c>
      <c r="R16" s="221">
        <f t="shared" si="55"/>
        <v>24</v>
      </c>
      <c r="S16" s="221">
        <f t="shared" si="28"/>
        <v>66</v>
      </c>
      <c r="T16" s="223">
        <f>IF(AND('PASTE SD download Sheet'!T15=""),"",'PASTE SD download Sheet'!T15)</f>
        <v>9</v>
      </c>
      <c r="U16" s="223">
        <f>IF(AND('PASTE SD download Sheet'!U15=""),"",'PASTE SD download Sheet'!U15)</f>
        <v>9</v>
      </c>
      <c r="V16" s="223">
        <f>IF(AND('PASTE SD download Sheet'!V15=""),"",'PASTE SD download Sheet'!V15)</f>
        <v>9</v>
      </c>
      <c r="W16" s="223">
        <f t="shared" si="29"/>
        <v>18</v>
      </c>
      <c r="X16" s="223">
        <f>IF(AND('PASTE SD download Sheet'!X15=""),"",'PASTE SD download Sheet'!X15)</f>
        <v>38</v>
      </c>
      <c r="Y16" s="223">
        <f t="shared" si="30"/>
        <v>28</v>
      </c>
      <c r="Z16" s="223">
        <f t="shared" si="31"/>
        <v>46</v>
      </c>
      <c r="AA16" s="224">
        <v>95</v>
      </c>
      <c r="AB16" s="223">
        <f t="shared" si="32"/>
        <v>29</v>
      </c>
      <c r="AC16" s="223">
        <f t="shared" si="33"/>
        <v>75</v>
      </c>
      <c r="AD16" s="237">
        <v>3</v>
      </c>
      <c r="AE16" s="237" t="str">
        <f t="shared" si="34"/>
        <v>Gujrati</v>
      </c>
      <c r="AF16" s="225">
        <f>IF(AND('PASTE SD download Sheet'!AD15=""),"",'PASTE SD download Sheet'!AD15)</f>
        <v>9</v>
      </c>
      <c r="AG16" s="225">
        <f>IF(AND('PASTE SD download Sheet'!AE15=""),"",'PASTE SD download Sheet'!AE15)</f>
        <v>9</v>
      </c>
      <c r="AH16" s="225">
        <f>IF(AND('PASTE SD download Sheet'!AF15=""),"",'PASTE SD download Sheet'!AF15)</f>
        <v>8</v>
      </c>
      <c r="AI16" s="225">
        <f t="shared" si="35"/>
        <v>18</v>
      </c>
      <c r="AJ16" s="225">
        <f>IF(AND('PASTE SD download Sheet'!AH15=""),"",'PASTE SD download Sheet'!AH15)</f>
        <v>34</v>
      </c>
      <c r="AK16" s="225">
        <f t="shared" si="36"/>
        <v>25</v>
      </c>
      <c r="AL16" s="225">
        <f t="shared" si="37"/>
        <v>43</v>
      </c>
      <c r="AM16" s="224">
        <v>91</v>
      </c>
      <c r="AN16" s="225">
        <f t="shared" si="38"/>
        <v>28</v>
      </c>
      <c r="AO16" s="225">
        <f t="shared" si="39"/>
        <v>71</v>
      </c>
      <c r="AP16" s="226">
        <f>IF(AND('PASTE SD download Sheet'!AN15=""),"",'PASTE SD download Sheet'!AN15)</f>
        <v>9</v>
      </c>
      <c r="AQ16" s="226">
        <f>IF(AND('PASTE SD download Sheet'!AO15=""),"",'PASTE SD download Sheet'!AO15)</f>
        <v>3</v>
      </c>
      <c r="AR16" s="226">
        <f>IF(AND('PASTE SD download Sheet'!AP15=""),"",'PASTE SD download Sheet'!AP15)</f>
        <v>9</v>
      </c>
      <c r="AS16" s="226">
        <f t="shared" si="40"/>
        <v>14</v>
      </c>
      <c r="AT16" s="226">
        <f>IF(AND('PASTE SD download Sheet'!AR15=""),"",'PASTE SD download Sheet'!AR15)</f>
        <v>20</v>
      </c>
      <c r="AU16" s="226">
        <f t="shared" si="41"/>
        <v>15</v>
      </c>
      <c r="AV16" s="226">
        <f t="shared" si="42"/>
        <v>29</v>
      </c>
      <c r="AW16" s="224">
        <v>96</v>
      </c>
      <c r="AX16" s="226">
        <f t="shared" si="43"/>
        <v>29</v>
      </c>
      <c r="AY16" s="226">
        <f t="shared" si="44"/>
        <v>58</v>
      </c>
      <c r="AZ16" s="227">
        <f>IF(AND('PASTE SD download Sheet'!AX15=""),"",'PASTE SD download Sheet'!AX15)</f>
        <v>6</v>
      </c>
      <c r="BA16" s="227">
        <f>IF(AND('PASTE SD download Sheet'!AY15=""),"",'PASTE SD download Sheet'!AY15)</f>
        <v>10</v>
      </c>
      <c r="BB16" s="227">
        <f>IF(AND('PASTE SD download Sheet'!AZ15=""),"",'PASTE SD download Sheet'!AZ15)</f>
        <v>10</v>
      </c>
      <c r="BC16" s="227">
        <f t="shared" si="45"/>
        <v>18</v>
      </c>
      <c r="BD16" s="227">
        <f>IF(AND('PASTE SD download Sheet'!BB15=""),"",'PASTE SD download Sheet'!BB15)</f>
        <v>28</v>
      </c>
      <c r="BE16" s="227">
        <f t="shared" si="46"/>
        <v>20</v>
      </c>
      <c r="BF16" s="227">
        <f t="shared" si="47"/>
        <v>38</v>
      </c>
      <c r="BG16" s="224">
        <v>100</v>
      </c>
      <c r="BH16" s="227">
        <f t="shared" si="48"/>
        <v>30</v>
      </c>
      <c r="BI16" s="227">
        <f t="shared" si="49"/>
        <v>68</v>
      </c>
      <c r="BJ16" s="257" t="s">
        <v>477</v>
      </c>
      <c r="BK16" s="257"/>
      <c r="BL16" s="257"/>
      <c r="BM16" s="257"/>
      <c r="BN16" s="228">
        <f>IF(AND('PASTE SD download Sheet'!BH15=""),"",'PASTE SD download Sheet'!BH15)</f>
        <v>9</v>
      </c>
      <c r="BO16" s="228">
        <f>IF(AND('PASTE SD download Sheet'!BI15=""),"",'PASTE SD download Sheet'!BI15)</f>
        <v>8</v>
      </c>
      <c r="BP16" s="228">
        <f>IF(AND('PASTE SD download Sheet'!BJ15=""),"",'PASTE SD download Sheet'!BJ15)</f>
        <v>9</v>
      </c>
      <c r="BQ16" s="228">
        <f t="shared" si="50"/>
        <v>18</v>
      </c>
      <c r="BR16" s="228">
        <f>IF(AND('PASTE SD download Sheet'!BL15=""),"",'PASTE SD download Sheet'!BL15)</f>
        <v>35</v>
      </c>
      <c r="BS16" s="228">
        <f t="shared" si="51"/>
        <v>25</v>
      </c>
      <c r="BT16" s="228">
        <f t="shared" si="52"/>
        <v>43</v>
      </c>
      <c r="BU16" s="224">
        <v>90</v>
      </c>
      <c r="BV16" s="228">
        <f t="shared" si="53"/>
        <v>27</v>
      </c>
      <c r="BW16" s="228">
        <f t="shared" si="54"/>
        <v>70</v>
      </c>
      <c r="BX16" s="5">
        <f t="shared" si="23"/>
        <v>408</v>
      </c>
      <c r="BY16" s="206"/>
      <c r="BZ16" s="206"/>
      <c r="CA16" s="206"/>
      <c r="CB16" s="206"/>
      <c r="CC16" s="206"/>
      <c r="CD16" s="206"/>
      <c r="CE16" s="206"/>
      <c r="CF16" s="206"/>
      <c r="CG16" s="206"/>
      <c r="CH16" s="206"/>
      <c r="CI16" s="206"/>
      <c r="CJ16" s="206"/>
      <c r="CK16" s="206"/>
      <c r="CL16" s="206"/>
      <c r="CM16" s="206"/>
      <c r="CN16" s="206"/>
      <c r="CO16" s="206"/>
      <c r="CP16" s="205"/>
      <c r="CQ16" s="204"/>
    </row>
    <row r="17" spans="1:95" s="2" customFormat="1" ht="17.25">
      <c r="A17" s="219">
        <f>IF(AND('PASTE SD download Sheet'!A16=""),"",'PASTE SD download Sheet'!A16)</f>
        <v>14</v>
      </c>
      <c r="B17" s="219" t="str">
        <f>IF(AND('PASTE SD download Sheet'!B16=""),"",'PASTE SD download Sheet'!B16)</f>
        <v>SBC</v>
      </c>
      <c r="C17" s="219" t="str">
        <f>IF(AND('PASTE SD download Sheet'!C16=""),"",'PASTE SD download Sheet'!C16)</f>
        <v>Girl</v>
      </c>
      <c r="D17" s="220">
        <f>IF(AND('PASTE SD download Sheet'!D16=""),"",VALUE('PASTE SD download Sheet'!D16))</f>
        <v>915</v>
      </c>
      <c r="E17" s="219">
        <f>IF(AND('PASTE SD download Sheet'!E16=""),"",'PASTE SD download Sheet'!E16)</f>
        <v>168</v>
      </c>
      <c r="F17" s="234" t="str">
        <f>IF(AND('PASTE SD download Sheet'!F16=""),"",'PASTE SD download Sheet'!F16)</f>
        <v>05-08-2005</v>
      </c>
      <c r="G17" s="233" t="str">
        <f>IF(AND('PASTE SD download Sheet'!G16=""),"",UPPER('PASTE SD download Sheet'!G16))</f>
        <v>PRIYANKA DEVASI</v>
      </c>
      <c r="H17" s="233" t="str">
        <f>IF(AND('PASTE SD download Sheet'!H16=""),"",UPPER('PASTE SD download Sheet'!H16))</f>
        <v>PEMA RAM</v>
      </c>
      <c r="I17" s="233" t="str">
        <f>IF(AND('PASTE SD download Sheet'!I16=""),"",UPPER('PASTE SD download Sheet'!I16))</f>
        <v>VARJU DEVI</v>
      </c>
      <c r="J17" s="221">
        <f>IF(AND('PASTE SD download Sheet'!J16=""),"",'PASTE SD download Sheet'!J16)</f>
        <v>10</v>
      </c>
      <c r="K17" s="221">
        <f>IF(AND('PASTE SD download Sheet'!K16=""),"",'PASTE SD download Sheet'!K16)</f>
        <v>8</v>
      </c>
      <c r="L17" s="221">
        <f>IF(AND('PASTE SD download Sheet'!L16=""),"",'PASTE SD download Sheet'!L16)</f>
        <v>9</v>
      </c>
      <c r="M17" s="221">
        <f t="shared" si="24"/>
        <v>18</v>
      </c>
      <c r="N17" s="221">
        <f>IF(AND('PASTE SD download Sheet'!N16=""),"",'PASTE SD download Sheet'!N16)</f>
        <v>42</v>
      </c>
      <c r="O17" s="221">
        <f t="shared" si="25"/>
        <v>30</v>
      </c>
      <c r="P17" s="221">
        <f t="shared" si="26"/>
        <v>48</v>
      </c>
      <c r="Q17" s="222">
        <v>80</v>
      </c>
      <c r="R17" s="221">
        <f t="shared" si="55"/>
        <v>24</v>
      </c>
      <c r="S17" s="221">
        <f t="shared" si="28"/>
        <v>72</v>
      </c>
      <c r="T17" s="223">
        <f>IF(AND('PASTE SD download Sheet'!T16=""),"",'PASTE SD download Sheet'!T16)</f>
        <v>6</v>
      </c>
      <c r="U17" s="223">
        <f>IF(AND('PASTE SD download Sheet'!U16=""),"",'PASTE SD download Sheet'!U16)</f>
        <v>4</v>
      </c>
      <c r="V17" s="223">
        <f>IF(AND('PASTE SD download Sheet'!V16=""),"",'PASTE SD download Sheet'!V16)</f>
        <v>9</v>
      </c>
      <c r="W17" s="223">
        <f t="shared" si="29"/>
        <v>13</v>
      </c>
      <c r="X17" s="223">
        <f>IF(AND('PASTE SD download Sheet'!X16=""),"",'PASTE SD download Sheet'!X16)</f>
        <v>48</v>
      </c>
      <c r="Y17" s="223">
        <f t="shared" si="30"/>
        <v>35</v>
      </c>
      <c r="Z17" s="223">
        <f t="shared" si="31"/>
        <v>48</v>
      </c>
      <c r="AA17" s="224">
        <v>96</v>
      </c>
      <c r="AB17" s="223">
        <f t="shared" si="32"/>
        <v>29</v>
      </c>
      <c r="AC17" s="223">
        <f t="shared" si="33"/>
        <v>77</v>
      </c>
      <c r="AD17" s="237">
        <v>3</v>
      </c>
      <c r="AE17" s="237" t="str">
        <f t="shared" si="34"/>
        <v>Gujrati</v>
      </c>
      <c r="AF17" s="225">
        <f>IF(AND('PASTE SD download Sheet'!AD16=""),"",'PASTE SD download Sheet'!AD16)</f>
        <v>9</v>
      </c>
      <c r="AG17" s="225">
        <f>IF(AND('PASTE SD download Sheet'!AE16=""),"",'PASTE SD download Sheet'!AE16)</f>
        <v>8</v>
      </c>
      <c r="AH17" s="225">
        <f>IF(AND('PASTE SD download Sheet'!AF16=""),"",'PASTE SD download Sheet'!AF16)</f>
        <v>9</v>
      </c>
      <c r="AI17" s="225">
        <f t="shared" si="35"/>
        <v>18</v>
      </c>
      <c r="AJ17" s="225">
        <f>IF(AND('PASTE SD download Sheet'!AH16=""),"",'PASTE SD download Sheet'!AH16)</f>
        <v>34</v>
      </c>
      <c r="AK17" s="225">
        <f t="shared" si="36"/>
        <v>25</v>
      </c>
      <c r="AL17" s="225">
        <f t="shared" si="37"/>
        <v>43</v>
      </c>
      <c r="AM17" s="224">
        <v>92</v>
      </c>
      <c r="AN17" s="225">
        <f t="shared" si="38"/>
        <v>28</v>
      </c>
      <c r="AO17" s="225">
        <f t="shared" si="39"/>
        <v>71</v>
      </c>
      <c r="AP17" s="226">
        <f>IF(AND('PASTE SD download Sheet'!AN16=""),"",'PASTE SD download Sheet'!AN16)</f>
        <v>6</v>
      </c>
      <c r="AQ17" s="226">
        <f>IF(AND('PASTE SD download Sheet'!AO16=""),"",'PASTE SD download Sheet'!AO16)</f>
        <v>4</v>
      </c>
      <c r="AR17" s="226">
        <f>IF(AND('PASTE SD download Sheet'!AP16=""),"",'PASTE SD download Sheet'!AP16)</f>
        <v>7</v>
      </c>
      <c r="AS17" s="226">
        <f t="shared" si="40"/>
        <v>12</v>
      </c>
      <c r="AT17" s="226">
        <f>IF(AND('PASTE SD download Sheet'!AR16=""),"",'PASTE SD download Sheet'!AR16)</f>
        <v>38</v>
      </c>
      <c r="AU17" s="226">
        <f t="shared" si="41"/>
        <v>28</v>
      </c>
      <c r="AV17" s="226">
        <f t="shared" si="42"/>
        <v>40</v>
      </c>
      <c r="AW17" s="224">
        <v>97</v>
      </c>
      <c r="AX17" s="226">
        <f t="shared" si="43"/>
        <v>30</v>
      </c>
      <c r="AY17" s="226">
        <f t="shared" si="44"/>
        <v>70</v>
      </c>
      <c r="AZ17" s="227">
        <f>IF(AND('PASTE SD download Sheet'!AX16=""),"",'PASTE SD download Sheet'!AX16)</f>
        <v>7</v>
      </c>
      <c r="BA17" s="227">
        <f>IF(AND('PASTE SD download Sheet'!AY16=""),"",'PASTE SD download Sheet'!AY16)</f>
        <v>10</v>
      </c>
      <c r="BB17" s="227">
        <f>IF(AND('PASTE SD download Sheet'!AZ16=""),"",'PASTE SD download Sheet'!AZ16)</f>
        <v>10</v>
      </c>
      <c r="BC17" s="227">
        <f t="shared" si="45"/>
        <v>18</v>
      </c>
      <c r="BD17" s="227">
        <f>IF(AND('PASTE SD download Sheet'!BB16=""),"",'PASTE SD download Sheet'!BB16)</f>
        <v>35</v>
      </c>
      <c r="BE17" s="227">
        <f t="shared" si="46"/>
        <v>25</v>
      </c>
      <c r="BF17" s="227">
        <f t="shared" si="47"/>
        <v>43</v>
      </c>
      <c r="BG17" s="224">
        <v>100</v>
      </c>
      <c r="BH17" s="227">
        <f t="shared" si="48"/>
        <v>30</v>
      </c>
      <c r="BI17" s="227">
        <f t="shared" si="49"/>
        <v>73</v>
      </c>
      <c r="BJ17" s="257" t="s">
        <v>478</v>
      </c>
      <c r="BK17" s="257"/>
      <c r="BL17" s="257"/>
      <c r="BM17" s="257"/>
      <c r="BN17" s="228">
        <f>IF(AND('PASTE SD download Sheet'!BH16=""),"",'PASTE SD download Sheet'!BH16)</f>
        <v>7</v>
      </c>
      <c r="BO17" s="228">
        <f>IF(AND('PASTE SD download Sheet'!BI16=""),"",'PASTE SD download Sheet'!BI16)</f>
        <v>8</v>
      </c>
      <c r="BP17" s="228">
        <f>IF(AND('PASTE SD download Sheet'!BJ16=""),"",'PASTE SD download Sheet'!BJ16)</f>
        <v>7</v>
      </c>
      <c r="BQ17" s="228">
        <f t="shared" si="50"/>
        <v>15</v>
      </c>
      <c r="BR17" s="228">
        <f>IF(AND('PASTE SD download Sheet'!BL16=""),"",'PASTE SD download Sheet'!BL16)</f>
        <v>29</v>
      </c>
      <c r="BS17" s="228">
        <f t="shared" si="51"/>
        <v>21</v>
      </c>
      <c r="BT17" s="228">
        <f t="shared" si="52"/>
        <v>36</v>
      </c>
      <c r="BU17" s="224">
        <v>90</v>
      </c>
      <c r="BV17" s="228">
        <f t="shared" si="53"/>
        <v>27</v>
      </c>
      <c r="BW17" s="228">
        <f t="shared" si="54"/>
        <v>63</v>
      </c>
      <c r="BX17" s="5">
        <f t="shared" si="23"/>
        <v>426</v>
      </c>
      <c r="BY17" s="206"/>
      <c r="BZ17" s="206"/>
      <c r="CA17" s="206"/>
      <c r="CB17" s="206"/>
      <c r="CC17" s="206"/>
      <c r="CD17" s="206"/>
      <c r="CE17" s="206"/>
      <c r="CF17" s="206"/>
      <c r="CG17" s="206"/>
      <c r="CH17" s="206"/>
      <c r="CI17" s="206"/>
      <c r="CJ17" s="206"/>
      <c r="CK17" s="206"/>
      <c r="CL17" s="206"/>
      <c r="CM17" s="206"/>
      <c r="CN17" s="206"/>
      <c r="CO17" s="206"/>
      <c r="CP17" s="205"/>
      <c r="CQ17" s="204"/>
    </row>
    <row r="18" spans="1:95" s="2" customFormat="1" ht="17.25">
      <c r="A18" s="219">
        <f>IF(AND('PASTE SD download Sheet'!A17=""),"",'PASTE SD download Sheet'!A17)</f>
        <v>15</v>
      </c>
      <c r="B18" s="219" t="str">
        <f>IF(AND('PASTE SD download Sheet'!B17=""),"",'PASTE SD download Sheet'!B17)</f>
        <v>SBC</v>
      </c>
      <c r="C18" s="219" t="str">
        <f>IF(AND('PASTE SD download Sheet'!C17=""),"",'PASTE SD download Sheet'!C17)</f>
        <v>Girl</v>
      </c>
      <c r="D18" s="220">
        <f>IF(AND('PASTE SD download Sheet'!D17=""),"",VALUE('PASTE SD download Sheet'!D17))</f>
        <v>916</v>
      </c>
      <c r="E18" s="219">
        <f>IF(AND('PASTE SD download Sheet'!E17=""),"",'PASTE SD download Sheet'!E17)</f>
        <v>246</v>
      </c>
      <c r="F18" s="234" t="str">
        <f>IF(AND('PASTE SD download Sheet'!F17=""),"",'PASTE SD download Sheet'!F17)</f>
        <v>13-07-2004</v>
      </c>
      <c r="G18" s="233" t="str">
        <f>IF(AND('PASTE SD download Sheet'!G17=""),"",UPPER('PASTE SD download Sheet'!G17))</f>
        <v xml:space="preserve">PUSHPA </v>
      </c>
      <c r="H18" s="233" t="str">
        <f>IF(AND('PASTE SD download Sheet'!H17=""),"",UPPER('PASTE SD download Sheet'!H17))</f>
        <v>MANGI LAL</v>
      </c>
      <c r="I18" s="233" t="str">
        <f>IF(AND('PASTE SD download Sheet'!I17=""),"",UPPER('PASTE SD download Sheet'!I17))</f>
        <v>KAMLA DEVI</v>
      </c>
      <c r="J18" s="221">
        <f>IF(AND('PASTE SD download Sheet'!J17=""),"",'PASTE SD download Sheet'!J17)</f>
        <v>8</v>
      </c>
      <c r="K18" s="221">
        <f>IF(AND('PASTE SD download Sheet'!K17=""),"",'PASTE SD download Sheet'!K17)</f>
        <v>8</v>
      </c>
      <c r="L18" s="221">
        <f>IF(AND('PASTE SD download Sheet'!L17=""),"",'PASTE SD download Sheet'!L17)</f>
        <v>9</v>
      </c>
      <c r="M18" s="221">
        <f t="shared" si="24"/>
        <v>17</v>
      </c>
      <c r="N18" s="221">
        <f>IF(AND('PASTE SD download Sheet'!N17=""),"",'PASTE SD download Sheet'!N17)</f>
        <v>33</v>
      </c>
      <c r="O18" s="221">
        <f t="shared" si="25"/>
        <v>24</v>
      </c>
      <c r="P18" s="221">
        <f t="shared" si="26"/>
        <v>41</v>
      </c>
      <c r="Q18" s="222">
        <v>80</v>
      </c>
      <c r="R18" s="221">
        <f t="shared" si="55"/>
        <v>24</v>
      </c>
      <c r="S18" s="221">
        <f t="shared" si="28"/>
        <v>65</v>
      </c>
      <c r="T18" s="223">
        <f>IF(AND('PASTE SD download Sheet'!T17=""),"",'PASTE SD download Sheet'!T17)</f>
        <v>5</v>
      </c>
      <c r="U18" s="223">
        <f>IF(AND('PASTE SD download Sheet'!U17=""),"",'PASTE SD download Sheet'!U17)</f>
        <v>4</v>
      </c>
      <c r="V18" s="223">
        <f>IF(AND('PASTE SD download Sheet'!V17=""),"",'PASTE SD download Sheet'!V17)</f>
        <v>8</v>
      </c>
      <c r="W18" s="223">
        <f t="shared" si="29"/>
        <v>12</v>
      </c>
      <c r="X18" s="223">
        <f>IF(AND('PASTE SD download Sheet'!X17=""),"",'PASTE SD download Sheet'!X17)</f>
        <v>23</v>
      </c>
      <c r="Y18" s="223">
        <f t="shared" si="30"/>
        <v>17</v>
      </c>
      <c r="Z18" s="223">
        <f t="shared" si="31"/>
        <v>29</v>
      </c>
      <c r="AA18" s="224">
        <v>97</v>
      </c>
      <c r="AB18" s="223">
        <f t="shared" si="32"/>
        <v>30</v>
      </c>
      <c r="AC18" s="223">
        <f t="shared" si="33"/>
        <v>59</v>
      </c>
      <c r="AD18" s="237">
        <v>4</v>
      </c>
      <c r="AE18" s="237" t="str">
        <f t="shared" si="34"/>
        <v>Sindhi</v>
      </c>
      <c r="AF18" s="225">
        <f>IF(AND('PASTE SD download Sheet'!AD17=""),"",'PASTE SD download Sheet'!AD17)</f>
        <v>7</v>
      </c>
      <c r="AG18" s="225">
        <f>IF(AND('PASTE SD download Sheet'!AE17=""),"",'PASTE SD download Sheet'!AE17)</f>
        <v>6</v>
      </c>
      <c r="AH18" s="225">
        <f>IF(AND('PASTE SD download Sheet'!AF17=""),"",'PASTE SD download Sheet'!AF17)</f>
        <v>4</v>
      </c>
      <c r="AI18" s="225">
        <f t="shared" si="35"/>
        <v>12</v>
      </c>
      <c r="AJ18" s="225">
        <f>IF(AND('PASTE SD download Sheet'!AH17=""),"",'PASTE SD download Sheet'!AH17)</f>
        <v>26</v>
      </c>
      <c r="AK18" s="225">
        <f t="shared" si="36"/>
        <v>19</v>
      </c>
      <c r="AL18" s="225">
        <f t="shared" si="37"/>
        <v>31</v>
      </c>
      <c r="AM18" s="224">
        <v>75</v>
      </c>
      <c r="AN18" s="225">
        <f t="shared" si="38"/>
        <v>23</v>
      </c>
      <c r="AO18" s="225">
        <f t="shared" si="39"/>
        <v>54</v>
      </c>
      <c r="AP18" s="226">
        <f>IF(AND('PASTE SD download Sheet'!AN17=""),"",'PASTE SD download Sheet'!AN17)</f>
        <v>3</v>
      </c>
      <c r="AQ18" s="226">
        <f>IF(AND('PASTE SD download Sheet'!AO17=""),"",'PASTE SD download Sheet'!AO17)</f>
        <v>2</v>
      </c>
      <c r="AR18" s="226">
        <f>IF(AND('PASTE SD download Sheet'!AP17=""),"",'PASTE SD download Sheet'!AP17)</f>
        <v>4</v>
      </c>
      <c r="AS18" s="226">
        <f t="shared" si="40"/>
        <v>6</v>
      </c>
      <c r="AT18" s="226">
        <f>IF(AND('PASTE SD download Sheet'!AR17=""),"",'PASTE SD download Sheet'!AR17)</f>
        <v>21</v>
      </c>
      <c r="AU18" s="226">
        <f t="shared" si="41"/>
        <v>15</v>
      </c>
      <c r="AV18" s="226">
        <f t="shared" si="42"/>
        <v>21</v>
      </c>
      <c r="AW18" s="224">
        <v>98</v>
      </c>
      <c r="AX18" s="226">
        <f t="shared" si="43"/>
        <v>30</v>
      </c>
      <c r="AY18" s="226">
        <f t="shared" si="44"/>
        <v>51</v>
      </c>
      <c r="AZ18" s="227">
        <f>IF(AND('PASTE SD download Sheet'!AX17=""),"",'PASTE SD download Sheet'!AX17)</f>
        <v>4</v>
      </c>
      <c r="BA18" s="227">
        <f>IF(AND('PASTE SD download Sheet'!AY17=""),"",'PASTE SD download Sheet'!AY17)</f>
        <v>7</v>
      </c>
      <c r="BB18" s="227">
        <f>IF(AND('PASTE SD download Sheet'!AZ17=""),"",'PASTE SD download Sheet'!AZ17)</f>
        <v>7</v>
      </c>
      <c r="BC18" s="227">
        <f t="shared" si="45"/>
        <v>12</v>
      </c>
      <c r="BD18" s="227">
        <f>IF(AND('PASTE SD download Sheet'!BB17=""),"",'PASTE SD download Sheet'!BB17)</f>
        <v>32</v>
      </c>
      <c r="BE18" s="227">
        <f t="shared" si="46"/>
        <v>23</v>
      </c>
      <c r="BF18" s="227">
        <f t="shared" si="47"/>
        <v>35</v>
      </c>
      <c r="BG18" s="224">
        <v>100</v>
      </c>
      <c r="BH18" s="227">
        <f t="shared" si="48"/>
        <v>30</v>
      </c>
      <c r="BI18" s="227">
        <f t="shared" si="49"/>
        <v>65</v>
      </c>
      <c r="BJ18" s="257" t="s">
        <v>477</v>
      </c>
      <c r="BK18" s="257"/>
      <c r="BL18" s="257"/>
      <c r="BM18" s="257"/>
      <c r="BN18" s="228">
        <f>IF(AND('PASTE SD download Sheet'!BH17=""),"",'PASTE SD download Sheet'!BH17)</f>
        <v>2</v>
      </c>
      <c r="BO18" s="228">
        <f>IF(AND('PASTE SD download Sheet'!BI17=""),"",'PASTE SD download Sheet'!BI17)</f>
        <v>4</v>
      </c>
      <c r="BP18" s="228">
        <f>IF(AND('PASTE SD download Sheet'!BJ17=""),"",'PASTE SD download Sheet'!BJ17)</f>
        <v>5</v>
      </c>
      <c r="BQ18" s="228">
        <f t="shared" si="50"/>
        <v>8</v>
      </c>
      <c r="BR18" s="228">
        <f>IF(AND('PASTE SD download Sheet'!BL17=""),"",'PASTE SD download Sheet'!BL17)</f>
        <v>16</v>
      </c>
      <c r="BS18" s="228">
        <f t="shared" si="51"/>
        <v>12</v>
      </c>
      <c r="BT18" s="228">
        <f t="shared" si="52"/>
        <v>20</v>
      </c>
      <c r="BU18" s="224">
        <v>90</v>
      </c>
      <c r="BV18" s="228">
        <f t="shared" si="53"/>
        <v>27</v>
      </c>
      <c r="BW18" s="228">
        <f t="shared" si="54"/>
        <v>47</v>
      </c>
      <c r="BX18" s="5">
        <f t="shared" si="23"/>
        <v>341</v>
      </c>
      <c r="BY18" s="206"/>
      <c r="BZ18" s="206"/>
      <c r="CA18" s="206"/>
      <c r="CB18" s="206"/>
      <c r="CC18" s="206"/>
      <c r="CD18" s="206"/>
      <c r="CE18" s="206"/>
      <c r="CF18" s="206"/>
      <c r="CG18" s="206"/>
      <c r="CH18" s="206"/>
      <c r="CI18" s="206"/>
      <c r="CJ18" s="206"/>
      <c r="CK18" s="206"/>
      <c r="CL18" s="206"/>
      <c r="CM18" s="206"/>
      <c r="CN18" s="206"/>
      <c r="CO18" s="206"/>
      <c r="CP18" s="205"/>
      <c r="CQ18" s="204"/>
    </row>
    <row r="19" spans="1:95" s="2" customFormat="1" ht="17.25">
      <c r="A19" s="219">
        <f>IF(AND('PASTE SD download Sheet'!A18=""),"",'PASTE SD download Sheet'!A18)</f>
        <v>16</v>
      </c>
      <c r="B19" s="219" t="str">
        <f>IF(AND('PASTE SD download Sheet'!B18=""),"",'PASTE SD download Sheet'!B18)</f>
        <v>OBC</v>
      </c>
      <c r="C19" s="219" t="str">
        <f>IF(AND('PASTE SD download Sheet'!C18=""),"",'PASTE SD download Sheet'!C18)</f>
        <v>Boy</v>
      </c>
      <c r="D19" s="220">
        <f>IF(AND('PASTE SD download Sheet'!D18=""),"",VALUE('PASTE SD download Sheet'!D18))</f>
        <v>917</v>
      </c>
      <c r="E19" s="219">
        <f>IF(AND('PASTE SD download Sheet'!E18=""),"",'PASTE SD download Sheet'!E18)</f>
        <v>431</v>
      </c>
      <c r="F19" s="234" t="str">
        <f>IF(AND('PASTE SD download Sheet'!F18=""),"",'PASTE SD download Sheet'!F18)</f>
        <v>08-02-2005</v>
      </c>
      <c r="G19" s="233" t="str">
        <f>IF(AND('PASTE SD download Sheet'!G18=""),"",UPPER('PASTE SD download Sheet'!G18))</f>
        <v>RAHUL</v>
      </c>
      <c r="H19" s="233" t="str">
        <f>IF(AND('PASTE SD download Sheet'!H18=""),"",UPPER('PASTE SD download Sheet'!H18))</f>
        <v>BHERA RAM</v>
      </c>
      <c r="I19" s="233" t="str">
        <f>IF(AND('PASTE SD download Sheet'!I18=""),"",UPPER('PASTE SD download Sheet'!I18))</f>
        <v>SAROJ DEVI</v>
      </c>
      <c r="J19" s="221">
        <f>IF(AND('PASTE SD download Sheet'!J18=""),"",'PASTE SD download Sheet'!J18)</f>
        <v>6</v>
      </c>
      <c r="K19" s="221">
        <f>IF(AND('PASTE SD download Sheet'!K18=""),"",'PASTE SD download Sheet'!K18)</f>
        <v>7</v>
      </c>
      <c r="L19" s="221">
        <f>IF(AND('PASTE SD download Sheet'!L18=""),"",'PASTE SD download Sheet'!L18)</f>
        <v>10</v>
      </c>
      <c r="M19" s="221">
        <f t="shared" si="24"/>
        <v>16</v>
      </c>
      <c r="N19" s="221">
        <f>IF(AND('PASTE SD download Sheet'!N18=""),"",'PASTE SD download Sheet'!N18)</f>
        <v>45</v>
      </c>
      <c r="O19" s="221">
        <f t="shared" si="25"/>
        <v>33</v>
      </c>
      <c r="P19" s="221">
        <f t="shared" si="26"/>
        <v>49</v>
      </c>
      <c r="Q19" s="222">
        <v>70</v>
      </c>
      <c r="R19" s="221">
        <f t="shared" si="55"/>
        <v>21</v>
      </c>
      <c r="S19" s="221">
        <f t="shared" si="28"/>
        <v>70</v>
      </c>
      <c r="T19" s="223">
        <f>IF(AND('PASTE SD download Sheet'!T18=""),"",'PASTE SD download Sheet'!T18)</f>
        <v>8</v>
      </c>
      <c r="U19" s="223">
        <f>IF(AND('PASTE SD download Sheet'!U18=""),"",'PASTE SD download Sheet'!U18)</f>
        <v>4</v>
      </c>
      <c r="V19" s="223">
        <f>IF(AND('PASTE SD download Sheet'!V18=""),"",'PASTE SD download Sheet'!V18)</f>
        <v>8</v>
      </c>
      <c r="W19" s="223">
        <f t="shared" si="29"/>
        <v>14</v>
      </c>
      <c r="X19" s="223">
        <f>IF(AND('PASTE SD download Sheet'!X18=""),"",'PASTE SD download Sheet'!X18)</f>
        <v>35</v>
      </c>
      <c r="Y19" s="223">
        <f t="shared" si="30"/>
        <v>25</v>
      </c>
      <c r="Z19" s="223">
        <f t="shared" si="31"/>
        <v>39</v>
      </c>
      <c r="AA19" s="224">
        <v>98</v>
      </c>
      <c r="AB19" s="223">
        <f t="shared" si="32"/>
        <v>30</v>
      </c>
      <c r="AC19" s="223">
        <f t="shared" si="33"/>
        <v>69</v>
      </c>
      <c r="AD19" s="237">
        <v>4</v>
      </c>
      <c r="AE19" s="237" t="str">
        <f t="shared" si="34"/>
        <v>Sindhi</v>
      </c>
      <c r="AF19" s="225">
        <f>IF(AND('PASTE SD download Sheet'!AD18=""),"",'PASTE SD download Sheet'!AD18)</f>
        <v>7</v>
      </c>
      <c r="AG19" s="225">
        <f>IF(AND('PASTE SD download Sheet'!AE18=""),"",'PASTE SD download Sheet'!AE18)</f>
        <v>8</v>
      </c>
      <c r="AH19" s="225">
        <f>IF(AND('PASTE SD download Sheet'!AF18=""),"",'PASTE SD download Sheet'!AF18)</f>
        <v>8</v>
      </c>
      <c r="AI19" s="225">
        <f t="shared" si="35"/>
        <v>16</v>
      </c>
      <c r="AJ19" s="225">
        <f>IF(AND('PASTE SD download Sheet'!AH18=""),"",'PASTE SD download Sheet'!AH18)</f>
        <v>41</v>
      </c>
      <c r="AK19" s="225">
        <f t="shared" si="36"/>
        <v>30</v>
      </c>
      <c r="AL19" s="225">
        <f t="shared" si="37"/>
        <v>46</v>
      </c>
      <c r="AM19" s="224">
        <v>76</v>
      </c>
      <c r="AN19" s="225">
        <f t="shared" si="38"/>
        <v>23</v>
      </c>
      <c r="AO19" s="225">
        <f t="shared" si="39"/>
        <v>69</v>
      </c>
      <c r="AP19" s="226">
        <f>IF(AND('PASTE SD download Sheet'!AN18=""),"",'PASTE SD download Sheet'!AN18)</f>
        <v>7</v>
      </c>
      <c r="AQ19" s="226">
        <f>IF(AND('PASTE SD download Sheet'!AO18=""),"",'PASTE SD download Sheet'!AO18)</f>
        <v>7</v>
      </c>
      <c r="AR19" s="226">
        <f>IF(AND('PASTE SD download Sheet'!AP18=""),"",'PASTE SD download Sheet'!AP18)</f>
        <v>5</v>
      </c>
      <c r="AS19" s="226">
        <f t="shared" si="40"/>
        <v>13</v>
      </c>
      <c r="AT19" s="226">
        <f>IF(AND('PASTE SD download Sheet'!AR18=""),"",'PASTE SD download Sheet'!AR18)</f>
        <v>38</v>
      </c>
      <c r="AU19" s="226">
        <f t="shared" si="41"/>
        <v>28</v>
      </c>
      <c r="AV19" s="226">
        <f t="shared" si="42"/>
        <v>41</v>
      </c>
      <c r="AW19" s="224">
        <v>99</v>
      </c>
      <c r="AX19" s="226">
        <f t="shared" si="43"/>
        <v>30</v>
      </c>
      <c r="AY19" s="226">
        <f t="shared" si="44"/>
        <v>71</v>
      </c>
      <c r="AZ19" s="227">
        <f>IF(AND('PASTE SD download Sheet'!AX18=""),"",'PASTE SD download Sheet'!AX18)</f>
        <v>6</v>
      </c>
      <c r="BA19" s="227">
        <f>IF(AND('PASTE SD download Sheet'!AY18=""),"",'PASTE SD download Sheet'!AY18)</f>
        <v>10</v>
      </c>
      <c r="BB19" s="227">
        <f>IF(AND('PASTE SD download Sheet'!AZ18=""),"",'PASTE SD download Sheet'!AZ18)</f>
        <v>10</v>
      </c>
      <c r="BC19" s="227">
        <f t="shared" si="45"/>
        <v>18</v>
      </c>
      <c r="BD19" s="227">
        <f>IF(AND('PASTE SD download Sheet'!BB18=""),"",'PASTE SD download Sheet'!BB18)</f>
        <v>49</v>
      </c>
      <c r="BE19" s="227">
        <f t="shared" si="46"/>
        <v>35</v>
      </c>
      <c r="BF19" s="227">
        <f t="shared" si="47"/>
        <v>53</v>
      </c>
      <c r="BG19" s="224">
        <v>100</v>
      </c>
      <c r="BH19" s="227">
        <f t="shared" si="48"/>
        <v>30</v>
      </c>
      <c r="BI19" s="227">
        <f t="shared" si="49"/>
        <v>83</v>
      </c>
      <c r="BJ19" s="257" t="s">
        <v>478</v>
      </c>
      <c r="BK19" s="257"/>
      <c r="BL19" s="257"/>
      <c r="BM19" s="257"/>
      <c r="BN19" s="228">
        <f>IF(AND('PASTE SD download Sheet'!BH18=""),"",'PASTE SD download Sheet'!BH18)</f>
        <v>3</v>
      </c>
      <c r="BO19" s="228">
        <f>IF(AND('PASTE SD download Sheet'!BI18=""),"",'PASTE SD download Sheet'!BI18)</f>
        <v>4</v>
      </c>
      <c r="BP19" s="228">
        <f>IF(AND('PASTE SD download Sheet'!BJ18=""),"",'PASTE SD download Sheet'!BJ18)</f>
        <v>6</v>
      </c>
      <c r="BQ19" s="228">
        <f t="shared" si="50"/>
        <v>9</v>
      </c>
      <c r="BR19" s="228">
        <f>IF(AND('PASTE SD download Sheet'!BL18=""),"",'PASTE SD download Sheet'!BL18)</f>
        <v>25</v>
      </c>
      <c r="BS19" s="228">
        <f t="shared" si="51"/>
        <v>18</v>
      </c>
      <c r="BT19" s="228">
        <f t="shared" si="52"/>
        <v>27</v>
      </c>
      <c r="BU19" s="224">
        <v>90</v>
      </c>
      <c r="BV19" s="228">
        <f t="shared" si="53"/>
        <v>27</v>
      </c>
      <c r="BW19" s="228">
        <f t="shared" si="54"/>
        <v>54</v>
      </c>
      <c r="BX19" s="5">
        <f t="shared" si="23"/>
        <v>416</v>
      </c>
      <c r="BY19" s="206"/>
      <c r="BZ19" s="206"/>
      <c r="CA19" s="206"/>
      <c r="CB19" s="206"/>
      <c r="CC19" s="206"/>
      <c r="CD19" s="206"/>
      <c r="CE19" s="206"/>
      <c r="CF19" s="206"/>
      <c r="CG19" s="206"/>
      <c r="CH19" s="206"/>
      <c r="CI19" s="206"/>
      <c r="CJ19" s="206"/>
      <c r="CK19" s="206"/>
      <c r="CL19" s="206"/>
      <c r="CM19" s="206"/>
      <c r="CN19" s="206"/>
      <c r="CO19" s="206"/>
      <c r="CP19" s="205"/>
      <c r="CQ19" s="204"/>
    </row>
    <row r="20" spans="1:95" s="2" customFormat="1" ht="17.25">
      <c r="A20" s="219">
        <f>IF(AND('PASTE SD download Sheet'!A19=""),"",'PASTE SD download Sheet'!A19)</f>
        <v>17</v>
      </c>
      <c r="B20" s="219" t="str">
        <f>IF(AND('PASTE SD download Sheet'!B19=""),"",'PASTE SD download Sheet'!B19)</f>
        <v>GEN</v>
      </c>
      <c r="C20" s="219" t="str">
        <f>IF(AND('PASTE SD download Sheet'!C19=""),"",'PASTE SD download Sheet'!C19)</f>
        <v>Boy</v>
      </c>
      <c r="D20" s="220">
        <f>IF(AND('PASTE SD download Sheet'!D19=""),"",VALUE('PASTE SD download Sheet'!D19))</f>
        <v>919</v>
      </c>
      <c r="E20" s="219">
        <f>IF(AND('PASTE SD download Sheet'!E19=""),"",'PASTE SD download Sheet'!E19)</f>
        <v>250</v>
      </c>
      <c r="F20" s="234" t="str">
        <f>IF(AND('PASTE SD download Sheet'!F19=""),"",'PASTE SD download Sheet'!F19)</f>
        <v>10-07-2006</v>
      </c>
      <c r="G20" s="233" t="str">
        <f>IF(AND('PASTE SD download Sheet'!G19=""),"",UPPER('PASTE SD download Sheet'!G19))</f>
        <v>SHIV RAJ SINGH</v>
      </c>
      <c r="H20" s="233" t="str">
        <f>IF(AND('PASTE SD download Sheet'!H19=""),"",UPPER('PASTE SD download Sheet'!H19))</f>
        <v>SURENDRA SINGH</v>
      </c>
      <c r="I20" s="233" t="str">
        <f>IF(AND('PASTE SD download Sheet'!I19=""),"",UPPER('PASTE SD download Sheet'!I19))</f>
        <v>RAJENDRA KANWAR</v>
      </c>
      <c r="J20" s="221">
        <f>IF(AND('PASTE SD download Sheet'!J19=""),"",'PASTE SD download Sheet'!J19)</f>
        <v>6</v>
      </c>
      <c r="K20" s="221">
        <f>IF(AND('PASTE SD download Sheet'!K19=""),"",'PASTE SD download Sheet'!K19)</f>
        <v>7</v>
      </c>
      <c r="L20" s="221">
        <f>IF(AND('PASTE SD download Sheet'!L19=""),"",'PASTE SD download Sheet'!L19)</f>
        <v>6</v>
      </c>
      <c r="M20" s="221">
        <f t="shared" si="24"/>
        <v>13</v>
      </c>
      <c r="N20" s="221">
        <f>IF(AND('PASTE SD download Sheet'!N19=""),"",'PASTE SD download Sheet'!N19)</f>
        <v>28</v>
      </c>
      <c r="O20" s="221">
        <f t="shared" si="25"/>
        <v>20</v>
      </c>
      <c r="P20" s="221">
        <f t="shared" si="26"/>
        <v>33</v>
      </c>
      <c r="Q20" s="222">
        <v>70</v>
      </c>
      <c r="R20" s="221">
        <f t="shared" si="55"/>
        <v>21</v>
      </c>
      <c r="S20" s="221">
        <f t="shared" si="28"/>
        <v>54</v>
      </c>
      <c r="T20" s="223">
        <f>IF(AND('PASTE SD download Sheet'!T19=""),"",'PASTE SD download Sheet'!T19)</f>
        <v>4</v>
      </c>
      <c r="U20" s="223">
        <f>IF(AND('PASTE SD download Sheet'!U19=""),"",'PASTE SD download Sheet'!U19)</f>
        <v>4</v>
      </c>
      <c r="V20" s="223">
        <f>IF(AND('PASTE SD download Sheet'!V19=""),"",'PASTE SD download Sheet'!V19)</f>
        <v>4</v>
      </c>
      <c r="W20" s="223">
        <f t="shared" si="29"/>
        <v>8</v>
      </c>
      <c r="X20" s="223">
        <f>IF(AND('PASTE SD download Sheet'!X19=""),"",'PASTE SD download Sheet'!X19)</f>
        <v>23</v>
      </c>
      <c r="Y20" s="223">
        <f t="shared" si="30"/>
        <v>17</v>
      </c>
      <c r="Z20" s="223">
        <f t="shared" si="31"/>
        <v>25</v>
      </c>
      <c r="AA20" s="224">
        <v>96</v>
      </c>
      <c r="AB20" s="223">
        <f t="shared" si="32"/>
        <v>29</v>
      </c>
      <c r="AC20" s="223">
        <f t="shared" si="33"/>
        <v>54</v>
      </c>
      <c r="AD20" s="237">
        <v>4</v>
      </c>
      <c r="AE20" s="237" t="str">
        <f t="shared" si="34"/>
        <v>Sindhi</v>
      </c>
      <c r="AF20" s="225">
        <f>IF(AND('PASTE SD download Sheet'!AD19=""),"",'PASTE SD download Sheet'!AD19)</f>
        <v>3</v>
      </c>
      <c r="AG20" s="225">
        <f>IF(AND('PASTE SD download Sheet'!AE19=""),"",'PASTE SD download Sheet'!AE19)</f>
        <v>3</v>
      </c>
      <c r="AH20" s="225">
        <f>IF(AND('PASTE SD download Sheet'!AF19=""),"",'PASTE SD download Sheet'!AF19)</f>
        <v>3</v>
      </c>
      <c r="AI20" s="225">
        <f t="shared" si="35"/>
        <v>6</v>
      </c>
      <c r="AJ20" s="225">
        <f>IF(AND('PASTE SD download Sheet'!AH19=""),"",'PASTE SD download Sheet'!AH19)</f>
        <v>24</v>
      </c>
      <c r="AK20" s="225">
        <f t="shared" si="36"/>
        <v>18</v>
      </c>
      <c r="AL20" s="225">
        <f t="shared" si="37"/>
        <v>24</v>
      </c>
      <c r="AM20" s="224">
        <v>77</v>
      </c>
      <c r="AN20" s="225">
        <f t="shared" si="38"/>
        <v>24</v>
      </c>
      <c r="AO20" s="225">
        <f t="shared" si="39"/>
        <v>48</v>
      </c>
      <c r="AP20" s="226">
        <f>IF(AND('PASTE SD download Sheet'!AN19=""),"",'PASTE SD download Sheet'!AN19)</f>
        <v>5</v>
      </c>
      <c r="AQ20" s="226">
        <f>IF(AND('PASTE SD download Sheet'!AO19=""),"",'PASTE SD download Sheet'!AO19)</f>
        <v>5</v>
      </c>
      <c r="AR20" s="226">
        <f>IF(AND('PASTE SD download Sheet'!AP19=""),"",'PASTE SD download Sheet'!AP19)</f>
        <v>7</v>
      </c>
      <c r="AS20" s="226">
        <f t="shared" si="40"/>
        <v>12</v>
      </c>
      <c r="AT20" s="226">
        <f>IF(AND('PASTE SD download Sheet'!AR19=""),"",'PASTE SD download Sheet'!AR19)</f>
        <v>15</v>
      </c>
      <c r="AU20" s="226">
        <f t="shared" si="41"/>
        <v>11</v>
      </c>
      <c r="AV20" s="226">
        <f t="shared" si="42"/>
        <v>23</v>
      </c>
      <c r="AW20" s="224">
        <v>100</v>
      </c>
      <c r="AX20" s="226">
        <f t="shared" si="43"/>
        <v>30</v>
      </c>
      <c r="AY20" s="226">
        <f t="shared" si="44"/>
        <v>53</v>
      </c>
      <c r="AZ20" s="227">
        <f>IF(AND('PASTE SD download Sheet'!AX19=""),"",'PASTE SD download Sheet'!AX19)</f>
        <v>4</v>
      </c>
      <c r="BA20" s="227">
        <f>IF(AND('PASTE SD download Sheet'!AY19=""),"",'PASTE SD download Sheet'!AY19)</f>
        <v>8</v>
      </c>
      <c r="BB20" s="227">
        <f>IF(AND('PASTE SD download Sheet'!AZ19=""),"",'PASTE SD download Sheet'!AZ19)</f>
        <v>8</v>
      </c>
      <c r="BC20" s="227">
        <f t="shared" si="45"/>
        <v>14</v>
      </c>
      <c r="BD20" s="227">
        <f>IF(AND('PASTE SD download Sheet'!BB19=""),"",'PASTE SD download Sheet'!BB19)</f>
        <v>22</v>
      </c>
      <c r="BE20" s="227">
        <f t="shared" si="46"/>
        <v>16</v>
      </c>
      <c r="BF20" s="227">
        <f t="shared" si="47"/>
        <v>30</v>
      </c>
      <c r="BG20" s="224">
        <v>100</v>
      </c>
      <c r="BH20" s="227">
        <f t="shared" si="48"/>
        <v>30</v>
      </c>
      <c r="BI20" s="227">
        <f t="shared" si="49"/>
        <v>60</v>
      </c>
      <c r="BJ20" s="257"/>
      <c r="BK20" s="257"/>
      <c r="BL20" s="257"/>
      <c r="BM20" s="257"/>
      <c r="BN20" s="228">
        <f>IF(AND('PASTE SD download Sheet'!BH19=""),"",'PASTE SD download Sheet'!BH19)</f>
        <v>3</v>
      </c>
      <c r="BO20" s="228">
        <f>IF(AND('PASTE SD download Sheet'!BI19=""),"",'PASTE SD download Sheet'!BI19)</f>
        <v>5</v>
      </c>
      <c r="BP20" s="228">
        <f>IF(AND('PASTE SD download Sheet'!BJ19=""),"",'PASTE SD download Sheet'!BJ19)</f>
        <v>5</v>
      </c>
      <c r="BQ20" s="228">
        <f t="shared" si="50"/>
        <v>9</v>
      </c>
      <c r="BR20" s="228">
        <f>IF(AND('PASTE SD download Sheet'!BL19=""),"",'PASTE SD download Sheet'!BL19)</f>
        <v>18</v>
      </c>
      <c r="BS20" s="228">
        <f t="shared" si="51"/>
        <v>13</v>
      </c>
      <c r="BT20" s="228">
        <f t="shared" si="52"/>
        <v>22</v>
      </c>
      <c r="BU20" s="224">
        <v>90</v>
      </c>
      <c r="BV20" s="228">
        <f t="shared" si="53"/>
        <v>27</v>
      </c>
      <c r="BW20" s="228">
        <f t="shared" si="54"/>
        <v>49</v>
      </c>
      <c r="BX20" s="5">
        <f t="shared" si="23"/>
        <v>318</v>
      </c>
      <c r="BY20" s="206"/>
      <c r="BZ20" s="206"/>
      <c r="CA20" s="206"/>
      <c r="CB20" s="206"/>
      <c r="CC20" s="206"/>
      <c r="CD20" s="206"/>
      <c r="CE20" s="206"/>
      <c r="CF20" s="206"/>
      <c r="CG20" s="206"/>
      <c r="CH20" s="206"/>
      <c r="CI20" s="206"/>
      <c r="CJ20" s="206"/>
      <c r="CK20" s="206"/>
      <c r="CL20" s="206"/>
      <c r="CM20" s="206"/>
      <c r="CN20" s="206"/>
      <c r="CO20" s="206"/>
      <c r="CP20" s="205"/>
      <c r="CQ20" s="204"/>
    </row>
    <row r="21" spans="1:95" s="2" customFormat="1" ht="17.25">
      <c r="A21" s="219">
        <f>IF(AND('PASTE SD download Sheet'!A20=""),"",'PASTE SD download Sheet'!A20)</f>
        <v>18</v>
      </c>
      <c r="B21" s="219" t="str">
        <f>IF(AND('PASTE SD download Sheet'!B20=""),"",'PASTE SD download Sheet'!B20)</f>
        <v>SBC</v>
      </c>
      <c r="C21" s="219" t="str">
        <f>IF(AND('PASTE SD download Sheet'!C20=""),"",'PASTE SD download Sheet'!C20)</f>
        <v>Girl</v>
      </c>
      <c r="D21" s="220">
        <f>IF(AND('PASTE SD download Sheet'!D20=""),"",VALUE('PASTE SD download Sheet'!D20))</f>
        <v>920</v>
      </c>
      <c r="E21" s="219">
        <f>IF(AND('PASTE SD download Sheet'!E20=""),"",'PASTE SD download Sheet'!E20)</f>
        <v>170</v>
      </c>
      <c r="F21" s="234" t="str">
        <f>IF(AND('PASTE SD download Sheet'!F20=""),"",'PASTE SD download Sheet'!F20)</f>
        <v>13-04-2006</v>
      </c>
      <c r="G21" s="233" t="str">
        <f>IF(AND('PASTE SD download Sheet'!G20=""),"",UPPER('PASTE SD download Sheet'!G20))</f>
        <v>SURATA DEVASI</v>
      </c>
      <c r="H21" s="233" t="str">
        <f>IF(AND('PASTE SD download Sheet'!H20=""),"",UPPER('PASTE SD download Sheet'!H20))</f>
        <v>GANA RAM</v>
      </c>
      <c r="I21" s="233" t="str">
        <f>IF(AND('PASTE SD download Sheet'!I20=""),"",UPPER('PASTE SD download Sheet'!I20))</f>
        <v>SUA DEVI</v>
      </c>
      <c r="J21" s="221">
        <f>IF(AND('PASTE SD download Sheet'!J20=""),"",'PASTE SD download Sheet'!J20)</f>
        <v>9</v>
      </c>
      <c r="K21" s="221">
        <f>IF(AND('PASTE SD download Sheet'!K20=""),"",'PASTE SD download Sheet'!K20)</f>
        <v>8</v>
      </c>
      <c r="L21" s="221">
        <f>IF(AND('PASTE SD download Sheet'!L20=""),"",'PASTE SD download Sheet'!L20)</f>
        <v>10</v>
      </c>
      <c r="M21" s="221">
        <f t="shared" si="24"/>
        <v>18</v>
      </c>
      <c r="N21" s="221">
        <f>IF(AND('PASTE SD download Sheet'!N20=""),"",'PASTE SD download Sheet'!N20)</f>
        <v>40</v>
      </c>
      <c r="O21" s="221">
        <f t="shared" si="25"/>
        <v>29</v>
      </c>
      <c r="P21" s="221">
        <f t="shared" si="26"/>
        <v>47</v>
      </c>
      <c r="Q21" s="222">
        <v>70</v>
      </c>
      <c r="R21" s="221">
        <f t="shared" si="55"/>
        <v>21</v>
      </c>
      <c r="S21" s="221">
        <f t="shared" si="28"/>
        <v>68</v>
      </c>
      <c r="T21" s="223">
        <f>IF(AND('PASTE SD download Sheet'!T20=""),"",'PASTE SD download Sheet'!T20)</f>
        <v>9</v>
      </c>
      <c r="U21" s="223">
        <f>IF(AND('PASTE SD download Sheet'!U20=""),"",'PASTE SD download Sheet'!U20)</f>
        <v>8</v>
      </c>
      <c r="V21" s="223">
        <f>IF(AND('PASTE SD download Sheet'!V20=""),"",'PASTE SD download Sheet'!V20)</f>
        <v>4</v>
      </c>
      <c r="W21" s="223">
        <f t="shared" si="29"/>
        <v>14</v>
      </c>
      <c r="X21" s="223">
        <f>IF(AND('PASTE SD download Sheet'!X20=""),"",'PASTE SD download Sheet'!X20)</f>
        <v>48</v>
      </c>
      <c r="Y21" s="223">
        <f t="shared" si="30"/>
        <v>35</v>
      </c>
      <c r="Z21" s="223">
        <f t="shared" si="31"/>
        <v>49</v>
      </c>
      <c r="AA21" s="224">
        <v>94</v>
      </c>
      <c r="AB21" s="223">
        <f t="shared" si="32"/>
        <v>29</v>
      </c>
      <c r="AC21" s="223">
        <f t="shared" si="33"/>
        <v>78</v>
      </c>
      <c r="AD21" s="237">
        <v>5</v>
      </c>
      <c r="AE21" s="237" t="str">
        <f t="shared" si="34"/>
        <v>Punjabi</v>
      </c>
      <c r="AF21" s="225">
        <f>IF(AND('PASTE SD download Sheet'!AD20=""),"",'PASTE SD download Sheet'!AD20)</f>
        <v>9</v>
      </c>
      <c r="AG21" s="225">
        <f>IF(AND('PASTE SD download Sheet'!AE20=""),"",'PASTE SD download Sheet'!AE20)</f>
        <v>9</v>
      </c>
      <c r="AH21" s="225">
        <f>IF(AND('PASTE SD download Sheet'!AF20=""),"",'PASTE SD download Sheet'!AF20)</f>
        <v>9</v>
      </c>
      <c r="AI21" s="225">
        <f t="shared" si="35"/>
        <v>18</v>
      </c>
      <c r="AJ21" s="225">
        <f>IF(AND('PASTE SD download Sheet'!AH20=""),"",'PASTE SD download Sheet'!AH20)</f>
        <v>43</v>
      </c>
      <c r="AK21" s="225">
        <f t="shared" si="36"/>
        <v>31</v>
      </c>
      <c r="AL21" s="225">
        <f t="shared" si="37"/>
        <v>49</v>
      </c>
      <c r="AM21" s="224">
        <v>78</v>
      </c>
      <c r="AN21" s="225">
        <f t="shared" si="38"/>
        <v>24</v>
      </c>
      <c r="AO21" s="225">
        <f t="shared" si="39"/>
        <v>73</v>
      </c>
      <c r="AP21" s="226">
        <f>IF(AND('PASTE SD download Sheet'!AN20=""),"",'PASTE SD download Sheet'!AN20)</f>
        <v>9</v>
      </c>
      <c r="AQ21" s="226">
        <f>IF(AND('PASTE SD download Sheet'!AO20=""),"",'PASTE SD download Sheet'!AO20)</f>
        <v>8</v>
      </c>
      <c r="AR21" s="226">
        <f>IF(AND('PASTE SD download Sheet'!AP20=""),"",'PASTE SD download Sheet'!AP20)</f>
        <v>7</v>
      </c>
      <c r="AS21" s="226">
        <f t="shared" si="40"/>
        <v>16</v>
      </c>
      <c r="AT21" s="226">
        <f>IF(AND('PASTE SD download Sheet'!AR20=""),"",'PASTE SD download Sheet'!AR20)</f>
        <v>39</v>
      </c>
      <c r="AU21" s="226">
        <f t="shared" si="41"/>
        <v>28</v>
      </c>
      <c r="AV21" s="226">
        <f t="shared" si="42"/>
        <v>44</v>
      </c>
      <c r="AW21" s="224">
        <v>99</v>
      </c>
      <c r="AX21" s="226">
        <f t="shared" si="43"/>
        <v>30</v>
      </c>
      <c r="AY21" s="226">
        <f t="shared" si="44"/>
        <v>74</v>
      </c>
      <c r="AZ21" s="227">
        <f>IF(AND('PASTE SD download Sheet'!AX20=""),"",'PASTE SD download Sheet'!AX20)</f>
        <v>9</v>
      </c>
      <c r="BA21" s="227">
        <f>IF(AND('PASTE SD download Sheet'!AY20=""),"",'PASTE SD download Sheet'!AY20)</f>
        <v>10</v>
      </c>
      <c r="BB21" s="227">
        <f>IF(AND('PASTE SD download Sheet'!AZ20=""),"",'PASTE SD download Sheet'!AZ20)</f>
        <v>10</v>
      </c>
      <c r="BC21" s="227">
        <f t="shared" si="45"/>
        <v>20</v>
      </c>
      <c r="BD21" s="227">
        <f>IF(AND('PASTE SD download Sheet'!BB20=""),"",'PASTE SD download Sheet'!BB20)</f>
        <v>48</v>
      </c>
      <c r="BE21" s="227">
        <f t="shared" si="46"/>
        <v>35</v>
      </c>
      <c r="BF21" s="227">
        <f t="shared" si="47"/>
        <v>55</v>
      </c>
      <c r="BG21" s="224">
        <v>100</v>
      </c>
      <c r="BH21" s="227">
        <f t="shared" si="48"/>
        <v>30</v>
      </c>
      <c r="BI21" s="227">
        <f t="shared" si="49"/>
        <v>85</v>
      </c>
      <c r="BJ21" s="257"/>
      <c r="BK21" s="257"/>
      <c r="BL21" s="257"/>
      <c r="BM21" s="257"/>
      <c r="BN21" s="228">
        <f>IF(AND('PASTE SD download Sheet'!BH20=""),"",'PASTE SD download Sheet'!BH20)</f>
        <v>8</v>
      </c>
      <c r="BO21" s="228">
        <f>IF(AND('PASTE SD download Sheet'!BI20=""),"",'PASTE SD download Sheet'!BI20)</f>
        <v>9</v>
      </c>
      <c r="BP21" s="228">
        <f>IF(AND('PASTE SD download Sheet'!BJ20=""),"",'PASTE SD download Sheet'!BJ20)</f>
        <v>8</v>
      </c>
      <c r="BQ21" s="228">
        <f t="shared" si="50"/>
        <v>17</v>
      </c>
      <c r="BR21" s="228">
        <f>IF(AND('PASTE SD download Sheet'!BL20=""),"",'PASTE SD download Sheet'!BL20)</f>
        <v>45</v>
      </c>
      <c r="BS21" s="228">
        <f t="shared" si="51"/>
        <v>33</v>
      </c>
      <c r="BT21" s="228">
        <f t="shared" si="52"/>
        <v>50</v>
      </c>
      <c r="BU21" s="224">
        <v>90</v>
      </c>
      <c r="BV21" s="228">
        <f t="shared" si="53"/>
        <v>27</v>
      </c>
      <c r="BW21" s="228">
        <f t="shared" si="54"/>
        <v>77</v>
      </c>
      <c r="BX21" s="5">
        <f t="shared" si="23"/>
        <v>455</v>
      </c>
      <c r="BY21" s="206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  <c r="CN21" s="206"/>
      <c r="CO21" s="206"/>
      <c r="CP21" s="205"/>
      <c r="CQ21" s="204"/>
    </row>
    <row r="22" spans="1:95" s="2" customFormat="1" ht="17.25">
      <c r="A22" s="219">
        <f>IF(AND('PASTE SD download Sheet'!A21=""),"",'PASTE SD download Sheet'!A21)</f>
        <v>19</v>
      </c>
      <c r="B22" s="219" t="str">
        <f>IF(AND('PASTE SD download Sheet'!B21=""),"",'PASTE SD download Sheet'!B21)</f>
        <v>OBC</v>
      </c>
      <c r="C22" s="219" t="str">
        <f>IF(AND('PASTE SD download Sheet'!C21=""),"",'PASTE SD download Sheet'!C21)</f>
        <v>Boy</v>
      </c>
      <c r="D22" s="220">
        <f>IF(AND('PASTE SD download Sheet'!D21=""),"",VALUE('PASTE SD download Sheet'!D21))</f>
        <v>921</v>
      </c>
      <c r="E22" s="219">
        <f>IF(AND('PASTE SD download Sheet'!E21=""),"",'PASTE SD download Sheet'!E21)</f>
        <v>230</v>
      </c>
      <c r="F22" s="234" t="str">
        <f>IF(AND('PASTE SD download Sheet'!F21=""),"",'PASTE SD download Sheet'!F21)</f>
        <v>17-09-2004</v>
      </c>
      <c r="G22" s="233" t="str">
        <f>IF(AND('PASTE SD download Sheet'!G21=""),"",UPPER('PASTE SD download Sheet'!G21))</f>
        <v>UDAYRAJ</v>
      </c>
      <c r="H22" s="233" t="str">
        <f>IF(AND('PASTE SD download Sheet'!H21=""),"",UPPER('PASTE SD download Sheet'!H21))</f>
        <v>SANTOSH DAS</v>
      </c>
      <c r="I22" s="233" t="str">
        <f>IF(AND('PASTE SD download Sheet'!I21=""),"",UPPER('PASTE SD download Sheet'!I21))</f>
        <v>MANJU DEVI</v>
      </c>
      <c r="J22" s="221">
        <f>IF(AND('PASTE SD download Sheet'!J21=""),"",'PASTE SD download Sheet'!J21)</f>
        <v>9</v>
      </c>
      <c r="K22" s="221">
        <f>IF(AND('PASTE SD download Sheet'!K21=""),"",'PASTE SD download Sheet'!K21)</f>
        <v>6</v>
      </c>
      <c r="L22" s="221">
        <f>IF(AND('PASTE SD download Sheet'!L21=""),"",'PASTE SD download Sheet'!L21)</f>
        <v>8</v>
      </c>
      <c r="M22" s="221">
        <f t="shared" si="24"/>
        <v>16</v>
      </c>
      <c r="N22" s="221">
        <f>IF(AND('PASTE SD download Sheet'!N21=""),"",'PASTE SD download Sheet'!N21)</f>
        <v>36</v>
      </c>
      <c r="O22" s="221">
        <f t="shared" si="25"/>
        <v>26</v>
      </c>
      <c r="P22" s="221">
        <f t="shared" si="26"/>
        <v>42</v>
      </c>
      <c r="Q22" s="222">
        <v>90</v>
      </c>
      <c r="R22" s="221">
        <f t="shared" si="55"/>
        <v>27</v>
      </c>
      <c r="S22" s="221">
        <f t="shared" si="28"/>
        <v>69</v>
      </c>
      <c r="T22" s="223">
        <f>IF(AND('PASTE SD download Sheet'!T21=""),"",'PASTE SD download Sheet'!T21)</f>
        <v>9</v>
      </c>
      <c r="U22" s="223">
        <f>IF(AND('PASTE SD download Sheet'!U21=""),"",'PASTE SD download Sheet'!U21)</f>
        <v>6</v>
      </c>
      <c r="V22" s="223">
        <f>IF(AND('PASTE SD download Sheet'!V21=""),"",'PASTE SD download Sheet'!V21)</f>
        <v>7</v>
      </c>
      <c r="W22" s="223">
        <f t="shared" si="29"/>
        <v>15</v>
      </c>
      <c r="X22" s="223">
        <f>IF(AND('PASTE SD download Sheet'!X21=""),"",'PASTE SD download Sheet'!X21)</f>
        <v>40</v>
      </c>
      <c r="Y22" s="223">
        <f t="shared" si="30"/>
        <v>29</v>
      </c>
      <c r="Z22" s="223">
        <f t="shared" si="31"/>
        <v>44</v>
      </c>
      <c r="AA22" s="224">
        <v>96</v>
      </c>
      <c r="AB22" s="223">
        <f t="shared" si="32"/>
        <v>29</v>
      </c>
      <c r="AC22" s="223">
        <f t="shared" si="33"/>
        <v>73</v>
      </c>
      <c r="AD22" s="237">
        <v>5</v>
      </c>
      <c r="AE22" s="237" t="str">
        <f t="shared" si="34"/>
        <v>Punjabi</v>
      </c>
      <c r="AF22" s="225">
        <f>IF(AND('PASTE SD download Sheet'!AD21=""),"",'PASTE SD download Sheet'!AD21)</f>
        <v>7</v>
      </c>
      <c r="AG22" s="225">
        <f>IF(AND('PASTE SD download Sheet'!AE21=""),"",'PASTE SD download Sheet'!AE21)</f>
        <v>5</v>
      </c>
      <c r="AH22" s="225">
        <f>IF(AND('PASTE SD download Sheet'!AF21=""),"",'PASTE SD download Sheet'!AF21)</f>
        <v>7</v>
      </c>
      <c r="AI22" s="225">
        <f t="shared" si="35"/>
        <v>13</v>
      </c>
      <c r="AJ22" s="225">
        <f>IF(AND('PASTE SD download Sheet'!AH21=""),"",'PASTE SD download Sheet'!AH21)</f>
        <v>29</v>
      </c>
      <c r="AK22" s="225">
        <f t="shared" si="36"/>
        <v>21</v>
      </c>
      <c r="AL22" s="225">
        <f t="shared" si="37"/>
        <v>34</v>
      </c>
      <c r="AM22" s="224">
        <v>79</v>
      </c>
      <c r="AN22" s="225">
        <f t="shared" si="38"/>
        <v>24</v>
      </c>
      <c r="AO22" s="225">
        <f t="shared" si="39"/>
        <v>58</v>
      </c>
      <c r="AP22" s="226">
        <f>IF(AND('PASTE SD download Sheet'!AN21=""),"",'PASTE SD download Sheet'!AN21)</f>
        <v>6</v>
      </c>
      <c r="AQ22" s="226">
        <f>IF(AND('PASTE SD download Sheet'!AO21=""),"",'PASTE SD download Sheet'!AO21)</f>
        <v>8</v>
      </c>
      <c r="AR22" s="226">
        <f>IF(AND('PASTE SD download Sheet'!AP21=""),"",'PASTE SD download Sheet'!AP21)</f>
        <v>5</v>
      </c>
      <c r="AS22" s="226">
        <f t="shared" si="40"/>
        <v>13</v>
      </c>
      <c r="AT22" s="226">
        <f>IF(AND('PASTE SD download Sheet'!AR21=""),"",'PASTE SD download Sheet'!AR21)</f>
        <v>26</v>
      </c>
      <c r="AU22" s="226">
        <f t="shared" si="41"/>
        <v>19</v>
      </c>
      <c r="AV22" s="226">
        <f t="shared" si="42"/>
        <v>32</v>
      </c>
      <c r="AW22" s="224">
        <v>98</v>
      </c>
      <c r="AX22" s="226">
        <f t="shared" si="43"/>
        <v>30</v>
      </c>
      <c r="AY22" s="226">
        <f t="shared" si="44"/>
        <v>62</v>
      </c>
      <c r="AZ22" s="227">
        <f>IF(AND('PASTE SD download Sheet'!AX21=""),"",'PASTE SD download Sheet'!AX21)</f>
        <v>5</v>
      </c>
      <c r="BA22" s="227">
        <f>IF(AND('PASTE SD download Sheet'!AY21=""),"",'PASTE SD download Sheet'!AY21)</f>
        <v>10</v>
      </c>
      <c r="BB22" s="227">
        <f>IF(AND('PASTE SD download Sheet'!AZ21=""),"",'PASTE SD download Sheet'!AZ21)</f>
        <v>10</v>
      </c>
      <c r="BC22" s="227">
        <f t="shared" si="45"/>
        <v>17</v>
      </c>
      <c r="BD22" s="227">
        <f>IF(AND('PASTE SD download Sheet'!BB21=""),"",'PASTE SD download Sheet'!BB21)</f>
        <v>47</v>
      </c>
      <c r="BE22" s="227">
        <f t="shared" si="46"/>
        <v>34</v>
      </c>
      <c r="BF22" s="227">
        <f t="shared" si="47"/>
        <v>51</v>
      </c>
      <c r="BG22" s="224">
        <v>100</v>
      </c>
      <c r="BH22" s="227">
        <f t="shared" si="48"/>
        <v>30</v>
      </c>
      <c r="BI22" s="227">
        <f t="shared" si="49"/>
        <v>81</v>
      </c>
      <c r="BJ22" s="257"/>
      <c r="BK22" s="257"/>
      <c r="BL22" s="257"/>
      <c r="BM22" s="257"/>
      <c r="BN22" s="228">
        <f>IF(AND('PASTE SD download Sheet'!BH21=""),"",'PASTE SD download Sheet'!BH21)</f>
        <v>5</v>
      </c>
      <c r="BO22" s="228">
        <f>IF(AND('PASTE SD download Sheet'!BI21=""),"",'PASTE SD download Sheet'!BI21)</f>
        <v>8</v>
      </c>
      <c r="BP22" s="228">
        <f>IF(AND('PASTE SD download Sheet'!BJ21=""),"",'PASTE SD download Sheet'!BJ21)</f>
        <v>8</v>
      </c>
      <c r="BQ22" s="228">
        <f t="shared" si="50"/>
        <v>14</v>
      </c>
      <c r="BR22" s="228">
        <f>IF(AND('PASTE SD download Sheet'!BL21=""),"",'PASTE SD download Sheet'!BL21)</f>
        <v>39</v>
      </c>
      <c r="BS22" s="228">
        <f t="shared" si="51"/>
        <v>28</v>
      </c>
      <c r="BT22" s="228">
        <f t="shared" si="52"/>
        <v>42</v>
      </c>
      <c r="BU22" s="224">
        <v>90</v>
      </c>
      <c r="BV22" s="228">
        <f t="shared" si="53"/>
        <v>27</v>
      </c>
      <c r="BW22" s="228">
        <f t="shared" si="54"/>
        <v>69</v>
      </c>
      <c r="BX22" s="5">
        <f t="shared" si="23"/>
        <v>412</v>
      </c>
      <c r="BY22" s="206"/>
      <c r="BZ22" s="206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6"/>
      <c r="CM22" s="206"/>
      <c r="CN22" s="206"/>
      <c r="CO22" s="206"/>
      <c r="CP22" s="205"/>
      <c r="CQ22" s="204"/>
    </row>
    <row r="23" spans="1:95" s="2" customFormat="1" ht="17.25">
      <c r="A23" s="219">
        <f>IF(AND('PASTE SD download Sheet'!A22=""),"",'PASTE SD download Sheet'!A22)</f>
        <v>20</v>
      </c>
      <c r="B23" s="219" t="str">
        <f>IF(AND('PASTE SD download Sheet'!B22=""),"",'PASTE SD download Sheet'!B22)</f>
        <v>SC</v>
      </c>
      <c r="C23" s="219" t="str">
        <f>IF(AND('PASTE SD download Sheet'!C22=""),"",'PASTE SD download Sheet'!C22)</f>
        <v>Boy</v>
      </c>
      <c r="D23" s="220">
        <f>IF(AND('PASTE SD download Sheet'!D22=""),"",VALUE('PASTE SD download Sheet'!D22))</f>
        <v>923</v>
      </c>
      <c r="E23" s="219">
        <f>IF(AND('PASTE SD download Sheet'!E22=""),"",'PASTE SD download Sheet'!E22)</f>
        <v>351</v>
      </c>
      <c r="F23" s="234" t="str">
        <f>IF(AND('PASTE SD download Sheet'!F22=""),"",'PASTE SD download Sheet'!F22)</f>
        <v>04-07-2005</v>
      </c>
      <c r="G23" s="233" t="str">
        <f>IF(AND('PASTE SD download Sheet'!G22=""),"",UPPER('PASTE SD download Sheet'!G22))</f>
        <v>VISHAL RATHORE</v>
      </c>
      <c r="H23" s="233" t="str">
        <f>IF(AND('PASTE SD download Sheet'!H22=""),"",UPPER('PASTE SD download Sheet'!H22))</f>
        <v>BABU LAL</v>
      </c>
      <c r="I23" s="233" t="str">
        <f>IF(AND('PASTE SD download Sheet'!I22=""),"",UPPER('PASTE SD download Sheet'!I22))</f>
        <v>SANTOSH</v>
      </c>
      <c r="J23" s="221">
        <f>IF(AND('PASTE SD download Sheet'!J22=""),"",'PASTE SD download Sheet'!J22)</f>
        <v>5</v>
      </c>
      <c r="K23" s="221">
        <f>IF(AND('PASTE SD download Sheet'!K22=""),"",'PASTE SD download Sheet'!K22)</f>
        <v>4</v>
      </c>
      <c r="L23" s="221">
        <f>IF(AND('PASTE SD download Sheet'!L22=""),"",'PASTE SD download Sheet'!L22)</f>
        <v>4</v>
      </c>
      <c r="M23" s="221">
        <f t="shared" si="24"/>
        <v>9</v>
      </c>
      <c r="N23" s="221">
        <f>IF(AND('PASTE SD download Sheet'!N22=""),"",'PASTE SD download Sheet'!N22)</f>
        <v>16</v>
      </c>
      <c r="O23" s="221">
        <f t="shared" si="25"/>
        <v>12</v>
      </c>
      <c r="P23" s="221">
        <f t="shared" si="26"/>
        <v>21</v>
      </c>
      <c r="Q23" s="222">
        <v>90</v>
      </c>
      <c r="R23" s="221">
        <f t="shared" si="55"/>
        <v>27</v>
      </c>
      <c r="S23" s="221">
        <f t="shared" si="28"/>
        <v>48</v>
      </c>
      <c r="T23" s="223">
        <f>IF(AND('PASTE SD download Sheet'!T22=""),"",'PASTE SD download Sheet'!T22)</f>
        <v>6</v>
      </c>
      <c r="U23" s="223">
        <f>IF(AND('PASTE SD download Sheet'!U22=""),"",'PASTE SD download Sheet'!U22)</f>
        <v>5</v>
      </c>
      <c r="V23" s="223">
        <f>IF(AND('PASTE SD download Sheet'!V22=""),"",'PASTE SD download Sheet'!V22)</f>
        <v>7</v>
      </c>
      <c r="W23" s="223">
        <f t="shared" si="29"/>
        <v>12</v>
      </c>
      <c r="X23" s="223">
        <f>IF(AND('PASTE SD download Sheet'!X22=""),"",'PASTE SD download Sheet'!X22)</f>
        <v>28</v>
      </c>
      <c r="Y23" s="223">
        <f t="shared" si="30"/>
        <v>20</v>
      </c>
      <c r="Z23" s="223">
        <f t="shared" si="31"/>
        <v>32</v>
      </c>
      <c r="AA23" s="224">
        <v>98</v>
      </c>
      <c r="AB23" s="223">
        <f t="shared" si="32"/>
        <v>30</v>
      </c>
      <c r="AC23" s="223">
        <f t="shared" si="33"/>
        <v>62</v>
      </c>
      <c r="AD23" s="237">
        <v>5</v>
      </c>
      <c r="AE23" s="237" t="str">
        <f t="shared" si="34"/>
        <v>Punjabi</v>
      </c>
      <c r="AF23" s="225">
        <f>IF(AND('PASTE SD download Sheet'!AD22=""),"",'PASTE SD download Sheet'!AD22)</f>
        <v>4</v>
      </c>
      <c r="AG23" s="225">
        <f>IF(AND('PASTE SD download Sheet'!AE22=""),"",'PASTE SD download Sheet'!AE22)</f>
        <v>4</v>
      </c>
      <c r="AH23" s="225">
        <f>IF(AND('PASTE SD download Sheet'!AF22=""),"",'PASTE SD download Sheet'!AF22)</f>
        <v>3</v>
      </c>
      <c r="AI23" s="225">
        <f t="shared" si="35"/>
        <v>8</v>
      </c>
      <c r="AJ23" s="225">
        <f>IF(AND('PASTE SD download Sheet'!AH22=""),"",'PASTE SD download Sheet'!AH22)</f>
        <v>27</v>
      </c>
      <c r="AK23" s="225">
        <f t="shared" si="36"/>
        <v>20</v>
      </c>
      <c r="AL23" s="225">
        <f t="shared" si="37"/>
        <v>28</v>
      </c>
      <c r="AM23" s="224">
        <v>80</v>
      </c>
      <c r="AN23" s="225">
        <f t="shared" si="38"/>
        <v>24</v>
      </c>
      <c r="AO23" s="225">
        <f t="shared" si="39"/>
        <v>52</v>
      </c>
      <c r="AP23" s="226">
        <f>IF(AND('PASTE SD download Sheet'!AN22=""),"",'PASTE SD download Sheet'!AN22)</f>
        <v>3</v>
      </c>
      <c r="AQ23" s="226">
        <f>IF(AND('PASTE SD download Sheet'!AO22=""),"",'PASTE SD download Sheet'!AO22)</f>
        <v>0</v>
      </c>
      <c r="AR23" s="226">
        <f>IF(AND('PASTE SD download Sheet'!AP22=""),"",'PASTE SD download Sheet'!AP22)</f>
        <v>6</v>
      </c>
      <c r="AS23" s="226">
        <f t="shared" si="40"/>
        <v>6</v>
      </c>
      <c r="AT23" s="226">
        <f>IF(AND('PASTE SD download Sheet'!AR22=""),"",'PASTE SD download Sheet'!AR22)</f>
        <v>15</v>
      </c>
      <c r="AU23" s="226">
        <f t="shared" si="41"/>
        <v>11</v>
      </c>
      <c r="AV23" s="226">
        <f t="shared" si="42"/>
        <v>17</v>
      </c>
      <c r="AW23" s="224">
        <v>97</v>
      </c>
      <c r="AX23" s="226">
        <f t="shared" si="43"/>
        <v>30</v>
      </c>
      <c r="AY23" s="226">
        <f t="shared" si="44"/>
        <v>47</v>
      </c>
      <c r="AZ23" s="227">
        <f>IF(AND('PASTE SD download Sheet'!AX22=""),"",'PASTE SD download Sheet'!AX22)</f>
        <v>3</v>
      </c>
      <c r="BA23" s="227">
        <f>IF(AND('PASTE SD download Sheet'!AY22=""),"",'PASTE SD download Sheet'!AY22)</f>
        <v>6</v>
      </c>
      <c r="BB23" s="227">
        <f>IF(AND('PASTE SD download Sheet'!AZ22=""),"",'PASTE SD download Sheet'!AZ22)</f>
        <v>6</v>
      </c>
      <c r="BC23" s="227">
        <f t="shared" si="45"/>
        <v>10</v>
      </c>
      <c r="BD23" s="227">
        <f>IF(AND('PASTE SD download Sheet'!BB22=""),"",'PASTE SD download Sheet'!BB22)</f>
        <v>15</v>
      </c>
      <c r="BE23" s="227">
        <f t="shared" si="46"/>
        <v>11</v>
      </c>
      <c r="BF23" s="227">
        <f t="shared" si="47"/>
        <v>21</v>
      </c>
      <c r="BG23" s="224">
        <v>100</v>
      </c>
      <c r="BH23" s="227">
        <f t="shared" si="48"/>
        <v>30</v>
      </c>
      <c r="BI23" s="227">
        <f t="shared" si="49"/>
        <v>51</v>
      </c>
      <c r="BJ23" s="257"/>
      <c r="BK23" s="257"/>
      <c r="BL23" s="257"/>
      <c r="BM23" s="257"/>
      <c r="BN23" s="228">
        <f>IF(AND('PASTE SD download Sheet'!BH22=""),"",'PASTE SD download Sheet'!BH22)</f>
        <v>2</v>
      </c>
      <c r="BO23" s="228">
        <f>IF(AND('PASTE SD download Sheet'!BI22=""),"",'PASTE SD download Sheet'!BI22)</f>
        <v>4</v>
      </c>
      <c r="BP23" s="228">
        <f>IF(AND('PASTE SD download Sheet'!BJ22=""),"",'PASTE SD download Sheet'!BJ22)</f>
        <v>6</v>
      </c>
      <c r="BQ23" s="228">
        <f t="shared" si="50"/>
        <v>8</v>
      </c>
      <c r="BR23" s="228">
        <f>IF(AND('PASTE SD download Sheet'!BL22=""),"",'PASTE SD download Sheet'!BL22)</f>
        <v>18</v>
      </c>
      <c r="BS23" s="228">
        <f t="shared" si="51"/>
        <v>13</v>
      </c>
      <c r="BT23" s="228">
        <f t="shared" si="52"/>
        <v>21</v>
      </c>
      <c r="BU23" s="224">
        <v>90</v>
      </c>
      <c r="BV23" s="228">
        <f t="shared" si="53"/>
        <v>27</v>
      </c>
      <c r="BW23" s="228">
        <f t="shared" si="54"/>
        <v>48</v>
      </c>
      <c r="BX23" s="5">
        <f t="shared" si="23"/>
        <v>308</v>
      </c>
      <c r="BY23" s="206"/>
      <c r="BZ23" s="206"/>
      <c r="CA23" s="206"/>
      <c r="CB23" s="206"/>
      <c r="CC23" s="206"/>
      <c r="CD23" s="206"/>
      <c r="CE23" s="206"/>
      <c r="CF23" s="206"/>
      <c r="CG23" s="206"/>
      <c r="CH23" s="206"/>
      <c r="CI23" s="206"/>
      <c r="CJ23" s="206"/>
      <c r="CK23" s="206"/>
      <c r="CL23" s="206"/>
      <c r="CM23" s="206"/>
      <c r="CN23" s="206"/>
      <c r="CO23" s="206"/>
      <c r="CP23" s="205"/>
      <c r="CQ23" s="204"/>
    </row>
    <row r="24" spans="1:95" s="2" customFormat="1" ht="17.25">
      <c r="A24" s="219">
        <f>IF(AND('PASTE SD download Sheet'!A23=""),"",'PASTE SD download Sheet'!A23)</f>
        <v>21</v>
      </c>
      <c r="B24" s="219" t="str">
        <f>IF(AND('PASTE SD download Sheet'!B23=""),"",'PASTE SD download Sheet'!B23)</f>
        <v>OBC</v>
      </c>
      <c r="C24" s="219" t="str">
        <f>IF(AND('PASTE SD download Sheet'!C23=""),"",'PASTE SD download Sheet'!C23)</f>
        <v>Girl</v>
      </c>
      <c r="D24" s="220">
        <f>IF(AND('PASTE SD download Sheet'!D23=""),"",VALUE('PASTE SD download Sheet'!D23))</f>
        <v>924</v>
      </c>
      <c r="E24" s="219">
        <f>IF(AND('PASTE SD download Sheet'!E23=""),"",'PASTE SD download Sheet'!E23)</f>
        <v>171</v>
      </c>
      <c r="F24" s="234" t="str">
        <f>IF(AND('PASTE SD download Sheet'!F23=""),"",'PASTE SD download Sheet'!F23)</f>
        <v>25-12-2004</v>
      </c>
      <c r="G24" s="233" t="str">
        <f>IF(AND('PASTE SD download Sheet'!G23=""),"",UPPER('PASTE SD download Sheet'!G23))</f>
        <v xml:space="preserve">YASHODA </v>
      </c>
      <c r="H24" s="233" t="str">
        <f>IF(AND('PASTE SD download Sheet'!H23=""),"",UPPER('PASTE SD download Sheet'!H23))</f>
        <v>MANGI LAL</v>
      </c>
      <c r="I24" s="233" t="str">
        <f>IF(AND('PASTE SD download Sheet'!I23=""),"",UPPER('PASTE SD download Sheet'!I23))</f>
        <v>PYARI DEVI</v>
      </c>
      <c r="J24" s="221">
        <f>IF(AND('PASTE SD download Sheet'!J23=""),"",'PASTE SD download Sheet'!J23)</f>
        <v>7</v>
      </c>
      <c r="K24" s="221">
        <f>IF(AND('PASTE SD download Sheet'!K23=""),"",'PASTE SD download Sheet'!K23)</f>
        <v>5</v>
      </c>
      <c r="L24" s="221">
        <f>IF(AND('PASTE SD download Sheet'!L23=""),"",'PASTE SD download Sheet'!L23)</f>
        <v>6</v>
      </c>
      <c r="M24" s="221">
        <f t="shared" si="24"/>
        <v>12</v>
      </c>
      <c r="N24" s="221">
        <f>IF(AND('PASTE SD download Sheet'!N23=""),"",'PASTE SD download Sheet'!N23)</f>
        <v>40</v>
      </c>
      <c r="O24" s="221">
        <f t="shared" si="25"/>
        <v>29</v>
      </c>
      <c r="P24" s="221">
        <f t="shared" si="26"/>
        <v>41</v>
      </c>
      <c r="Q24" s="222">
        <v>90</v>
      </c>
      <c r="R24" s="221">
        <f t="shared" si="55"/>
        <v>27</v>
      </c>
      <c r="S24" s="221">
        <f t="shared" si="28"/>
        <v>68</v>
      </c>
      <c r="T24" s="223">
        <f>IF(AND('PASTE SD download Sheet'!T23=""),"",'PASTE SD download Sheet'!T23)</f>
        <v>8</v>
      </c>
      <c r="U24" s="223">
        <f>IF(AND('PASTE SD download Sheet'!U23=""),"",'PASTE SD download Sheet'!U23)</f>
        <v>9</v>
      </c>
      <c r="V24" s="223">
        <f>IF(AND('PASTE SD download Sheet'!V23=""),"",'PASTE SD download Sheet'!V23)</f>
        <v>9</v>
      </c>
      <c r="W24" s="223">
        <f t="shared" si="29"/>
        <v>18</v>
      </c>
      <c r="X24" s="223">
        <f>IF(AND('PASTE SD download Sheet'!X23=""),"",'PASTE SD download Sheet'!X23)</f>
        <v>55</v>
      </c>
      <c r="Y24" s="223">
        <f t="shared" si="30"/>
        <v>40</v>
      </c>
      <c r="Z24" s="223">
        <f t="shared" si="31"/>
        <v>58</v>
      </c>
      <c r="AA24" s="224">
        <v>97</v>
      </c>
      <c r="AB24" s="223">
        <f t="shared" si="32"/>
        <v>30</v>
      </c>
      <c r="AC24" s="223">
        <f t="shared" si="33"/>
        <v>88</v>
      </c>
      <c r="AD24" s="237">
        <v>5</v>
      </c>
      <c r="AE24" s="237" t="str">
        <f t="shared" si="34"/>
        <v>Punjabi</v>
      </c>
      <c r="AF24" s="225">
        <f>IF(AND('PASTE SD download Sheet'!AD23=""),"",'PASTE SD download Sheet'!AD23)</f>
        <v>8</v>
      </c>
      <c r="AG24" s="225">
        <f>IF(AND('PASTE SD download Sheet'!AE23=""),"",'PASTE SD download Sheet'!AE23)</f>
        <v>6</v>
      </c>
      <c r="AH24" s="225">
        <f>IF(AND('PASTE SD download Sheet'!AF23=""),"",'PASTE SD download Sheet'!AF23)</f>
        <v>7</v>
      </c>
      <c r="AI24" s="225">
        <f t="shared" si="35"/>
        <v>14</v>
      </c>
      <c r="AJ24" s="225">
        <f>IF(AND('PASTE SD download Sheet'!AH23=""),"",'PASTE SD download Sheet'!AH23)</f>
        <v>34</v>
      </c>
      <c r="AK24" s="225">
        <f t="shared" si="36"/>
        <v>25</v>
      </c>
      <c r="AL24" s="225">
        <f t="shared" si="37"/>
        <v>39</v>
      </c>
      <c r="AM24" s="224">
        <v>81</v>
      </c>
      <c r="AN24" s="225">
        <f t="shared" si="38"/>
        <v>25</v>
      </c>
      <c r="AO24" s="225">
        <f t="shared" si="39"/>
        <v>64</v>
      </c>
      <c r="AP24" s="226">
        <f>IF(AND('PASTE SD download Sheet'!AN23=""),"",'PASTE SD download Sheet'!AN23)</f>
        <v>8</v>
      </c>
      <c r="AQ24" s="226">
        <f>IF(AND('PASTE SD download Sheet'!AO23=""),"",'PASTE SD download Sheet'!AO23)</f>
        <v>4</v>
      </c>
      <c r="AR24" s="226">
        <f>IF(AND('PASTE SD download Sheet'!AP23=""),"",'PASTE SD download Sheet'!AP23)</f>
        <v>6</v>
      </c>
      <c r="AS24" s="226">
        <f t="shared" si="40"/>
        <v>12</v>
      </c>
      <c r="AT24" s="226">
        <f>IF(AND('PASTE SD download Sheet'!AR23=""),"",'PASTE SD download Sheet'!AR23)</f>
        <v>29</v>
      </c>
      <c r="AU24" s="226">
        <f t="shared" si="41"/>
        <v>21</v>
      </c>
      <c r="AV24" s="226">
        <f t="shared" si="42"/>
        <v>33</v>
      </c>
      <c r="AW24" s="224">
        <v>96</v>
      </c>
      <c r="AX24" s="226">
        <f t="shared" si="43"/>
        <v>29</v>
      </c>
      <c r="AY24" s="226">
        <f t="shared" si="44"/>
        <v>62</v>
      </c>
      <c r="AZ24" s="227">
        <f>IF(AND('PASTE SD download Sheet'!AX23=""),"",'PASTE SD download Sheet'!AX23)</f>
        <v>7</v>
      </c>
      <c r="BA24" s="227">
        <f>IF(AND('PASTE SD download Sheet'!AY23=""),"",'PASTE SD download Sheet'!AY23)</f>
        <v>9</v>
      </c>
      <c r="BB24" s="227">
        <f>IF(AND('PASTE SD download Sheet'!AZ23=""),"",'PASTE SD download Sheet'!AZ23)</f>
        <v>9</v>
      </c>
      <c r="BC24" s="227">
        <f t="shared" si="45"/>
        <v>17</v>
      </c>
      <c r="BD24" s="227">
        <f>IF(AND('PASTE SD download Sheet'!BB23=""),"",'PASTE SD download Sheet'!BB23)</f>
        <v>34</v>
      </c>
      <c r="BE24" s="227">
        <f t="shared" si="46"/>
        <v>25</v>
      </c>
      <c r="BF24" s="227">
        <f t="shared" si="47"/>
        <v>42</v>
      </c>
      <c r="BG24" s="224">
        <v>100</v>
      </c>
      <c r="BH24" s="227">
        <f t="shared" si="48"/>
        <v>30</v>
      </c>
      <c r="BI24" s="227">
        <f t="shared" si="49"/>
        <v>72</v>
      </c>
      <c r="BJ24" s="257"/>
      <c r="BK24" s="257"/>
      <c r="BL24" s="257"/>
      <c r="BM24" s="257"/>
      <c r="BN24" s="228">
        <f>IF(AND('PASTE SD download Sheet'!BH23=""),"",'PASTE SD download Sheet'!BH23)</f>
        <v>3</v>
      </c>
      <c r="BO24" s="228">
        <f>IF(AND('PASTE SD download Sheet'!BI23=""),"",'PASTE SD download Sheet'!BI23)</f>
        <v>4</v>
      </c>
      <c r="BP24" s="228">
        <f>IF(AND('PASTE SD download Sheet'!BJ23=""),"",'PASTE SD download Sheet'!BJ23)</f>
        <v>5</v>
      </c>
      <c r="BQ24" s="228">
        <f t="shared" si="50"/>
        <v>8</v>
      </c>
      <c r="BR24" s="228">
        <f>IF(AND('PASTE SD download Sheet'!BL23=""),"",'PASTE SD download Sheet'!BL23)</f>
        <v>19</v>
      </c>
      <c r="BS24" s="228">
        <f t="shared" si="51"/>
        <v>14</v>
      </c>
      <c r="BT24" s="228">
        <f t="shared" si="52"/>
        <v>22</v>
      </c>
      <c r="BU24" s="224">
        <v>90</v>
      </c>
      <c r="BV24" s="228">
        <f t="shared" si="53"/>
        <v>27</v>
      </c>
      <c r="BW24" s="228">
        <f t="shared" si="54"/>
        <v>49</v>
      </c>
      <c r="BX24" s="5">
        <f t="shared" si="23"/>
        <v>403</v>
      </c>
      <c r="BY24" s="206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5"/>
      <c r="CQ24" s="204"/>
    </row>
    <row r="25" spans="1:95" ht="17.25">
      <c r="A25" s="219" t="str">
        <f>IF(AND('PASTE SD download Sheet'!A24=""),"",'PASTE SD download Sheet'!A24)</f>
        <v/>
      </c>
      <c r="B25" s="219" t="str">
        <f>IF(AND('PASTE SD download Sheet'!B24=""),"",'PASTE SD download Sheet'!B24)</f>
        <v/>
      </c>
      <c r="C25" s="219" t="str">
        <f>IF(AND('PASTE SD download Sheet'!C24=""),"",'PASTE SD download Sheet'!C24)</f>
        <v/>
      </c>
      <c r="D25" s="220" t="str">
        <f>IF(AND('PASTE SD download Sheet'!D24=""),"",VALUE('PASTE SD download Sheet'!D24))</f>
        <v/>
      </c>
      <c r="E25" s="219" t="str">
        <f>IF(AND('PASTE SD download Sheet'!E24=""),"",'PASTE SD download Sheet'!E24)</f>
        <v/>
      </c>
      <c r="F25" s="234" t="str">
        <f>IF(AND('PASTE SD download Sheet'!F24=""),"",'PASTE SD download Sheet'!F24)</f>
        <v/>
      </c>
      <c r="G25" s="233" t="str">
        <f>IF(AND('PASTE SD download Sheet'!G24=""),"",UPPER('PASTE SD download Sheet'!G24))</f>
        <v/>
      </c>
      <c r="H25" s="233" t="str">
        <f>IF(AND('PASTE SD download Sheet'!H24=""),"",UPPER('PASTE SD download Sheet'!H24))</f>
        <v/>
      </c>
      <c r="I25" s="233" t="str">
        <f>IF(AND('PASTE SD download Sheet'!I24=""),"",UPPER('PASTE SD download Sheet'!I24))</f>
        <v/>
      </c>
      <c r="J25" s="221" t="str">
        <f>IF(AND('PASTE SD download Sheet'!J24=""),"",'PASTE SD download Sheet'!J24)</f>
        <v/>
      </c>
      <c r="K25" s="221" t="str">
        <f>IF(AND('PASTE SD download Sheet'!K24=""),"",'PASTE SD download Sheet'!K24)</f>
        <v/>
      </c>
      <c r="L25" s="221" t="str">
        <f>IF(AND('PASTE SD download Sheet'!L24=""),"",'PASTE SD download Sheet'!L24)</f>
        <v/>
      </c>
      <c r="M25" s="221">
        <f t="shared" si="24"/>
        <v>0</v>
      </c>
      <c r="N25" s="221" t="str">
        <f>IF(AND('PASTE SD download Sheet'!N24=""),"",'PASTE SD download Sheet'!N24)</f>
        <v/>
      </c>
      <c r="O25" s="221" t="str">
        <f t="shared" si="25"/>
        <v/>
      </c>
      <c r="P25" s="221">
        <f t="shared" si="26"/>
        <v>0</v>
      </c>
      <c r="Q25" s="222"/>
      <c r="R25" s="221" t="str">
        <f t="shared" si="55"/>
        <v/>
      </c>
      <c r="S25" s="221">
        <f t="shared" si="28"/>
        <v>0</v>
      </c>
      <c r="T25" s="223" t="str">
        <f>IF(AND('PASTE SD download Sheet'!T24=""),"",'PASTE SD download Sheet'!T24)</f>
        <v/>
      </c>
      <c r="U25" s="223" t="str">
        <f>IF(AND('PASTE SD download Sheet'!U24=""),"",'PASTE SD download Sheet'!U24)</f>
        <v/>
      </c>
      <c r="V25" s="223" t="str">
        <f>IF(AND('PASTE SD download Sheet'!V24=""),"",'PASTE SD download Sheet'!V24)</f>
        <v/>
      </c>
      <c r="W25" s="223">
        <f t="shared" si="29"/>
        <v>0</v>
      </c>
      <c r="X25" s="223" t="str">
        <f>IF(AND('PASTE SD download Sheet'!X24=""),"",'PASTE SD download Sheet'!X24)</f>
        <v/>
      </c>
      <c r="Y25" s="223" t="str">
        <f t="shared" si="30"/>
        <v/>
      </c>
      <c r="Z25" s="223">
        <f t="shared" si="31"/>
        <v>0</v>
      </c>
      <c r="AA25" s="224"/>
      <c r="AB25" s="223" t="str">
        <f t="shared" si="32"/>
        <v/>
      </c>
      <c r="AC25" s="223">
        <f t="shared" si="33"/>
        <v>0</v>
      </c>
      <c r="AD25" s="237"/>
      <c r="AE25" s="237" t="str">
        <f t="shared" si="34"/>
        <v/>
      </c>
      <c r="AF25" s="225" t="str">
        <f>IF(AND('PASTE SD download Sheet'!AD24=""),"",'PASTE SD download Sheet'!AD24)</f>
        <v/>
      </c>
      <c r="AG25" s="225" t="str">
        <f>IF(AND('PASTE SD download Sheet'!AE24=""),"",'PASTE SD download Sheet'!AE24)</f>
        <v/>
      </c>
      <c r="AH25" s="225" t="str">
        <f>IF(AND('PASTE SD download Sheet'!AF24=""),"",'PASTE SD download Sheet'!AF24)</f>
        <v/>
      </c>
      <c r="AI25" s="225">
        <f t="shared" si="35"/>
        <v>0</v>
      </c>
      <c r="AJ25" s="225" t="str">
        <f>IF(AND('PASTE SD download Sheet'!AH24=""),"",'PASTE SD download Sheet'!AH24)</f>
        <v/>
      </c>
      <c r="AK25" s="225" t="str">
        <f t="shared" si="36"/>
        <v/>
      </c>
      <c r="AL25" s="225">
        <f t="shared" si="37"/>
        <v>0</v>
      </c>
      <c r="AM25" s="224"/>
      <c r="AN25" s="225" t="str">
        <f t="shared" si="38"/>
        <v/>
      </c>
      <c r="AO25" s="225">
        <f t="shared" si="39"/>
        <v>0</v>
      </c>
      <c r="AP25" s="226" t="str">
        <f>IF(AND('PASTE SD download Sheet'!AN24=""),"",'PASTE SD download Sheet'!AN24)</f>
        <v/>
      </c>
      <c r="AQ25" s="226" t="str">
        <f>IF(AND('PASTE SD download Sheet'!AO24=""),"",'PASTE SD download Sheet'!AO24)</f>
        <v/>
      </c>
      <c r="AR25" s="226" t="str">
        <f>IF(AND('PASTE SD download Sheet'!AP24=""),"",'PASTE SD download Sheet'!AP24)</f>
        <v/>
      </c>
      <c r="AS25" s="226">
        <f t="shared" si="40"/>
        <v>0</v>
      </c>
      <c r="AT25" s="226" t="str">
        <f>IF(AND('PASTE SD download Sheet'!AR24=""),"",'PASTE SD download Sheet'!AR24)</f>
        <v/>
      </c>
      <c r="AU25" s="226" t="str">
        <f t="shared" si="41"/>
        <v/>
      </c>
      <c r="AV25" s="226">
        <f t="shared" si="42"/>
        <v>0</v>
      </c>
      <c r="AW25" s="224"/>
      <c r="AX25" s="226" t="str">
        <f t="shared" si="43"/>
        <v/>
      </c>
      <c r="AY25" s="226">
        <f t="shared" si="44"/>
        <v>0</v>
      </c>
      <c r="AZ25" s="227" t="str">
        <f>IF(AND('PASTE SD download Sheet'!AX24=""),"",'PASTE SD download Sheet'!AX24)</f>
        <v/>
      </c>
      <c r="BA25" s="227" t="str">
        <f>IF(AND('PASTE SD download Sheet'!AY24=""),"",'PASTE SD download Sheet'!AY24)</f>
        <v/>
      </c>
      <c r="BB25" s="227" t="str">
        <f>IF(AND('PASTE SD download Sheet'!AZ24=""),"",'PASTE SD download Sheet'!AZ24)</f>
        <v/>
      </c>
      <c r="BC25" s="227">
        <f t="shared" si="45"/>
        <v>0</v>
      </c>
      <c r="BD25" s="227" t="str">
        <f>IF(AND('PASTE SD download Sheet'!BB24=""),"",'PASTE SD download Sheet'!BB24)</f>
        <v/>
      </c>
      <c r="BE25" s="227" t="str">
        <f t="shared" si="46"/>
        <v/>
      </c>
      <c r="BF25" s="227">
        <f t="shared" si="47"/>
        <v>0</v>
      </c>
      <c r="BG25" s="224"/>
      <c r="BH25" s="227" t="str">
        <f t="shared" si="48"/>
        <v/>
      </c>
      <c r="BI25" s="227">
        <f t="shared" si="49"/>
        <v>0</v>
      </c>
      <c r="BJ25" s="257"/>
      <c r="BK25" s="257"/>
      <c r="BL25" s="257"/>
      <c r="BM25" s="257"/>
      <c r="BN25" s="228" t="str">
        <f>IF(AND('PASTE SD download Sheet'!BH24=""),"",'PASTE SD download Sheet'!BH24)</f>
        <v/>
      </c>
      <c r="BO25" s="228" t="str">
        <f>IF(AND('PASTE SD download Sheet'!BI24=""),"",'PASTE SD download Sheet'!BI24)</f>
        <v/>
      </c>
      <c r="BP25" s="228" t="str">
        <f>IF(AND('PASTE SD download Sheet'!BJ24=""),"",'PASTE SD download Sheet'!BJ24)</f>
        <v/>
      </c>
      <c r="BQ25" s="228">
        <f t="shared" si="50"/>
        <v>0</v>
      </c>
      <c r="BR25" s="228" t="str">
        <f>IF(AND('PASTE SD download Sheet'!BL24=""),"",'PASTE SD download Sheet'!BL24)</f>
        <v/>
      </c>
      <c r="BS25" s="228" t="str">
        <f t="shared" si="51"/>
        <v/>
      </c>
      <c r="BT25" s="228">
        <f t="shared" si="52"/>
        <v>0</v>
      </c>
      <c r="BU25" s="224"/>
      <c r="BV25" s="228" t="str">
        <f t="shared" si="53"/>
        <v/>
      </c>
      <c r="BW25" s="228">
        <f t="shared" si="54"/>
        <v>0</v>
      </c>
      <c r="BX25" s="5">
        <f t="shared" si="23"/>
        <v>0</v>
      </c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5"/>
      <c r="CQ25" s="204"/>
    </row>
    <row r="26" spans="1:95" ht="17.25">
      <c r="A26" s="219" t="str">
        <f>IF(AND('PASTE SD download Sheet'!A25=""),"",'PASTE SD download Sheet'!A25)</f>
        <v/>
      </c>
      <c r="B26" s="219" t="str">
        <f>IF(AND('PASTE SD download Sheet'!B25=""),"",'PASTE SD download Sheet'!B25)</f>
        <v/>
      </c>
      <c r="C26" s="219" t="str">
        <f>IF(AND('PASTE SD download Sheet'!C25=""),"",'PASTE SD download Sheet'!C25)</f>
        <v/>
      </c>
      <c r="D26" s="220" t="str">
        <f>IF(AND('PASTE SD download Sheet'!D25=""),"",VALUE('PASTE SD download Sheet'!D25))</f>
        <v/>
      </c>
      <c r="E26" s="219" t="str">
        <f>IF(AND('PASTE SD download Sheet'!E25=""),"",'PASTE SD download Sheet'!E25)</f>
        <v/>
      </c>
      <c r="F26" s="234" t="str">
        <f>IF(AND('PASTE SD download Sheet'!F25=""),"",'PASTE SD download Sheet'!F25)</f>
        <v/>
      </c>
      <c r="G26" s="233" t="str">
        <f>IF(AND('PASTE SD download Sheet'!G25=""),"",UPPER('PASTE SD download Sheet'!G25))</f>
        <v/>
      </c>
      <c r="H26" s="233" t="str">
        <f>IF(AND('PASTE SD download Sheet'!H25=""),"",UPPER('PASTE SD download Sheet'!H25))</f>
        <v/>
      </c>
      <c r="I26" s="233" t="str">
        <f>IF(AND('PASTE SD download Sheet'!I25=""),"",UPPER('PASTE SD download Sheet'!I25))</f>
        <v/>
      </c>
      <c r="J26" s="221" t="str">
        <f>IF(AND('PASTE SD download Sheet'!J25=""),"",'PASTE SD download Sheet'!J25)</f>
        <v/>
      </c>
      <c r="K26" s="221" t="str">
        <f>IF(AND('PASTE SD download Sheet'!K25=""),"",'PASTE SD download Sheet'!K25)</f>
        <v/>
      </c>
      <c r="L26" s="221" t="str">
        <f>IF(AND('PASTE SD download Sheet'!L25=""),"",'PASTE SD download Sheet'!L25)</f>
        <v/>
      </c>
      <c r="M26" s="221">
        <f t="shared" si="24"/>
        <v>0</v>
      </c>
      <c r="N26" s="221" t="str">
        <f>IF(AND('PASTE SD download Sheet'!N25=""),"",'PASTE SD download Sheet'!N25)</f>
        <v/>
      </c>
      <c r="O26" s="221" t="str">
        <f t="shared" si="25"/>
        <v/>
      </c>
      <c r="P26" s="221">
        <f t="shared" si="26"/>
        <v>0</v>
      </c>
      <c r="Q26" s="222"/>
      <c r="R26" s="221" t="str">
        <f t="shared" si="55"/>
        <v/>
      </c>
      <c r="S26" s="221">
        <f t="shared" si="28"/>
        <v>0</v>
      </c>
      <c r="T26" s="223" t="str">
        <f>IF(AND('PASTE SD download Sheet'!T25=""),"",'PASTE SD download Sheet'!T25)</f>
        <v/>
      </c>
      <c r="U26" s="223" t="str">
        <f>IF(AND('PASTE SD download Sheet'!U25=""),"",'PASTE SD download Sheet'!U25)</f>
        <v/>
      </c>
      <c r="V26" s="223" t="str">
        <f>IF(AND('PASTE SD download Sheet'!V25=""),"",'PASTE SD download Sheet'!V25)</f>
        <v/>
      </c>
      <c r="W26" s="223">
        <f t="shared" si="29"/>
        <v>0</v>
      </c>
      <c r="X26" s="223" t="str">
        <f>IF(AND('PASTE SD download Sheet'!X25=""),"",'PASTE SD download Sheet'!X25)</f>
        <v/>
      </c>
      <c r="Y26" s="223" t="str">
        <f t="shared" si="30"/>
        <v/>
      </c>
      <c r="Z26" s="223">
        <f t="shared" si="31"/>
        <v>0</v>
      </c>
      <c r="AA26" s="224"/>
      <c r="AB26" s="223" t="str">
        <f t="shared" si="32"/>
        <v/>
      </c>
      <c r="AC26" s="223">
        <f t="shared" si="33"/>
        <v>0</v>
      </c>
      <c r="AD26" s="237"/>
      <c r="AE26" s="237" t="str">
        <f t="shared" si="34"/>
        <v/>
      </c>
      <c r="AF26" s="225" t="str">
        <f>IF(AND('PASTE SD download Sheet'!AD25=""),"",'PASTE SD download Sheet'!AD25)</f>
        <v/>
      </c>
      <c r="AG26" s="225" t="str">
        <f>IF(AND('PASTE SD download Sheet'!AE25=""),"",'PASTE SD download Sheet'!AE25)</f>
        <v/>
      </c>
      <c r="AH26" s="225" t="str">
        <f>IF(AND('PASTE SD download Sheet'!AF25=""),"",'PASTE SD download Sheet'!AF25)</f>
        <v/>
      </c>
      <c r="AI26" s="225">
        <f t="shared" si="35"/>
        <v>0</v>
      </c>
      <c r="AJ26" s="225" t="str">
        <f>IF(AND('PASTE SD download Sheet'!AH25=""),"",'PASTE SD download Sheet'!AH25)</f>
        <v/>
      </c>
      <c r="AK26" s="225" t="str">
        <f t="shared" si="36"/>
        <v/>
      </c>
      <c r="AL26" s="225">
        <f t="shared" si="37"/>
        <v>0</v>
      </c>
      <c r="AM26" s="224"/>
      <c r="AN26" s="225" t="str">
        <f t="shared" si="38"/>
        <v/>
      </c>
      <c r="AO26" s="225">
        <f t="shared" si="39"/>
        <v>0</v>
      </c>
      <c r="AP26" s="226" t="str">
        <f>IF(AND('PASTE SD download Sheet'!AN25=""),"",'PASTE SD download Sheet'!AN25)</f>
        <v/>
      </c>
      <c r="AQ26" s="226" t="str">
        <f>IF(AND('PASTE SD download Sheet'!AO25=""),"",'PASTE SD download Sheet'!AO25)</f>
        <v/>
      </c>
      <c r="AR26" s="226" t="str">
        <f>IF(AND('PASTE SD download Sheet'!AP25=""),"",'PASTE SD download Sheet'!AP25)</f>
        <v/>
      </c>
      <c r="AS26" s="226">
        <f t="shared" si="40"/>
        <v>0</v>
      </c>
      <c r="AT26" s="226" t="str">
        <f>IF(AND('PASTE SD download Sheet'!AR25=""),"",'PASTE SD download Sheet'!AR25)</f>
        <v/>
      </c>
      <c r="AU26" s="226" t="str">
        <f t="shared" si="41"/>
        <v/>
      </c>
      <c r="AV26" s="226">
        <f t="shared" si="42"/>
        <v>0</v>
      </c>
      <c r="AW26" s="224"/>
      <c r="AX26" s="226" t="str">
        <f t="shared" si="43"/>
        <v/>
      </c>
      <c r="AY26" s="226">
        <f t="shared" si="44"/>
        <v>0</v>
      </c>
      <c r="AZ26" s="227" t="str">
        <f>IF(AND('PASTE SD download Sheet'!AX25=""),"",'PASTE SD download Sheet'!AX25)</f>
        <v/>
      </c>
      <c r="BA26" s="227" t="str">
        <f>IF(AND('PASTE SD download Sheet'!AY25=""),"",'PASTE SD download Sheet'!AY25)</f>
        <v/>
      </c>
      <c r="BB26" s="227" t="str">
        <f>IF(AND('PASTE SD download Sheet'!AZ25=""),"",'PASTE SD download Sheet'!AZ25)</f>
        <v/>
      </c>
      <c r="BC26" s="227">
        <f t="shared" si="45"/>
        <v>0</v>
      </c>
      <c r="BD26" s="227" t="str">
        <f>IF(AND('PASTE SD download Sheet'!BB25=""),"",'PASTE SD download Sheet'!BB25)</f>
        <v/>
      </c>
      <c r="BE26" s="227" t="str">
        <f t="shared" si="46"/>
        <v/>
      </c>
      <c r="BF26" s="227">
        <f t="shared" si="47"/>
        <v>0</v>
      </c>
      <c r="BG26" s="224"/>
      <c r="BH26" s="227" t="str">
        <f t="shared" si="48"/>
        <v/>
      </c>
      <c r="BI26" s="227">
        <f t="shared" si="49"/>
        <v>0</v>
      </c>
      <c r="BJ26" s="257"/>
      <c r="BK26" s="257"/>
      <c r="BL26" s="257"/>
      <c r="BM26" s="257"/>
      <c r="BN26" s="228" t="str">
        <f>IF(AND('PASTE SD download Sheet'!BH25=""),"",'PASTE SD download Sheet'!BH25)</f>
        <v/>
      </c>
      <c r="BO26" s="228" t="str">
        <f>IF(AND('PASTE SD download Sheet'!BI25=""),"",'PASTE SD download Sheet'!BI25)</f>
        <v/>
      </c>
      <c r="BP26" s="228" t="str">
        <f>IF(AND('PASTE SD download Sheet'!BJ25=""),"",'PASTE SD download Sheet'!BJ25)</f>
        <v/>
      </c>
      <c r="BQ26" s="228">
        <f t="shared" si="50"/>
        <v>0</v>
      </c>
      <c r="BR26" s="228" t="str">
        <f>IF(AND('PASTE SD download Sheet'!BL25=""),"",'PASTE SD download Sheet'!BL25)</f>
        <v/>
      </c>
      <c r="BS26" s="228" t="str">
        <f t="shared" si="51"/>
        <v/>
      </c>
      <c r="BT26" s="228">
        <f t="shared" si="52"/>
        <v>0</v>
      </c>
      <c r="BU26" s="224"/>
      <c r="BV26" s="228" t="str">
        <f t="shared" si="53"/>
        <v/>
      </c>
      <c r="BW26" s="228">
        <f t="shared" si="54"/>
        <v>0</v>
      </c>
      <c r="BX26" s="5">
        <f t="shared" si="23"/>
        <v>0</v>
      </c>
      <c r="BY26" s="206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  <c r="CM26" s="206"/>
      <c r="CN26" s="206"/>
      <c r="CO26" s="206"/>
      <c r="CP26" s="205"/>
      <c r="CQ26" s="204"/>
    </row>
    <row r="27" spans="1:95" ht="17.25">
      <c r="A27" s="219" t="str">
        <f>IF(AND('PASTE SD download Sheet'!A26=""),"",'PASTE SD download Sheet'!A26)</f>
        <v/>
      </c>
      <c r="B27" s="219" t="str">
        <f>IF(AND('PASTE SD download Sheet'!B26=""),"",'PASTE SD download Sheet'!B26)</f>
        <v/>
      </c>
      <c r="C27" s="219" t="str">
        <f>IF(AND('PASTE SD download Sheet'!C26=""),"",'PASTE SD download Sheet'!C26)</f>
        <v/>
      </c>
      <c r="D27" s="220" t="str">
        <f>IF(AND('PASTE SD download Sheet'!D26=""),"",VALUE('PASTE SD download Sheet'!D26))</f>
        <v/>
      </c>
      <c r="E27" s="219" t="str">
        <f>IF(AND('PASTE SD download Sheet'!E26=""),"",'PASTE SD download Sheet'!E26)</f>
        <v/>
      </c>
      <c r="F27" s="234" t="str">
        <f>IF(AND('PASTE SD download Sheet'!F26=""),"",'PASTE SD download Sheet'!F26)</f>
        <v/>
      </c>
      <c r="G27" s="233" t="str">
        <f>IF(AND('PASTE SD download Sheet'!G26=""),"",UPPER('PASTE SD download Sheet'!G26))</f>
        <v/>
      </c>
      <c r="H27" s="233" t="str">
        <f>IF(AND('PASTE SD download Sheet'!H26=""),"",UPPER('PASTE SD download Sheet'!H26))</f>
        <v/>
      </c>
      <c r="I27" s="233" t="str">
        <f>IF(AND('PASTE SD download Sheet'!I26=""),"",UPPER('PASTE SD download Sheet'!I26))</f>
        <v/>
      </c>
      <c r="J27" s="221" t="str">
        <f>IF(AND('PASTE SD download Sheet'!J26=""),"",'PASTE SD download Sheet'!J26)</f>
        <v/>
      </c>
      <c r="K27" s="221" t="str">
        <f>IF(AND('PASTE SD download Sheet'!K26=""),"",'PASTE SD download Sheet'!K26)</f>
        <v/>
      </c>
      <c r="L27" s="221" t="str">
        <f>IF(AND('PASTE SD download Sheet'!L26=""),"",'PASTE SD download Sheet'!L26)</f>
        <v/>
      </c>
      <c r="M27" s="221">
        <f t="shared" si="24"/>
        <v>0</v>
      </c>
      <c r="N27" s="221" t="str">
        <f>IF(AND('PASTE SD download Sheet'!N26=""),"",'PASTE SD download Sheet'!N26)</f>
        <v/>
      </c>
      <c r="O27" s="221" t="str">
        <f t="shared" si="25"/>
        <v/>
      </c>
      <c r="P27" s="221">
        <f t="shared" si="26"/>
        <v>0</v>
      </c>
      <c r="Q27" s="222"/>
      <c r="R27" s="221" t="str">
        <f t="shared" si="55"/>
        <v/>
      </c>
      <c r="S27" s="221">
        <f t="shared" si="28"/>
        <v>0</v>
      </c>
      <c r="T27" s="223" t="str">
        <f>IF(AND('PASTE SD download Sheet'!T26=""),"",'PASTE SD download Sheet'!T26)</f>
        <v/>
      </c>
      <c r="U27" s="223" t="str">
        <f>IF(AND('PASTE SD download Sheet'!U26=""),"",'PASTE SD download Sheet'!U26)</f>
        <v/>
      </c>
      <c r="V27" s="223" t="str">
        <f>IF(AND('PASTE SD download Sheet'!V26=""),"",'PASTE SD download Sheet'!V26)</f>
        <v/>
      </c>
      <c r="W27" s="223">
        <f t="shared" si="29"/>
        <v>0</v>
      </c>
      <c r="X27" s="223" t="str">
        <f>IF(AND('PASTE SD download Sheet'!X26=""),"",'PASTE SD download Sheet'!X26)</f>
        <v/>
      </c>
      <c r="Y27" s="223" t="str">
        <f t="shared" si="30"/>
        <v/>
      </c>
      <c r="Z27" s="223">
        <f t="shared" si="31"/>
        <v>0</v>
      </c>
      <c r="AA27" s="224"/>
      <c r="AB27" s="223" t="str">
        <f t="shared" si="32"/>
        <v/>
      </c>
      <c r="AC27" s="223">
        <f t="shared" si="33"/>
        <v>0</v>
      </c>
      <c r="AD27" s="237"/>
      <c r="AE27" s="237" t="str">
        <f t="shared" si="34"/>
        <v/>
      </c>
      <c r="AF27" s="225" t="str">
        <f>IF(AND('PASTE SD download Sheet'!AD26=""),"",'PASTE SD download Sheet'!AD26)</f>
        <v/>
      </c>
      <c r="AG27" s="225" t="str">
        <f>IF(AND('PASTE SD download Sheet'!AE26=""),"",'PASTE SD download Sheet'!AE26)</f>
        <v/>
      </c>
      <c r="AH27" s="225" t="str">
        <f>IF(AND('PASTE SD download Sheet'!AF26=""),"",'PASTE SD download Sheet'!AF26)</f>
        <v/>
      </c>
      <c r="AI27" s="225">
        <f t="shared" si="35"/>
        <v>0</v>
      </c>
      <c r="AJ27" s="225" t="str">
        <f>IF(AND('PASTE SD download Sheet'!AH26=""),"",'PASTE SD download Sheet'!AH26)</f>
        <v/>
      </c>
      <c r="AK27" s="225" t="str">
        <f t="shared" si="36"/>
        <v/>
      </c>
      <c r="AL27" s="225">
        <f t="shared" si="37"/>
        <v>0</v>
      </c>
      <c r="AM27" s="224"/>
      <c r="AN27" s="225" t="str">
        <f t="shared" si="38"/>
        <v/>
      </c>
      <c r="AO27" s="225">
        <f t="shared" si="39"/>
        <v>0</v>
      </c>
      <c r="AP27" s="226" t="str">
        <f>IF(AND('PASTE SD download Sheet'!AN26=""),"",'PASTE SD download Sheet'!AN26)</f>
        <v/>
      </c>
      <c r="AQ27" s="226" t="str">
        <f>IF(AND('PASTE SD download Sheet'!AO26=""),"",'PASTE SD download Sheet'!AO26)</f>
        <v/>
      </c>
      <c r="AR27" s="226" t="str">
        <f>IF(AND('PASTE SD download Sheet'!AP26=""),"",'PASTE SD download Sheet'!AP26)</f>
        <v/>
      </c>
      <c r="AS27" s="226">
        <f t="shared" si="40"/>
        <v>0</v>
      </c>
      <c r="AT27" s="226" t="str">
        <f>IF(AND('PASTE SD download Sheet'!AR26=""),"",'PASTE SD download Sheet'!AR26)</f>
        <v/>
      </c>
      <c r="AU27" s="226" t="str">
        <f t="shared" si="41"/>
        <v/>
      </c>
      <c r="AV27" s="226">
        <f t="shared" si="42"/>
        <v>0</v>
      </c>
      <c r="AW27" s="224"/>
      <c r="AX27" s="226" t="str">
        <f t="shared" si="43"/>
        <v/>
      </c>
      <c r="AY27" s="226">
        <f t="shared" si="44"/>
        <v>0</v>
      </c>
      <c r="AZ27" s="227" t="str">
        <f>IF(AND('PASTE SD download Sheet'!AX26=""),"",'PASTE SD download Sheet'!AX26)</f>
        <v/>
      </c>
      <c r="BA27" s="227" t="str">
        <f>IF(AND('PASTE SD download Sheet'!AY26=""),"",'PASTE SD download Sheet'!AY26)</f>
        <v/>
      </c>
      <c r="BB27" s="227" t="str">
        <f>IF(AND('PASTE SD download Sheet'!AZ26=""),"",'PASTE SD download Sheet'!AZ26)</f>
        <v/>
      </c>
      <c r="BC27" s="227">
        <f t="shared" si="45"/>
        <v>0</v>
      </c>
      <c r="BD27" s="227" t="str">
        <f>IF(AND('PASTE SD download Sheet'!BB26=""),"",'PASTE SD download Sheet'!BB26)</f>
        <v/>
      </c>
      <c r="BE27" s="227" t="str">
        <f t="shared" si="46"/>
        <v/>
      </c>
      <c r="BF27" s="227">
        <f t="shared" si="47"/>
        <v>0</v>
      </c>
      <c r="BG27" s="224"/>
      <c r="BH27" s="227" t="str">
        <f t="shared" si="48"/>
        <v/>
      </c>
      <c r="BI27" s="227">
        <f t="shared" si="49"/>
        <v>0</v>
      </c>
      <c r="BJ27" s="257"/>
      <c r="BK27" s="257"/>
      <c r="BL27" s="257"/>
      <c r="BM27" s="257"/>
      <c r="BN27" s="228" t="str">
        <f>IF(AND('PASTE SD download Sheet'!BH26=""),"",'PASTE SD download Sheet'!BH26)</f>
        <v/>
      </c>
      <c r="BO27" s="228" t="str">
        <f>IF(AND('PASTE SD download Sheet'!BI26=""),"",'PASTE SD download Sheet'!BI26)</f>
        <v/>
      </c>
      <c r="BP27" s="228" t="str">
        <f>IF(AND('PASTE SD download Sheet'!BJ26=""),"",'PASTE SD download Sheet'!BJ26)</f>
        <v/>
      </c>
      <c r="BQ27" s="228">
        <f t="shared" si="50"/>
        <v>0</v>
      </c>
      <c r="BR27" s="228" t="str">
        <f>IF(AND('PASTE SD download Sheet'!BL26=""),"",'PASTE SD download Sheet'!BL26)</f>
        <v/>
      </c>
      <c r="BS27" s="228" t="str">
        <f t="shared" si="51"/>
        <v/>
      </c>
      <c r="BT27" s="228">
        <f t="shared" si="52"/>
        <v>0</v>
      </c>
      <c r="BU27" s="224"/>
      <c r="BV27" s="228" t="str">
        <f t="shared" si="53"/>
        <v/>
      </c>
      <c r="BW27" s="228">
        <f t="shared" si="54"/>
        <v>0</v>
      </c>
      <c r="BX27" s="5">
        <f t="shared" si="23"/>
        <v>0</v>
      </c>
      <c r="BY27" s="206"/>
      <c r="BZ27" s="206"/>
      <c r="CA27" s="206"/>
      <c r="CB27" s="206"/>
      <c r="CC27" s="206"/>
      <c r="CD27" s="206"/>
      <c r="CE27" s="206"/>
      <c r="CF27" s="206"/>
      <c r="CG27" s="206"/>
      <c r="CH27" s="206"/>
      <c r="CI27" s="206"/>
      <c r="CJ27" s="206"/>
      <c r="CK27" s="206"/>
      <c r="CL27" s="206"/>
      <c r="CM27" s="206"/>
      <c r="CN27" s="206"/>
      <c r="CO27" s="206"/>
      <c r="CP27" s="205"/>
      <c r="CQ27" s="204"/>
    </row>
    <row r="28" spans="1:95" ht="17.25">
      <c r="A28" s="219" t="str">
        <f>IF(AND('PASTE SD download Sheet'!A27=""),"",'PASTE SD download Sheet'!A27)</f>
        <v/>
      </c>
      <c r="B28" s="219" t="str">
        <f>IF(AND('PASTE SD download Sheet'!B27=""),"",'PASTE SD download Sheet'!B27)</f>
        <v/>
      </c>
      <c r="C28" s="219" t="str">
        <f>IF(AND('PASTE SD download Sheet'!C27=""),"",'PASTE SD download Sheet'!C27)</f>
        <v/>
      </c>
      <c r="D28" s="220" t="str">
        <f>IF(AND('PASTE SD download Sheet'!D27=""),"",VALUE('PASTE SD download Sheet'!D27))</f>
        <v/>
      </c>
      <c r="E28" s="219" t="str">
        <f>IF(AND('PASTE SD download Sheet'!E27=""),"",'PASTE SD download Sheet'!E27)</f>
        <v/>
      </c>
      <c r="F28" s="234" t="str">
        <f>IF(AND('PASTE SD download Sheet'!F27=""),"",'PASTE SD download Sheet'!F27)</f>
        <v/>
      </c>
      <c r="G28" s="233" t="str">
        <f>IF(AND('PASTE SD download Sheet'!G27=""),"",UPPER('PASTE SD download Sheet'!G27))</f>
        <v/>
      </c>
      <c r="H28" s="233" t="str">
        <f>IF(AND('PASTE SD download Sheet'!H27=""),"",UPPER('PASTE SD download Sheet'!H27))</f>
        <v/>
      </c>
      <c r="I28" s="233" t="str">
        <f>IF(AND('PASTE SD download Sheet'!I27=""),"",UPPER('PASTE SD download Sheet'!I27))</f>
        <v/>
      </c>
      <c r="J28" s="221" t="str">
        <f>IF(AND('PASTE SD download Sheet'!J27=""),"",'PASTE SD download Sheet'!J27)</f>
        <v/>
      </c>
      <c r="K28" s="221" t="str">
        <f>IF(AND('PASTE SD download Sheet'!K27=""),"",'PASTE SD download Sheet'!K27)</f>
        <v/>
      </c>
      <c r="L28" s="221" t="str">
        <f>IF(AND('PASTE SD download Sheet'!L27=""),"",'PASTE SD download Sheet'!L27)</f>
        <v/>
      </c>
      <c r="M28" s="221">
        <f t="shared" si="24"/>
        <v>0</v>
      </c>
      <c r="N28" s="221" t="str">
        <f>IF(AND('PASTE SD download Sheet'!N27=""),"",'PASTE SD download Sheet'!N27)</f>
        <v/>
      </c>
      <c r="O28" s="221" t="str">
        <f t="shared" si="25"/>
        <v/>
      </c>
      <c r="P28" s="221">
        <f t="shared" si="26"/>
        <v>0</v>
      </c>
      <c r="Q28" s="222"/>
      <c r="R28" s="221" t="str">
        <f t="shared" si="55"/>
        <v/>
      </c>
      <c r="S28" s="221">
        <f t="shared" si="28"/>
        <v>0</v>
      </c>
      <c r="T28" s="223" t="str">
        <f>IF(AND('PASTE SD download Sheet'!T27=""),"",'PASTE SD download Sheet'!T27)</f>
        <v/>
      </c>
      <c r="U28" s="223" t="str">
        <f>IF(AND('PASTE SD download Sheet'!U27=""),"",'PASTE SD download Sheet'!U27)</f>
        <v/>
      </c>
      <c r="V28" s="223" t="str">
        <f>IF(AND('PASTE SD download Sheet'!V27=""),"",'PASTE SD download Sheet'!V27)</f>
        <v/>
      </c>
      <c r="W28" s="223">
        <f t="shared" si="29"/>
        <v>0</v>
      </c>
      <c r="X28" s="223" t="str">
        <f>IF(AND('PASTE SD download Sheet'!X27=""),"",'PASTE SD download Sheet'!X27)</f>
        <v/>
      </c>
      <c r="Y28" s="223" t="str">
        <f t="shared" si="30"/>
        <v/>
      </c>
      <c r="Z28" s="223">
        <f t="shared" si="31"/>
        <v>0</v>
      </c>
      <c r="AA28" s="224"/>
      <c r="AB28" s="223" t="str">
        <f t="shared" si="32"/>
        <v/>
      </c>
      <c r="AC28" s="223">
        <f t="shared" si="33"/>
        <v>0</v>
      </c>
      <c r="AD28" s="237"/>
      <c r="AE28" s="237" t="str">
        <f t="shared" si="34"/>
        <v/>
      </c>
      <c r="AF28" s="225" t="str">
        <f>IF(AND('PASTE SD download Sheet'!AD27=""),"",'PASTE SD download Sheet'!AD27)</f>
        <v/>
      </c>
      <c r="AG28" s="225" t="str">
        <f>IF(AND('PASTE SD download Sheet'!AE27=""),"",'PASTE SD download Sheet'!AE27)</f>
        <v/>
      </c>
      <c r="AH28" s="225" t="str">
        <f>IF(AND('PASTE SD download Sheet'!AF27=""),"",'PASTE SD download Sheet'!AF27)</f>
        <v/>
      </c>
      <c r="AI28" s="225">
        <f t="shared" si="35"/>
        <v>0</v>
      </c>
      <c r="AJ28" s="225" t="str">
        <f>IF(AND('PASTE SD download Sheet'!AH27=""),"",'PASTE SD download Sheet'!AH27)</f>
        <v/>
      </c>
      <c r="AK28" s="225" t="str">
        <f t="shared" si="36"/>
        <v/>
      </c>
      <c r="AL28" s="225">
        <f t="shared" si="37"/>
        <v>0</v>
      </c>
      <c r="AM28" s="224"/>
      <c r="AN28" s="225" t="str">
        <f t="shared" si="38"/>
        <v/>
      </c>
      <c r="AO28" s="225">
        <f t="shared" si="39"/>
        <v>0</v>
      </c>
      <c r="AP28" s="226" t="str">
        <f>IF(AND('PASTE SD download Sheet'!AN27=""),"",'PASTE SD download Sheet'!AN27)</f>
        <v/>
      </c>
      <c r="AQ28" s="226" t="str">
        <f>IF(AND('PASTE SD download Sheet'!AO27=""),"",'PASTE SD download Sheet'!AO27)</f>
        <v/>
      </c>
      <c r="AR28" s="226" t="str">
        <f>IF(AND('PASTE SD download Sheet'!AP27=""),"",'PASTE SD download Sheet'!AP27)</f>
        <v/>
      </c>
      <c r="AS28" s="226">
        <f t="shared" si="40"/>
        <v>0</v>
      </c>
      <c r="AT28" s="226" t="str">
        <f>IF(AND('PASTE SD download Sheet'!AR27=""),"",'PASTE SD download Sheet'!AR27)</f>
        <v/>
      </c>
      <c r="AU28" s="226" t="str">
        <f t="shared" si="41"/>
        <v/>
      </c>
      <c r="AV28" s="226">
        <f t="shared" si="42"/>
        <v>0</v>
      </c>
      <c r="AW28" s="224"/>
      <c r="AX28" s="226" t="str">
        <f t="shared" si="43"/>
        <v/>
      </c>
      <c r="AY28" s="226">
        <f t="shared" si="44"/>
        <v>0</v>
      </c>
      <c r="AZ28" s="227" t="str">
        <f>IF(AND('PASTE SD download Sheet'!AX27=""),"",'PASTE SD download Sheet'!AX27)</f>
        <v/>
      </c>
      <c r="BA28" s="227" t="str">
        <f>IF(AND('PASTE SD download Sheet'!AY27=""),"",'PASTE SD download Sheet'!AY27)</f>
        <v/>
      </c>
      <c r="BB28" s="227" t="str">
        <f>IF(AND('PASTE SD download Sheet'!AZ27=""),"",'PASTE SD download Sheet'!AZ27)</f>
        <v/>
      </c>
      <c r="BC28" s="227">
        <f t="shared" si="45"/>
        <v>0</v>
      </c>
      <c r="BD28" s="227" t="str">
        <f>IF(AND('PASTE SD download Sheet'!BB27=""),"",'PASTE SD download Sheet'!BB27)</f>
        <v/>
      </c>
      <c r="BE28" s="227" t="str">
        <f t="shared" si="46"/>
        <v/>
      </c>
      <c r="BF28" s="227">
        <f t="shared" si="47"/>
        <v>0</v>
      </c>
      <c r="BG28" s="224"/>
      <c r="BH28" s="227" t="str">
        <f t="shared" si="48"/>
        <v/>
      </c>
      <c r="BI28" s="227">
        <f t="shared" si="49"/>
        <v>0</v>
      </c>
      <c r="BJ28" s="257"/>
      <c r="BK28" s="257"/>
      <c r="BL28" s="257"/>
      <c r="BM28" s="257"/>
      <c r="BN28" s="228" t="str">
        <f>IF(AND('PASTE SD download Sheet'!BH27=""),"",'PASTE SD download Sheet'!BH27)</f>
        <v/>
      </c>
      <c r="BO28" s="228" t="str">
        <f>IF(AND('PASTE SD download Sheet'!BI27=""),"",'PASTE SD download Sheet'!BI27)</f>
        <v/>
      </c>
      <c r="BP28" s="228" t="str">
        <f>IF(AND('PASTE SD download Sheet'!BJ27=""),"",'PASTE SD download Sheet'!BJ27)</f>
        <v/>
      </c>
      <c r="BQ28" s="228">
        <f t="shared" si="50"/>
        <v>0</v>
      </c>
      <c r="BR28" s="228" t="str">
        <f>IF(AND('PASTE SD download Sheet'!BL27=""),"",'PASTE SD download Sheet'!BL27)</f>
        <v/>
      </c>
      <c r="BS28" s="228" t="str">
        <f t="shared" si="51"/>
        <v/>
      </c>
      <c r="BT28" s="228">
        <f t="shared" si="52"/>
        <v>0</v>
      </c>
      <c r="BU28" s="224"/>
      <c r="BV28" s="228" t="str">
        <f t="shared" si="53"/>
        <v/>
      </c>
      <c r="BW28" s="228">
        <f t="shared" si="54"/>
        <v>0</v>
      </c>
      <c r="BX28" s="5">
        <f t="shared" si="23"/>
        <v>0</v>
      </c>
      <c r="BY28" s="206"/>
      <c r="BZ28" s="206"/>
      <c r="CA28" s="206"/>
      <c r="CB28" s="206"/>
      <c r="CC28" s="206"/>
      <c r="CD28" s="206"/>
      <c r="CE28" s="206"/>
      <c r="CF28" s="206"/>
      <c r="CG28" s="206"/>
      <c r="CH28" s="206"/>
      <c r="CI28" s="206"/>
      <c r="CJ28" s="206"/>
      <c r="CK28" s="206"/>
      <c r="CL28" s="206"/>
      <c r="CM28" s="206"/>
      <c r="CN28" s="206"/>
      <c r="CO28" s="206"/>
      <c r="CP28" s="205"/>
      <c r="CQ28" s="204"/>
    </row>
    <row r="29" spans="1:95" ht="17.25">
      <c r="A29" s="219" t="str">
        <f>IF(AND('PASTE SD download Sheet'!A28=""),"",'PASTE SD download Sheet'!A28)</f>
        <v/>
      </c>
      <c r="B29" s="219" t="str">
        <f>IF(AND('PASTE SD download Sheet'!B28=""),"",'PASTE SD download Sheet'!B28)</f>
        <v/>
      </c>
      <c r="C29" s="219" t="str">
        <f>IF(AND('PASTE SD download Sheet'!C28=""),"",'PASTE SD download Sheet'!C28)</f>
        <v/>
      </c>
      <c r="D29" s="220" t="str">
        <f>IF(AND('PASTE SD download Sheet'!D28=""),"",VALUE('PASTE SD download Sheet'!D28))</f>
        <v/>
      </c>
      <c r="E29" s="219" t="str">
        <f>IF(AND('PASTE SD download Sheet'!E28=""),"",'PASTE SD download Sheet'!E28)</f>
        <v/>
      </c>
      <c r="F29" s="234" t="str">
        <f>IF(AND('PASTE SD download Sheet'!F28=""),"",'PASTE SD download Sheet'!F28)</f>
        <v/>
      </c>
      <c r="G29" s="233" t="str">
        <f>IF(AND('PASTE SD download Sheet'!G28=""),"",UPPER('PASTE SD download Sheet'!G28))</f>
        <v/>
      </c>
      <c r="H29" s="233" t="str">
        <f>IF(AND('PASTE SD download Sheet'!H28=""),"",UPPER('PASTE SD download Sheet'!H28))</f>
        <v/>
      </c>
      <c r="I29" s="233" t="str">
        <f>IF(AND('PASTE SD download Sheet'!I28=""),"",UPPER('PASTE SD download Sheet'!I28))</f>
        <v/>
      </c>
      <c r="J29" s="221" t="str">
        <f>IF(AND('PASTE SD download Sheet'!J28=""),"",'PASTE SD download Sheet'!J28)</f>
        <v/>
      </c>
      <c r="K29" s="221" t="str">
        <f>IF(AND('PASTE SD download Sheet'!K28=""),"",'PASTE SD download Sheet'!K28)</f>
        <v/>
      </c>
      <c r="L29" s="221" t="str">
        <f>IF(AND('PASTE SD download Sheet'!L28=""),"",'PASTE SD download Sheet'!L28)</f>
        <v/>
      </c>
      <c r="M29" s="221">
        <f t="shared" si="24"/>
        <v>0</v>
      </c>
      <c r="N29" s="221" t="str">
        <f>IF(AND('PASTE SD download Sheet'!N28=""),"",'PASTE SD download Sheet'!N28)</f>
        <v/>
      </c>
      <c r="O29" s="221" t="str">
        <f t="shared" si="25"/>
        <v/>
      </c>
      <c r="P29" s="221">
        <f t="shared" si="26"/>
        <v>0</v>
      </c>
      <c r="Q29" s="222"/>
      <c r="R29" s="221" t="str">
        <f t="shared" si="55"/>
        <v/>
      </c>
      <c r="S29" s="221">
        <f t="shared" si="28"/>
        <v>0</v>
      </c>
      <c r="T29" s="223" t="str">
        <f>IF(AND('PASTE SD download Sheet'!T28=""),"",'PASTE SD download Sheet'!T28)</f>
        <v/>
      </c>
      <c r="U29" s="223" t="str">
        <f>IF(AND('PASTE SD download Sheet'!U28=""),"",'PASTE SD download Sheet'!U28)</f>
        <v/>
      </c>
      <c r="V29" s="223" t="str">
        <f>IF(AND('PASTE SD download Sheet'!V28=""),"",'PASTE SD download Sheet'!V28)</f>
        <v/>
      </c>
      <c r="W29" s="223">
        <f t="shared" si="29"/>
        <v>0</v>
      </c>
      <c r="X29" s="223" t="str">
        <f>IF(AND('PASTE SD download Sheet'!X28=""),"",'PASTE SD download Sheet'!X28)</f>
        <v/>
      </c>
      <c r="Y29" s="223" t="str">
        <f t="shared" si="30"/>
        <v/>
      </c>
      <c r="Z29" s="223">
        <f t="shared" si="31"/>
        <v>0</v>
      </c>
      <c r="AA29" s="224"/>
      <c r="AB29" s="223" t="str">
        <f t="shared" si="32"/>
        <v/>
      </c>
      <c r="AC29" s="223">
        <f t="shared" si="33"/>
        <v>0</v>
      </c>
      <c r="AD29" s="237"/>
      <c r="AE29" s="237" t="str">
        <f t="shared" si="34"/>
        <v/>
      </c>
      <c r="AF29" s="225" t="str">
        <f>IF(AND('PASTE SD download Sheet'!AD28=""),"",'PASTE SD download Sheet'!AD28)</f>
        <v/>
      </c>
      <c r="AG29" s="225" t="str">
        <f>IF(AND('PASTE SD download Sheet'!AE28=""),"",'PASTE SD download Sheet'!AE28)</f>
        <v/>
      </c>
      <c r="AH29" s="225" t="str">
        <f>IF(AND('PASTE SD download Sheet'!AF28=""),"",'PASTE SD download Sheet'!AF28)</f>
        <v/>
      </c>
      <c r="AI29" s="225">
        <f t="shared" si="35"/>
        <v>0</v>
      </c>
      <c r="AJ29" s="225" t="str">
        <f>IF(AND('PASTE SD download Sheet'!AH28=""),"",'PASTE SD download Sheet'!AH28)</f>
        <v/>
      </c>
      <c r="AK29" s="225" t="str">
        <f t="shared" si="36"/>
        <v/>
      </c>
      <c r="AL29" s="225">
        <f t="shared" si="37"/>
        <v>0</v>
      </c>
      <c r="AM29" s="224"/>
      <c r="AN29" s="225" t="str">
        <f t="shared" si="38"/>
        <v/>
      </c>
      <c r="AO29" s="225">
        <f t="shared" si="39"/>
        <v>0</v>
      </c>
      <c r="AP29" s="226" t="str">
        <f>IF(AND('PASTE SD download Sheet'!AN28=""),"",'PASTE SD download Sheet'!AN28)</f>
        <v/>
      </c>
      <c r="AQ29" s="226" t="str">
        <f>IF(AND('PASTE SD download Sheet'!AO28=""),"",'PASTE SD download Sheet'!AO28)</f>
        <v/>
      </c>
      <c r="AR29" s="226" t="str">
        <f>IF(AND('PASTE SD download Sheet'!AP28=""),"",'PASTE SD download Sheet'!AP28)</f>
        <v/>
      </c>
      <c r="AS29" s="226">
        <f t="shared" si="40"/>
        <v>0</v>
      </c>
      <c r="AT29" s="226" t="str">
        <f>IF(AND('PASTE SD download Sheet'!AR28=""),"",'PASTE SD download Sheet'!AR28)</f>
        <v/>
      </c>
      <c r="AU29" s="226" t="str">
        <f t="shared" si="41"/>
        <v/>
      </c>
      <c r="AV29" s="226">
        <f t="shared" si="42"/>
        <v>0</v>
      </c>
      <c r="AW29" s="224"/>
      <c r="AX29" s="226" t="str">
        <f t="shared" si="43"/>
        <v/>
      </c>
      <c r="AY29" s="226">
        <f t="shared" si="44"/>
        <v>0</v>
      </c>
      <c r="AZ29" s="227" t="str">
        <f>IF(AND('PASTE SD download Sheet'!AX28=""),"",'PASTE SD download Sheet'!AX28)</f>
        <v/>
      </c>
      <c r="BA29" s="227" t="str">
        <f>IF(AND('PASTE SD download Sheet'!AY28=""),"",'PASTE SD download Sheet'!AY28)</f>
        <v/>
      </c>
      <c r="BB29" s="227" t="str">
        <f>IF(AND('PASTE SD download Sheet'!AZ28=""),"",'PASTE SD download Sheet'!AZ28)</f>
        <v/>
      </c>
      <c r="BC29" s="227">
        <f t="shared" si="45"/>
        <v>0</v>
      </c>
      <c r="BD29" s="227" t="str">
        <f>IF(AND('PASTE SD download Sheet'!BB28=""),"",'PASTE SD download Sheet'!BB28)</f>
        <v/>
      </c>
      <c r="BE29" s="227" t="str">
        <f t="shared" si="46"/>
        <v/>
      </c>
      <c r="BF29" s="227">
        <f t="shared" si="47"/>
        <v>0</v>
      </c>
      <c r="BG29" s="224"/>
      <c r="BH29" s="227" t="str">
        <f t="shared" si="48"/>
        <v/>
      </c>
      <c r="BI29" s="227">
        <f t="shared" si="49"/>
        <v>0</v>
      </c>
      <c r="BJ29" s="257"/>
      <c r="BK29" s="257"/>
      <c r="BL29" s="257"/>
      <c r="BM29" s="257"/>
      <c r="BN29" s="228" t="str">
        <f>IF(AND('PASTE SD download Sheet'!BH28=""),"",'PASTE SD download Sheet'!BH28)</f>
        <v/>
      </c>
      <c r="BO29" s="228" t="str">
        <f>IF(AND('PASTE SD download Sheet'!BI28=""),"",'PASTE SD download Sheet'!BI28)</f>
        <v/>
      </c>
      <c r="BP29" s="228" t="str">
        <f>IF(AND('PASTE SD download Sheet'!BJ28=""),"",'PASTE SD download Sheet'!BJ28)</f>
        <v/>
      </c>
      <c r="BQ29" s="228">
        <f t="shared" si="50"/>
        <v>0</v>
      </c>
      <c r="BR29" s="228" t="str">
        <f>IF(AND('PASTE SD download Sheet'!BL28=""),"",'PASTE SD download Sheet'!BL28)</f>
        <v/>
      </c>
      <c r="BS29" s="228" t="str">
        <f t="shared" si="51"/>
        <v/>
      </c>
      <c r="BT29" s="228">
        <f t="shared" si="52"/>
        <v>0</v>
      </c>
      <c r="BU29" s="224"/>
      <c r="BV29" s="228" t="str">
        <f t="shared" si="53"/>
        <v/>
      </c>
      <c r="BW29" s="228">
        <f t="shared" si="54"/>
        <v>0</v>
      </c>
      <c r="BX29" s="5">
        <f t="shared" si="23"/>
        <v>0</v>
      </c>
      <c r="BY29" s="206"/>
      <c r="BZ29" s="206"/>
      <c r="CA29" s="206"/>
      <c r="CB29" s="206"/>
      <c r="CC29" s="206"/>
      <c r="CD29" s="206"/>
      <c r="CE29" s="206"/>
      <c r="CF29" s="206"/>
      <c r="CG29" s="206"/>
      <c r="CH29" s="206"/>
      <c r="CI29" s="206"/>
      <c r="CJ29" s="206"/>
      <c r="CK29" s="206"/>
      <c r="CL29" s="206"/>
      <c r="CM29" s="206"/>
      <c r="CN29" s="206"/>
      <c r="CO29" s="206"/>
      <c r="CP29" s="205"/>
      <c r="CQ29" s="204"/>
    </row>
    <row r="30" spans="1:95" ht="17.25">
      <c r="A30" s="219" t="str">
        <f>IF(AND('PASTE SD download Sheet'!A29=""),"",'PASTE SD download Sheet'!A29)</f>
        <v/>
      </c>
      <c r="B30" s="219" t="str">
        <f>IF(AND('PASTE SD download Sheet'!B29=""),"",'PASTE SD download Sheet'!B29)</f>
        <v/>
      </c>
      <c r="C30" s="219" t="str">
        <f>IF(AND('PASTE SD download Sheet'!C29=""),"",'PASTE SD download Sheet'!C29)</f>
        <v/>
      </c>
      <c r="D30" s="220" t="str">
        <f>IF(AND('PASTE SD download Sheet'!D29=""),"",VALUE('PASTE SD download Sheet'!D29))</f>
        <v/>
      </c>
      <c r="E30" s="219" t="str">
        <f>IF(AND('PASTE SD download Sheet'!E29=""),"",'PASTE SD download Sheet'!E29)</f>
        <v/>
      </c>
      <c r="F30" s="234" t="str">
        <f>IF(AND('PASTE SD download Sheet'!F29=""),"",'PASTE SD download Sheet'!F29)</f>
        <v/>
      </c>
      <c r="G30" s="233" t="str">
        <f>IF(AND('PASTE SD download Sheet'!G29=""),"",UPPER('PASTE SD download Sheet'!G29))</f>
        <v/>
      </c>
      <c r="H30" s="233" t="str">
        <f>IF(AND('PASTE SD download Sheet'!H29=""),"",UPPER('PASTE SD download Sheet'!H29))</f>
        <v/>
      </c>
      <c r="I30" s="233" t="str">
        <f>IF(AND('PASTE SD download Sheet'!I29=""),"",UPPER('PASTE SD download Sheet'!I29))</f>
        <v/>
      </c>
      <c r="J30" s="221" t="str">
        <f>IF(AND('PASTE SD download Sheet'!J29=""),"",'PASTE SD download Sheet'!J29)</f>
        <v/>
      </c>
      <c r="K30" s="221" t="str">
        <f>IF(AND('PASTE SD download Sheet'!K29=""),"",'PASTE SD download Sheet'!K29)</f>
        <v/>
      </c>
      <c r="L30" s="221" t="str">
        <f>IF(AND('PASTE SD download Sheet'!L29=""),"",'PASTE SD download Sheet'!L29)</f>
        <v/>
      </c>
      <c r="M30" s="221">
        <f t="shared" si="24"/>
        <v>0</v>
      </c>
      <c r="N30" s="221" t="str">
        <f>IF(AND('PASTE SD download Sheet'!N29=""),"",'PASTE SD download Sheet'!N29)</f>
        <v/>
      </c>
      <c r="O30" s="221" t="str">
        <f t="shared" si="25"/>
        <v/>
      </c>
      <c r="P30" s="221">
        <f t="shared" si="26"/>
        <v>0</v>
      </c>
      <c r="Q30" s="222"/>
      <c r="R30" s="221" t="str">
        <f t="shared" si="55"/>
        <v/>
      </c>
      <c r="S30" s="221">
        <f t="shared" si="28"/>
        <v>0</v>
      </c>
      <c r="T30" s="223" t="str">
        <f>IF(AND('PASTE SD download Sheet'!T29=""),"",'PASTE SD download Sheet'!T29)</f>
        <v/>
      </c>
      <c r="U30" s="223" t="str">
        <f>IF(AND('PASTE SD download Sheet'!U29=""),"",'PASTE SD download Sheet'!U29)</f>
        <v/>
      </c>
      <c r="V30" s="223" t="str">
        <f>IF(AND('PASTE SD download Sheet'!V29=""),"",'PASTE SD download Sheet'!V29)</f>
        <v/>
      </c>
      <c r="W30" s="223">
        <f t="shared" si="29"/>
        <v>0</v>
      </c>
      <c r="X30" s="223" t="str">
        <f>IF(AND('PASTE SD download Sheet'!X29=""),"",'PASTE SD download Sheet'!X29)</f>
        <v/>
      </c>
      <c r="Y30" s="223" t="str">
        <f t="shared" si="30"/>
        <v/>
      </c>
      <c r="Z30" s="223">
        <f t="shared" si="31"/>
        <v>0</v>
      </c>
      <c r="AA30" s="224"/>
      <c r="AB30" s="223" t="str">
        <f t="shared" si="32"/>
        <v/>
      </c>
      <c r="AC30" s="223">
        <f t="shared" si="33"/>
        <v>0</v>
      </c>
      <c r="AD30" s="237"/>
      <c r="AE30" s="237" t="str">
        <f t="shared" si="34"/>
        <v/>
      </c>
      <c r="AF30" s="225" t="str">
        <f>IF(AND('PASTE SD download Sheet'!AD29=""),"",'PASTE SD download Sheet'!AD29)</f>
        <v/>
      </c>
      <c r="AG30" s="225" t="str">
        <f>IF(AND('PASTE SD download Sheet'!AE29=""),"",'PASTE SD download Sheet'!AE29)</f>
        <v/>
      </c>
      <c r="AH30" s="225" t="str">
        <f>IF(AND('PASTE SD download Sheet'!AF29=""),"",'PASTE SD download Sheet'!AF29)</f>
        <v/>
      </c>
      <c r="AI30" s="225">
        <f t="shared" si="35"/>
        <v>0</v>
      </c>
      <c r="AJ30" s="225" t="str">
        <f>IF(AND('PASTE SD download Sheet'!AH29=""),"",'PASTE SD download Sheet'!AH29)</f>
        <v/>
      </c>
      <c r="AK30" s="225" t="str">
        <f t="shared" si="36"/>
        <v/>
      </c>
      <c r="AL30" s="225">
        <f t="shared" si="37"/>
        <v>0</v>
      </c>
      <c r="AM30" s="224"/>
      <c r="AN30" s="225" t="str">
        <f t="shared" si="38"/>
        <v/>
      </c>
      <c r="AO30" s="225">
        <f t="shared" si="39"/>
        <v>0</v>
      </c>
      <c r="AP30" s="226" t="str">
        <f>IF(AND('PASTE SD download Sheet'!AN29=""),"",'PASTE SD download Sheet'!AN29)</f>
        <v/>
      </c>
      <c r="AQ30" s="226" t="str">
        <f>IF(AND('PASTE SD download Sheet'!AO29=""),"",'PASTE SD download Sheet'!AO29)</f>
        <v/>
      </c>
      <c r="AR30" s="226" t="str">
        <f>IF(AND('PASTE SD download Sheet'!AP29=""),"",'PASTE SD download Sheet'!AP29)</f>
        <v/>
      </c>
      <c r="AS30" s="226">
        <f t="shared" si="40"/>
        <v>0</v>
      </c>
      <c r="AT30" s="226" t="str">
        <f>IF(AND('PASTE SD download Sheet'!AR29=""),"",'PASTE SD download Sheet'!AR29)</f>
        <v/>
      </c>
      <c r="AU30" s="226" t="str">
        <f t="shared" si="41"/>
        <v/>
      </c>
      <c r="AV30" s="226">
        <f t="shared" si="42"/>
        <v>0</v>
      </c>
      <c r="AW30" s="224"/>
      <c r="AX30" s="226" t="str">
        <f t="shared" si="43"/>
        <v/>
      </c>
      <c r="AY30" s="226">
        <f t="shared" si="44"/>
        <v>0</v>
      </c>
      <c r="AZ30" s="227" t="str">
        <f>IF(AND('PASTE SD download Sheet'!AX29=""),"",'PASTE SD download Sheet'!AX29)</f>
        <v/>
      </c>
      <c r="BA30" s="227" t="str">
        <f>IF(AND('PASTE SD download Sheet'!AY29=""),"",'PASTE SD download Sheet'!AY29)</f>
        <v/>
      </c>
      <c r="BB30" s="227" t="str">
        <f>IF(AND('PASTE SD download Sheet'!AZ29=""),"",'PASTE SD download Sheet'!AZ29)</f>
        <v/>
      </c>
      <c r="BC30" s="227">
        <f t="shared" si="45"/>
        <v>0</v>
      </c>
      <c r="BD30" s="227" t="str">
        <f>IF(AND('PASTE SD download Sheet'!BB29=""),"",'PASTE SD download Sheet'!BB29)</f>
        <v/>
      </c>
      <c r="BE30" s="227" t="str">
        <f t="shared" si="46"/>
        <v/>
      </c>
      <c r="BF30" s="227">
        <f t="shared" si="47"/>
        <v>0</v>
      </c>
      <c r="BG30" s="224"/>
      <c r="BH30" s="227" t="str">
        <f t="shared" si="48"/>
        <v/>
      </c>
      <c r="BI30" s="227">
        <f t="shared" si="49"/>
        <v>0</v>
      </c>
      <c r="BJ30" s="257"/>
      <c r="BK30" s="257"/>
      <c r="BL30" s="257"/>
      <c r="BM30" s="257"/>
      <c r="BN30" s="228" t="str">
        <f>IF(AND('PASTE SD download Sheet'!BH29=""),"",'PASTE SD download Sheet'!BH29)</f>
        <v/>
      </c>
      <c r="BO30" s="228" t="str">
        <f>IF(AND('PASTE SD download Sheet'!BI29=""),"",'PASTE SD download Sheet'!BI29)</f>
        <v/>
      </c>
      <c r="BP30" s="228" t="str">
        <f>IF(AND('PASTE SD download Sheet'!BJ29=""),"",'PASTE SD download Sheet'!BJ29)</f>
        <v/>
      </c>
      <c r="BQ30" s="228">
        <f t="shared" si="50"/>
        <v>0</v>
      </c>
      <c r="BR30" s="228" t="str">
        <f>IF(AND('PASTE SD download Sheet'!BL29=""),"",'PASTE SD download Sheet'!BL29)</f>
        <v/>
      </c>
      <c r="BS30" s="228" t="str">
        <f t="shared" si="51"/>
        <v/>
      </c>
      <c r="BT30" s="228">
        <f t="shared" si="52"/>
        <v>0</v>
      </c>
      <c r="BU30" s="224"/>
      <c r="BV30" s="228" t="str">
        <f t="shared" si="53"/>
        <v/>
      </c>
      <c r="BW30" s="228">
        <f t="shared" si="54"/>
        <v>0</v>
      </c>
      <c r="BX30" s="5">
        <f t="shared" si="23"/>
        <v>0</v>
      </c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  <c r="CM30" s="206"/>
      <c r="CN30" s="206"/>
      <c r="CO30" s="206"/>
      <c r="CP30" s="205"/>
      <c r="CQ30" s="204"/>
    </row>
    <row r="31" spans="1:95" ht="17.25">
      <c r="A31" s="219" t="str">
        <f>IF(AND('PASTE SD download Sheet'!A30=""),"",'PASTE SD download Sheet'!A30)</f>
        <v/>
      </c>
      <c r="B31" s="219" t="str">
        <f>IF(AND('PASTE SD download Sheet'!B30=""),"",'PASTE SD download Sheet'!B30)</f>
        <v/>
      </c>
      <c r="C31" s="219" t="str">
        <f>IF(AND('PASTE SD download Sheet'!C30=""),"",'PASTE SD download Sheet'!C30)</f>
        <v/>
      </c>
      <c r="D31" s="220" t="str">
        <f>IF(AND('PASTE SD download Sheet'!D30=""),"",VALUE('PASTE SD download Sheet'!D30))</f>
        <v/>
      </c>
      <c r="E31" s="219" t="str">
        <f>IF(AND('PASTE SD download Sheet'!E30=""),"",'PASTE SD download Sheet'!E30)</f>
        <v/>
      </c>
      <c r="F31" s="234" t="str">
        <f>IF(AND('PASTE SD download Sheet'!F30=""),"",'PASTE SD download Sheet'!F30)</f>
        <v/>
      </c>
      <c r="G31" s="233" t="str">
        <f>IF(AND('PASTE SD download Sheet'!G30=""),"",UPPER('PASTE SD download Sheet'!G30))</f>
        <v/>
      </c>
      <c r="H31" s="233" t="str">
        <f>IF(AND('PASTE SD download Sheet'!H30=""),"",UPPER('PASTE SD download Sheet'!H30))</f>
        <v/>
      </c>
      <c r="I31" s="233" t="str">
        <f>IF(AND('PASTE SD download Sheet'!I30=""),"",UPPER('PASTE SD download Sheet'!I30))</f>
        <v/>
      </c>
      <c r="J31" s="221" t="str">
        <f>IF(AND('PASTE SD download Sheet'!J30=""),"",'PASTE SD download Sheet'!J30)</f>
        <v/>
      </c>
      <c r="K31" s="221" t="str">
        <f>IF(AND('PASTE SD download Sheet'!K30=""),"",'PASTE SD download Sheet'!K30)</f>
        <v/>
      </c>
      <c r="L31" s="221" t="str">
        <f>IF(AND('PASTE SD download Sheet'!L30=""),"",'PASTE SD download Sheet'!L30)</f>
        <v/>
      </c>
      <c r="M31" s="221">
        <f t="shared" si="24"/>
        <v>0</v>
      </c>
      <c r="N31" s="221" t="str">
        <f>IF(AND('PASTE SD download Sheet'!N30=""),"",'PASTE SD download Sheet'!N30)</f>
        <v/>
      </c>
      <c r="O31" s="221" t="str">
        <f t="shared" si="25"/>
        <v/>
      </c>
      <c r="P31" s="221">
        <f t="shared" si="26"/>
        <v>0</v>
      </c>
      <c r="Q31" s="222"/>
      <c r="R31" s="221" t="str">
        <f t="shared" si="55"/>
        <v/>
      </c>
      <c r="S31" s="221">
        <f t="shared" si="28"/>
        <v>0</v>
      </c>
      <c r="T31" s="223" t="str">
        <f>IF(AND('PASTE SD download Sheet'!T30=""),"",'PASTE SD download Sheet'!T30)</f>
        <v/>
      </c>
      <c r="U31" s="223" t="str">
        <f>IF(AND('PASTE SD download Sheet'!U30=""),"",'PASTE SD download Sheet'!U30)</f>
        <v/>
      </c>
      <c r="V31" s="223" t="str">
        <f>IF(AND('PASTE SD download Sheet'!V30=""),"",'PASTE SD download Sheet'!V30)</f>
        <v/>
      </c>
      <c r="W31" s="223">
        <f t="shared" si="29"/>
        <v>0</v>
      </c>
      <c r="X31" s="223" t="str">
        <f>IF(AND('PASTE SD download Sheet'!X30=""),"",'PASTE SD download Sheet'!X30)</f>
        <v/>
      </c>
      <c r="Y31" s="223" t="str">
        <f t="shared" si="30"/>
        <v/>
      </c>
      <c r="Z31" s="223">
        <f t="shared" si="31"/>
        <v>0</v>
      </c>
      <c r="AA31" s="224"/>
      <c r="AB31" s="223" t="str">
        <f t="shared" si="32"/>
        <v/>
      </c>
      <c r="AC31" s="223">
        <f t="shared" si="33"/>
        <v>0</v>
      </c>
      <c r="AD31" s="237"/>
      <c r="AE31" s="237" t="str">
        <f t="shared" si="34"/>
        <v/>
      </c>
      <c r="AF31" s="225" t="str">
        <f>IF(AND('PASTE SD download Sheet'!AD30=""),"",'PASTE SD download Sheet'!AD30)</f>
        <v/>
      </c>
      <c r="AG31" s="225" t="str">
        <f>IF(AND('PASTE SD download Sheet'!AE30=""),"",'PASTE SD download Sheet'!AE30)</f>
        <v/>
      </c>
      <c r="AH31" s="225" t="str">
        <f>IF(AND('PASTE SD download Sheet'!AF30=""),"",'PASTE SD download Sheet'!AF30)</f>
        <v/>
      </c>
      <c r="AI31" s="225">
        <f t="shared" si="35"/>
        <v>0</v>
      </c>
      <c r="AJ31" s="225" t="str">
        <f>IF(AND('PASTE SD download Sheet'!AH30=""),"",'PASTE SD download Sheet'!AH30)</f>
        <v/>
      </c>
      <c r="AK31" s="225" t="str">
        <f t="shared" si="36"/>
        <v/>
      </c>
      <c r="AL31" s="225">
        <f t="shared" si="37"/>
        <v>0</v>
      </c>
      <c r="AM31" s="224"/>
      <c r="AN31" s="225" t="str">
        <f t="shared" si="38"/>
        <v/>
      </c>
      <c r="AO31" s="225">
        <f t="shared" si="39"/>
        <v>0</v>
      </c>
      <c r="AP31" s="226" t="str">
        <f>IF(AND('PASTE SD download Sheet'!AN30=""),"",'PASTE SD download Sheet'!AN30)</f>
        <v/>
      </c>
      <c r="AQ31" s="226" t="str">
        <f>IF(AND('PASTE SD download Sheet'!AO30=""),"",'PASTE SD download Sheet'!AO30)</f>
        <v/>
      </c>
      <c r="AR31" s="226" t="str">
        <f>IF(AND('PASTE SD download Sheet'!AP30=""),"",'PASTE SD download Sheet'!AP30)</f>
        <v/>
      </c>
      <c r="AS31" s="226">
        <f t="shared" si="40"/>
        <v>0</v>
      </c>
      <c r="AT31" s="226" t="str">
        <f>IF(AND('PASTE SD download Sheet'!AR30=""),"",'PASTE SD download Sheet'!AR30)</f>
        <v/>
      </c>
      <c r="AU31" s="226" t="str">
        <f t="shared" si="41"/>
        <v/>
      </c>
      <c r="AV31" s="226">
        <f t="shared" si="42"/>
        <v>0</v>
      </c>
      <c r="AW31" s="224"/>
      <c r="AX31" s="226" t="str">
        <f t="shared" si="43"/>
        <v/>
      </c>
      <c r="AY31" s="226">
        <f t="shared" si="44"/>
        <v>0</v>
      </c>
      <c r="AZ31" s="227" t="str">
        <f>IF(AND('PASTE SD download Sheet'!AX30=""),"",'PASTE SD download Sheet'!AX30)</f>
        <v/>
      </c>
      <c r="BA31" s="227" t="str">
        <f>IF(AND('PASTE SD download Sheet'!AY30=""),"",'PASTE SD download Sheet'!AY30)</f>
        <v/>
      </c>
      <c r="BB31" s="227" t="str">
        <f>IF(AND('PASTE SD download Sheet'!AZ30=""),"",'PASTE SD download Sheet'!AZ30)</f>
        <v/>
      </c>
      <c r="BC31" s="227">
        <f t="shared" si="45"/>
        <v>0</v>
      </c>
      <c r="BD31" s="227" t="str">
        <f>IF(AND('PASTE SD download Sheet'!BB30=""),"",'PASTE SD download Sheet'!BB30)</f>
        <v/>
      </c>
      <c r="BE31" s="227" t="str">
        <f t="shared" si="46"/>
        <v/>
      </c>
      <c r="BF31" s="227">
        <f t="shared" si="47"/>
        <v>0</v>
      </c>
      <c r="BG31" s="224"/>
      <c r="BH31" s="227" t="str">
        <f t="shared" si="48"/>
        <v/>
      </c>
      <c r="BI31" s="227">
        <f t="shared" si="49"/>
        <v>0</v>
      </c>
      <c r="BJ31" s="257"/>
      <c r="BK31" s="257"/>
      <c r="BL31" s="257"/>
      <c r="BM31" s="257"/>
      <c r="BN31" s="228" t="str">
        <f>IF(AND('PASTE SD download Sheet'!BH30=""),"",'PASTE SD download Sheet'!BH30)</f>
        <v/>
      </c>
      <c r="BO31" s="228" t="str">
        <f>IF(AND('PASTE SD download Sheet'!BI30=""),"",'PASTE SD download Sheet'!BI30)</f>
        <v/>
      </c>
      <c r="BP31" s="228" t="str">
        <f>IF(AND('PASTE SD download Sheet'!BJ30=""),"",'PASTE SD download Sheet'!BJ30)</f>
        <v/>
      </c>
      <c r="BQ31" s="228">
        <f t="shared" si="50"/>
        <v>0</v>
      </c>
      <c r="BR31" s="228" t="str">
        <f>IF(AND('PASTE SD download Sheet'!BL30=""),"",'PASTE SD download Sheet'!BL30)</f>
        <v/>
      </c>
      <c r="BS31" s="228" t="str">
        <f t="shared" si="51"/>
        <v/>
      </c>
      <c r="BT31" s="228">
        <f t="shared" si="52"/>
        <v>0</v>
      </c>
      <c r="BU31" s="224"/>
      <c r="BV31" s="228" t="str">
        <f t="shared" si="53"/>
        <v/>
      </c>
      <c r="BW31" s="228">
        <f t="shared" si="54"/>
        <v>0</v>
      </c>
      <c r="BX31" s="5">
        <f t="shared" si="23"/>
        <v>0</v>
      </c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  <c r="CM31" s="206"/>
      <c r="CN31" s="206"/>
      <c r="CO31" s="206"/>
      <c r="CP31" s="205"/>
      <c r="CQ31" s="204"/>
    </row>
    <row r="32" spans="1:95" ht="17.25">
      <c r="A32" s="219" t="str">
        <f>IF(AND('PASTE SD download Sheet'!A31=""),"",'PASTE SD download Sheet'!A31)</f>
        <v/>
      </c>
      <c r="B32" s="219" t="str">
        <f>IF(AND('PASTE SD download Sheet'!B31=""),"",'PASTE SD download Sheet'!B31)</f>
        <v/>
      </c>
      <c r="C32" s="219" t="str">
        <f>IF(AND('PASTE SD download Sheet'!C31=""),"",'PASTE SD download Sheet'!C31)</f>
        <v/>
      </c>
      <c r="D32" s="220" t="str">
        <f>IF(AND('PASTE SD download Sheet'!D31=""),"",VALUE('PASTE SD download Sheet'!D31))</f>
        <v/>
      </c>
      <c r="E32" s="219" t="str">
        <f>IF(AND('PASTE SD download Sheet'!E31=""),"",'PASTE SD download Sheet'!E31)</f>
        <v/>
      </c>
      <c r="F32" s="234" t="str">
        <f>IF(AND('PASTE SD download Sheet'!F31=""),"",'PASTE SD download Sheet'!F31)</f>
        <v/>
      </c>
      <c r="G32" s="233" t="str">
        <f>IF(AND('PASTE SD download Sheet'!G31=""),"",UPPER('PASTE SD download Sheet'!G31))</f>
        <v/>
      </c>
      <c r="H32" s="233" t="str">
        <f>IF(AND('PASTE SD download Sheet'!H31=""),"",UPPER('PASTE SD download Sheet'!H31))</f>
        <v/>
      </c>
      <c r="I32" s="233" t="str">
        <f>IF(AND('PASTE SD download Sheet'!I31=""),"",UPPER('PASTE SD download Sheet'!I31))</f>
        <v/>
      </c>
      <c r="J32" s="221" t="str">
        <f>IF(AND('PASTE SD download Sheet'!J31=""),"",'PASTE SD download Sheet'!J31)</f>
        <v/>
      </c>
      <c r="K32" s="221" t="str">
        <f>IF(AND('PASTE SD download Sheet'!K31=""),"",'PASTE SD download Sheet'!K31)</f>
        <v/>
      </c>
      <c r="L32" s="221" t="str">
        <f>IF(AND('PASTE SD download Sheet'!L31=""),"",'PASTE SD download Sheet'!L31)</f>
        <v/>
      </c>
      <c r="M32" s="221">
        <f t="shared" si="24"/>
        <v>0</v>
      </c>
      <c r="N32" s="221" t="str">
        <f>IF(AND('PASTE SD download Sheet'!N31=""),"",'PASTE SD download Sheet'!N31)</f>
        <v/>
      </c>
      <c r="O32" s="221" t="str">
        <f t="shared" si="25"/>
        <v/>
      </c>
      <c r="P32" s="221">
        <f t="shared" si="26"/>
        <v>0</v>
      </c>
      <c r="Q32" s="222"/>
      <c r="R32" s="221" t="str">
        <f t="shared" si="55"/>
        <v/>
      </c>
      <c r="S32" s="221">
        <f t="shared" si="28"/>
        <v>0</v>
      </c>
      <c r="T32" s="223" t="str">
        <f>IF(AND('PASTE SD download Sheet'!T31=""),"",'PASTE SD download Sheet'!T31)</f>
        <v/>
      </c>
      <c r="U32" s="223" t="str">
        <f>IF(AND('PASTE SD download Sheet'!U31=""),"",'PASTE SD download Sheet'!U31)</f>
        <v/>
      </c>
      <c r="V32" s="223" t="str">
        <f>IF(AND('PASTE SD download Sheet'!V31=""),"",'PASTE SD download Sheet'!V31)</f>
        <v/>
      </c>
      <c r="W32" s="223">
        <f t="shared" si="29"/>
        <v>0</v>
      </c>
      <c r="X32" s="223" t="str">
        <f>IF(AND('PASTE SD download Sheet'!X31=""),"",'PASTE SD download Sheet'!X31)</f>
        <v/>
      </c>
      <c r="Y32" s="223" t="str">
        <f t="shared" si="30"/>
        <v/>
      </c>
      <c r="Z32" s="223">
        <f t="shared" si="31"/>
        <v>0</v>
      </c>
      <c r="AA32" s="224"/>
      <c r="AB32" s="223" t="str">
        <f t="shared" si="32"/>
        <v/>
      </c>
      <c r="AC32" s="223">
        <f t="shared" si="33"/>
        <v>0</v>
      </c>
      <c r="AD32" s="237"/>
      <c r="AE32" s="237" t="str">
        <f t="shared" si="34"/>
        <v/>
      </c>
      <c r="AF32" s="225" t="str">
        <f>IF(AND('PASTE SD download Sheet'!AD31=""),"",'PASTE SD download Sheet'!AD31)</f>
        <v/>
      </c>
      <c r="AG32" s="225" t="str">
        <f>IF(AND('PASTE SD download Sheet'!AE31=""),"",'PASTE SD download Sheet'!AE31)</f>
        <v/>
      </c>
      <c r="AH32" s="225" t="str">
        <f>IF(AND('PASTE SD download Sheet'!AF31=""),"",'PASTE SD download Sheet'!AF31)</f>
        <v/>
      </c>
      <c r="AI32" s="225">
        <f t="shared" si="35"/>
        <v>0</v>
      </c>
      <c r="AJ32" s="225" t="str">
        <f>IF(AND('PASTE SD download Sheet'!AH31=""),"",'PASTE SD download Sheet'!AH31)</f>
        <v/>
      </c>
      <c r="AK32" s="225" t="str">
        <f t="shared" si="36"/>
        <v/>
      </c>
      <c r="AL32" s="225">
        <f t="shared" si="37"/>
        <v>0</v>
      </c>
      <c r="AM32" s="224"/>
      <c r="AN32" s="225" t="str">
        <f t="shared" si="38"/>
        <v/>
      </c>
      <c r="AO32" s="225">
        <f t="shared" si="39"/>
        <v>0</v>
      </c>
      <c r="AP32" s="226" t="str">
        <f>IF(AND('PASTE SD download Sheet'!AN31=""),"",'PASTE SD download Sheet'!AN31)</f>
        <v/>
      </c>
      <c r="AQ32" s="226" t="str">
        <f>IF(AND('PASTE SD download Sheet'!AO31=""),"",'PASTE SD download Sheet'!AO31)</f>
        <v/>
      </c>
      <c r="AR32" s="226" t="str">
        <f>IF(AND('PASTE SD download Sheet'!AP31=""),"",'PASTE SD download Sheet'!AP31)</f>
        <v/>
      </c>
      <c r="AS32" s="226">
        <f t="shared" si="40"/>
        <v>0</v>
      </c>
      <c r="AT32" s="226" t="str">
        <f>IF(AND('PASTE SD download Sheet'!AR31=""),"",'PASTE SD download Sheet'!AR31)</f>
        <v/>
      </c>
      <c r="AU32" s="226" t="str">
        <f t="shared" si="41"/>
        <v/>
      </c>
      <c r="AV32" s="226">
        <f t="shared" si="42"/>
        <v>0</v>
      </c>
      <c r="AW32" s="224"/>
      <c r="AX32" s="226" t="str">
        <f t="shared" si="43"/>
        <v/>
      </c>
      <c r="AY32" s="226">
        <f t="shared" si="44"/>
        <v>0</v>
      </c>
      <c r="AZ32" s="227" t="str">
        <f>IF(AND('PASTE SD download Sheet'!AX31=""),"",'PASTE SD download Sheet'!AX31)</f>
        <v/>
      </c>
      <c r="BA32" s="227" t="str">
        <f>IF(AND('PASTE SD download Sheet'!AY31=""),"",'PASTE SD download Sheet'!AY31)</f>
        <v/>
      </c>
      <c r="BB32" s="227" t="str">
        <f>IF(AND('PASTE SD download Sheet'!AZ31=""),"",'PASTE SD download Sheet'!AZ31)</f>
        <v/>
      </c>
      <c r="BC32" s="227">
        <f t="shared" si="45"/>
        <v>0</v>
      </c>
      <c r="BD32" s="227" t="str">
        <f>IF(AND('PASTE SD download Sheet'!BB31=""),"",'PASTE SD download Sheet'!BB31)</f>
        <v/>
      </c>
      <c r="BE32" s="227" t="str">
        <f t="shared" si="46"/>
        <v/>
      </c>
      <c r="BF32" s="227">
        <f t="shared" si="47"/>
        <v>0</v>
      </c>
      <c r="BG32" s="224"/>
      <c r="BH32" s="227" t="str">
        <f t="shared" si="48"/>
        <v/>
      </c>
      <c r="BI32" s="227">
        <f t="shared" si="49"/>
        <v>0</v>
      </c>
      <c r="BJ32" s="257"/>
      <c r="BK32" s="257"/>
      <c r="BL32" s="257"/>
      <c r="BM32" s="257"/>
      <c r="BN32" s="228" t="str">
        <f>IF(AND('PASTE SD download Sheet'!BH31=""),"",'PASTE SD download Sheet'!BH31)</f>
        <v/>
      </c>
      <c r="BO32" s="228" t="str">
        <f>IF(AND('PASTE SD download Sheet'!BI31=""),"",'PASTE SD download Sheet'!BI31)</f>
        <v/>
      </c>
      <c r="BP32" s="228" t="str">
        <f>IF(AND('PASTE SD download Sheet'!BJ31=""),"",'PASTE SD download Sheet'!BJ31)</f>
        <v/>
      </c>
      <c r="BQ32" s="228">
        <f t="shared" si="50"/>
        <v>0</v>
      </c>
      <c r="BR32" s="228" t="str">
        <f>IF(AND('PASTE SD download Sheet'!BL31=""),"",'PASTE SD download Sheet'!BL31)</f>
        <v/>
      </c>
      <c r="BS32" s="228" t="str">
        <f t="shared" si="51"/>
        <v/>
      </c>
      <c r="BT32" s="228">
        <f t="shared" si="52"/>
        <v>0</v>
      </c>
      <c r="BU32" s="224"/>
      <c r="BV32" s="228" t="str">
        <f t="shared" si="53"/>
        <v/>
      </c>
      <c r="BW32" s="228">
        <f t="shared" si="54"/>
        <v>0</v>
      </c>
      <c r="BX32" s="5">
        <f t="shared" si="23"/>
        <v>0</v>
      </c>
      <c r="BY32" s="206"/>
      <c r="BZ32" s="206"/>
      <c r="CA32" s="206"/>
      <c r="CB32" s="206"/>
      <c r="CC32" s="206"/>
      <c r="CD32" s="206"/>
      <c r="CE32" s="206"/>
      <c r="CF32" s="206"/>
      <c r="CG32" s="206"/>
      <c r="CH32" s="206"/>
      <c r="CI32" s="206"/>
      <c r="CJ32" s="206"/>
      <c r="CK32" s="206"/>
      <c r="CL32" s="206"/>
      <c r="CM32" s="206"/>
      <c r="CN32" s="206"/>
      <c r="CO32" s="206"/>
      <c r="CP32" s="205"/>
      <c r="CQ32" s="204"/>
    </row>
    <row r="33" spans="1:95" ht="17.25">
      <c r="A33" s="219" t="str">
        <f>IF(AND('PASTE SD download Sheet'!A32=""),"",'PASTE SD download Sheet'!A32)</f>
        <v/>
      </c>
      <c r="B33" s="219" t="str">
        <f>IF(AND('PASTE SD download Sheet'!B32=""),"",'PASTE SD download Sheet'!B32)</f>
        <v/>
      </c>
      <c r="C33" s="219" t="str">
        <f>IF(AND('PASTE SD download Sheet'!C32=""),"",'PASTE SD download Sheet'!C32)</f>
        <v/>
      </c>
      <c r="D33" s="220" t="str">
        <f>IF(AND('PASTE SD download Sheet'!D32=""),"",VALUE('PASTE SD download Sheet'!D32))</f>
        <v/>
      </c>
      <c r="E33" s="219" t="str">
        <f>IF(AND('PASTE SD download Sheet'!E32=""),"",'PASTE SD download Sheet'!E32)</f>
        <v/>
      </c>
      <c r="F33" s="234" t="str">
        <f>IF(AND('PASTE SD download Sheet'!F32=""),"",'PASTE SD download Sheet'!F32)</f>
        <v/>
      </c>
      <c r="G33" s="233" t="str">
        <f>IF(AND('PASTE SD download Sheet'!G32=""),"",UPPER('PASTE SD download Sheet'!G32))</f>
        <v/>
      </c>
      <c r="H33" s="233" t="str">
        <f>IF(AND('PASTE SD download Sheet'!H32=""),"",UPPER('PASTE SD download Sheet'!H32))</f>
        <v/>
      </c>
      <c r="I33" s="233" t="str">
        <f>IF(AND('PASTE SD download Sheet'!I32=""),"",UPPER('PASTE SD download Sheet'!I32))</f>
        <v/>
      </c>
      <c r="J33" s="221" t="str">
        <f>IF(AND('PASTE SD download Sheet'!J32=""),"",'PASTE SD download Sheet'!J32)</f>
        <v/>
      </c>
      <c r="K33" s="221" t="str">
        <f>IF(AND('PASTE SD download Sheet'!K32=""),"",'PASTE SD download Sheet'!K32)</f>
        <v/>
      </c>
      <c r="L33" s="221" t="str">
        <f>IF(AND('PASTE SD download Sheet'!L32=""),"",'PASTE SD download Sheet'!L32)</f>
        <v/>
      </c>
      <c r="M33" s="221">
        <f t="shared" si="24"/>
        <v>0</v>
      </c>
      <c r="N33" s="221" t="str">
        <f>IF(AND('PASTE SD download Sheet'!N32=""),"",'PASTE SD download Sheet'!N32)</f>
        <v/>
      </c>
      <c r="O33" s="221" t="str">
        <f t="shared" si="25"/>
        <v/>
      </c>
      <c r="P33" s="221">
        <f t="shared" si="26"/>
        <v>0</v>
      </c>
      <c r="Q33" s="222"/>
      <c r="R33" s="221" t="str">
        <f t="shared" si="55"/>
        <v/>
      </c>
      <c r="S33" s="221">
        <f t="shared" si="28"/>
        <v>0</v>
      </c>
      <c r="T33" s="223" t="str">
        <f>IF(AND('PASTE SD download Sheet'!T32=""),"",'PASTE SD download Sheet'!T32)</f>
        <v/>
      </c>
      <c r="U33" s="223" t="str">
        <f>IF(AND('PASTE SD download Sheet'!U32=""),"",'PASTE SD download Sheet'!U32)</f>
        <v/>
      </c>
      <c r="V33" s="223" t="str">
        <f>IF(AND('PASTE SD download Sheet'!V32=""),"",'PASTE SD download Sheet'!V32)</f>
        <v/>
      </c>
      <c r="W33" s="223">
        <f t="shared" si="29"/>
        <v>0</v>
      </c>
      <c r="X33" s="223" t="str">
        <f>IF(AND('PASTE SD download Sheet'!X32=""),"",'PASTE SD download Sheet'!X32)</f>
        <v/>
      </c>
      <c r="Y33" s="223" t="str">
        <f t="shared" si="30"/>
        <v/>
      </c>
      <c r="Z33" s="223">
        <f t="shared" si="31"/>
        <v>0</v>
      </c>
      <c r="AA33" s="224"/>
      <c r="AB33" s="223" t="str">
        <f t="shared" si="32"/>
        <v/>
      </c>
      <c r="AC33" s="223">
        <f t="shared" si="33"/>
        <v>0</v>
      </c>
      <c r="AD33" s="237"/>
      <c r="AE33" s="237" t="str">
        <f t="shared" si="34"/>
        <v/>
      </c>
      <c r="AF33" s="225" t="str">
        <f>IF(AND('PASTE SD download Sheet'!AD32=""),"",'PASTE SD download Sheet'!AD32)</f>
        <v/>
      </c>
      <c r="AG33" s="225" t="str">
        <f>IF(AND('PASTE SD download Sheet'!AE32=""),"",'PASTE SD download Sheet'!AE32)</f>
        <v/>
      </c>
      <c r="AH33" s="225" t="str">
        <f>IF(AND('PASTE SD download Sheet'!AF32=""),"",'PASTE SD download Sheet'!AF32)</f>
        <v/>
      </c>
      <c r="AI33" s="225">
        <f t="shared" si="35"/>
        <v>0</v>
      </c>
      <c r="AJ33" s="225" t="str">
        <f>IF(AND('PASTE SD download Sheet'!AH32=""),"",'PASTE SD download Sheet'!AH32)</f>
        <v/>
      </c>
      <c r="AK33" s="225" t="str">
        <f t="shared" si="36"/>
        <v/>
      </c>
      <c r="AL33" s="225">
        <f t="shared" si="37"/>
        <v>0</v>
      </c>
      <c r="AM33" s="224"/>
      <c r="AN33" s="225" t="str">
        <f t="shared" si="38"/>
        <v/>
      </c>
      <c r="AO33" s="225">
        <f t="shared" si="39"/>
        <v>0</v>
      </c>
      <c r="AP33" s="226" t="str">
        <f>IF(AND('PASTE SD download Sheet'!AN32=""),"",'PASTE SD download Sheet'!AN32)</f>
        <v/>
      </c>
      <c r="AQ33" s="226" t="str">
        <f>IF(AND('PASTE SD download Sheet'!AO32=""),"",'PASTE SD download Sheet'!AO32)</f>
        <v/>
      </c>
      <c r="AR33" s="226" t="str">
        <f>IF(AND('PASTE SD download Sheet'!AP32=""),"",'PASTE SD download Sheet'!AP32)</f>
        <v/>
      </c>
      <c r="AS33" s="226">
        <f t="shared" si="40"/>
        <v>0</v>
      </c>
      <c r="AT33" s="226" t="str">
        <f>IF(AND('PASTE SD download Sheet'!AR32=""),"",'PASTE SD download Sheet'!AR32)</f>
        <v/>
      </c>
      <c r="AU33" s="226" t="str">
        <f t="shared" si="41"/>
        <v/>
      </c>
      <c r="AV33" s="226">
        <f t="shared" si="42"/>
        <v>0</v>
      </c>
      <c r="AW33" s="224"/>
      <c r="AX33" s="226" t="str">
        <f t="shared" si="43"/>
        <v/>
      </c>
      <c r="AY33" s="226">
        <f t="shared" si="44"/>
        <v>0</v>
      </c>
      <c r="AZ33" s="227" t="str">
        <f>IF(AND('PASTE SD download Sheet'!AX32=""),"",'PASTE SD download Sheet'!AX32)</f>
        <v/>
      </c>
      <c r="BA33" s="227" t="str">
        <f>IF(AND('PASTE SD download Sheet'!AY32=""),"",'PASTE SD download Sheet'!AY32)</f>
        <v/>
      </c>
      <c r="BB33" s="227" t="str">
        <f>IF(AND('PASTE SD download Sheet'!AZ32=""),"",'PASTE SD download Sheet'!AZ32)</f>
        <v/>
      </c>
      <c r="BC33" s="227">
        <f t="shared" si="45"/>
        <v>0</v>
      </c>
      <c r="BD33" s="227" t="str">
        <f>IF(AND('PASTE SD download Sheet'!BB32=""),"",'PASTE SD download Sheet'!BB32)</f>
        <v/>
      </c>
      <c r="BE33" s="227" t="str">
        <f t="shared" si="46"/>
        <v/>
      </c>
      <c r="BF33" s="227">
        <f t="shared" si="47"/>
        <v>0</v>
      </c>
      <c r="BG33" s="224"/>
      <c r="BH33" s="227" t="str">
        <f t="shared" si="48"/>
        <v/>
      </c>
      <c r="BI33" s="227">
        <f t="shared" si="49"/>
        <v>0</v>
      </c>
      <c r="BJ33" s="257"/>
      <c r="BK33" s="257"/>
      <c r="BL33" s="257"/>
      <c r="BM33" s="257"/>
      <c r="BN33" s="228" t="str">
        <f>IF(AND('PASTE SD download Sheet'!BH32=""),"",'PASTE SD download Sheet'!BH32)</f>
        <v/>
      </c>
      <c r="BO33" s="228" t="str">
        <f>IF(AND('PASTE SD download Sheet'!BI32=""),"",'PASTE SD download Sheet'!BI32)</f>
        <v/>
      </c>
      <c r="BP33" s="228" t="str">
        <f>IF(AND('PASTE SD download Sheet'!BJ32=""),"",'PASTE SD download Sheet'!BJ32)</f>
        <v/>
      </c>
      <c r="BQ33" s="228">
        <f t="shared" si="50"/>
        <v>0</v>
      </c>
      <c r="BR33" s="228" t="str">
        <f>IF(AND('PASTE SD download Sheet'!BL32=""),"",'PASTE SD download Sheet'!BL32)</f>
        <v/>
      </c>
      <c r="BS33" s="228" t="str">
        <f t="shared" si="51"/>
        <v/>
      </c>
      <c r="BT33" s="228">
        <f t="shared" si="52"/>
        <v>0</v>
      </c>
      <c r="BU33" s="224"/>
      <c r="BV33" s="228" t="str">
        <f t="shared" si="53"/>
        <v/>
      </c>
      <c r="BW33" s="228">
        <f t="shared" si="54"/>
        <v>0</v>
      </c>
      <c r="BX33" s="5">
        <f t="shared" si="23"/>
        <v>0</v>
      </c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5"/>
      <c r="CQ33" s="204"/>
    </row>
    <row r="34" spans="1:95" ht="17.25">
      <c r="A34" s="219" t="str">
        <f>IF(AND('PASTE SD download Sheet'!A33=""),"",'PASTE SD download Sheet'!A33)</f>
        <v/>
      </c>
      <c r="B34" s="219" t="str">
        <f>IF(AND('PASTE SD download Sheet'!B33=""),"",'PASTE SD download Sheet'!B33)</f>
        <v/>
      </c>
      <c r="C34" s="219" t="str">
        <f>IF(AND('PASTE SD download Sheet'!C33=""),"",'PASTE SD download Sheet'!C33)</f>
        <v/>
      </c>
      <c r="D34" s="220" t="str">
        <f>IF(AND('PASTE SD download Sheet'!D33=""),"",VALUE('PASTE SD download Sheet'!D33))</f>
        <v/>
      </c>
      <c r="E34" s="219" t="str">
        <f>IF(AND('PASTE SD download Sheet'!E33=""),"",'PASTE SD download Sheet'!E33)</f>
        <v/>
      </c>
      <c r="F34" s="234" t="str">
        <f>IF(AND('PASTE SD download Sheet'!F33=""),"",'PASTE SD download Sheet'!F33)</f>
        <v/>
      </c>
      <c r="G34" s="233" t="str">
        <f>IF(AND('PASTE SD download Sheet'!G33=""),"",UPPER('PASTE SD download Sheet'!G33))</f>
        <v/>
      </c>
      <c r="H34" s="233" t="str">
        <f>IF(AND('PASTE SD download Sheet'!H33=""),"",UPPER('PASTE SD download Sheet'!H33))</f>
        <v/>
      </c>
      <c r="I34" s="233" t="str">
        <f>IF(AND('PASTE SD download Sheet'!I33=""),"",UPPER('PASTE SD download Sheet'!I33))</f>
        <v/>
      </c>
      <c r="J34" s="221" t="str">
        <f>IF(AND('PASTE SD download Sheet'!J33=""),"",'PASTE SD download Sheet'!J33)</f>
        <v/>
      </c>
      <c r="K34" s="221" t="str">
        <f>IF(AND('PASTE SD download Sheet'!K33=""),"",'PASTE SD download Sheet'!K33)</f>
        <v/>
      </c>
      <c r="L34" s="221" t="str">
        <f>IF(AND('PASTE SD download Sheet'!L33=""),"",'PASTE SD download Sheet'!L33)</f>
        <v/>
      </c>
      <c r="M34" s="221">
        <f t="shared" si="24"/>
        <v>0</v>
      </c>
      <c r="N34" s="221" t="str">
        <f>IF(AND('PASTE SD download Sheet'!N33=""),"",'PASTE SD download Sheet'!N33)</f>
        <v/>
      </c>
      <c r="O34" s="221" t="str">
        <f t="shared" si="25"/>
        <v/>
      </c>
      <c r="P34" s="221">
        <f t="shared" si="26"/>
        <v>0</v>
      </c>
      <c r="Q34" s="222"/>
      <c r="R34" s="221" t="str">
        <f t="shared" si="55"/>
        <v/>
      </c>
      <c r="S34" s="221">
        <f t="shared" si="28"/>
        <v>0</v>
      </c>
      <c r="T34" s="223" t="str">
        <f>IF(AND('PASTE SD download Sheet'!T33=""),"",'PASTE SD download Sheet'!T33)</f>
        <v/>
      </c>
      <c r="U34" s="223" t="str">
        <f>IF(AND('PASTE SD download Sheet'!U33=""),"",'PASTE SD download Sheet'!U33)</f>
        <v/>
      </c>
      <c r="V34" s="223" t="str">
        <f>IF(AND('PASTE SD download Sheet'!V33=""),"",'PASTE SD download Sheet'!V33)</f>
        <v/>
      </c>
      <c r="W34" s="223">
        <f t="shared" si="29"/>
        <v>0</v>
      </c>
      <c r="X34" s="223" t="str">
        <f>IF(AND('PASTE SD download Sheet'!X33=""),"",'PASTE SD download Sheet'!X33)</f>
        <v/>
      </c>
      <c r="Y34" s="223" t="str">
        <f t="shared" si="30"/>
        <v/>
      </c>
      <c r="Z34" s="223">
        <f t="shared" si="31"/>
        <v>0</v>
      </c>
      <c r="AA34" s="224"/>
      <c r="AB34" s="223" t="str">
        <f t="shared" si="32"/>
        <v/>
      </c>
      <c r="AC34" s="223">
        <f t="shared" si="33"/>
        <v>0</v>
      </c>
      <c r="AD34" s="237"/>
      <c r="AE34" s="237" t="str">
        <f t="shared" si="34"/>
        <v/>
      </c>
      <c r="AF34" s="225" t="str">
        <f>IF(AND('PASTE SD download Sheet'!AD33=""),"",'PASTE SD download Sheet'!AD33)</f>
        <v/>
      </c>
      <c r="AG34" s="225" t="str">
        <f>IF(AND('PASTE SD download Sheet'!AE33=""),"",'PASTE SD download Sheet'!AE33)</f>
        <v/>
      </c>
      <c r="AH34" s="225" t="str">
        <f>IF(AND('PASTE SD download Sheet'!AF33=""),"",'PASTE SD download Sheet'!AF33)</f>
        <v/>
      </c>
      <c r="AI34" s="225">
        <f t="shared" si="35"/>
        <v>0</v>
      </c>
      <c r="AJ34" s="225" t="str">
        <f>IF(AND('PASTE SD download Sheet'!AH33=""),"",'PASTE SD download Sheet'!AH33)</f>
        <v/>
      </c>
      <c r="AK34" s="225" t="str">
        <f t="shared" si="36"/>
        <v/>
      </c>
      <c r="AL34" s="225">
        <f t="shared" si="37"/>
        <v>0</v>
      </c>
      <c r="AM34" s="224"/>
      <c r="AN34" s="225" t="str">
        <f t="shared" si="38"/>
        <v/>
      </c>
      <c r="AO34" s="225">
        <f t="shared" si="39"/>
        <v>0</v>
      </c>
      <c r="AP34" s="226" t="str">
        <f>IF(AND('PASTE SD download Sheet'!AN33=""),"",'PASTE SD download Sheet'!AN33)</f>
        <v/>
      </c>
      <c r="AQ34" s="226" t="str">
        <f>IF(AND('PASTE SD download Sheet'!AO33=""),"",'PASTE SD download Sheet'!AO33)</f>
        <v/>
      </c>
      <c r="AR34" s="226" t="str">
        <f>IF(AND('PASTE SD download Sheet'!AP33=""),"",'PASTE SD download Sheet'!AP33)</f>
        <v/>
      </c>
      <c r="AS34" s="226">
        <f t="shared" si="40"/>
        <v>0</v>
      </c>
      <c r="AT34" s="226" t="str">
        <f>IF(AND('PASTE SD download Sheet'!AR33=""),"",'PASTE SD download Sheet'!AR33)</f>
        <v/>
      </c>
      <c r="AU34" s="226" t="str">
        <f t="shared" si="41"/>
        <v/>
      </c>
      <c r="AV34" s="226">
        <f t="shared" si="42"/>
        <v>0</v>
      </c>
      <c r="AW34" s="224"/>
      <c r="AX34" s="226" t="str">
        <f t="shared" si="43"/>
        <v/>
      </c>
      <c r="AY34" s="226">
        <f t="shared" si="44"/>
        <v>0</v>
      </c>
      <c r="AZ34" s="227" t="str">
        <f>IF(AND('PASTE SD download Sheet'!AX33=""),"",'PASTE SD download Sheet'!AX33)</f>
        <v/>
      </c>
      <c r="BA34" s="227" t="str">
        <f>IF(AND('PASTE SD download Sheet'!AY33=""),"",'PASTE SD download Sheet'!AY33)</f>
        <v/>
      </c>
      <c r="BB34" s="227" t="str">
        <f>IF(AND('PASTE SD download Sheet'!AZ33=""),"",'PASTE SD download Sheet'!AZ33)</f>
        <v/>
      </c>
      <c r="BC34" s="227">
        <f t="shared" si="45"/>
        <v>0</v>
      </c>
      <c r="BD34" s="227" t="str">
        <f>IF(AND('PASTE SD download Sheet'!BB33=""),"",'PASTE SD download Sheet'!BB33)</f>
        <v/>
      </c>
      <c r="BE34" s="227" t="str">
        <f t="shared" si="46"/>
        <v/>
      </c>
      <c r="BF34" s="227">
        <f t="shared" si="47"/>
        <v>0</v>
      </c>
      <c r="BG34" s="224"/>
      <c r="BH34" s="227" t="str">
        <f t="shared" si="48"/>
        <v/>
      </c>
      <c r="BI34" s="227">
        <f t="shared" si="49"/>
        <v>0</v>
      </c>
      <c r="BJ34" s="257"/>
      <c r="BK34" s="257"/>
      <c r="BL34" s="257"/>
      <c r="BM34" s="257"/>
      <c r="BN34" s="228" t="str">
        <f>IF(AND('PASTE SD download Sheet'!BH33=""),"",'PASTE SD download Sheet'!BH33)</f>
        <v/>
      </c>
      <c r="BO34" s="228" t="str">
        <f>IF(AND('PASTE SD download Sheet'!BI33=""),"",'PASTE SD download Sheet'!BI33)</f>
        <v/>
      </c>
      <c r="BP34" s="228" t="str">
        <f>IF(AND('PASTE SD download Sheet'!BJ33=""),"",'PASTE SD download Sheet'!BJ33)</f>
        <v/>
      </c>
      <c r="BQ34" s="228">
        <f t="shared" si="50"/>
        <v>0</v>
      </c>
      <c r="BR34" s="228" t="str">
        <f>IF(AND('PASTE SD download Sheet'!BL33=""),"",'PASTE SD download Sheet'!BL33)</f>
        <v/>
      </c>
      <c r="BS34" s="228" t="str">
        <f t="shared" si="51"/>
        <v/>
      </c>
      <c r="BT34" s="228">
        <f t="shared" si="52"/>
        <v>0</v>
      </c>
      <c r="BU34" s="224"/>
      <c r="BV34" s="228" t="str">
        <f t="shared" si="53"/>
        <v/>
      </c>
      <c r="BW34" s="228">
        <f t="shared" si="54"/>
        <v>0</v>
      </c>
      <c r="BX34" s="5">
        <f t="shared" si="23"/>
        <v>0</v>
      </c>
      <c r="BY34" s="206"/>
      <c r="BZ34" s="206"/>
      <c r="CA34" s="206"/>
      <c r="CB34" s="206"/>
      <c r="CC34" s="206"/>
      <c r="CD34" s="206"/>
      <c r="CE34" s="206"/>
      <c r="CF34" s="206"/>
      <c r="CG34" s="206"/>
      <c r="CH34" s="206"/>
      <c r="CI34" s="206"/>
      <c r="CJ34" s="206"/>
      <c r="CK34" s="206"/>
      <c r="CL34" s="206"/>
      <c r="CM34" s="206"/>
      <c r="CN34" s="206"/>
      <c r="CO34" s="206"/>
      <c r="CP34" s="205"/>
      <c r="CQ34" s="204"/>
    </row>
    <row r="35" spans="1:95" ht="17.25">
      <c r="A35" s="219" t="str">
        <f>IF(AND('PASTE SD download Sheet'!A34=""),"",'PASTE SD download Sheet'!A34)</f>
        <v/>
      </c>
      <c r="B35" s="219" t="str">
        <f>IF(AND('PASTE SD download Sheet'!B34=""),"",'PASTE SD download Sheet'!B34)</f>
        <v/>
      </c>
      <c r="C35" s="219" t="str">
        <f>IF(AND('PASTE SD download Sheet'!C34=""),"",'PASTE SD download Sheet'!C34)</f>
        <v/>
      </c>
      <c r="D35" s="220" t="str">
        <f>IF(AND('PASTE SD download Sheet'!D34=""),"",VALUE('PASTE SD download Sheet'!D34))</f>
        <v/>
      </c>
      <c r="E35" s="219" t="str">
        <f>IF(AND('PASTE SD download Sheet'!E34=""),"",'PASTE SD download Sheet'!E34)</f>
        <v/>
      </c>
      <c r="F35" s="234" t="str">
        <f>IF(AND('PASTE SD download Sheet'!F34=""),"",'PASTE SD download Sheet'!F34)</f>
        <v/>
      </c>
      <c r="G35" s="233" t="str">
        <f>IF(AND('PASTE SD download Sheet'!G34=""),"",UPPER('PASTE SD download Sheet'!G34))</f>
        <v/>
      </c>
      <c r="H35" s="233" t="str">
        <f>IF(AND('PASTE SD download Sheet'!H34=""),"",UPPER('PASTE SD download Sheet'!H34))</f>
        <v/>
      </c>
      <c r="I35" s="233" t="str">
        <f>IF(AND('PASTE SD download Sheet'!I34=""),"",UPPER('PASTE SD download Sheet'!I34))</f>
        <v/>
      </c>
      <c r="J35" s="221" t="str">
        <f>IF(AND('PASTE SD download Sheet'!J34=""),"",'PASTE SD download Sheet'!J34)</f>
        <v/>
      </c>
      <c r="K35" s="221" t="str">
        <f>IF(AND('PASTE SD download Sheet'!K34=""),"",'PASTE SD download Sheet'!K34)</f>
        <v/>
      </c>
      <c r="L35" s="221" t="str">
        <f>IF(AND('PASTE SD download Sheet'!L34=""),"",'PASTE SD download Sheet'!L34)</f>
        <v/>
      </c>
      <c r="M35" s="221">
        <f t="shared" si="24"/>
        <v>0</v>
      </c>
      <c r="N35" s="221" t="str">
        <f>IF(AND('PASTE SD download Sheet'!N34=""),"",'PASTE SD download Sheet'!N34)</f>
        <v/>
      </c>
      <c r="O35" s="221" t="str">
        <f t="shared" si="25"/>
        <v/>
      </c>
      <c r="P35" s="221">
        <f t="shared" si="26"/>
        <v>0</v>
      </c>
      <c r="Q35" s="222"/>
      <c r="R35" s="221" t="str">
        <f t="shared" si="55"/>
        <v/>
      </c>
      <c r="S35" s="221">
        <f t="shared" si="28"/>
        <v>0</v>
      </c>
      <c r="T35" s="223" t="str">
        <f>IF(AND('PASTE SD download Sheet'!T34=""),"",'PASTE SD download Sheet'!T34)</f>
        <v/>
      </c>
      <c r="U35" s="223" t="str">
        <f>IF(AND('PASTE SD download Sheet'!U34=""),"",'PASTE SD download Sheet'!U34)</f>
        <v/>
      </c>
      <c r="V35" s="223" t="str">
        <f>IF(AND('PASTE SD download Sheet'!V34=""),"",'PASTE SD download Sheet'!V34)</f>
        <v/>
      </c>
      <c r="W35" s="223">
        <f t="shared" si="29"/>
        <v>0</v>
      </c>
      <c r="X35" s="223" t="str">
        <f>IF(AND('PASTE SD download Sheet'!X34=""),"",'PASTE SD download Sheet'!X34)</f>
        <v/>
      </c>
      <c r="Y35" s="223" t="str">
        <f t="shared" si="30"/>
        <v/>
      </c>
      <c r="Z35" s="223">
        <f t="shared" si="31"/>
        <v>0</v>
      </c>
      <c r="AA35" s="224"/>
      <c r="AB35" s="223" t="str">
        <f t="shared" si="32"/>
        <v/>
      </c>
      <c r="AC35" s="223">
        <f t="shared" si="33"/>
        <v>0</v>
      </c>
      <c r="AD35" s="237"/>
      <c r="AE35" s="237" t="str">
        <f t="shared" si="34"/>
        <v/>
      </c>
      <c r="AF35" s="225" t="str">
        <f>IF(AND('PASTE SD download Sheet'!AD34=""),"",'PASTE SD download Sheet'!AD34)</f>
        <v/>
      </c>
      <c r="AG35" s="225" t="str">
        <f>IF(AND('PASTE SD download Sheet'!AE34=""),"",'PASTE SD download Sheet'!AE34)</f>
        <v/>
      </c>
      <c r="AH35" s="225" t="str">
        <f>IF(AND('PASTE SD download Sheet'!AF34=""),"",'PASTE SD download Sheet'!AF34)</f>
        <v/>
      </c>
      <c r="AI35" s="225">
        <f t="shared" si="35"/>
        <v>0</v>
      </c>
      <c r="AJ35" s="225" t="str">
        <f>IF(AND('PASTE SD download Sheet'!AH34=""),"",'PASTE SD download Sheet'!AH34)</f>
        <v/>
      </c>
      <c r="AK35" s="225" t="str">
        <f t="shared" si="36"/>
        <v/>
      </c>
      <c r="AL35" s="225">
        <f t="shared" si="37"/>
        <v>0</v>
      </c>
      <c r="AM35" s="224"/>
      <c r="AN35" s="225" t="str">
        <f t="shared" si="38"/>
        <v/>
      </c>
      <c r="AO35" s="225">
        <f t="shared" si="39"/>
        <v>0</v>
      </c>
      <c r="AP35" s="226" t="str">
        <f>IF(AND('PASTE SD download Sheet'!AN34=""),"",'PASTE SD download Sheet'!AN34)</f>
        <v/>
      </c>
      <c r="AQ35" s="226" t="str">
        <f>IF(AND('PASTE SD download Sheet'!AO34=""),"",'PASTE SD download Sheet'!AO34)</f>
        <v/>
      </c>
      <c r="AR35" s="226" t="str">
        <f>IF(AND('PASTE SD download Sheet'!AP34=""),"",'PASTE SD download Sheet'!AP34)</f>
        <v/>
      </c>
      <c r="AS35" s="226">
        <f t="shared" si="40"/>
        <v>0</v>
      </c>
      <c r="AT35" s="226" t="str">
        <f>IF(AND('PASTE SD download Sheet'!AR34=""),"",'PASTE SD download Sheet'!AR34)</f>
        <v/>
      </c>
      <c r="AU35" s="226" t="str">
        <f t="shared" si="41"/>
        <v/>
      </c>
      <c r="AV35" s="226">
        <f t="shared" si="42"/>
        <v>0</v>
      </c>
      <c r="AW35" s="224"/>
      <c r="AX35" s="226" t="str">
        <f t="shared" si="43"/>
        <v/>
      </c>
      <c r="AY35" s="226">
        <f t="shared" si="44"/>
        <v>0</v>
      </c>
      <c r="AZ35" s="227" t="str">
        <f>IF(AND('PASTE SD download Sheet'!AX34=""),"",'PASTE SD download Sheet'!AX34)</f>
        <v/>
      </c>
      <c r="BA35" s="227" t="str">
        <f>IF(AND('PASTE SD download Sheet'!AY34=""),"",'PASTE SD download Sheet'!AY34)</f>
        <v/>
      </c>
      <c r="BB35" s="227" t="str">
        <f>IF(AND('PASTE SD download Sheet'!AZ34=""),"",'PASTE SD download Sheet'!AZ34)</f>
        <v/>
      </c>
      <c r="BC35" s="227">
        <f t="shared" si="45"/>
        <v>0</v>
      </c>
      <c r="BD35" s="227" t="str">
        <f>IF(AND('PASTE SD download Sheet'!BB34=""),"",'PASTE SD download Sheet'!BB34)</f>
        <v/>
      </c>
      <c r="BE35" s="227" t="str">
        <f t="shared" si="46"/>
        <v/>
      </c>
      <c r="BF35" s="227">
        <f t="shared" si="47"/>
        <v>0</v>
      </c>
      <c r="BG35" s="224"/>
      <c r="BH35" s="227" t="str">
        <f t="shared" si="48"/>
        <v/>
      </c>
      <c r="BI35" s="227">
        <f t="shared" si="49"/>
        <v>0</v>
      </c>
      <c r="BJ35" s="257"/>
      <c r="BK35" s="257"/>
      <c r="BL35" s="257"/>
      <c r="BM35" s="257"/>
      <c r="BN35" s="228" t="str">
        <f>IF(AND('PASTE SD download Sheet'!BH34=""),"",'PASTE SD download Sheet'!BH34)</f>
        <v/>
      </c>
      <c r="BO35" s="228" t="str">
        <f>IF(AND('PASTE SD download Sheet'!BI34=""),"",'PASTE SD download Sheet'!BI34)</f>
        <v/>
      </c>
      <c r="BP35" s="228" t="str">
        <f>IF(AND('PASTE SD download Sheet'!BJ34=""),"",'PASTE SD download Sheet'!BJ34)</f>
        <v/>
      </c>
      <c r="BQ35" s="228">
        <f t="shared" si="50"/>
        <v>0</v>
      </c>
      <c r="BR35" s="228" t="str">
        <f>IF(AND('PASTE SD download Sheet'!BL34=""),"",'PASTE SD download Sheet'!BL34)</f>
        <v/>
      </c>
      <c r="BS35" s="228" t="str">
        <f t="shared" si="51"/>
        <v/>
      </c>
      <c r="BT35" s="228">
        <f t="shared" si="52"/>
        <v>0</v>
      </c>
      <c r="BU35" s="224"/>
      <c r="BV35" s="228" t="str">
        <f t="shared" si="53"/>
        <v/>
      </c>
      <c r="BW35" s="228">
        <f t="shared" si="54"/>
        <v>0</v>
      </c>
      <c r="BX35" s="5">
        <f t="shared" si="23"/>
        <v>0</v>
      </c>
      <c r="BY35" s="206"/>
      <c r="BZ35" s="206"/>
      <c r="CA35" s="206"/>
      <c r="CB35" s="206"/>
      <c r="CC35" s="206"/>
      <c r="CD35" s="206"/>
      <c r="CE35" s="206"/>
      <c r="CF35" s="206"/>
      <c r="CG35" s="206"/>
      <c r="CH35" s="206"/>
      <c r="CI35" s="206"/>
      <c r="CJ35" s="206"/>
      <c r="CK35" s="206"/>
      <c r="CL35" s="206"/>
      <c r="CM35" s="206"/>
      <c r="CN35" s="206"/>
      <c r="CO35" s="206"/>
      <c r="CP35" s="205"/>
      <c r="CQ35" s="204"/>
    </row>
    <row r="36" spans="1:95" ht="17.25">
      <c r="A36" s="219" t="str">
        <f>IF(AND('PASTE SD download Sheet'!A35=""),"",'PASTE SD download Sheet'!A35)</f>
        <v/>
      </c>
      <c r="B36" s="219" t="str">
        <f>IF(AND('PASTE SD download Sheet'!B35=""),"",'PASTE SD download Sheet'!B35)</f>
        <v/>
      </c>
      <c r="C36" s="219" t="str">
        <f>IF(AND('PASTE SD download Sheet'!C35=""),"",'PASTE SD download Sheet'!C35)</f>
        <v/>
      </c>
      <c r="D36" s="220" t="str">
        <f>IF(AND('PASTE SD download Sheet'!D35=""),"",VALUE('PASTE SD download Sheet'!D35))</f>
        <v/>
      </c>
      <c r="E36" s="219" t="str">
        <f>IF(AND('PASTE SD download Sheet'!E35=""),"",'PASTE SD download Sheet'!E35)</f>
        <v/>
      </c>
      <c r="F36" s="234" t="str">
        <f>IF(AND('PASTE SD download Sheet'!F35=""),"",'PASTE SD download Sheet'!F35)</f>
        <v/>
      </c>
      <c r="G36" s="233" t="str">
        <f>IF(AND('PASTE SD download Sheet'!G35=""),"",UPPER('PASTE SD download Sheet'!G35))</f>
        <v/>
      </c>
      <c r="H36" s="233" t="str">
        <f>IF(AND('PASTE SD download Sheet'!H35=""),"",UPPER('PASTE SD download Sheet'!H35))</f>
        <v/>
      </c>
      <c r="I36" s="233" t="str">
        <f>IF(AND('PASTE SD download Sheet'!I35=""),"",UPPER('PASTE SD download Sheet'!I35))</f>
        <v/>
      </c>
      <c r="J36" s="221" t="str">
        <f>IF(AND('PASTE SD download Sheet'!J35=""),"",'PASTE SD download Sheet'!J35)</f>
        <v/>
      </c>
      <c r="K36" s="221" t="str">
        <f>IF(AND('PASTE SD download Sheet'!K35=""),"",'PASTE SD download Sheet'!K35)</f>
        <v/>
      </c>
      <c r="L36" s="221" t="str">
        <f>IF(AND('PASTE SD download Sheet'!L35=""),"",'PASTE SD download Sheet'!L35)</f>
        <v/>
      </c>
      <c r="M36" s="221">
        <f t="shared" si="24"/>
        <v>0</v>
      </c>
      <c r="N36" s="221" t="str">
        <f>IF(AND('PASTE SD download Sheet'!N35=""),"",'PASTE SD download Sheet'!N35)</f>
        <v/>
      </c>
      <c r="O36" s="221" t="str">
        <f t="shared" si="25"/>
        <v/>
      </c>
      <c r="P36" s="221">
        <f t="shared" si="26"/>
        <v>0</v>
      </c>
      <c r="Q36" s="222"/>
      <c r="R36" s="221" t="str">
        <f t="shared" si="55"/>
        <v/>
      </c>
      <c r="S36" s="221">
        <f t="shared" si="28"/>
        <v>0</v>
      </c>
      <c r="T36" s="223" t="str">
        <f>IF(AND('PASTE SD download Sheet'!T35=""),"",'PASTE SD download Sheet'!T35)</f>
        <v/>
      </c>
      <c r="U36" s="223" t="str">
        <f>IF(AND('PASTE SD download Sheet'!U35=""),"",'PASTE SD download Sheet'!U35)</f>
        <v/>
      </c>
      <c r="V36" s="223" t="str">
        <f>IF(AND('PASTE SD download Sheet'!V35=""),"",'PASTE SD download Sheet'!V35)</f>
        <v/>
      </c>
      <c r="W36" s="223">
        <f t="shared" si="29"/>
        <v>0</v>
      </c>
      <c r="X36" s="223" t="str">
        <f>IF(AND('PASTE SD download Sheet'!X35=""),"",'PASTE SD download Sheet'!X35)</f>
        <v/>
      </c>
      <c r="Y36" s="223" t="str">
        <f t="shared" si="30"/>
        <v/>
      </c>
      <c r="Z36" s="223">
        <f t="shared" si="31"/>
        <v>0</v>
      </c>
      <c r="AA36" s="224"/>
      <c r="AB36" s="223" t="str">
        <f t="shared" si="32"/>
        <v/>
      </c>
      <c r="AC36" s="223">
        <f t="shared" si="33"/>
        <v>0</v>
      </c>
      <c r="AD36" s="237"/>
      <c r="AE36" s="237" t="str">
        <f t="shared" si="34"/>
        <v/>
      </c>
      <c r="AF36" s="225" t="str">
        <f>IF(AND('PASTE SD download Sheet'!AD35=""),"",'PASTE SD download Sheet'!AD35)</f>
        <v/>
      </c>
      <c r="AG36" s="225" t="str">
        <f>IF(AND('PASTE SD download Sheet'!AE35=""),"",'PASTE SD download Sheet'!AE35)</f>
        <v/>
      </c>
      <c r="AH36" s="225" t="str">
        <f>IF(AND('PASTE SD download Sheet'!AF35=""),"",'PASTE SD download Sheet'!AF35)</f>
        <v/>
      </c>
      <c r="AI36" s="225">
        <f t="shared" si="35"/>
        <v>0</v>
      </c>
      <c r="AJ36" s="225" t="str">
        <f>IF(AND('PASTE SD download Sheet'!AH35=""),"",'PASTE SD download Sheet'!AH35)</f>
        <v/>
      </c>
      <c r="AK36" s="225" t="str">
        <f t="shared" si="36"/>
        <v/>
      </c>
      <c r="AL36" s="225">
        <f t="shared" si="37"/>
        <v>0</v>
      </c>
      <c r="AM36" s="224"/>
      <c r="AN36" s="225" t="str">
        <f t="shared" si="38"/>
        <v/>
      </c>
      <c r="AO36" s="225">
        <f t="shared" si="39"/>
        <v>0</v>
      </c>
      <c r="AP36" s="226" t="str">
        <f>IF(AND('PASTE SD download Sheet'!AN35=""),"",'PASTE SD download Sheet'!AN35)</f>
        <v/>
      </c>
      <c r="AQ36" s="226" t="str">
        <f>IF(AND('PASTE SD download Sheet'!AO35=""),"",'PASTE SD download Sheet'!AO35)</f>
        <v/>
      </c>
      <c r="AR36" s="226" t="str">
        <f>IF(AND('PASTE SD download Sheet'!AP35=""),"",'PASTE SD download Sheet'!AP35)</f>
        <v/>
      </c>
      <c r="AS36" s="226">
        <f t="shared" si="40"/>
        <v>0</v>
      </c>
      <c r="AT36" s="226" t="str">
        <f>IF(AND('PASTE SD download Sheet'!AR35=""),"",'PASTE SD download Sheet'!AR35)</f>
        <v/>
      </c>
      <c r="AU36" s="226" t="str">
        <f t="shared" si="41"/>
        <v/>
      </c>
      <c r="AV36" s="226">
        <f t="shared" si="42"/>
        <v>0</v>
      </c>
      <c r="AW36" s="224"/>
      <c r="AX36" s="226" t="str">
        <f t="shared" si="43"/>
        <v/>
      </c>
      <c r="AY36" s="226">
        <f t="shared" si="44"/>
        <v>0</v>
      </c>
      <c r="AZ36" s="227" t="str">
        <f>IF(AND('PASTE SD download Sheet'!AX35=""),"",'PASTE SD download Sheet'!AX35)</f>
        <v/>
      </c>
      <c r="BA36" s="227" t="str">
        <f>IF(AND('PASTE SD download Sheet'!AY35=""),"",'PASTE SD download Sheet'!AY35)</f>
        <v/>
      </c>
      <c r="BB36" s="227" t="str">
        <f>IF(AND('PASTE SD download Sheet'!AZ35=""),"",'PASTE SD download Sheet'!AZ35)</f>
        <v/>
      </c>
      <c r="BC36" s="227">
        <f t="shared" si="45"/>
        <v>0</v>
      </c>
      <c r="BD36" s="227" t="str">
        <f>IF(AND('PASTE SD download Sheet'!BB35=""),"",'PASTE SD download Sheet'!BB35)</f>
        <v/>
      </c>
      <c r="BE36" s="227" t="str">
        <f t="shared" si="46"/>
        <v/>
      </c>
      <c r="BF36" s="227">
        <f t="shared" si="47"/>
        <v>0</v>
      </c>
      <c r="BG36" s="224"/>
      <c r="BH36" s="227" t="str">
        <f t="shared" si="48"/>
        <v/>
      </c>
      <c r="BI36" s="227">
        <f t="shared" si="49"/>
        <v>0</v>
      </c>
      <c r="BJ36" s="257"/>
      <c r="BK36" s="257"/>
      <c r="BL36" s="257"/>
      <c r="BM36" s="257"/>
      <c r="BN36" s="228" t="str">
        <f>IF(AND('PASTE SD download Sheet'!BH35=""),"",'PASTE SD download Sheet'!BH35)</f>
        <v/>
      </c>
      <c r="BO36" s="228" t="str">
        <f>IF(AND('PASTE SD download Sheet'!BI35=""),"",'PASTE SD download Sheet'!BI35)</f>
        <v/>
      </c>
      <c r="BP36" s="228" t="str">
        <f>IF(AND('PASTE SD download Sheet'!BJ35=""),"",'PASTE SD download Sheet'!BJ35)</f>
        <v/>
      </c>
      <c r="BQ36" s="228">
        <f t="shared" si="50"/>
        <v>0</v>
      </c>
      <c r="BR36" s="228" t="str">
        <f>IF(AND('PASTE SD download Sheet'!BL35=""),"",'PASTE SD download Sheet'!BL35)</f>
        <v/>
      </c>
      <c r="BS36" s="228" t="str">
        <f t="shared" si="51"/>
        <v/>
      </c>
      <c r="BT36" s="228">
        <f t="shared" si="52"/>
        <v>0</v>
      </c>
      <c r="BU36" s="224"/>
      <c r="BV36" s="228" t="str">
        <f t="shared" si="53"/>
        <v/>
      </c>
      <c r="BW36" s="228">
        <f t="shared" si="54"/>
        <v>0</v>
      </c>
      <c r="BX36" s="5">
        <f t="shared" si="23"/>
        <v>0</v>
      </c>
      <c r="BY36" s="206"/>
      <c r="BZ36" s="206"/>
      <c r="CA36" s="206"/>
      <c r="CB36" s="206"/>
      <c r="CC36" s="206"/>
      <c r="CD36" s="206"/>
      <c r="CE36" s="206"/>
      <c r="CF36" s="206"/>
      <c r="CG36" s="206"/>
      <c r="CH36" s="206"/>
      <c r="CI36" s="206"/>
      <c r="CJ36" s="206"/>
      <c r="CK36" s="206"/>
      <c r="CL36" s="206"/>
      <c r="CM36" s="206"/>
      <c r="CN36" s="206"/>
      <c r="CO36" s="206"/>
      <c r="CP36" s="205"/>
      <c r="CQ36" s="204"/>
    </row>
    <row r="37" spans="1:95" ht="17.25">
      <c r="A37" s="219" t="str">
        <f>IF(AND('PASTE SD download Sheet'!A36=""),"",'PASTE SD download Sheet'!A36)</f>
        <v/>
      </c>
      <c r="B37" s="219" t="str">
        <f>IF(AND('PASTE SD download Sheet'!B36=""),"",'PASTE SD download Sheet'!B36)</f>
        <v/>
      </c>
      <c r="C37" s="219" t="str">
        <f>IF(AND('PASTE SD download Sheet'!C36=""),"",'PASTE SD download Sheet'!C36)</f>
        <v/>
      </c>
      <c r="D37" s="220" t="str">
        <f>IF(AND('PASTE SD download Sheet'!D36=""),"",VALUE('PASTE SD download Sheet'!D36))</f>
        <v/>
      </c>
      <c r="E37" s="219" t="str">
        <f>IF(AND('PASTE SD download Sheet'!E36=""),"",'PASTE SD download Sheet'!E36)</f>
        <v/>
      </c>
      <c r="F37" s="234" t="str">
        <f>IF(AND('PASTE SD download Sheet'!F36=""),"",'PASTE SD download Sheet'!F36)</f>
        <v/>
      </c>
      <c r="G37" s="233" t="str">
        <f>IF(AND('PASTE SD download Sheet'!G36=""),"",UPPER('PASTE SD download Sheet'!G36))</f>
        <v/>
      </c>
      <c r="H37" s="233" t="str">
        <f>IF(AND('PASTE SD download Sheet'!H36=""),"",UPPER('PASTE SD download Sheet'!H36))</f>
        <v/>
      </c>
      <c r="I37" s="233" t="str">
        <f>IF(AND('PASTE SD download Sheet'!I36=""),"",UPPER('PASTE SD download Sheet'!I36))</f>
        <v/>
      </c>
      <c r="J37" s="221" t="str">
        <f>IF(AND('PASTE SD download Sheet'!J36=""),"",'PASTE SD download Sheet'!J36)</f>
        <v/>
      </c>
      <c r="K37" s="221" t="str">
        <f>IF(AND('PASTE SD download Sheet'!K36=""),"",'PASTE SD download Sheet'!K36)</f>
        <v/>
      </c>
      <c r="L37" s="221" t="str">
        <f>IF(AND('PASTE SD download Sheet'!L36=""),"",'PASTE SD download Sheet'!L36)</f>
        <v/>
      </c>
      <c r="M37" s="221">
        <f t="shared" si="24"/>
        <v>0</v>
      </c>
      <c r="N37" s="221" t="str">
        <f>IF(AND('PASTE SD download Sheet'!N36=""),"",'PASTE SD download Sheet'!N36)</f>
        <v/>
      </c>
      <c r="O37" s="221" t="str">
        <f t="shared" si="25"/>
        <v/>
      </c>
      <c r="P37" s="221">
        <f t="shared" si="26"/>
        <v>0</v>
      </c>
      <c r="Q37" s="222"/>
      <c r="R37" s="221" t="str">
        <f t="shared" si="55"/>
        <v/>
      </c>
      <c r="S37" s="221">
        <f t="shared" si="28"/>
        <v>0</v>
      </c>
      <c r="T37" s="223" t="str">
        <f>IF(AND('PASTE SD download Sheet'!T36=""),"",'PASTE SD download Sheet'!T36)</f>
        <v/>
      </c>
      <c r="U37" s="223" t="str">
        <f>IF(AND('PASTE SD download Sheet'!U36=""),"",'PASTE SD download Sheet'!U36)</f>
        <v/>
      </c>
      <c r="V37" s="223" t="str">
        <f>IF(AND('PASTE SD download Sheet'!V36=""),"",'PASTE SD download Sheet'!V36)</f>
        <v/>
      </c>
      <c r="W37" s="223">
        <f t="shared" si="29"/>
        <v>0</v>
      </c>
      <c r="X37" s="223" t="str">
        <f>IF(AND('PASTE SD download Sheet'!X36=""),"",'PASTE SD download Sheet'!X36)</f>
        <v/>
      </c>
      <c r="Y37" s="223" t="str">
        <f t="shared" si="30"/>
        <v/>
      </c>
      <c r="Z37" s="223">
        <f t="shared" si="31"/>
        <v>0</v>
      </c>
      <c r="AA37" s="224"/>
      <c r="AB37" s="223" t="str">
        <f t="shared" si="32"/>
        <v/>
      </c>
      <c r="AC37" s="223">
        <f t="shared" si="33"/>
        <v>0</v>
      </c>
      <c r="AD37" s="237"/>
      <c r="AE37" s="237" t="str">
        <f t="shared" si="34"/>
        <v/>
      </c>
      <c r="AF37" s="225" t="str">
        <f>IF(AND('PASTE SD download Sheet'!AD36=""),"",'PASTE SD download Sheet'!AD36)</f>
        <v/>
      </c>
      <c r="AG37" s="225" t="str">
        <f>IF(AND('PASTE SD download Sheet'!AE36=""),"",'PASTE SD download Sheet'!AE36)</f>
        <v/>
      </c>
      <c r="AH37" s="225" t="str">
        <f>IF(AND('PASTE SD download Sheet'!AF36=""),"",'PASTE SD download Sheet'!AF36)</f>
        <v/>
      </c>
      <c r="AI37" s="225">
        <f t="shared" si="35"/>
        <v>0</v>
      </c>
      <c r="AJ37" s="225" t="str">
        <f>IF(AND('PASTE SD download Sheet'!AH36=""),"",'PASTE SD download Sheet'!AH36)</f>
        <v/>
      </c>
      <c r="AK37" s="225" t="str">
        <f t="shared" si="36"/>
        <v/>
      </c>
      <c r="AL37" s="225">
        <f t="shared" si="37"/>
        <v>0</v>
      </c>
      <c r="AM37" s="224"/>
      <c r="AN37" s="225" t="str">
        <f t="shared" si="38"/>
        <v/>
      </c>
      <c r="AO37" s="225">
        <f t="shared" si="39"/>
        <v>0</v>
      </c>
      <c r="AP37" s="226" t="str">
        <f>IF(AND('PASTE SD download Sheet'!AN36=""),"",'PASTE SD download Sheet'!AN36)</f>
        <v/>
      </c>
      <c r="AQ37" s="226" t="str">
        <f>IF(AND('PASTE SD download Sheet'!AO36=""),"",'PASTE SD download Sheet'!AO36)</f>
        <v/>
      </c>
      <c r="AR37" s="226" t="str">
        <f>IF(AND('PASTE SD download Sheet'!AP36=""),"",'PASTE SD download Sheet'!AP36)</f>
        <v/>
      </c>
      <c r="AS37" s="226">
        <f t="shared" si="40"/>
        <v>0</v>
      </c>
      <c r="AT37" s="226" t="str">
        <f>IF(AND('PASTE SD download Sheet'!AR36=""),"",'PASTE SD download Sheet'!AR36)</f>
        <v/>
      </c>
      <c r="AU37" s="226" t="str">
        <f t="shared" si="41"/>
        <v/>
      </c>
      <c r="AV37" s="226">
        <f t="shared" si="42"/>
        <v>0</v>
      </c>
      <c r="AW37" s="224"/>
      <c r="AX37" s="226" t="str">
        <f t="shared" si="43"/>
        <v/>
      </c>
      <c r="AY37" s="226">
        <f t="shared" si="44"/>
        <v>0</v>
      </c>
      <c r="AZ37" s="227" t="str">
        <f>IF(AND('PASTE SD download Sheet'!AX36=""),"",'PASTE SD download Sheet'!AX36)</f>
        <v/>
      </c>
      <c r="BA37" s="227" t="str">
        <f>IF(AND('PASTE SD download Sheet'!AY36=""),"",'PASTE SD download Sheet'!AY36)</f>
        <v/>
      </c>
      <c r="BB37" s="227" t="str">
        <f>IF(AND('PASTE SD download Sheet'!AZ36=""),"",'PASTE SD download Sheet'!AZ36)</f>
        <v/>
      </c>
      <c r="BC37" s="227">
        <f t="shared" si="45"/>
        <v>0</v>
      </c>
      <c r="BD37" s="227" t="str">
        <f>IF(AND('PASTE SD download Sheet'!BB36=""),"",'PASTE SD download Sheet'!BB36)</f>
        <v/>
      </c>
      <c r="BE37" s="227" t="str">
        <f t="shared" si="46"/>
        <v/>
      </c>
      <c r="BF37" s="227">
        <f t="shared" si="47"/>
        <v>0</v>
      </c>
      <c r="BG37" s="224"/>
      <c r="BH37" s="227" t="str">
        <f t="shared" si="48"/>
        <v/>
      </c>
      <c r="BI37" s="227">
        <f t="shared" si="49"/>
        <v>0</v>
      </c>
      <c r="BJ37" s="257"/>
      <c r="BK37" s="257"/>
      <c r="BL37" s="257"/>
      <c r="BM37" s="257"/>
      <c r="BN37" s="228" t="str">
        <f>IF(AND('PASTE SD download Sheet'!BH36=""),"",'PASTE SD download Sheet'!BH36)</f>
        <v/>
      </c>
      <c r="BO37" s="228" t="str">
        <f>IF(AND('PASTE SD download Sheet'!BI36=""),"",'PASTE SD download Sheet'!BI36)</f>
        <v/>
      </c>
      <c r="BP37" s="228" t="str">
        <f>IF(AND('PASTE SD download Sheet'!BJ36=""),"",'PASTE SD download Sheet'!BJ36)</f>
        <v/>
      </c>
      <c r="BQ37" s="228">
        <f t="shared" si="50"/>
        <v>0</v>
      </c>
      <c r="BR37" s="228" t="str">
        <f>IF(AND('PASTE SD download Sheet'!BL36=""),"",'PASTE SD download Sheet'!BL36)</f>
        <v/>
      </c>
      <c r="BS37" s="228" t="str">
        <f t="shared" si="51"/>
        <v/>
      </c>
      <c r="BT37" s="228">
        <f t="shared" si="52"/>
        <v>0</v>
      </c>
      <c r="BU37" s="224"/>
      <c r="BV37" s="228" t="str">
        <f t="shared" si="53"/>
        <v/>
      </c>
      <c r="BW37" s="228">
        <f t="shared" si="54"/>
        <v>0</v>
      </c>
      <c r="BX37" s="5">
        <f t="shared" si="23"/>
        <v>0</v>
      </c>
      <c r="BY37" s="206"/>
      <c r="BZ37" s="206"/>
      <c r="CA37" s="206"/>
      <c r="CB37" s="206"/>
      <c r="CC37" s="206"/>
      <c r="CD37" s="206"/>
      <c r="CE37" s="206"/>
      <c r="CF37" s="206"/>
      <c r="CG37" s="206"/>
      <c r="CH37" s="206"/>
      <c r="CI37" s="206"/>
      <c r="CJ37" s="206"/>
      <c r="CK37" s="206"/>
      <c r="CL37" s="206"/>
      <c r="CM37" s="206"/>
      <c r="CN37" s="206"/>
      <c r="CO37" s="206"/>
      <c r="CP37" s="205"/>
      <c r="CQ37" s="204"/>
    </row>
    <row r="38" spans="1:95" ht="17.25">
      <c r="A38" s="219" t="str">
        <f>IF(AND('PASTE SD download Sheet'!A37=""),"",'PASTE SD download Sheet'!A37)</f>
        <v/>
      </c>
      <c r="B38" s="219" t="str">
        <f>IF(AND('PASTE SD download Sheet'!B37=""),"",'PASTE SD download Sheet'!B37)</f>
        <v/>
      </c>
      <c r="C38" s="219" t="str">
        <f>IF(AND('PASTE SD download Sheet'!C37=""),"",'PASTE SD download Sheet'!C37)</f>
        <v/>
      </c>
      <c r="D38" s="220" t="str">
        <f>IF(AND('PASTE SD download Sheet'!D37=""),"",VALUE('PASTE SD download Sheet'!D37))</f>
        <v/>
      </c>
      <c r="E38" s="219" t="str">
        <f>IF(AND('PASTE SD download Sheet'!E37=""),"",'PASTE SD download Sheet'!E37)</f>
        <v/>
      </c>
      <c r="F38" s="234" t="str">
        <f>IF(AND('PASTE SD download Sheet'!F37=""),"",'PASTE SD download Sheet'!F37)</f>
        <v/>
      </c>
      <c r="G38" s="233" t="str">
        <f>IF(AND('PASTE SD download Sheet'!G37=""),"",UPPER('PASTE SD download Sheet'!G37))</f>
        <v/>
      </c>
      <c r="H38" s="233" t="str">
        <f>IF(AND('PASTE SD download Sheet'!H37=""),"",UPPER('PASTE SD download Sheet'!H37))</f>
        <v/>
      </c>
      <c r="I38" s="233" t="str">
        <f>IF(AND('PASTE SD download Sheet'!I37=""),"",UPPER('PASTE SD download Sheet'!I37))</f>
        <v/>
      </c>
      <c r="J38" s="221" t="str">
        <f>IF(AND('PASTE SD download Sheet'!J37=""),"",'PASTE SD download Sheet'!J37)</f>
        <v/>
      </c>
      <c r="K38" s="221" t="str">
        <f>IF(AND('PASTE SD download Sheet'!K37=""),"",'PASTE SD download Sheet'!K37)</f>
        <v/>
      </c>
      <c r="L38" s="221" t="str">
        <f>IF(AND('PASTE SD download Sheet'!L37=""),"",'PASTE SD download Sheet'!L37)</f>
        <v/>
      </c>
      <c r="M38" s="221">
        <f t="shared" si="24"/>
        <v>0</v>
      </c>
      <c r="N38" s="221" t="str">
        <f>IF(AND('PASTE SD download Sheet'!N37=""),"",'PASTE SD download Sheet'!N37)</f>
        <v/>
      </c>
      <c r="O38" s="221" t="str">
        <f t="shared" si="25"/>
        <v/>
      </c>
      <c r="P38" s="221">
        <f t="shared" si="26"/>
        <v>0</v>
      </c>
      <c r="Q38" s="222"/>
      <c r="R38" s="221" t="str">
        <f t="shared" si="55"/>
        <v/>
      </c>
      <c r="S38" s="221">
        <f t="shared" si="28"/>
        <v>0</v>
      </c>
      <c r="T38" s="223" t="str">
        <f>IF(AND('PASTE SD download Sheet'!T37=""),"",'PASTE SD download Sheet'!T37)</f>
        <v/>
      </c>
      <c r="U38" s="223" t="str">
        <f>IF(AND('PASTE SD download Sheet'!U37=""),"",'PASTE SD download Sheet'!U37)</f>
        <v/>
      </c>
      <c r="V38" s="223" t="str">
        <f>IF(AND('PASTE SD download Sheet'!V37=""),"",'PASTE SD download Sheet'!V37)</f>
        <v/>
      </c>
      <c r="W38" s="223">
        <f t="shared" si="29"/>
        <v>0</v>
      </c>
      <c r="X38" s="223" t="str">
        <f>IF(AND('PASTE SD download Sheet'!X37=""),"",'PASTE SD download Sheet'!X37)</f>
        <v/>
      </c>
      <c r="Y38" s="223" t="str">
        <f t="shared" si="30"/>
        <v/>
      </c>
      <c r="Z38" s="223">
        <f t="shared" si="31"/>
        <v>0</v>
      </c>
      <c r="AA38" s="224"/>
      <c r="AB38" s="223" t="str">
        <f t="shared" si="32"/>
        <v/>
      </c>
      <c r="AC38" s="223">
        <f t="shared" si="33"/>
        <v>0</v>
      </c>
      <c r="AD38" s="237"/>
      <c r="AE38" s="237" t="str">
        <f t="shared" si="34"/>
        <v/>
      </c>
      <c r="AF38" s="225" t="str">
        <f>IF(AND('PASTE SD download Sheet'!AD37=""),"",'PASTE SD download Sheet'!AD37)</f>
        <v/>
      </c>
      <c r="AG38" s="225" t="str">
        <f>IF(AND('PASTE SD download Sheet'!AE37=""),"",'PASTE SD download Sheet'!AE37)</f>
        <v/>
      </c>
      <c r="AH38" s="225" t="str">
        <f>IF(AND('PASTE SD download Sheet'!AF37=""),"",'PASTE SD download Sheet'!AF37)</f>
        <v/>
      </c>
      <c r="AI38" s="225">
        <f t="shared" si="35"/>
        <v>0</v>
      </c>
      <c r="AJ38" s="225" t="str">
        <f>IF(AND('PASTE SD download Sheet'!AH37=""),"",'PASTE SD download Sheet'!AH37)</f>
        <v/>
      </c>
      <c r="AK38" s="225" t="str">
        <f t="shared" si="36"/>
        <v/>
      </c>
      <c r="AL38" s="225">
        <f t="shared" si="37"/>
        <v>0</v>
      </c>
      <c r="AM38" s="224"/>
      <c r="AN38" s="225" t="str">
        <f t="shared" si="38"/>
        <v/>
      </c>
      <c r="AO38" s="225">
        <f t="shared" si="39"/>
        <v>0</v>
      </c>
      <c r="AP38" s="226" t="str">
        <f>IF(AND('PASTE SD download Sheet'!AN37=""),"",'PASTE SD download Sheet'!AN37)</f>
        <v/>
      </c>
      <c r="AQ38" s="226" t="str">
        <f>IF(AND('PASTE SD download Sheet'!AO37=""),"",'PASTE SD download Sheet'!AO37)</f>
        <v/>
      </c>
      <c r="AR38" s="226" t="str">
        <f>IF(AND('PASTE SD download Sheet'!AP37=""),"",'PASTE SD download Sheet'!AP37)</f>
        <v/>
      </c>
      <c r="AS38" s="226">
        <f t="shared" si="40"/>
        <v>0</v>
      </c>
      <c r="AT38" s="226" t="str">
        <f>IF(AND('PASTE SD download Sheet'!AR37=""),"",'PASTE SD download Sheet'!AR37)</f>
        <v/>
      </c>
      <c r="AU38" s="226" t="str">
        <f t="shared" si="41"/>
        <v/>
      </c>
      <c r="AV38" s="226">
        <f t="shared" si="42"/>
        <v>0</v>
      </c>
      <c r="AW38" s="224"/>
      <c r="AX38" s="226" t="str">
        <f t="shared" si="43"/>
        <v/>
      </c>
      <c r="AY38" s="226">
        <f t="shared" si="44"/>
        <v>0</v>
      </c>
      <c r="AZ38" s="227" t="str">
        <f>IF(AND('PASTE SD download Sheet'!AX37=""),"",'PASTE SD download Sheet'!AX37)</f>
        <v/>
      </c>
      <c r="BA38" s="227" t="str">
        <f>IF(AND('PASTE SD download Sheet'!AY37=""),"",'PASTE SD download Sheet'!AY37)</f>
        <v/>
      </c>
      <c r="BB38" s="227" t="str">
        <f>IF(AND('PASTE SD download Sheet'!AZ37=""),"",'PASTE SD download Sheet'!AZ37)</f>
        <v/>
      </c>
      <c r="BC38" s="227">
        <f t="shared" si="45"/>
        <v>0</v>
      </c>
      <c r="BD38" s="227" t="str">
        <f>IF(AND('PASTE SD download Sheet'!BB37=""),"",'PASTE SD download Sheet'!BB37)</f>
        <v/>
      </c>
      <c r="BE38" s="227" t="str">
        <f t="shared" si="46"/>
        <v/>
      </c>
      <c r="BF38" s="227">
        <f t="shared" si="47"/>
        <v>0</v>
      </c>
      <c r="BG38" s="224"/>
      <c r="BH38" s="227" t="str">
        <f t="shared" si="48"/>
        <v/>
      </c>
      <c r="BI38" s="227">
        <f t="shared" si="49"/>
        <v>0</v>
      </c>
      <c r="BJ38" s="257"/>
      <c r="BK38" s="257"/>
      <c r="BL38" s="257"/>
      <c r="BM38" s="257"/>
      <c r="BN38" s="228" t="str">
        <f>IF(AND('PASTE SD download Sheet'!BH37=""),"",'PASTE SD download Sheet'!BH37)</f>
        <v/>
      </c>
      <c r="BO38" s="228" t="str">
        <f>IF(AND('PASTE SD download Sheet'!BI37=""),"",'PASTE SD download Sheet'!BI37)</f>
        <v/>
      </c>
      <c r="BP38" s="228" t="str">
        <f>IF(AND('PASTE SD download Sheet'!BJ37=""),"",'PASTE SD download Sheet'!BJ37)</f>
        <v/>
      </c>
      <c r="BQ38" s="228">
        <f t="shared" si="50"/>
        <v>0</v>
      </c>
      <c r="BR38" s="228" t="str">
        <f>IF(AND('PASTE SD download Sheet'!BL37=""),"",'PASTE SD download Sheet'!BL37)</f>
        <v/>
      </c>
      <c r="BS38" s="228" t="str">
        <f t="shared" si="51"/>
        <v/>
      </c>
      <c r="BT38" s="228">
        <f t="shared" si="52"/>
        <v>0</v>
      </c>
      <c r="BU38" s="224"/>
      <c r="BV38" s="228" t="str">
        <f t="shared" si="53"/>
        <v/>
      </c>
      <c r="BW38" s="228">
        <f t="shared" si="54"/>
        <v>0</v>
      </c>
      <c r="BX38" s="5">
        <f t="shared" si="23"/>
        <v>0</v>
      </c>
      <c r="BY38" s="206"/>
      <c r="BZ38" s="206"/>
      <c r="CA38" s="206"/>
      <c r="CB38" s="206"/>
      <c r="CC38" s="206"/>
      <c r="CD38" s="206"/>
      <c r="CE38" s="206"/>
      <c r="CF38" s="206"/>
      <c r="CG38" s="206"/>
      <c r="CH38" s="206"/>
      <c r="CI38" s="206"/>
      <c r="CJ38" s="206"/>
      <c r="CK38" s="206"/>
      <c r="CL38" s="206"/>
      <c r="CM38" s="206"/>
      <c r="CN38" s="206"/>
      <c r="CO38" s="206"/>
      <c r="CP38" s="205"/>
      <c r="CQ38" s="204"/>
    </row>
    <row r="39" spans="1:95" ht="17.25">
      <c r="A39" s="219" t="str">
        <f>IF(AND('PASTE SD download Sheet'!A38=""),"",'PASTE SD download Sheet'!A38)</f>
        <v/>
      </c>
      <c r="B39" s="219" t="str">
        <f>IF(AND('PASTE SD download Sheet'!B38=""),"",'PASTE SD download Sheet'!B38)</f>
        <v/>
      </c>
      <c r="C39" s="219" t="str">
        <f>IF(AND('PASTE SD download Sheet'!C38=""),"",'PASTE SD download Sheet'!C38)</f>
        <v/>
      </c>
      <c r="D39" s="220" t="str">
        <f>IF(AND('PASTE SD download Sheet'!D38=""),"",VALUE('PASTE SD download Sheet'!D38))</f>
        <v/>
      </c>
      <c r="E39" s="219" t="str">
        <f>IF(AND('PASTE SD download Sheet'!E38=""),"",'PASTE SD download Sheet'!E38)</f>
        <v/>
      </c>
      <c r="F39" s="234" t="str">
        <f>IF(AND('PASTE SD download Sheet'!F38=""),"",'PASTE SD download Sheet'!F38)</f>
        <v/>
      </c>
      <c r="G39" s="233" t="str">
        <f>IF(AND('PASTE SD download Sheet'!G38=""),"",UPPER('PASTE SD download Sheet'!G38))</f>
        <v/>
      </c>
      <c r="H39" s="233" t="str">
        <f>IF(AND('PASTE SD download Sheet'!H38=""),"",UPPER('PASTE SD download Sheet'!H38))</f>
        <v/>
      </c>
      <c r="I39" s="233" t="str">
        <f>IF(AND('PASTE SD download Sheet'!I38=""),"",UPPER('PASTE SD download Sheet'!I38))</f>
        <v/>
      </c>
      <c r="J39" s="221" t="str">
        <f>IF(AND('PASTE SD download Sheet'!J38=""),"",'PASTE SD download Sheet'!J38)</f>
        <v/>
      </c>
      <c r="K39" s="221" t="str">
        <f>IF(AND('PASTE SD download Sheet'!K38=""),"",'PASTE SD download Sheet'!K38)</f>
        <v/>
      </c>
      <c r="L39" s="221" t="str">
        <f>IF(AND('PASTE SD download Sheet'!L38=""),"",'PASTE SD download Sheet'!L38)</f>
        <v/>
      </c>
      <c r="M39" s="221">
        <f t="shared" si="24"/>
        <v>0</v>
      </c>
      <c r="N39" s="221" t="str">
        <f>IF(AND('PASTE SD download Sheet'!N38=""),"",'PASTE SD download Sheet'!N38)</f>
        <v/>
      </c>
      <c r="O39" s="221" t="str">
        <f t="shared" si="25"/>
        <v/>
      </c>
      <c r="P39" s="221">
        <f t="shared" si="26"/>
        <v>0</v>
      </c>
      <c r="Q39" s="222"/>
      <c r="R39" s="221" t="str">
        <f t="shared" si="55"/>
        <v/>
      </c>
      <c r="S39" s="221">
        <f t="shared" si="28"/>
        <v>0</v>
      </c>
      <c r="T39" s="223" t="str">
        <f>IF(AND('PASTE SD download Sheet'!T38=""),"",'PASTE SD download Sheet'!T38)</f>
        <v/>
      </c>
      <c r="U39" s="223" t="str">
        <f>IF(AND('PASTE SD download Sheet'!U38=""),"",'PASTE SD download Sheet'!U38)</f>
        <v/>
      </c>
      <c r="V39" s="223" t="str">
        <f>IF(AND('PASTE SD download Sheet'!V38=""),"",'PASTE SD download Sheet'!V38)</f>
        <v/>
      </c>
      <c r="W39" s="223">
        <f t="shared" si="29"/>
        <v>0</v>
      </c>
      <c r="X39" s="223" t="str">
        <f>IF(AND('PASTE SD download Sheet'!X38=""),"",'PASTE SD download Sheet'!X38)</f>
        <v/>
      </c>
      <c r="Y39" s="223" t="str">
        <f t="shared" si="30"/>
        <v/>
      </c>
      <c r="Z39" s="223">
        <f t="shared" si="31"/>
        <v>0</v>
      </c>
      <c r="AA39" s="224"/>
      <c r="AB39" s="223" t="str">
        <f t="shared" si="32"/>
        <v/>
      </c>
      <c r="AC39" s="223">
        <f t="shared" si="33"/>
        <v>0</v>
      </c>
      <c r="AD39" s="237"/>
      <c r="AE39" s="237" t="str">
        <f t="shared" si="34"/>
        <v/>
      </c>
      <c r="AF39" s="225" t="str">
        <f>IF(AND('PASTE SD download Sheet'!AD38=""),"",'PASTE SD download Sheet'!AD38)</f>
        <v/>
      </c>
      <c r="AG39" s="225" t="str">
        <f>IF(AND('PASTE SD download Sheet'!AE38=""),"",'PASTE SD download Sheet'!AE38)</f>
        <v/>
      </c>
      <c r="AH39" s="225" t="str">
        <f>IF(AND('PASTE SD download Sheet'!AF38=""),"",'PASTE SD download Sheet'!AF38)</f>
        <v/>
      </c>
      <c r="AI39" s="225">
        <f t="shared" si="35"/>
        <v>0</v>
      </c>
      <c r="AJ39" s="225" t="str">
        <f>IF(AND('PASTE SD download Sheet'!AH38=""),"",'PASTE SD download Sheet'!AH38)</f>
        <v/>
      </c>
      <c r="AK39" s="225" t="str">
        <f t="shared" si="36"/>
        <v/>
      </c>
      <c r="AL39" s="225">
        <f t="shared" si="37"/>
        <v>0</v>
      </c>
      <c r="AM39" s="224"/>
      <c r="AN39" s="225" t="str">
        <f t="shared" si="38"/>
        <v/>
      </c>
      <c r="AO39" s="225">
        <f t="shared" si="39"/>
        <v>0</v>
      </c>
      <c r="AP39" s="226" t="str">
        <f>IF(AND('PASTE SD download Sheet'!AN38=""),"",'PASTE SD download Sheet'!AN38)</f>
        <v/>
      </c>
      <c r="AQ39" s="226" t="str">
        <f>IF(AND('PASTE SD download Sheet'!AO38=""),"",'PASTE SD download Sheet'!AO38)</f>
        <v/>
      </c>
      <c r="AR39" s="226" t="str">
        <f>IF(AND('PASTE SD download Sheet'!AP38=""),"",'PASTE SD download Sheet'!AP38)</f>
        <v/>
      </c>
      <c r="AS39" s="226">
        <f t="shared" si="40"/>
        <v>0</v>
      </c>
      <c r="AT39" s="226" t="str">
        <f>IF(AND('PASTE SD download Sheet'!AR38=""),"",'PASTE SD download Sheet'!AR38)</f>
        <v/>
      </c>
      <c r="AU39" s="226" t="str">
        <f t="shared" si="41"/>
        <v/>
      </c>
      <c r="AV39" s="226">
        <f t="shared" si="42"/>
        <v>0</v>
      </c>
      <c r="AW39" s="224"/>
      <c r="AX39" s="226" t="str">
        <f t="shared" si="43"/>
        <v/>
      </c>
      <c r="AY39" s="226">
        <f t="shared" si="44"/>
        <v>0</v>
      </c>
      <c r="AZ39" s="227" t="str">
        <f>IF(AND('PASTE SD download Sheet'!AX38=""),"",'PASTE SD download Sheet'!AX38)</f>
        <v/>
      </c>
      <c r="BA39" s="227" t="str">
        <f>IF(AND('PASTE SD download Sheet'!AY38=""),"",'PASTE SD download Sheet'!AY38)</f>
        <v/>
      </c>
      <c r="BB39" s="227" t="str">
        <f>IF(AND('PASTE SD download Sheet'!AZ38=""),"",'PASTE SD download Sheet'!AZ38)</f>
        <v/>
      </c>
      <c r="BC39" s="227">
        <f t="shared" si="45"/>
        <v>0</v>
      </c>
      <c r="BD39" s="227" t="str">
        <f>IF(AND('PASTE SD download Sheet'!BB38=""),"",'PASTE SD download Sheet'!BB38)</f>
        <v/>
      </c>
      <c r="BE39" s="227" t="str">
        <f t="shared" si="46"/>
        <v/>
      </c>
      <c r="BF39" s="227">
        <f t="shared" si="47"/>
        <v>0</v>
      </c>
      <c r="BG39" s="224"/>
      <c r="BH39" s="227" t="str">
        <f t="shared" si="48"/>
        <v/>
      </c>
      <c r="BI39" s="227">
        <f t="shared" si="49"/>
        <v>0</v>
      </c>
      <c r="BJ39" s="257"/>
      <c r="BK39" s="257"/>
      <c r="BL39" s="257"/>
      <c r="BM39" s="257"/>
      <c r="BN39" s="228" t="str">
        <f>IF(AND('PASTE SD download Sheet'!BH38=""),"",'PASTE SD download Sheet'!BH38)</f>
        <v/>
      </c>
      <c r="BO39" s="228" t="str">
        <f>IF(AND('PASTE SD download Sheet'!BI38=""),"",'PASTE SD download Sheet'!BI38)</f>
        <v/>
      </c>
      <c r="BP39" s="228" t="str">
        <f>IF(AND('PASTE SD download Sheet'!BJ38=""),"",'PASTE SD download Sheet'!BJ38)</f>
        <v/>
      </c>
      <c r="BQ39" s="228">
        <f t="shared" si="50"/>
        <v>0</v>
      </c>
      <c r="BR39" s="228" t="str">
        <f>IF(AND('PASTE SD download Sheet'!BL38=""),"",'PASTE SD download Sheet'!BL38)</f>
        <v/>
      </c>
      <c r="BS39" s="228" t="str">
        <f t="shared" si="51"/>
        <v/>
      </c>
      <c r="BT39" s="228">
        <f t="shared" si="52"/>
        <v>0</v>
      </c>
      <c r="BU39" s="224"/>
      <c r="BV39" s="228" t="str">
        <f t="shared" si="53"/>
        <v/>
      </c>
      <c r="BW39" s="228">
        <f t="shared" si="54"/>
        <v>0</v>
      </c>
      <c r="BX39" s="5">
        <f t="shared" si="23"/>
        <v>0</v>
      </c>
      <c r="BY39" s="206"/>
      <c r="BZ39" s="206"/>
      <c r="CA39" s="206"/>
      <c r="CB39" s="206"/>
      <c r="CC39" s="206"/>
      <c r="CD39" s="206"/>
      <c r="CE39" s="206"/>
      <c r="CF39" s="206"/>
      <c r="CG39" s="206"/>
      <c r="CH39" s="206"/>
      <c r="CI39" s="206"/>
      <c r="CJ39" s="206"/>
      <c r="CK39" s="206"/>
      <c r="CL39" s="206"/>
      <c r="CM39" s="206"/>
      <c r="CN39" s="206"/>
      <c r="CO39" s="206"/>
      <c r="CP39" s="205"/>
      <c r="CQ39" s="204"/>
    </row>
    <row r="40" spans="1:95" ht="17.25">
      <c r="A40" s="219" t="str">
        <f>IF(AND('PASTE SD download Sheet'!A39=""),"",'PASTE SD download Sheet'!A39)</f>
        <v/>
      </c>
      <c r="B40" s="219" t="str">
        <f>IF(AND('PASTE SD download Sheet'!B39=""),"",'PASTE SD download Sheet'!B39)</f>
        <v/>
      </c>
      <c r="C40" s="219" t="str">
        <f>IF(AND('PASTE SD download Sheet'!C39=""),"",'PASTE SD download Sheet'!C39)</f>
        <v/>
      </c>
      <c r="D40" s="220" t="str">
        <f>IF(AND('PASTE SD download Sheet'!D39=""),"",VALUE('PASTE SD download Sheet'!D39))</f>
        <v/>
      </c>
      <c r="E40" s="219" t="str">
        <f>IF(AND('PASTE SD download Sheet'!E39=""),"",'PASTE SD download Sheet'!E39)</f>
        <v/>
      </c>
      <c r="F40" s="234" t="str">
        <f>IF(AND('PASTE SD download Sheet'!F39=""),"",'PASTE SD download Sheet'!F39)</f>
        <v/>
      </c>
      <c r="G40" s="233" t="str">
        <f>IF(AND('PASTE SD download Sheet'!G39=""),"",UPPER('PASTE SD download Sheet'!G39))</f>
        <v/>
      </c>
      <c r="H40" s="233" t="str">
        <f>IF(AND('PASTE SD download Sheet'!H39=""),"",UPPER('PASTE SD download Sheet'!H39))</f>
        <v/>
      </c>
      <c r="I40" s="233" t="str">
        <f>IF(AND('PASTE SD download Sheet'!I39=""),"",UPPER('PASTE SD download Sheet'!I39))</f>
        <v/>
      </c>
      <c r="J40" s="221" t="str">
        <f>IF(AND('PASTE SD download Sheet'!J39=""),"",'PASTE SD download Sheet'!J39)</f>
        <v/>
      </c>
      <c r="K40" s="221" t="str">
        <f>IF(AND('PASTE SD download Sheet'!K39=""),"",'PASTE SD download Sheet'!K39)</f>
        <v/>
      </c>
      <c r="L40" s="221" t="str">
        <f>IF(AND('PASTE SD download Sheet'!L39=""),"",'PASTE SD download Sheet'!L39)</f>
        <v/>
      </c>
      <c r="M40" s="221">
        <f t="shared" si="24"/>
        <v>0</v>
      </c>
      <c r="N40" s="221" t="str">
        <f>IF(AND('PASTE SD download Sheet'!N39=""),"",'PASTE SD download Sheet'!N39)</f>
        <v/>
      </c>
      <c r="O40" s="221" t="str">
        <f t="shared" si="25"/>
        <v/>
      </c>
      <c r="P40" s="221">
        <f t="shared" si="26"/>
        <v>0</v>
      </c>
      <c r="Q40" s="222"/>
      <c r="R40" s="221" t="str">
        <f t="shared" si="55"/>
        <v/>
      </c>
      <c r="S40" s="221">
        <f t="shared" si="28"/>
        <v>0</v>
      </c>
      <c r="T40" s="223" t="str">
        <f>IF(AND('PASTE SD download Sheet'!T39=""),"",'PASTE SD download Sheet'!T39)</f>
        <v/>
      </c>
      <c r="U40" s="223" t="str">
        <f>IF(AND('PASTE SD download Sheet'!U39=""),"",'PASTE SD download Sheet'!U39)</f>
        <v/>
      </c>
      <c r="V40" s="223" t="str">
        <f>IF(AND('PASTE SD download Sheet'!V39=""),"",'PASTE SD download Sheet'!V39)</f>
        <v/>
      </c>
      <c r="W40" s="223">
        <f t="shared" si="29"/>
        <v>0</v>
      </c>
      <c r="X40" s="223" t="str">
        <f>IF(AND('PASTE SD download Sheet'!X39=""),"",'PASTE SD download Sheet'!X39)</f>
        <v/>
      </c>
      <c r="Y40" s="223" t="str">
        <f t="shared" si="30"/>
        <v/>
      </c>
      <c r="Z40" s="223">
        <f t="shared" si="31"/>
        <v>0</v>
      </c>
      <c r="AA40" s="224"/>
      <c r="AB40" s="223" t="str">
        <f t="shared" si="32"/>
        <v/>
      </c>
      <c r="AC40" s="223">
        <f t="shared" si="33"/>
        <v>0</v>
      </c>
      <c r="AD40" s="237"/>
      <c r="AE40" s="237" t="str">
        <f t="shared" si="34"/>
        <v/>
      </c>
      <c r="AF40" s="225" t="str">
        <f>IF(AND('PASTE SD download Sheet'!AD39=""),"",'PASTE SD download Sheet'!AD39)</f>
        <v/>
      </c>
      <c r="AG40" s="225" t="str">
        <f>IF(AND('PASTE SD download Sheet'!AE39=""),"",'PASTE SD download Sheet'!AE39)</f>
        <v/>
      </c>
      <c r="AH40" s="225" t="str">
        <f>IF(AND('PASTE SD download Sheet'!AF39=""),"",'PASTE SD download Sheet'!AF39)</f>
        <v/>
      </c>
      <c r="AI40" s="225">
        <f t="shared" si="35"/>
        <v>0</v>
      </c>
      <c r="AJ40" s="225" t="str">
        <f>IF(AND('PASTE SD download Sheet'!AH39=""),"",'PASTE SD download Sheet'!AH39)</f>
        <v/>
      </c>
      <c r="AK40" s="225" t="str">
        <f t="shared" si="36"/>
        <v/>
      </c>
      <c r="AL40" s="225">
        <f t="shared" si="37"/>
        <v>0</v>
      </c>
      <c r="AM40" s="224"/>
      <c r="AN40" s="225" t="str">
        <f t="shared" si="38"/>
        <v/>
      </c>
      <c r="AO40" s="225">
        <f t="shared" si="39"/>
        <v>0</v>
      </c>
      <c r="AP40" s="226" t="str">
        <f>IF(AND('PASTE SD download Sheet'!AN39=""),"",'PASTE SD download Sheet'!AN39)</f>
        <v/>
      </c>
      <c r="AQ40" s="226" t="str">
        <f>IF(AND('PASTE SD download Sheet'!AO39=""),"",'PASTE SD download Sheet'!AO39)</f>
        <v/>
      </c>
      <c r="AR40" s="226" t="str">
        <f>IF(AND('PASTE SD download Sheet'!AP39=""),"",'PASTE SD download Sheet'!AP39)</f>
        <v/>
      </c>
      <c r="AS40" s="226">
        <f t="shared" si="40"/>
        <v>0</v>
      </c>
      <c r="AT40" s="226" t="str">
        <f>IF(AND('PASTE SD download Sheet'!AR39=""),"",'PASTE SD download Sheet'!AR39)</f>
        <v/>
      </c>
      <c r="AU40" s="226" t="str">
        <f t="shared" si="41"/>
        <v/>
      </c>
      <c r="AV40" s="226">
        <f t="shared" si="42"/>
        <v>0</v>
      </c>
      <c r="AW40" s="224"/>
      <c r="AX40" s="226" t="str">
        <f t="shared" si="43"/>
        <v/>
      </c>
      <c r="AY40" s="226">
        <f t="shared" si="44"/>
        <v>0</v>
      </c>
      <c r="AZ40" s="227" t="str">
        <f>IF(AND('PASTE SD download Sheet'!AX39=""),"",'PASTE SD download Sheet'!AX39)</f>
        <v/>
      </c>
      <c r="BA40" s="227" t="str">
        <f>IF(AND('PASTE SD download Sheet'!AY39=""),"",'PASTE SD download Sheet'!AY39)</f>
        <v/>
      </c>
      <c r="BB40" s="227" t="str">
        <f>IF(AND('PASTE SD download Sheet'!AZ39=""),"",'PASTE SD download Sheet'!AZ39)</f>
        <v/>
      </c>
      <c r="BC40" s="227">
        <f t="shared" si="45"/>
        <v>0</v>
      </c>
      <c r="BD40" s="227" t="str">
        <f>IF(AND('PASTE SD download Sheet'!BB39=""),"",'PASTE SD download Sheet'!BB39)</f>
        <v/>
      </c>
      <c r="BE40" s="227" t="str">
        <f t="shared" si="46"/>
        <v/>
      </c>
      <c r="BF40" s="227">
        <f t="shared" si="47"/>
        <v>0</v>
      </c>
      <c r="BG40" s="224"/>
      <c r="BH40" s="227" t="str">
        <f t="shared" si="48"/>
        <v/>
      </c>
      <c r="BI40" s="227">
        <f t="shared" si="49"/>
        <v>0</v>
      </c>
      <c r="BJ40" s="257"/>
      <c r="BK40" s="257"/>
      <c r="BL40" s="257"/>
      <c r="BM40" s="257"/>
      <c r="BN40" s="228" t="str">
        <f>IF(AND('PASTE SD download Sheet'!BH39=""),"",'PASTE SD download Sheet'!BH39)</f>
        <v/>
      </c>
      <c r="BO40" s="228" t="str">
        <f>IF(AND('PASTE SD download Sheet'!BI39=""),"",'PASTE SD download Sheet'!BI39)</f>
        <v/>
      </c>
      <c r="BP40" s="228" t="str">
        <f>IF(AND('PASTE SD download Sheet'!BJ39=""),"",'PASTE SD download Sheet'!BJ39)</f>
        <v/>
      </c>
      <c r="BQ40" s="228">
        <f t="shared" si="50"/>
        <v>0</v>
      </c>
      <c r="BR40" s="228" t="str">
        <f>IF(AND('PASTE SD download Sheet'!BL39=""),"",'PASTE SD download Sheet'!BL39)</f>
        <v/>
      </c>
      <c r="BS40" s="228" t="str">
        <f t="shared" si="51"/>
        <v/>
      </c>
      <c r="BT40" s="228">
        <f t="shared" si="52"/>
        <v>0</v>
      </c>
      <c r="BU40" s="224"/>
      <c r="BV40" s="228" t="str">
        <f t="shared" si="53"/>
        <v/>
      </c>
      <c r="BW40" s="228">
        <f t="shared" si="54"/>
        <v>0</v>
      </c>
      <c r="BX40" s="5">
        <f t="shared" si="23"/>
        <v>0</v>
      </c>
      <c r="BY40" s="206"/>
      <c r="BZ40" s="206"/>
      <c r="CA40" s="206"/>
      <c r="CB40" s="206"/>
      <c r="CC40" s="206"/>
      <c r="CD40" s="206"/>
      <c r="CE40" s="206"/>
      <c r="CF40" s="206"/>
      <c r="CG40" s="206"/>
      <c r="CH40" s="206"/>
      <c r="CI40" s="206"/>
      <c r="CJ40" s="206"/>
      <c r="CK40" s="206"/>
      <c r="CL40" s="206"/>
      <c r="CM40" s="206"/>
      <c r="CN40" s="206"/>
      <c r="CO40" s="206"/>
      <c r="CP40" s="205"/>
      <c r="CQ40" s="204"/>
    </row>
    <row r="41" spans="1:95" ht="17.25">
      <c r="A41" s="219" t="str">
        <f>IF(AND('PASTE SD download Sheet'!A40=""),"",'PASTE SD download Sheet'!A40)</f>
        <v/>
      </c>
      <c r="B41" s="219" t="str">
        <f>IF(AND('PASTE SD download Sheet'!B40=""),"",'PASTE SD download Sheet'!B40)</f>
        <v/>
      </c>
      <c r="C41" s="219" t="str">
        <f>IF(AND('PASTE SD download Sheet'!C40=""),"",'PASTE SD download Sheet'!C40)</f>
        <v/>
      </c>
      <c r="D41" s="220" t="str">
        <f>IF(AND('PASTE SD download Sheet'!D40=""),"",VALUE('PASTE SD download Sheet'!D40))</f>
        <v/>
      </c>
      <c r="E41" s="219" t="str">
        <f>IF(AND('PASTE SD download Sheet'!E40=""),"",'PASTE SD download Sheet'!E40)</f>
        <v/>
      </c>
      <c r="F41" s="234" t="str">
        <f>IF(AND('PASTE SD download Sheet'!F40=""),"",'PASTE SD download Sheet'!F40)</f>
        <v/>
      </c>
      <c r="G41" s="233" t="str">
        <f>IF(AND('PASTE SD download Sheet'!G40=""),"",UPPER('PASTE SD download Sheet'!G40))</f>
        <v/>
      </c>
      <c r="H41" s="233" t="str">
        <f>IF(AND('PASTE SD download Sheet'!H40=""),"",UPPER('PASTE SD download Sheet'!H40))</f>
        <v/>
      </c>
      <c r="I41" s="233" t="str">
        <f>IF(AND('PASTE SD download Sheet'!I40=""),"",UPPER('PASTE SD download Sheet'!I40))</f>
        <v/>
      </c>
      <c r="J41" s="221" t="str">
        <f>IF(AND('PASTE SD download Sheet'!J40=""),"",'PASTE SD download Sheet'!J40)</f>
        <v/>
      </c>
      <c r="K41" s="221" t="str">
        <f>IF(AND('PASTE SD download Sheet'!K40=""),"",'PASTE SD download Sheet'!K40)</f>
        <v/>
      </c>
      <c r="L41" s="221" t="str">
        <f>IF(AND('PASTE SD download Sheet'!L40=""),"",'PASTE SD download Sheet'!L40)</f>
        <v/>
      </c>
      <c r="M41" s="221">
        <f t="shared" si="24"/>
        <v>0</v>
      </c>
      <c r="N41" s="221" t="str">
        <f>IF(AND('PASTE SD download Sheet'!N40=""),"",'PASTE SD download Sheet'!N40)</f>
        <v/>
      </c>
      <c r="O41" s="221" t="str">
        <f t="shared" si="25"/>
        <v/>
      </c>
      <c r="P41" s="221">
        <f t="shared" si="26"/>
        <v>0</v>
      </c>
      <c r="Q41" s="222"/>
      <c r="R41" s="221" t="str">
        <f t="shared" si="55"/>
        <v/>
      </c>
      <c r="S41" s="221">
        <f t="shared" si="28"/>
        <v>0</v>
      </c>
      <c r="T41" s="223" t="str">
        <f>IF(AND('PASTE SD download Sheet'!T40=""),"",'PASTE SD download Sheet'!T40)</f>
        <v/>
      </c>
      <c r="U41" s="223" t="str">
        <f>IF(AND('PASTE SD download Sheet'!U40=""),"",'PASTE SD download Sheet'!U40)</f>
        <v/>
      </c>
      <c r="V41" s="223" t="str">
        <f>IF(AND('PASTE SD download Sheet'!V40=""),"",'PASTE SD download Sheet'!V40)</f>
        <v/>
      </c>
      <c r="W41" s="223">
        <f t="shared" si="29"/>
        <v>0</v>
      </c>
      <c r="X41" s="223" t="str">
        <f>IF(AND('PASTE SD download Sheet'!X40=""),"",'PASTE SD download Sheet'!X40)</f>
        <v/>
      </c>
      <c r="Y41" s="223" t="str">
        <f t="shared" si="30"/>
        <v/>
      </c>
      <c r="Z41" s="223">
        <f t="shared" si="31"/>
        <v>0</v>
      </c>
      <c r="AA41" s="224"/>
      <c r="AB41" s="223" t="str">
        <f t="shared" si="32"/>
        <v/>
      </c>
      <c r="AC41" s="223">
        <f t="shared" si="33"/>
        <v>0</v>
      </c>
      <c r="AD41" s="237"/>
      <c r="AE41" s="237" t="str">
        <f t="shared" si="34"/>
        <v/>
      </c>
      <c r="AF41" s="225" t="str">
        <f>IF(AND('PASTE SD download Sheet'!AD40=""),"",'PASTE SD download Sheet'!AD40)</f>
        <v/>
      </c>
      <c r="AG41" s="225" t="str">
        <f>IF(AND('PASTE SD download Sheet'!AE40=""),"",'PASTE SD download Sheet'!AE40)</f>
        <v/>
      </c>
      <c r="AH41" s="225" t="str">
        <f>IF(AND('PASTE SD download Sheet'!AF40=""),"",'PASTE SD download Sheet'!AF40)</f>
        <v/>
      </c>
      <c r="AI41" s="225">
        <f t="shared" si="35"/>
        <v>0</v>
      </c>
      <c r="AJ41" s="225" t="str">
        <f>IF(AND('PASTE SD download Sheet'!AH40=""),"",'PASTE SD download Sheet'!AH40)</f>
        <v/>
      </c>
      <c r="AK41" s="225" t="str">
        <f t="shared" si="36"/>
        <v/>
      </c>
      <c r="AL41" s="225">
        <f t="shared" si="37"/>
        <v>0</v>
      </c>
      <c r="AM41" s="224"/>
      <c r="AN41" s="225" t="str">
        <f t="shared" si="38"/>
        <v/>
      </c>
      <c r="AO41" s="225">
        <f t="shared" si="39"/>
        <v>0</v>
      </c>
      <c r="AP41" s="226" t="str">
        <f>IF(AND('PASTE SD download Sheet'!AN40=""),"",'PASTE SD download Sheet'!AN40)</f>
        <v/>
      </c>
      <c r="AQ41" s="226" t="str">
        <f>IF(AND('PASTE SD download Sheet'!AO40=""),"",'PASTE SD download Sheet'!AO40)</f>
        <v/>
      </c>
      <c r="AR41" s="226" t="str">
        <f>IF(AND('PASTE SD download Sheet'!AP40=""),"",'PASTE SD download Sheet'!AP40)</f>
        <v/>
      </c>
      <c r="AS41" s="226">
        <f t="shared" si="40"/>
        <v>0</v>
      </c>
      <c r="AT41" s="226" t="str">
        <f>IF(AND('PASTE SD download Sheet'!AR40=""),"",'PASTE SD download Sheet'!AR40)</f>
        <v/>
      </c>
      <c r="AU41" s="226" t="str">
        <f t="shared" si="41"/>
        <v/>
      </c>
      <c r="AV41" s="226">
        <f t="shared" si="42"/>
        <v>0</v>
      </c>
      <c r="AW41" s="224"/>
      <c r="AX41" s="226" t="str">
        <f t="shared" si="43"/>
        <v/>
      </c>
      <c r="AY41" s="226">
        <f t="shared" si="44"/>
        <v>0</v>
      </c>
      <c r="AZ41" s="227" t="str">
        <f>IF(AND('PASTE SD download Sheet'!AX40=""),"",'PASTE SD download Sheet'!AX40)</f>
        <v/>
      </c>
      <c r="BA41" s="227" t="str">
        <f>IF(AND('PASTE SD download Sheet'!AY40=""),"",'PASTE SD download Sheet'!AY40)</f>
        <v/>
      </c>
      <c r="BB41" s="227" t="str">
        <f>IF(AND('PASTE SD download Sheet'!AZ40=""),"",'PASTE SD download Sheet'!AZ40)</f>
        <v/>
      </c>
      <c r="BC41" s="227">
        <f t="shared" si="45"/>
        <v>0</v>
      </c>
      <c r="BD41" s="227" t="str">
        <f>IF(AND('PASTE SD download Sheet'!BB40=""),"",'PASTE SD download Sheet'!BB40)</f>
        <v/>
      </c>
      <c r="BE41" s="227" t="str">
        <f t="shared" si="46"/>
        <v/>
      </c>
      <c r="BF41" s="227">
        <f t="shared" si="47"/>
        <v>0</v>
      </c>
      <c r="BG41" s="224"/>
      <c r="BH41" s="227" t="str">
        <f t="shared" si="48"/>
        <v/>
      </c>
      <c r="BI41" s="227">
        <f t="shared" si="49"/>
        <v>0</v>
      </c>
      <c r="BJ41" s="257"/>
      <c r="BK41" s="257"/>
      <c r="BL41" s="257"/>
      <c r="BM41" s="257"/>
      <c r="BN41" s="228" t="str">
        <f>IF(AND('PASTE SD download Sheet'!BH40=""),"",'PASTE SD download Sheet'!BH40)</f>
        <v/>
      </c>
      <c r="BO41" s="228" t="str">
        <f>IF(AND('PASTE SD download Sheet'!BI40=""),"",'PASTE SD download Sheet'!BI40)</f>
        <v/>
      </c>
      <c r="BP41" s="228" t="str">
        <f>IF(AND('PASTE SD download Sheet'!BJ40=""),"",'PASTE SD download Sheet'!BJ40)</f>
        <v/>
      </c>
      <c r="BQ41" s="228">
        <f t="shared" si="50"/>
        <v>0</v>
      </c>
      <c r="BR41" s="228" t="str">
        <f>IF(AND('PASTE SD download Sheet'!BL40=""),"",'PASTE SD download Sheet'!BL40)</f>
        <v/>
      </c>
      <c r="BS41" s="228" t="str">
        <f t="shared" si="51"/>
        <v/>
      </c>
      <c r="BT41" s="228">
        <f t="shared" si="52"/>
        <v>0</v>
      </c>
      <c r="BU41" s="224"/>
      <c r="BV41" s="228" t="str">
        <f t="shared" si="53"/>
        <v/>
      </c>
      <c r="BW41" s="228">
        <f t="shared" si="54"/>
        <v>0</v>
      </c>
      <c r="BX41" s="5">
        <f t="shared" si="23"/>
        <v>0</v>
      </c>
      <c r="BY41" s="206"/>
      <c r="BZ41" s="206"/>
      <c r="CA41" s="206"/>
      <c r="CB41" s="206"/>
      <c r="CC41" s="206"/>
      <c r="CD41" s="206"/>
      <c r="CE41" s="206"/>
      <c r="CF41" s="206"/>
      <c r="CG41" s="206"/>
      <c r="CH41" s="206"/>
      <c r="CI41" s="206"/>
      <c r="CJ41" s="206"/>
      <c r="CK41" s="206"/>
      <c r="CL41" s="206"/>
      <c r="CM41" s="206"/>
      <c r="CN41" s="206"/>
      <c r="CO41" s="206"/>
      <c r="CP41" s="205"/>
      <c r="CQ41" s="204"/>
    </row>
    <row r="42" spans="1:95" ht="17.25">
      <c r="A42" s="219" t="str">
        <f>IF(AND('PASTE SD download Sheet'!A41=""),"",'PASTE SD download Sheet'!A41)</f>
        <v/>
      </c>
      <c r="B42" s="219" t="str">
        <f>IF(AND('PASTE SD download Sheet'!B41=""),"",'PASTE SD download Sheet'!B41)</f>
        <v/>
      </c>
      <c r="C42" s="219" t="str">
        <f>IF(AND('PASTE SD download Sheet'!C41=""),"",'PASTE SD download Sheet'!C41)</f>
        <v/>
      </c>
      <c r="D42" s="220" t="str">
        <f>IF(AND('PASTE SD download Sheet'!D41=""),"",VALUE('PASTE SD download Sheet'!D41))</f>
        <v/>
      </c>
      <c r="E42" s="219" t="str">
        <f>IF(AND('PASTE SD download Sheet'!E41=""),"",'PASTE SD download Sheet'!E41)</f>
        <v/>
      </c>
      <c r="F42" s="234" t="str">
        <f>IF(AND('PASTE SD download Sheet'!F41=""),"",'PASTE SD download Sheet'!F41)</f>
        <v/>
      </c>
      <c r="G42" s="233" t="str">
        <f>IF(AND('PASTE SD download Sheet'!G41=""),"",UPPER('PASTE SD download Sheet'!G41))</f>
        <v/>
      </c>
      <c r="H42" s="233" t="str">
        <f>IF(AND('PASTE SD download Sheet'!H41=""),"",UPPER('PASTE SD download Sheet'!H41))</f>
        <v/>
      </c>
      <c r="I42" s="233" t="str">
        <f>IF(AND('PASTE SD download Sheet'!I41=""),"",UPPER('PASTE SD download Sheet'!I41))</f>
        <v/>
      </c>
      <c r="J42" s="221" t="str">
        <f>IF(AND('PASTE SD download Sheet'!J41=""),"",'PASTE SD download Sheet'!J41)</f>
        <v/>
      </c>
      <c r="K42" s="221" t="str">
        <f>IF(AND('PASTE SD download Sheet'!K41=""),"",'PASTE SD download Sheet'!K41)</f>
        <v/>
      </c>
      <c r="L42" s="221" t="str">
        <f>IF(AND('PASTE SD download Sheet'!L41=""),"",'PASTE SD download Sheet'!L41)</f>
        <v/>
      </c>
      <c r="M42" s="221">
        <f t="shared" si="24"/>
        <v>0</v>
      </c>
      <c r="N42" s="221" t="str">
        <f>IF(AND('PASTE SD download Sheet'!N41=""),"",'PASTE SD download Sheet'!N41)</f>
        <v/>
      </c>
      <c r="O42" s="221" t="str">
        <f t="shared" si="25"/>
        <v/>
      </c>
      <c r="P42" s="221">
        <f t="shared" si="26"/>
        <v>0</v>
      </c>
      <c r="Q42" s="222"/>
      <c r="R42" s="221" t="str">
        <f t="shared" si="55"/>
        <v/>
      </c>
      <c r="S42" s="221">
        <f t="shared" si="28"/>
        <v>0</v>
      </c>
      <c r="T42" s="223" t="str">
        <f>IF(AND('PASTE SD download Sheet'!T41=""),"",'PASTE SD download Sheet'!T41)</f>
        <v/>
      </c>
      <c r="U42" s="223" t="str">
        <f>IF(AND('PASTE SD download Sheet'!U41=""),"",'PASTE SD download Sheet'!U41)</f>
        <v/>
      </c>
      <c r="V42" s="223" t="str">
        <f>IF(AND('PASTE SD download Sheet'!V41=""),"",'PASTE SD download Sheet'!V41)</f>
        <v/>
      </c>
      <c r="W42" s="223">
        <f t="shared" si="29"/>
        <v>0</v>
      </c>
      <c r="X42" s="223" t="str">
        <f>IF(AND('PASTE SD download Sheet'!X41=""),"",'PASTE SD download Sheet'!X41)</f>
        <v/>
      </c>
      <c r="Y42" s="223" t="str">
        <f t="shared" si="30"/>
        <v/>
      </c>
      <c r="Z42" s="223">
        <f t="shared" si="31"/>
        <v>0</v>
      </c>
      <c r="AA42" s="224"/>
      <c r="AB42" s="223" t="str">
        <f t="shared" si="32"/>
        <v/>
      </c>
      <c r="AC42" s="223">
        <f t="shared" si="33"/>
        <v>0</v>
      </c>
      <c r="AD42" s="237"/>
      <c r="AE42" s="237" t="str">
        <f t="shared" si="34"/>
        <v/>
      </c>
      <c r="AF42" s="225" t="str">
        <f>IF(AND('PASTE SD download Sheet'!AD41=""),"",'PASTE SD download Sheet'!AD41)</f>
        <v/>
      </c>
      <c r="AG42" s="225" t="str">
        <f>IF(AND('PASTE SD download Sheet'!AE41=""),"",'PASTE SD download Sheet'!AE41)</f>
        <v/>
      </c>
      <c r="AH42" s="225" t="str">
        <f>IF(AND('PASTE SD download Sheet'!AF41=""),"",'PASTE SD download Sheet'!AF41)</f>
        <v/>
      </c>
      <c r="AI42" s="225">
        <f t="shared" si="35"/>
        <v>0</v>
      </c>
      <c r="AJ42" s="225" t="str">
        <f>IF(AND('PASTE SD download Sheet'!AH41=""),"",'PASTE SD download Sheet'!AH41)</f>
        <v/>
      </c>
      <c r="AK42" s="225" t="str">
        <f t="shared" si="36"/>
        <v/>
      </c>
      <c r="AL42" s="225">
        <f t="shared" si="37"/>
        <v>0</v>
      </c>
      <c r="AM42" s="224"/>
      <c r="AN42" s="225" t="str">
        <f t="shared" si="38"/>
        <v/>
      </c>
      <c r="AO42" s="225">
        <f t="shared" si="39"/>
        <v>0</v>
      </c>
      <c r="AP42" s="226" t="str">
        <f>IF(AND('PASTE SD download Sheet'!AN41=""),"",'PASTE SD download Sheet'!AN41)</f>
        <v/>
      </c>
      <c r="AQ42" s="226" t="str">
        <f>IF(AND('PASTE SD download Sheet'!AO41=""),"",'PASTE SD download Sheet'!AO41)</f>
        <v/>
      </c>
      <c r="AR42" s="226" t="str">
        <f>IF(AND('PASTE SD download Sheet'!AP41=""),"",'PASTE SD download Sheet'!AP41)</f>
        <v/>
      </c>
      <c r="AS42" s="226">
        <f t="shared" si="40"/>
        <v>0</v>
      </c>
      <c r="AT42" s="226" t="str">
        <f>IF(AND('PASTE SD download Sheet'!AR41=""),"",'PASTE SD download Sheet'!AR41)</f>
        <v/>
      </c>
      <c r="AU42" s="226" t="str">
        <f t="shared" si="41"/>
        <v/>
      </c>
      <c r="AV42" s="226">
        <f t="shared" si="42"/>
        <v>0</v>
      </c>
      <c r="AW42" s="224"/>
      <c r="AX42" s="226" t="str">
        <f t="shared" si="43"/>
        <v/>
      </c>
      <c r="AY42" s="226">
        <f t="shared" si="44"/>
        <v>0</v>
      </c>
      <c r="AZ42" s="227" t="str">
        <f>IF(AND('PASTE SD download Sheet'!AX41=""),"",'PASTE SD download Sheet'!AX41)</f>
        <v/>
      </c>
      <c r="BA42" s="227" t="str">
        <f>IF(AND('PASTE SD download Sheet'!AY41=""),"",'PASTE SD download Sheet'!AY41)</f>
        <v/>
      </c>
      <c r="BB42" s="227" t="str">
        <f>IF(AND('PASTE SD download Sheet'!AZ41=""),"",'PASTE SD download Sheet'!AZ41)</f>
        <v/>
      </c>
      <c r="BC42" s="227">
        <f t="shared" si="45"/>
        <v>0</v>
      </c>
      <c r="BD42" s="227" t="str">
        <f>IF(AND('PASTE SD download Sheet'!BB41=""),"",'PASTE SD download Sheet'!BB41)</f>
        <v/>
      </c>
      <c r="BE42" s="227" t="str">
        <f t="shared" si="46"/>
        <v/>
      </c>
      <c r="BF42" s="227">
        <f t="shared" si="47"/>
        <v>0</v>
      </c>
      <c r="BG42" s="224"/>
      <c r="BH42" s="227" t="str">
        <f t="shared" si="48"/>
        <v/>
      </c>
      <c r="BI42" s="227">
        <f t="shared" si="49"/>
        <v>0</v>
      </c>
      <c r="BJ42" s="257"/>
      <c r="BK42" s="257"/>
      <c r="BL42" s="257"/>
      <c r="BM42" s="257"/>
      <c r="BN42" s="228" t="str">
        <f>IF(AND('PASTE SD download Sheet'!BH41=""),"",'PASTE SD download Sheet'!BH41)</f>
        <v/>
      </c>
      <c r="BO42" s="228" t="str">
        <f>IF(AND('PASTE SD download Sheet'!BI41=""),"",'PASTE SD download Sheet'!BI41)</f>
        <v/>
      </c>
      <c r="BP42" s="228" t="str">
        <f>IF(AND('PASTE SD download Sheet'!BJ41=""),"",'PASTE SD download Sheet'!BJ41)</f>
        <v/>
      </c>
      <c r="BQ42" s="228">
        <f t="shared" si="50"/>
        <v>0</v>
      </c>
      <c r="BR42" s="228" t="str">
        <f>IF(AND('PASTE SD download Sheet'!BL41=""),"",'PASTE SD download Sheet'!BL41)</f>
        <v/>
      </c>
      <c r="BS42" s="228" t="str">
        <f t="shared" si="51"/>
        <v/>
      </c>
      <c r="BT42" s="228">
        <f t="shared" si="52"/>
        <v>0</v>
      </c>
      <c r="BU42" s="224"/>
      <c r="BV42" s="228" t="str">
        <f t="shared" si="53"/>
        <v/>
      </c>
      <c r="BW42" s="228">
        <f t="shared" si="54"/>
        <v>0</v>
      </c>
      <c r="BX42" s="5">
        <f t="shared" si="23"/>
        <v>0</v>
      </c>
      <c r="BY42" s="206"/>
      <c r="BZ42" s="206"/>
      <c r="CA42" s="206"/>
      <c r="CB42" s="206"/>
      <c r="CC42" s="206"/>
      <c r="CD42" s="206"/>
      <c r="CE42" s="206"/>
      <c r="CF42" s="206"/>
      <c r="CG42" s="206"/>
      <c r="CH42" s="206"/>
      <c r="CI42" s="206"/>
      <c r="CJ42" s="206"/>
      <c r="CK42" s="206"/>
      <c r="CL42" s="206"/>
      <c r="CM42" s="206"/>
      <c r="CN42" s="206"/>
      <c r="CO42" s="206"/>
      <c r="CP42" s="205"/>
      <c r="CQ42" s="204"/>
    </row>
    <row r="43" spans="1:95" ht="17.25">
      <c r="A43" s="219" t="str">
        <f>IF(AND('PASTE SD download Sheet'!A42=""),"",'PASTE SD download Sheet'!A42)</f>
        <v/>
      </c>
      <c r="B43" s="219" t="str">
        <f>IF(AND('PASTE SD download Sheet'!B42=""),"",'PASTE SD download Sheet'!B42)</f>
        <v/>
      </c>
      <c r="C43" s="219" t="str">
        <f>IF(AND('PASTE SD download Sheet'!C42=""),"",'PASTE SD download Sheet'!C42)</f>
        <v/>
      </c>
      <c r="D43" s="220" t="str">
        <f>IF(AND('PASTE SD download Sheet'!D42=""),"",VALUE('PASTE SD download Sheet'!D42))</f>
        <v/>
      </c>
      <c r="E43" s="219" t="str">
        <f>IF(AND('PASTE SD download Sheet'!E42=""),"",'PASTE SD download Sheet'!E42)</f>
        <v/>
      </c>
      <c r="F43" s="234" t="str">
        <f>IF(AND('PASTE SD download Sheet'!F42=""),"",'PASTE SD download Sheet'!F42)</f>
        <v/>
      </c>
      <c r="G43" s="233" t="str">
        <f>IF(AND('PASTE SD download Sheet'!G42=""),"",UPPER('PASTE SD download Sheet'!G42))</f>
        <v/>
      </c>
      <c r="H43" s="233" t="str">
        <f>IF(AND('PASTE SD download Sheet'!H42=""),"",UPPER('PASTE SD download Sheet'!H42))</f>
        <v/>
      </c>
      <c r="I43" s="233" t="str">
        <f>IF(AND('PASTE SD download Sheet'!I42=""),"",UPPER('PASTE SD download Sheet'!I42))</f>
        <v/>
      </c>
      <c r="J43" s="221" t="str">
        <f>IF(AND('PASTE SD download Sheet'!J42=""),"",'PASTE SD download Sheet'!J42)</f>
        <v/>
      </c>
      <c r="K43" s="221" t="str">
        <f>IF(AND('PASTE SD download Sheet'!K42=""),"",'PASTE SD download Sheet'!K42)</f>
        <v/>
      </c>
      <c r="L43" s="221" t="str">
        <f>IF(AND('PASTE SD download Sheet'!L42=""),"",'PASTE SD download Sheet'!L42)</f>
        <v/>
      </c>
      <c r="M43" s="221">
        <f t="shared" si="24"/>
        <v>0</v>
      </c>
      <c r="N43" s="221" t="str">
        <f>IF(AND('PASTE SD download Sheet'!N42=""),"",'PASTE SD download Sheet'!N42)</f>
        <v/>
      </c>
      <c r="O43" s="221" t="str">
        <f t="shared" si="25"/>
        <v/>
      </c>
      <c r="P43" s="221">
        <f t="shared" si="26"/>
        <v>0</v>
      </c>
      <c r="Q43" s="222"/>
      <c r="R43" s="221" t="str">
        <f t="shared" si="55"/>
        <v/>
      </c>
      <c r="S43" s="221">
        <f t="shared" si="28"/>
        <v>0</v>
      </c>
      <c r="T43" s="223" t="str">
        <f>IF(AND('PASTE SD download Sheet'!T42=""),"",'PASTE SD download Sheet'!T42)</f>
        <v/>
      </c>
      <c r="U43" s="223" t="str">
        <f>IF(AND('PASTE SD download Sheet'!U42=""),"",'PASTE SD download Sheet'!U42)</f>
        <v/>
      </c>
      <c r="V43" s="223" t="str">
        <f>IF(AND('PASTE SD download Sheet'!V42=""),"",'PASTE SD download Sheet'!V42)</f>
        <v/>
      </c>
      <c r="W43" s="223">
        <f t="shared" si="29"/>
        <v>0</v>
      </c>
      <c r="X43" s="223" t="str">
        <f>IF(AND('PASTE SD download Sheet'!X42=""),"",'PASTE SD download Sheet'!X42)</f>
        <v/>
      </c>
      <c r="Y43" s="223" t="str">
        <f t="shared" si="30"/>
        <v/>
      </c>
      <c r="Z43" s="223">
        <f t="shared" si="31"/>
        <v>0</v>
      </c>
      <c r="AA43" s="224"/>
      <c r="AB43" s="223" t="str">
        <f t="shared" si="32"/>
        <v/>
      </c>
      <c r="AC43" s="223">
        <f t="shared" si="33"/>
        <v>0</v>
      </c>
      <c r="AD43" s="237"/>
      <c r="AE43" s="237" t="str">
        <f t="shared" si="34"/>
        <v/>
      </c>
      <c r="AF43" s="225" t="str">
        <f>IF(AND('PASTE SD download Sheet'!AD42=""),"",'PASTE SD download Sheet'!AD42)</f>
        <v/>
      </c>
      <c r="AG43" s="225" t="str">
        <f>IF(AND('PASTE SD download Sheet'!AE42=""),"",'PASTE SD download Sheet'!AE42)</f>
        <v/>
      </c>
      <c r="AH43" s="225" t="str">
        <f>IF(AND('PASTE SD download Sheet'!AF42=""),"",'PASTE SD download Sheet'!AF42)</f>
        <v/>
      </c>
      <c r="AI43" s="225">
        <f t="shared" si="35"/>
        <v>0</v>
      </c>
      <c r="AJ43" s="225" t="str">
        <f>IF(AND('PASTE SD download Sheet'!AH42=""),"",'PASTE SD download Sheet'!AH42)</f>
        <v/>
      </c>
      <c r="AK43" s="225" t="str">
        <f t="shared" si="36"/>
        <v/>
      </c>
      <c r="AL43" s="225">
        <f t="shared" si="37"/>
        <v>0</v>
      </c>
      <c r="AM43" s="224"/>
      <c r="AN43" s="225" t="str">
        <f t="shared" si="38"/>
        <v/>
      </c>
      <c r="AO43" s="225">
        <f t="shared" si="39"/>
        <v>0</v>
      </c>
      <c r="AP43" s="226" t="str">
        <f>IF(AND('PASTE SD download Sheet'!AN42=""),"",'PASTE SD download Sheet'!AN42)</f>
        <v/>
      </c>
      <c r="AQ43" s="226" t="str">
        <f>IF(AND('PASTE SD download Sheet'!AO42=""),"",'PASTE SD download Sheet'!AO42)</f>
        <v/>
      </c>
      <c r="AR43" s="226" t="str">
        <f>IF(AND('PASTE SD download Sheet'!AP42=""),"",'PASTE SD download Sheet'!AP42)</f>
        <v/>
      </c>
      <c r="AS43" s="226">
        <f t="shared" si="40"/>
        <v>0</v>
      </c>
      <c r="AT43" s="226" t="str">
        <f>IF(AND('PASTE SD download Sheet'!AR42=""),"",'PASTE SD download Sheet'!AR42)</f>
        <v/>
      </c>
      <c r="AU43" s="226" t="str">
        <f t="shared" si="41"/>
        <v/>
      </c>
      <c r="AV43" s="226">
        <f t="shared" si="42"/>
        <v>0</v>
      </c>
      <c r="AW43" s="224"/>
      <c r="AX43" s="226" t="str">
        <f t="shared" si="43"/>
        <v/>
      </c>
      <c r="AY43" s="226">
        <f t="shared" si="44"/>
        <v>0</v>
      </c>
      <c r="AZ43" s="227" t="str">
        <f>IF(AND('PASTE SD download Sheet'!AX42=""),"",'PASTE SD download Sheet'!AX42)</f>
        <v/>
      </c>
      <c r="BA43" s="227" t="str">
        <f>IF(AND('PASTE SD download Sheet'!AY42=""),"",'PASTE SD download Sheet'!AY42)</f>
        <v/>
      </c>
      <c r="BB43" s="227" t="str">
        <f>IF(AND('PASTE SD download Sheet'!AZ42=""),"",'PASTE SD download Sheet'!AZ42)</f>
        <v/>
      </c>
      <c r="BC43" s="227">
        <f t="shared" si="45"/>
        <v>0</v>
      </c>
      <c r="BD43" s="227" t="str">
        <f>IF(AND('PASTE SD download Sheet'!BB42=""),"",'PASTE SD download Sheet'!BB42)</f>
        <v/>
      </c>
      <c r="BE43" s="227" t="str">
        <f t="shared" si="46"/>
        <v/>
      </c>
      <c r="BF43" s="227">
        <f t="shared" si="47"/>
        <v>0</v>
      </c>
      <c r="BG43" s="224"/>
      <c r="BH43" s="227" t="str">
        <f t="shared" si="48"/>
        <v/>
      </c>
      <c r="BI43" s="227">
        <f t="shared" si="49"/>
        <v>0</v>
      </c>
      <c r="BJ43" s="257"/>
      <c r="BK43" s="257"/>
      <c r="BL43" s="257"/>
      <c r="BM43" s="257"/>
      <c r="BN43" s="228" t="str">
        <f>IF(AND('PASTE SD download Sheet'!BH42=""),"",'PASTE SD download Sheet'!BH42)</f>
        <v/>
      </c>
      <c r="BO43" s="228" t="str">
        <f>IF(AND('PASTE SD download Sheet'!BI42=""),"",'PASTE SD download Sheet'!BI42)</f>
        <v/>
      </c>
      <c r="BP43" s="228" t="str">
        <f>IF(AND('PASTE SD download Sheet'!BJ42=""),"",'PASTE SD download Sheet'!BJ42)</f>
        <v/>
      </c>
      <c r="BQ43" s="228">
        <f t="shared" si="50"/>
        <v>0</v>
      </c>
      <c r="BR43" s="228" t="str">
        <f>IF(AND('PASTE SD download Sheet'!BL42=""),"",'PASTE SD download Sheet'!BL42)</f>
        <v/>
      </c>
      <c r="BS43" s="228" t="str">
        <f t="shared" si="51"/>
        <v/>
      </c>
      <c r="BT43" s="228">
        <f t="shared" si="52"/>
        <v>0</v>
      </c>
      <c r="BU43" s="224"/>
      <c r="BV43" s="228" t="str">
        <f t="shared" si="53"/>
        <v/>
      </c>
      <c r="BW43" s="228">
        <f t="shared" si="54"/>
        <v>0</v>
      </c>
      <c r="BX43" s="5">
        <f t="shared" si="23"/>
        <v>0</v>
      </c>
      <c r="BY43" s="206"/>
      <c r="BZ43" s="206"/>
      <c r="CA43" s="206"/>
      <c r="CB43" s="206"/>
      <c r="CC43" s="206"/>
      <c r="CD43" s="206"/>
      <c r="CE43" s="206"/>
      <c r="CF43" s="206"/>
      <c r="CG43" s="206"/>
      <c r="CH43" s="206"/>
      <c r="CI43" s="206"/>
      <c r="CJ43" s="206"/>
      <c r="CK43" s="206"/>
      <c r="CL43" s="206"/>
      <c r="CM43" s="206"/>
      <c r="CN43" s="206"/>
      <c r="CO43" s="206"/>
      <c r="CP43" s="205"/>
      <c r="CQ43" s="204"/>
    </row>
    <row r="44" spans="1:95" ht="17.25">
      <c r="A44" s="219" t="str">
        <f>IF(AND('PASTE SD download Sheet'!A43=""),"",'PASTE SD download Sheet'!A43)</f>
        <v/>
      </c>
      <c r="B44" s="219" t="str">
        <f>IF(AND('PASTE SD download Sheet'!B43=""),"",'PASTE SD download Sheet'!B43)</f>
        <v/>
      </c>
      <c r="C44" s="219" t="str">
        <f>IF(AND('PASTE SD download Sheet'!C43=""),"",'PASTE SD download Sheet'!C43)</f>
        <v/>
      </c>
      <c r="D44" s="220" t="str">
        <f>IF(AND('PASTE SD download Sheet'!D43=""),"",VALUE('PASTE SD download Sheet'!D43))</f>
        <v/>
      </c>
      <c r="E44" s="219" t="str">
        <f>IF(AND('PASTE SD download Sheet'!E43=""),"",'PASTE SD download Sheet'!E43)</f>
        <v/>
      </c>
      <c r="F44" s="234" t="str">
        <f>IF(AND('PASTE SD download Sheet'!F43=""),"",'PASTE SD download Sheet'!F43)</f>
        <v/>
      </c>
      <c r="G44" s="233" t="str">
        <f>IF(AND('PASTE SD download Sheet'!G43=""),"",UPPER('PASTE SD download Sheet'!G43))</f>
        <v/>
      </c>
      <c r="H44" s="233" t="str">
        <f>IF(AND('PASTE SD download Sheet'!H43=""),"",UPPER('PASTE SD download Sheet'!H43))</f>
        <v/>
      </c>
      <c r="I44" s="233" t="str">
        <f>IF(AND('PASTE SD download Sheet'!I43=""),"",UPPER('PASTE SD download Sheet'!I43))</f>
        <v/>
      </c>
      <c r="J44" s="221" t="str">
        <f>IF(AND('PASTE SD download Sheet'!J43=""),"",'PASTE SD download Sheet'!J43)</f>
        <v/>
      </c>
      <c r="K44" s="221" t="str">
        <f>IF(AND('PASTE SD download Sheet'!K43=""),"",'PASTE SD download Sheet'!K43)</f>
        <v/>
      </c>
      <c r="L44" s="221" t="str">
        <f>IF(AND('PASTE SD download Sheet'!L43=""),"",'PASTE SD download Sheet'!L43)</f>
        <v/>
      </c>
      <c r="M44" s="221">
        <f t="shared" si="24"/>
        <v>0</v>
      </c>
      <c r="N44" s="221" t="str">
        <f>IF(AND('PASTE SD download Sheet'!N43=""),"",'PASTE SD download Sheet'!N43)</f>
        <v/>
      </c>
      <c r="O44" s="221" t="str">
        <f t="shared" si="25"/>
        <v/>
      </c>
      <c r="P44" s="221">
        <f t="shared" si="26"/>
        <v>0</v>
      </c>
      <c r="Q44" s="222"/>
      <c r="R44" s="221" t="str">
        <f t="shared" si="55"/>
        <v/>
      </c>
      <c r="S44" s="221">
        <f t="shared" si="28"/>
        <v>0</v>
      </c>
      <c r="T44" s="223" t="str">
        <f>IF(AND('PASTE SD download Sheet'!T43=""),"",'PASTE SD download Sheet'!T43)</f>
        <v/>
      </c>
      <c r="U44" s="223" t="str">
        <f>IF(AND('PASTE SD download Sheet'!U43=""),"",'PASTE SD download Sheet'!U43)</f>
        <v/>
      </c>
      <c r="V44" s="223" t="str">
        <f>IF(AND('PASTE SD download Sheet'!V43=""),"",'PASTE SD download Sheet'!V43)</f>
        <v/>
      </c>
      <c r="W44" s="223">
        <f t="shared" si="29"/>
        <v>0</v>
      </c>
      <c r="X44" s="223" t="str">
        <f>IF(AND('PASTE SD download Sheet'!X43=""),"",'PASTE SD download Sheet'!X43)</f>
        <v/>
      </c>
      <c r="Y44" s="223" t="str">
        <f t="shared" si="30"/>
        <v/>
      </c>
      <c r="Z44" s="223">
        <f t="shared" si="31"/>
        <v>0</v>
      </c>
      <c r="AA44" s="224"/>
      <c r="AB44" s="223" t="str">
        <f t="shared" si="32"/>
        <v/>
      </c>
      <c r="AC44" s="223">
        <f t="shared" si="33"/>
        <v>0</v>
      </c>
      <c r="AD44" s="237"/>
      <c r="AE44" s="237" t="str">
        <f t="shared" si="34"/>
        <v/>
      </c>
      <c r="AF44" s="225" t="str">
        <f>IF(AND('PASTE SD download Sheet'!AD43=""),"",'PASTE SD download Sheet'!AD43)</f>
        <v/>
      </c>
      <c r="AG44" s="225" t="str">
        <f>IF(AND('PASTE SD download Sheet'!AE43=""),"",'PASTE SD download Sheet'!AE43)</f>
        <v/>
      </c>
      <c r="AH44" s="225" t="str">
        <f>IF(AND('PASTE SD download Sheet'!AF43=""),"",'PASTE SD download Sheet'!AF43)</f>
        <v/>
      </c>
      <c r="AI44" s="225">
        <f t="shared" si="35"/>
        <v>0</v>
      </c>
      <c r="AJ44" s="225" t="str">
        <f>IF(AND('PASTE SD download Sheet'!AH43=""),"",'PASTE SD download Sheet'!AH43)</f>
        <v/>
      </c>
      <c r="AK44" s="225" t="str">
        <f t="shared" si="36"/>
        <v/>
      </c>
      <c r="AL44" s="225">
        <f t="shared" si="37"/>
        <v>0</v>
      </c>
      <c r="AM44" s="224"/>
      <c r="AN44" s="225" t="str">
        <f t="shared" si="38"/>
        <v/>
      </c>
      <c r="AO44" s="225">
        <f t="shared" si="39"/>
        <v>0</v>
      </c>
      <c r="AP44" s="226" t="str">
        <f>IF(AND('PASTE SD download Sheet'!AN43=""),"",'PASTE SD download Sheet'!AN43)</f>
        <v/>
      </c>
      <c r="AQ44" s="226" t="str">
        <f>IF(AND('PASTE SD download Sheet'!AO43=""),"",'PASTE SD download Sheet'!AO43)</f>
        <v/>
      </c>
      <c r="AR44" s="226" t="str">
        <f>IF(AND('PASTE SD download Sheet'!AP43=""),"",'PASTE SD download Sheet'!AP43)</f>
        <v/>
      </c>
      <c r="AS44" s="226">
        <f t="shared" si="40"/>
        <v>0</v>
      </c>
      <c r="AT44" s="226" t="str">
        <f>IF(AND('PASTE SD download Sheet'!AR43=""),"",'PASTE SD download Sheet'!AR43)</f>
        <v/>
      </c>
      <c r="AU44" s="226" t="str">
        <f t="shared" si="41"/>
        <v/>
      </c>
      <c r="AV44" s="226">
        <f t="shared" si="42"/>
        <v>0</v>
      </c>
      <c r="AW44" s="224"/>
      <c r="AX44" s="226" t="str">
        <f t="shared" si="43"/>
        <v/>
      </c>
      <c r="AY44" s="226">
        <f t="shared" si="44"/>
        <v>0</v>
      </c>
      <c r="AZ44" s="227" t="str">
        <f>IF(AND('PASTE SD download Sheet'!AX43=""),"",'PASTE SD download Sheet'!AX43)</f>
        <v/>
      </c>
      <c r="BA44" s="227" t="str">
        <f>IF(AND('PASTE SD download Sheet'!AY43=""),"",'PASTE SD download Sheet'!AY43)</f>
        <v/>
      </c>
      <c r="BB44" s="227" t="str">
        <f>IF(AND('PASTE SD download Sheet'!AZ43=""),"",'PASTE SD download Sheet'!AZ43)</f>
        <v/>
      </c>
      <c r="BC44" s="227">
        <f t="shared" si="45"/>
        <v>0</v>
      </c>
      <c r="BD44" s="227" t="str">
        <f>IF(AND('PASTE SD download Sheet'!BB43=""),"",'PASTE SD download Sheet'!BB43)</f>
        <v/>
      </c>
      <c r="BE44" s="227" t="str">
        <f t="shared" si="46"/>
        <v/>
      </c>
      <c r="BF44" s="227">
        <f t="shared" si="47"/>
        <v>0</v>
      </c>
      <c r="BG44" s="224"/>
      <c r="BH44" s="227" t="str">
        <f t="shared" si="48"/>
        <v/>
      </c>
      <c r="BI44" s="227">
        <f t="shared" si="49"/>
        <v>0</v>
      </c>
      <c r="BJ44" s="257"/>
      <c r="BK44" s="257"/>
      <c r="BL44" s="257"/>
      <c r="BM44" s="257"/>
      <c r="BN44" s="228" t="str">
        <f>IF(AND('PASTE SD download Sheet'!BH43=""),"",'PASTE SD download Sheet'!BH43)</f>
        <v/>
      </c>
      <c r="BO44" s="228" t="str">
        <f>IF(AND('PASTE SD download Sheet'!BI43=""),"",'PASTE SD download Sheet'!BI43)</f>
        <v/>
      </c>
      <c r="BP44" s="228" t="str">
        <f>IF(AND('PASTE SD download Sheet'!BJ43=""),"",'PASTE SD download Sheet'!BJ43)</f>
        <v/>
      </c>
      <c r="BQ44" s="228">
        <f t="shared" si="50"/>
        <v>0</v>
      </c>
      <c r="BR44" s="228" t="str">
        <f>IF(AND('PASTE SD download Sheet'!BL43=""),"",'PASTE SD download Sheet'!BL43)</f>
        <v/>
      </c>
      <c r="BS44" s="228" t="str">
        <f t="shared" si="51"/>
        <v/>
      </c>
      <c r="BT44" s="228">
        <f t="shared" si="52"/>
        <v>0</v>
      </c>
      <c r="BU44" s="224"/>
      <c r="BV44" s="228" t="str">
        <f t="shared" si="53"/>
        <v/>
      </c>
      <c r="BW44" s="228">
        <f t="shared" si="54"/>
        <v>0</v>
      </c>
      <c r="BX44" s="5">
        <f t="shared" si="23"/>
        <v>0</v>
      </c>
      <c r="BY44" s="206"/>
      <c r="BZ44" s="206"/>
      <c r="CA44" s="206"/>
      <c r="CB44" s="206"/>
      <c r="CC44" s="206"/>
      <c r="CD44" s="206"/>
      <c r="CE44" s="206"/>
      <c r="CF44" s="206"/>
      <c r="CG44" s="206"/>
      <c r="CH44" s="206"/>
      <c r="CI44" s="206"/>
      <c r="CJ44" s="206"/>
      <c r="CK44" s="206"/>
      <c r="CL44" s="206"/>
      <c r="CM44" s="206"/>
      <c r="CN44" s="206"/>
      <c r="CO44" s="206"/>
      <c r="CP44" s="205"/>
      <c r="CQ44" s="204"/>
    </row>
    <row r="45" spans="1:95" ht="17.25">
      <c r="A45" s="219" t="str">
        <f>IF(AND('PASTE SD download Sheet'!A44=""),"",'PASTE SD download Sheet'!A44)</f>
        <v/>
      </c>
      <c r="B45" s="219" t="str">
        <f>IF(AND('PASTE SD download Sheet'!B44=""),"",'PASTE SD download Sheet'!B44)</f>
        <v/>
      </c>
      <c r="C45" s="219" t="str">
        <f>IF(AND('PASTE SD download Sheet'!C44=""),"",'PASTE SD download Sheet'!C44)</f>
        <v/>
      </c>
      <c r="D45" s="220" t="str">
        <f>IF(AND('PASTE SD download Sheet'!D44=""),"",VALUE('PASTE SD download Sheet'!D44))</f>
        <v/>
      </c>
      <c r="E45" s="219" t="str">
        <f>IF(AND('PASTE SD download Sheet'!E44=""),"",'PASTE SD download Sheet'!E44)</f>
        <v/>
      </c>
      <c r="F45" s="234" t="str">
        <f>IF(AND('PASTE SD download Sheet'!F44=""),"",'PASTE SD download Sheet'!F44)</f>
        <v/>
      </c>
      <c r="G45" s="233" t="str">
        <f>IF(AND('PASTE SD download Sheet'!G44=""),"",UPPER('PASTE SD download Sheet'!G44))</f>
        <v/>
      </c>
      <c r="H45" s="233" t="str">
        <f>IF(AND('PASTE SD download Sheet'!H44=""),"",UPPER('PASTE SD download Sheet'!H44))</f>
        <v/>
      </c>
      <c r="I45" s="233" t="str">
        <f>IF(AND('PASTE SD download Sheet'!I44=""),"",UPPER('PASTE SD download Sheet'!I44))</f>
        <v/>
      </c>
      <c r="J45" s="221" t="str">
        <f>IF(AND('PASTE SD download Sheet'!J44=""),"",'PASTE SD download Sheet'!J44)</f>
        <v/>
      </c>
      <c r="K45" s="221" t="str">
        <f>IF(AND('PASTE SD download Sheet'!K44=""),"",'PASTE SD download Sheet'!K44)</f>
        <v/>
      </c>
      <c r="L45" s="221" t="str">
        <f>IF(AND('PASTE SD download Sheet'!L44=""),"",'PASTE SD download Sheet'!L44)</f>
        <v/>
      </c>
      <c r="M45" s="221">
        <f t="shared" si="24"/>
        <v>0</v>
      </c>
      <c r="N45" s="221" t="str">
        <f>IF(AND('PASTE SD download Sheet'!N44=""),"",'PASTE SD download Sheet'!N44)</f>
        <v/>
      </c>
      <c r="O45" s="221" t="str">
        <f t="shared" si="25"/>
        <v/>
      </c>
      <c r="P45" s="221">
        <f t="shared" si="26"/>
        <v>0</v>
      </c>
      <c r="Q45" s="222"/>
      <c r="R45" s="221" t="str">
        <f t="shared" si="55"/>
        <v/>
      </c>
      <c r="S45" s="221">
        <f t="shared" si="28"/>
        <v>0</v>
      </c>
      <c r="T45" s="223" t="str">
        <f>IF(AND('PASTE SD download Sheet'!T44=""),"",'PASTE SD download Sheet'!T44)</f>
        <v/>
      </c>
      <c r="U45" s="223" t="str">
        <f>IF(AND('PASTE SD download Sheet'!U44=""),"",'PASTE SD download Sheet'!U44)</f>
        <v/>
      </c>
      <c r="V45" s="223" t="str">
        <f>IF(AND('PASTE SD download Sheet'!V44=""),"",'PASTE SD download Sheet'!V44)</f>
        <v/>
      </c>
      <c r="W45" s="223">
        <f t="shared" si="29"/>
        <v>0</v>
      </c>
      <c r="X45" s="223" t="str">
        <f>IF(AND('PASTE SD download Sheet'!X44=""),"",'PASTE SD download Sheet'!X44)</f>
        <v/>
      </c>
      <c r="Y45" s="223" t="str">
        <f t="shared" si="30"/>
        <v/>
      </c>
      <c r="Z45" s="223">
        <f t="shared" si="31"/>
        <v>0</v>
      </c>
      <c r="AA45" s="224"/>
      <c r="AB45" s="223" t="str">
        <f t="shared" si="32"/>
        <v/>
      </c>
      <c r="AC45" s="223">
        <f t="shared" si="33"/>
        <v>0</v>
      </c>
      <c r="AD45" s="237"/>
      <c r="AE45" s="237" t="str">
        <f t="shared" si="34"/>
        <v/>
      </c>
      <c r="AF45" s="225" t="str">
        <f>IF(AND('PASTE SD download Sheet'!AD44=""),"",'PASTE SD download Sheet'!AD44)</f>
        <v/>
      </c>
      <c r="AG45" s="225" t="str">
        <f>IF(AND('PASTE SD download Sheet'!AE44=""),"",'PASTE SD download Sheet'!AE44)</f>
        <v/>
      </c>
      <c r="AH45" s="225" t="str">
        <f>IF(AND('PASTE SD download Sheet'!AF44=""),"",'PASTE SD download Sheet'!AF44)</f>
        <v/>
      </c>
      <c r="AI45" s="225">
        <f t="shared" si="35"/>
        <v>0</v>
      </c>
      <c r="AJ45" s="225" t="str">
        <f>IF(AND('PASTE SD download Sheet'!AH44=""),"",'PASTE SD download Sheet'!AH44)</f>
        <v/>
      </c>
      <c r="AK45" s="225" t="str">
        <f t="shared" si="36"/>
        <v/>
      </c>
      <c r="AL45" s="225">
        <f t="shared" si="37"/>
        <v>0</v>
      </c>
      <c r="AM45" s="224"/>
      <c r="AN45" s="225" t="str">
        <f t="shared" si="38"/>
        <v/>
      </c>
      <c r="AO45" s="225">
        <f t="shared" si="39"/>
        <v>0</v>
      </c>
      <c r="AP45" s="226" t="str">
        <f>IF(AND('PASTE SD download Sheet'!AN44=""),"",'PASTE SD download Sheet'!AN44)</f>
        <v/>
      </c>
      <c r="AQ45" s="226" t="str">
        <f>IF(AND('PASTE SD download Sheet'!AO44=""),"",'PASTE SD download Sheet'!AO44)</f>
        <v/>
      </c>
      <c r="AR45" s="226" t="str">
        <f>IF(AND('PASTE SD download Sheet'!AP44=""),"",'PASTE SD download Sheet'!AP44)</f>
        <v/>
      </c>
      <c r="AS45" s="226">
        <f t="shared" si="40"/>
        <v>0</v>
      </c>
      <c r="AT45" s="226" t="str">
        <f>IF(AND('PASTE SD download Sheet'!AR44=""),"",'PASTE SD download Sheet'!AR44)</f>
        <v/>
      </c>
      <c r="AU45" s="226" t="str">
        <f t="shared" si="41"/>
        <v/>
      </c>
      <c r="AV45" s="226">
        <f t="shared" si="42"/>
        <v>0</v>
      </c>
      <c r="AW45" s="224"/>
      <c r="AX45" s="226" t="str">
        <f t="shared" si="43"/>
        <v/>
      </c>
      <c r="AY45" s="226">
        <f t="shared" si="44"/>
        <v>0</v>
      </c>
      <c r="AZ45" s="227" t="str">
        <f>IF(AND('PASTE SD download Sheet'!AX44=""),"",'PASTE SD download Sheet'!AX44)</f>
        <v/>
      </c>
      <c r="BA45" s="227" t="str">
        <f>IF(AND('PASTE SD download Sheet'!AY44=""),"",'PASTE SD download Sheet'!AY44)</f>
        <v/>
      </c>
      <c r="BB45" s="227" t="str">
        <f>IF(AND('PASTE SD download Sheet'!AZ44=""),"",'PASTE SD download Sheet'!AZ44)</f>
        <v/>
      </c>
      <c r="BC45" s="227">
        <f t="shared" si="45"/>
        <v>0</v>
      </c>
      <c r="BD45" s="227" t="str">
        <f>IF(AND('PASTE SD download Sheet'!BB44=""),"",'PASTE SD download Sheet'!BB44)</f>
        <v/>
      </c>
      <c r="BE45" s="227" t="str">
        <f t="shared" si="46"/>
        <v/>
      </c>
      <c r="BF45" s="227">
        <f t="shared" si="47"/>
        <v>0</v>
      </c>
      <c r="BG45" s="224"/>
      <c r="BH45" s="227" t="str">
        <f t="shared" si="48"/>
        <v/>
      </c>
      <c r="BI45" s="227">
        <f t="shared" si="49"/>
        <v>0</v>
      </c>
      <c r="BJ45" s="257"/>
      <c r="BK45" s="257"/>
      <c r="BL45" s="257"/>
      <c r="BM45" s="257"/>
      <c r="BN45" s="228" t="str">
        <f>IF(AND('PASTE SD download Sheet'!BH44=""),"",'PASTE SD download Sheet'!BH44)</f>
        <v/>
      </c>
      <c r="BO45" s="228" t="str">
        <f>IF(AND('PASTE SD download Sheet'!BI44=""),"",'PASTE SD download Sheet'!BI44)</f>
        <v/>
      </c>
      <c r="BP45" s="228" t="str">
        <f>IF(AND('PASTE SD download Sheet'!BJ44=""),"",'PASTE SD download Sheet'!BJ44)</f>
        <v/>
      </c>
      <c r="BQ45" s="228">
        <f t="shared" si="50"/>
        <v>0</v>
      </c>
      <c r="BR45" s="228" t="str">
        <f>IF(AND('PASTE SD download Sheet'!BL44=""),"",'PASTE SD download Sheet'!BL44)</f>
        <v/>
      </c>
      <c r="BS45" s="228" t="str">
        <f t="shared" si="51"/>
        <v/>
      </c>
      <c r="BT45" s="228">
        <f t="shared" si="52"/>
        <v>0</v>
      </c>
      <c r="BU45" s="224"/>
      <c r="BV45" s="228" t="str">
        <f t="shared" si="53"/>
        <v/>
      </c>
      <c r="BW45" s="228">
        <f t="shared" si="54"/>
        <v>0</v>
      </c>
      <c r="BX45" s="5">
        <f t="shared" si="23"/>
        <v>0</v>
      </c>
      <c r="BY45" s="206"/>
      <c r="BZ45" s="206"/>
      <c r="CA45" s="206"/>
      <c r="CB45" s="206"/>
      <c r="CC45" s="206"/>
      <c r="CD45" s="206"/>
      <c r="CE45" s="206"/>
      <c r="CF45" s="206"/>
      <c r="CG45" s="206"/>
      <c r="CH45" s="206"/>
      <c r="CI45" s="206"/>
      <c r="CJ45" s="206"/>
      <c r="CK45" s="206"/>
      <c r="CL45" s="206"/>
      <c r="CM45" s="206"/>
      <c r="CN45" s="206"/>
      <c r="CO45" s="206"/>
      <c r="CP45" s="205"/>
      <c r="CQ45" s="204"/>
    </row>
    <row r="46" spans="1:95" ht="17.25">
      <c r="A46" s="219" t="str">
        <f>IF(AND('PASTE SD download Sheet'!A45=""),"",'PASTE SD download Sheet'!A45)</f>
        <v/>
      </c>
      <c r="B46" s="219" t="str">
        <f>IF(AND('PASTE SD download Sheet'!B45=""),"",'PASTE SD download Sheet'!B45)</f>
        <v/>
      </c>
      <c r="C46" s="219" t="str">
        <f>IF(AND('PASTE SD download Sheet'!C45=""),"",'PASTE SD download Sheet'!C45)</f>
        <v/>
      </c>
      <c r="D46" s="220" t="str">
        <f>IF(AND('PASTE SD download Sheet'!D45=""),"",VALUE('PASTE SD download Sheet'!D45))</f>
        <v/>
      </c>
      <c r="E46" s="219" t="str">
        <f>IF(AND('PASTE SD download Sheet'!E45=""),"",'PASTE SD download Sheet'!E45)</f>
        <v/>
      </c>
      <c r="F46" s="234" t="str">
        <f>IF(AND('PASTE SD download Sheet'!F45=""),"",'PASTE SD download Sheet'!F45)</f>
        <v/>
      </c>
      <c r="G46" s="233" t="str">
        <f>IF(AND('PASTE SD download Sheet'!G45=""),"",UPPER('PASTE SD download Sheet'!G45))</f>
        <v/>
      </c>
      <c r="H46" s="233" t="str">
        <f>IF(AND('PASTE SD download Sheet'!H45=""),"",UPPER('PASTE SD download Sheet'!H45))</f>
        <v/>
      </c>
      <c r="I46" s="233" t="str">
        <f>IF(AND('PASTE SD download Sheet'!I45=""),"",UPPER('PASTE SD download Sheet'!I45))</f>
        <v/>
      </c>
      <c r="J46" s="221" t="str">
        <f>IF(AND('PASTE SD download Sheet'!J45=""),"",'PASTE SD download Sheet'!J45)</f>
        <v/>
      </c>
      <c r="K46" s="221" t="str">
        <f>IF(AND('PASTE SD download Sheet'!K45=""),"",'PASTE SD download Sheet'!K45)</f>
        <v/>
      </c>
      <c r="L46" s="221" t="str">
        <f>IF(AND('PASTE SD download Sheet'!L45=""),"",'PASTE SD download Sheet'!L45)</f>
        <v/>
      </c>
      <c r="M46" s="221">
        <f t="shared" si="24"/>
        <v>0</v>
      </c>
      <c r="N46" s="221" t="str">
        <f>IF(AND('PASTE SD download Sheet'!N45=""),"",'PASTE SD download Sheet'!N45)</f>
        <v/>
      </c>
      <c r="O46" s="221" t="str">
        <f t="shared" si="25"/>
        <v/>
      </c>
      <c r="P46" s="221">
        <f t="shared" si="26"/>
        <v>0</v>
      </c>
      <c r="Q46" s="222"/>
      <c r="R46" s="221" t="str">
        <f t="shared" si="55"/>
        <v/>
      </c>
      <c r="S46" s="221">
        <f t="shared" si="28"/>
        <v>0</v>
      </c>
      <c r="T46" s="223" t="str">
        <f>IF(AND('PASTE SD download Sheet'!T45=""),"",'PASTE SD download Sheet'!T45)</f>
        <v/>
      </c>
      <c r="U46" s="223" t="str">
        <f>IF(AND('PASTE SD download Sheet'!U45=""),"",'PASTE SD download Sheet'!U45)</f>
        <v/>
      </c>
      <c r="V46" s="223" t="str">
        <f>IF(AND('PASTE SD download Sheet'!V45=""),"",'PASTE SD download Sheet'!V45)</f>
        <v/>
      </c>
      <c r="W46" s="223">
        <f t="shared" si="29"/>
        <v>0</v>
      </c>
      <c r="X46" s="223" t="str">
        <f>IF(AND('PASTE SD download Sheet'!X45=""),"",'PASTE SD download Sheet'!X45)</f>
        <v/>
      </c>
      <c r="Y46" s="223" t="str">
        <f t="shared" si="30"/>
        <v/>
      </c>
      <c r="Z46" s="223">
        <f t="shared" si="31"/>
        <v>0</v>
      </c>
      <c r="AA46" s="224"/>
      <c r="AB46" s="223" t="str">
        <f t="shared" si="32"/>
        <v/>
      </c>
      <c r="AC46" s="223">
        <f t="shared" si="33"/>
        <v>0</v>
      </c>
      <c r="AD46" s="237"/>
      <c r="AE46" s="237" t="str">
        <f t="shared" si="34"/>
        <v/>
      </c>
      <c r="AF46" s="225" t="str">
        <f>IF(AND('PASTE SD download Sheet'!AD45=""),"",'PASTE SD download Sheet'!AD45)</f>
        <v/>
      </c>
      <c r="AG46" s="225" t="str">
        <f>IF(AND('PASTE SD download Sheet'!AE45=""),"",'PASTE SD download Sheet'!AE45)</f>
        <v/>
      </c>
      <c r="AH46" s="225" t="str">
        <f>IF(AND('PASTE SD download Sheet'!AF45=""),"",'PASTE SD download Sheet'!AF45)</f>
        <v/>
      </c>
      <c r="AI46" s="225">
        <f t="shared" si="35"/>
        <v>0</v>
      </c>
      <c r="AJ46" s="225" t="str">
        <f>IF(AND('PASTE SD download Sheet'!AH45=""),"",'PASTE SD download Sheet'!AH45)</f>
        <v/>
      </c>
      <c r="AK46" s="225" t="str">
        <f t="shared" si="36"/>
        <v/>
      </c>
      <c r="AL46" s="225">
        <f t="shared" si="37"/>
        <v>0</v>
      </c>
      <c r="AM46" s="224"/>
      <c r="AN46" s="225" t="str">
        <f t="shared" si="38"/>
        <v/>
      </c>
      <c r="AO46" s="225">
        <f t="shared" si="39"/>
        <v>0</v>
      </c>
      <c r="AP46" s="226" t="str">
        <f>IF(AND('PASTE SD download Sheet'!AN45=""),"",'PASTE SD download Sheet'!AN45)</f>
        <v/>
      </c>
      <c r="AQ46" s="226" t="str">
        <f>IF(AND('PASTE SD download Sheet'!AO45=""),"",'PASTE SD download Sheet'!AO45)</f>
        <v/>
      </c>
      <c r="AR46" s="226" t="str">
        <f>IF(AND('PASTE SD download Sheet'!AP45=""),"",'PASTE SD download Sheet'!AP45)</f>
        <v/>
      </c>
      <c r="AS46" s="226">
        <f t="shared" si="40"/>
        <v>0</v>
      </c>
      <c r="AT46" s="226" t="str">
        <f>IF(AND('PASTE SD download Sheet'!AR45=""),"",'PASTE SD download Sheet'!AR45)</f>
        <v/>
      </c>
      <c r="AU46" s="226" t="str">
        <f t="shared" si="41"/>
        <v/>
      </c>
      <c r="AV46" s="226">
        <f t="shared" si="42"/>
        <v>0</v>
      </c>
      <c r="AW46" s="224"/>
      <c r="AX46" s="226" t="str">
        <f t="shared" si="43"/>
        <v/>
      </c>
      <c r="AY46" s="226">
        <f t="shared" si="44"/>
        <v>0</v>
      </c>
      <c r="AZ46" s="227" t="str">
        <f>IF(AND('PASTE SD download Sheet'!AX45=""),"",'PASTE SD download Sheet'!AX45)</f>
        <v/>
      </c>
      <c r="BA46" s="227" t="str">
        <f>IF(AND('PASTE SD download Sheet'!AY45=""),"",'PASTE SD download Sheet'!AY45)</f>
        <v/>
      </c>
      <c r="BB46" s="227" t="str">
        <f>IF(AND('PASTE SD download Sheet'!AZ45=""),"",'PASTE SD download Sheet'!AZ45)</f>
        <v/>
      </c>
      <c r="BC46" s="227">
        <f t="shared" si="45"/>
        <v>0</v>
      </c>
      <c r="BD46" s="227" t="str">
        <f>IF(AND('PASTE SD download Sheet'!BB45=""),"",'PASTE SD download Sheet'!BB45)</f>
        <v/>
      </c>
      <c r="BE46" s="227" t="str">
        <f t="shared" si="46"/>
        <v/>
      </c>
      <c r="BF46" s="227">
        <f t="shared" si="47"/>
        <v>0</v>
      </c>
      <c r="BG46" s="224"/>
      <c r="BH46" s="227" t="str">
        <f t="shared" si="48"/>
        <v/>
      </c>
      <c r="BI46" s="227">
        <f t="shared" si="49"/>
        <v>0</v>
      </c>
      <c r="BJ46" s="257"/>
      <c r="BK46" s="257"/>
      <c r="BL46" s="257"/>
      <c r="BM46" s="257"/>
      <c r="BN46" s="228" t="str">
        <f>IF(AND('PASTE SD download Sheet'!BH45=""),"",'PASTE SD download Sheet'!BH45)</f>
        <v/>
      </c>
      <c r="BO46" s="228" t="str">
        <f>IF(AND('PASTE SD download Sheet'!BI45=""),"",'PASTE SD download Sheet'!BI45)</f>
        <v/>
      </c>
      <c r="BP46" s="228" t="str">
        <f>IF(AND('PASTE SD download Sheet'!BJ45=""),"",'PASTE SD download Sheet'!BJ45)</f>
        <v/>
      </c>
      <c r="BQ46" s="228">
        <f t="shared" si="50"/>
        <v>0</v>
      </c>
      <c r="BR46" s="228" t="str">
        <f>IF(AND('PASTE SD download Sheet'!BL45=""),"",'PASTE SD download Sheet'!BL45)</f>
        <v/>
      </c>
      <c r="BS46" s="228" t="str">
        <f t="shared" si="51"/>
        <v/>
      </c>
      <c r="BT46" s="228">
        <f t="shared" si="52"/>
        <v>0</v>
      </c>
      <c r="BU46" s="224"/>
      <c r="BV46" s="228" t="str">
        <f t="shared" si="53"/>
        <v/>
      </c>
      <c r="BW46" s="228">
        <f t="shared" si="54"/>
        <v>0</v>
      </c>
      <c r="BX46" s="5">
        <f t="shared" si="23"/>
        <v>0</v>
      </c>
      <c r="BY46" s="206"/>
      <c r="BZ46" s="206"/>
      <c r="CA46" s="206"/>
      <c r="CB46" s="206"/>
      <c r="CC46" s="206"/>
      <c r="CD46" s="206"/>
      <c r="CE46" s="206"/>
      <c r="CF46" s="206"/>
      <c r="CG46" s="206"/>
      <c r="CH46" s="206"/>
      <c r="CI46" s="206"/>
      <c r="CJ46" s="206"/>
      <c r="CK46" s="206"/>
      <c r="CL46" s="206"/>
      <c r="CM46" s="206"/>
      <c r="CN46" s="206"/>
      <c r="CO46" s="206"/>
      <c r="CP46" s="205"/>
      <c r="CQ46" s="204"/>
    </row>
    <row r="47" spans="1:95" ht="17.25">
      <c r="A47" s="219" t="str">
        <f>IF(AND('PASTE SD download Sheet'!A46=""),"",'PASTE SD download Sheet'!A46)</f>
        <v/>
      </c>
      <c r="B47" s="219" t="str">
        <f>IF(AND('PASTE SD download Sheet'!B46=""),"",'PASTE SD download Sheet'!B46)</f>
        <v/>
      </c>
      <c r="C47" s="219" t="str">
        <f>IF(AND('PASTE SD download Sheet'!C46=""),"",'PASTE SD download Sheet'!C46)</f>
        <v/>
      </c>
      <c r="D47" s="220" t="str">
        <f>IF(AND('PASTE SD download Sheet'!D46=""),"",VALUE('PASTE SD download Sheet'!D46))</f>
        <v/>
      </c>
      <c r="E47" s="219" t="str">
        <f>IF(AND('PASTE SD download Sheet'!E46=""),"",'PASTE SD download Sheet'!E46)</f>
        <v/>
      </c>
      <c r="F47" s="234" t="str">
        <f>IF(AND('PASTE SD download Sheet'!F46=""),"",'PASTE SD download Sheet'!F46)</f>
        <v/>
      </c>
      <c r="G47" s="233" t="str">
        <f>IF(AND('PASTE SD download Sheet'!G46=""),"",UPPER('PASTE SD download Sheet'!G46))</f>
        <v/>
      </c>
      <c r="H47" s="233" t="str">
        <f>IF(AND('PASTE SD download Sheet'!H46=""),"",UPPER('PASTE SD download Sheet'!H46))</f>
        <v/>
      </c>
      <c r="I47" s="233" t="str">
        <f>IF(AND('PASTE SD download Sheet'!I46=""),"",UPPER('PASTE SD download Sheet'!I46))</f>
        <v/>
      </c>
      <c r="J47" s="221" t="str">
        <f>IF(AND('PASTE SD download Sheet'!J46=""),"",'PASTE SD download Sheet'!J46)</f>
        <v/>
      </c>
      <c r="K47" s="221" t="str">
        <f>IF(AND('PASTE SD download Sheet'!K46=""),"",'PASTE SD download Sheet'!K46)</f>
        <v/>
      </c>
      <c r="L47" s="221" t="str">
        <f>IF(AND('PASTE SD download Sheet'!L46=""),"",'PASTE SD download Sheet'!L46)</f>
        <v/>
      </c>
      <c r="M47" s="221">
        <f t="shared" si="24"/>
        <v>0</v>
      </c>
      <c r="N47" s="221" t="str">
        <f>IF(AND('PASTE SD download Sheet'!N46=""),"",'PASTE SD download Sheet'!N46)</f>
        <v/>
      </c>
      <c r="O47" s="221" t="str">
        <f t="shared" si="25"/>
        <v/>
      </c>
      <c r="P47" s="221">
        <f t="shared" si="26"/>
        <v>0</v>
      </c>
      <c r="Q47" s="222"/>
      <c r="R47" s="221" t="str">
        <f t="shared" si="55"/>
        <v/>
      </c>
      <c r="S47" s="221">
        <f t="shared" si="28"/>
        <v>0</v>
      </c>
      <c r="T47" s="223" t="str">
        <f>IF(AND('PASTE SD download Sheet'!T46=""),"",'PASTE SD download Sheet'!T46)</f>
        <v/>
      </c>
      <c r="U47" s="223" t="str">
        <f>IF(AND('PASTE SD download Sheet'!U46=""),"",'PASTE SD download Sheet'!U46)</f>
        <v/>
      </c>
      <c r="V47" s="223" t="str">
        <f>IF(AND('PASTE SD download Sheet'!V46=""),"",'PASTE SD download Sheet'!V46)</f>
        <v/>
      </c>
      <c r="W47" s="223">
        <f t="shared" si="29"/>
        <v>0</v>
      </c>
      <c r="X47" s="223" t="str">
        <f>IF(AND('PASTE SD download Sheet'!X46=""),"",'PASTE SD download Sheet'!X46)</f>
        <v/>
      </c>
      <c r="Y47" s="223" t="str">
        <f t="shared" si="30"/>
        <v/>
      </c>
      <c r="Z47" s="223">
        <f t="shared" si="31"/>
        <v>0</v>
      </c>
      <c r="AA47" s="224"/>
      <c r="AB47" s="223" t="str">
        <f t="shared" si="32"/>
        <v/>
      </c>
      <c r="AC47" s="223">
        <f t="shared" si="33"/>
        <v>0</v>
      </c>
      <c r="AD47" s="237"/>
      <c r="AE47" s="237" t="str">
        <f t="shared" si="34"/>
        <v/>
      </c>
      <c r="AF47" s="225" t="str">
        <f>IF(AND('PASTE SD download Sheet'!AD46=""),"",'PASTE SD download Sheet'!AD46)</f>
        <v/>
      </c>
      <c r="AG47" s="225" t="str">
        <f>IF(AND('PASTE SD download Sheet'!AE46=""),"",'PASTE SD download Sheet'!AE46)</f>
        <v/>
      </c>
      <c r="AH47" s="225" t="str">
        <f>IF(AND('PASTE SD download Sheet'!AF46=""),"",'PASTE SD download Sheet'!AF46)</f>
        <v/>
      </c>
      <c r="AI47" s="225">
        <f t="shared" si="35"/>
        <v>0</v>
      </c>
      <c r="AJ47" s="225" t="str">
        <f>IF(AND('PASTE SD download Sheet'!AH46=""),"",'PASTE SD download Sheet'!AH46)</f>
        <v/>
      </c>
      <c r="AK47" s="225" t="str">
        <f t="shared" si="36"/>
        <v/>
      </c>
      <c r="AL47" s="225">
        <f t="shared" si="37"/>
        <v>0</v>
      </c>
      <c r="AM47" s="224"/>
      <c r="AN47" s="225" t="str">
        <f t="shared" si="38"/>
        <v/>
      </c>
      <c r="AO47" s="225">
        <f t="shared" si="39"/>
        <v>0</v>
      </c>
      <c r="AP47" s="226" t="str">
        <f>IF(AND('PASTE SD download Sheet'!AN46=""),"",'PASTE SD download Sheet'!AN46)</f>
        <v/>
      </c>
      <c r="AQ47" s="226" t="str">
        <f>IF(AND('PASTE SD download Sheet'!AO46=""),"",'PASTE SD download Sheet'!AO46)</f>
        <v/>
      </c>
      <c r="AR47" s="226" t="str">
        <f>IF(AND('PASTE SD download Sheet'!AP46=""),"",'PASTE SD download Sheet'!AP46)</f>
        <v/>
      </c>
      <c r="AS47" s="226">
        <f t="shared" si="40"/>
        <v>0</v>
      </c>
      <c r="AT47" s="226" t="str">
        <f>IF(AND('PASTE SD download Sheet'!AR46=""),"",'PASTE SD download Sheet'!AR46)</f>
        <v/>
      </c>
      <c r="AU47" s="226" t="str">
        <f t="shared" si="41"/>
        <v/>
      </c>
      <c r="AV47" s="226">
        <f t="shared" si="42"/>
        <v>0</v>
      </c>
      <c r="AW47" s="224"/>
      <c r="AX47" s="226" t="str">
        <f t="shared" si="43"/>
        <v/>
      </c>
      <c r="AY47" s="226">
        <f t="shared" si="44"/>
        <v>0</v>
      </c>
      <c r="AZ47" s="227" t="str">
        <f>IF(AND('PASTE SD download Sheet'!AX46=""),"",'PASTE SD download Sheet'!AX46)</f>
        <v/>
      </c>
      <c r="BA47" s="227" t="str">
        <f>IF(AND('PASTE SD download Sheet'!AY46=""),"",'PASTE SD download Sheet'!AY46)</f>
        <v/>
      </c>
      <c r="BB47" s="227" t="str">
        <f>IF(AND('PASTE SD download Sheet'!AZ46=""),"",'PASTE SD download Sheet'!AZ46)</f>
        <v/>
      </c>
      <c r="BC47" s="227">
        <f t="shared" si="45"/>
        <v>0</v>
      </c>
      <c r="BD47" s="227" t="str">
        <f>IF(AND('PASTE SD download Sheet'!BB46=""),"",'PASTE SD download Sheet'!BB46)</f>
        <v/>
      </c>
      <c r="BE47" s="227" t="str">
        <f t="shared" si="46"/>
        <v/>
      </c>
      <c r="BF47" s="227">
        <f t="shared" si="47"/>
        <v>0</v>
      </c>
      <c r="BG47" s="224"/>
      <c r="BH47" s="227" t="str">
        <f t="shared" si="48"/>
        <v/>
      </c>
      <c r="BI47" s="227">
        <f t="shared" si="49"/>
        <v>0</v>
      </c>
      <c r="BJ47" s="257"/>
      <c r="BK47" s="257"/>
      <c r="BL47" s="257"/>
      <c r="BM47" s="257"/>
      <c r="BN47" s="228" t="str">
        <f>IF(AND('PASTE SD download Sheet'!BH46=""),"",'PASTE SD download Sheet'!BH46)</f>
        <v/>
      </c>
      <c r="BO47" s="228" t="str">
        <f>IF(AND('PASTE SD download Sheet'!BI46=""),"",'PASTE SD download Sheet'!BI46)</f>
        <v/>
      </c>
      <c r="BP47" s="228" t="str">
        <f>IF(AND('PASTE SD download Sheet'!BJ46=""),"",'PASTE SD download Sheet'!BJ46)</f>
        <v/>
      </c>
      <c r="BQ47" s="228">
        <f t="shared" si="50"/>
        <v>0</v>
      </c>
      <c r="BR47" s="228" t="str">
        <f>IF(AND('PASTE SD download Sheet'!BL46=""),"",'PASTE SD download Sheet'!BL46)</f>
        <v/>
      </c>
      <c r="BS47" s="228" t="str">
        <f t="shared" si="51"/>
        <v/>
      </c>
      <c r="BT47" s="228">
        <f t="shared" si="52"/>
        <v>0</v>
      </c>
      <c r="BU47" s="224"/>
      <c r="BV47" s="228" t="str">
        <f t="shared" si="53"/>
        <v/>
      </c>
      <c r="BW47" s="228">
        <f t="shared" si="54"/>
        <v>0</v>
      </c>
      <c r="BX47" s="5">
        <f t="shared" si="23"/>
        <v>0</v>
      </c>
      <c r="BY47" s="206"/>
      <c r="BZ47" s="206"/>
      <c r="CA47" s="206"/>
      <c r="CB47" s="206"/>
      <c r="CC47" s="206"/>
      <c r="CD47" s="206"/>
      <c r="CE47" s="206"/>
      <c r="CF47" s="206"/>
      <c r="CG47" s="206"/>
      <c r="CH47" s="206"/>
      <c r="CI47" s="206"/>
      <c r="CJ47" s="206"/>
      <c r="CK47" s="206"/>
      <c r="CL47" s="206"/>
      <c r="CM47" s="206"/>
      <c r="CN47" s="206"/>
      <c r="CO47" s="206"/>
      <c r="CP47" s="205"/>
      <c r="CQ47" s="204"/>
    </row>
    <row r="48" spans="1:95" ht="17.25">
      <c r="A48" s="219" t="str">
        <f>IF(AND('PASTE SD download Sheet'!A47=""),"",'PASTE SD download Sheet'!A47)</f>
        <v/>
      </c>
      <c r="B48" s="219" t="str">
        <f>IF(AND('PASTE SD download Sheet'!B47=""),"",'PASTE SD download Sheet'!B47)</f>
        <v/>
      </c>
      <c r="C48" s="219" t="str">
        <f>IF(AND('PASTE SD download Sheet'!C47=""),"",'PASTE SD download Sheet'!C47)</f>
        <v/>
      </c>
      <c r="D48" s="220" t="str">
        <f>IF(AND('PASTE SD download Sheet'!D47=""),"",VALUE('PASTE SD download Sheet'!D47))</f>
        <v/>
      </c>
      <c r="E48" s="219" t="str">
        <f>IF(AND('PASTE SD download Sheet'!E47=""),"",'PASTE SD download Sheet'!E47)</f>
        <v/>
      </c>
      <c r="F48" s="234" t="str">
        <f>IF(AND('PASTE SD download Sheet'!F47=""),"",'PASTE SD download Sheet'!F47)</f>
        <v/>
      </c>
      <c r="G48" s="233" t="str">
        <f>IF(AND('PASTE SD download Sheet'!G47=""),"",UPPER('PASTE SD download Sheet'!G47))</f>
        <v/>
      </c>
      <c r="H48" s="233" t="str">
        <f>IF(AND('PASTE SD download Sheet'!H47=""),"",UPPER('PASTE SD download Sheet'!H47))</f>
        <v/>
      </c>
      <c r="I48" s="233" t="str">
        <f>IF(AND('PASTE SD download Sheet'!I47=""),"",UPPER('PASTE SD download Sheet'!I47))</f>
        <v/>
      </c>
      <c r="J48" s="221" t="str">
        <f>IF(AND('PASTE SD download Sheet'!J47=""),"",'PASTE SD download Sheet'!J47)</f>
        <v/>
      </c>
      <c r="K48" s="221" t="str">
        <f>IF(AND('PASTE SD download Sheet'!K47=""),"",'PASTE SD download Sheet'!K47)</f>
        <v/>
      </c>
      <c r="L48" s="221" t="str">
        <f>IF(AND('PASTE SD download Sheet'!L47=""),"",'PASTE SD download Sheet'!L47)</f>
        <v/>
      </c>
      <c r="M48" s="221">
        <f t="shared" si="24"/>
        <v>0</v>
      </c>
      <c r="N48" s="221" t="str">
        <f>IF(AND('PASTE SD download Sheet'!N47=""),"",'PASTE SD download Sheet'!N47)</f>
        <v/>
      </c>
      <c r="O48" s="221" t="str">
        <f t="shared" si="25"/>
        <v/>
      </c>
      <c r="P48" s="221">
        <f t="shared" si="26"/>
        <v>0</v>
      </c>
      <c r="Q48" s="222"/>
      <c r="R48" s="221" t="str">
        <f t="shared" si="55"/>
        <v/>
      </c>
      <c r="S48" s="221">
        <f t="shared" si="28"/>
        <v>0</v>
      </c>
      <c r="T48" s="223" t="str">
        <f>IF(AND('PASTE SD download Sheet'!T47=""),"",'PASTE SD download Sheet'!T47)</f>
        <v/>
      </c>
      <c r="U48" s="223" t="str">
        <f>IF(AND('PASTE SD download Sheet'!U47=""),"",'PASTE SD download Sheet'!U47)</f>
        <v/>
      </c>
      <c r="V48" s="223" t="str">
        <f>IF(AND('PASTE SD download Sheet'!V47=""),"",'PASTE SD download Sheet'!V47)</f>
        <v/>
      </c>
      <c r="W48" s="223">
        <f t="shared" si="29"/>
        <v>0</v>
      </c>
      <c r="X48" s="223" t="str">
        <f>IF(AND('PASTE SD download Sheet'!X47=""),"",'PASTE SD download Sheet'!X47)</f>
        <v/>
      </c>
      <c r="Y48" s="223" t="str">
        <f t="shared" si="30"/>
        <v/>
      </c>
      <c r="Z48" s="223">
        <f t="shared" si="31"/>
        <v>0</v>
      </c>
      <c r="AA48" s="224"/>
      <c r="AB48" s="223" t="str">
        <f t="shared" si="32"/>
        <v/>
      </c>
      <c r="AC48" s="223">
        <f t="shared" si="33"/>
        <v>0</v>
      </c>
      <c r="AD48" s="237"/>
      <c r="AE48" s="237" t="str">
        <f t="shared" si="34"/>
        <v/>
      </c>
      <c r="AF48" s="225" t="str">
        <f>IF(AND('PASTE SD download Sheet'!AD47=""),"",'PASTE SD download Sheet'!AD47)</f>
        <v/>
      </c>
      <c r="AG48" s="225" t="str">
        <f>IF(AND('PASTE SD download Sheet'!AE47=""),"",'PASTE SD download Sheet'!AE47)</f>
        <v/>
      </c>
      <c r="AH48" s="225" t="str">
        <f>IF(AND('PASTE SD download Sheet'!AF47=""),"",'PASTE SD download Sheet'!AF47)</f>
        <v/>
      </c>
      <c r="AI48" s="225">
        <f t="shared" si="35"/>
        <v>0</v>
      </c>
      <c r="AJ48" s="225" t="str">
        <f>IF(AND('PASTE SD download Sheet'!AH47=""),"",'PASTE SD download Sheet'!AH47)</f>
        <v/>
      </c>
      <c r="AK48" s="225" t="str">
        <f t="shared" si="36"/>
        <v/>
      </c>
      <c r="AL48" s="225">
        <f t="shared" si="37"/>
        <v>0</v>
      </c>
      <c r="AM48" s="224"/>
      <c r="AN48" s="225" t="str">
        <f t="shared" si="38"/>
        <v/>
      </c>
      <c r="AO48" s="225">
        <f t="shared" si="39"/>
        <v>0</v>
      </c>
      <c r="AP48" s="226" t="str">
        <f>IF(AND('PASTE SD download Sheet'!AN47=""),"",'PASTE SD download Sheet'!AN47)</f>
        <v/>
      </c>
      <c r="AQ48" s="226" t="str">
        <f>IF(AND('PASTE SD download Sheet'!AO47=""),"",'PASTE SD download Sheet'!AO47)</f>
        <v/>
      </c>
      <c r="AR48" s="226" t="str">
        <f>IF(AND('PASTE SD download Sheet'!AP47=""),"",'PASTE SD download Sheet'!AP47)</f>
        <v/>
      </c>
      <c r="AS48" s="226">
        <f t="shared" si="40"/>
        <v>0</v>
      </c>
      <c r="AT48" s="226" t="str">
        <f>IF(AND('PASTE SD download Sheet'!AR47=""),"",'PASTE SD download Sheet'!AR47)</f>
        <v/>
      </c>
      <c r="AU48" s="226" t="str">
        <f t="shared" si="41"/>
        <v/>
      </c>
      <c r="AV48" s="226">
        <f t="shared" si="42"/>
        <v>0</v>
      </c>
      <c r="AW48" s="224"/>
      <c r="AX48" s="226" t="str">
        <f t="shared" si="43"/>
        <v/>
      </c>
      <c r="AY48" s="226">
        <f t="shared" si="44"/>
        <v>0</v>
      </c>
      <c r="AZ48" s="227" t="str">
        <f>IF(AND('PASTE SD download Sheet'!AX47=""),"",'PASTE SD download Sheet'!AX47)</f>
        <v/>
      </c>
      <c r="BA48" s="227" t="str">
        <f>IF(AND('PASTE SD download Sheet'!AY47=""),"",'PASTE SD download Sheet'!AY47)</f>
        <v/>
      </c>
      <c r="BB48" s="227" t="str">
        <f>IF(AND('PASTE SD download Sheet'!AZ47=""),"",'PASTE SD download Sheet'!AZ47)</f>
        <v/>
      </c>
      <c r="BC48" s="227">
        <f t="shared" si="45"/>
        <v>0</v>
      </c>
      <c r="BD48" s="227" t="str">
        <f>IF(AND('PASTE SD download Sheet'!BB47=""),"",'PASTE SD download Sheet'!BB47)</f>
        <v/>
      </c>
      <c r="BE48" s="227" t="str">
        <f t="shared" si="46"/>
        <v/>
      </c>
      <c r="BF48" s="227">
        <f t="shared" si="47"/>
        <v>0</v>
      </c>
      <c r="BG48" s="224"/>
      <c r="BH48" s="227" t="str">
        <f t="shared" si="48"/>
        <v/>
      </c>
      <c r="BI48" s="227">
        <f t="shared" si="49"/>
        <v>0</v>
      </c>
      <c r="BJ48" s="257"/>
      <c r="BK48" s="257"/>
      <c r="BL48" s="257"/>
      <c r="BM48" s="257"/>
      <c r="BN48" s="228" t="str">
        <f>IF(AND('PASTE SD download Sheet'!BH47=""),"",'PASTE SD download Sheet'!BH47)</f>
        <v/>
      </c>
      <c r="BO48" s="228" t="str">
        <f>IF(AND('PASTE SD download Sheet'!BI47=""),"",'PASTE SD download Sheet'!BI47)</f>
        <v/>
      </c>
      <c r="BP48" s="228" t="str">
        <f>IF(AND('PASTE SD download Sheet'!BJ47=""),"",'PASTE SD download Sheet'!BJ47)</f>
        <v/>
      </c>
      <c r="BQ48" s="228">
        <f t="shared" si="50"/>
        <v>0</v>
      </c>
      <c r="BR48" s="228" t="str">
        <f>IF(AND('PASTE SD download Sheet'!BL47=""),"",'PASTE SD download Sheet'!BL47)</f>
        <v/>
      </c>
      <c r="BS48" s="228" t="str">
        <f t="shared" si="51"/>
        <v/>
      </c>
      <c r="BT48" s="228">
        <f t="shared" si="52"/>
        <v>0</v>
      </c>
      <c r="BU48" s="224"/>
      <c r="BV48" s="228" t="str">
        <f t="shared" si="53"/>
        <v/>
      </c>
      <c r="BW48" s="228">
        <f t="shared" si="54"/>
        <v>0</v>
      </c>
      <c r="BX48" s="5">
        <f t="shared" si="23"/>
        <v>0</v>
      </c>
      <c r="BY48" s="206"/>
      <c r="BZ48" s="206"/>
      <c r="CA48" s="206"/>
      <c r="CB48" s="206"/>
      <c r="CC48" s="206"/>
      <c r="CD48" s="206"/>
      <c r="CE48" s="206"/>
      <c r="CF48" s="206"/>
      <c r="CG48" s="206"/>
      <c r="CH48" s="206"/>
      <c r="CI48" s="206"/>
      <c r="CJ48" s="206"/>
      <c r="CK48" s="206"/>
      <c r="CL48" s="206"/>
      <c r="CM48" s="206"/>
      <c r="CN48" s="206"/>
      <c r="CO48" s="206"/>
      <c r="CP48" s="205"/>
      <c r="CQ48" s="204"/>
    </row>
    <row r="49" spans="1:95" ht="17.25">
      <c r="A49" s="219" t="str">
        <f>IF(AND('PASTE SD download Sheet'!A48=""),"",'PASTE SD download Sheet'!A48)</f>
        <v/>
      </c>
      <c r="B49" s="219" t="str">
        <f>IF(AND('PASTE SD download Sheet'!B48=""),"",'PASTE SD download Sheet'!B48)</f>
        <v/>
      </c>
      <c r="C49" s="219" t="str">
        <f>IF(AND('PASTE SD download Sheet'!C48=""),"",'PASTE SD download Sheet'!C48)</f>
        <v/>
      </c>
      <c r="D49" s="220" t="str">
        <f>IF(AND('PASTE SD download Sheet'!D48=""),"",VALUE('PASTE SD download Sheet'!D48))</f>
        <v/>
      </c>
      <c r="E49" s="219" t="str">
        <f>IF(AND('PASTE SD download Sheet'!E48=""),"",'PASTE SD download Sheet'!E48)</f>
        <v/>
      </c>
      <c r="F49" s="234" t="str">
        <f>IF(AND('PASTE SD download Sheet'!F48=""),"",'PASTE SD download Sheet'!F48)</f>
        <v/>
      </c>
      <c r="G49" s="233" t="str">
        <f>IF(AND('PASTE SD download Sheet'!G48=""),"",UPPER('PASTE SD download Sheet'!G48))</f>
        <v/>
      </c>
      <c r="H49" s="233" t="str">
        <f>IF(AND('PASTE SD download Sheet'!H48=""),"",UPPER('PASTE SD download Sheet'!H48))</f>
        <v/>
      </c>
      <c r="I49" s="233" t="str">
        <f>IF(AND('PASTE SD download Sheet'!I48=""),"",UPPER('PASTE SD download Sheet'!I48))</f>
        <v/>
      </c>
      <c r="J49" s="221" t="str">
        <f>IF(AND('PASTE SD download Sheet'!J48=""),"",'PASTE SD download Sheet'!J48)</f>
        <v/>
      </c>
      <c r="K49" s="221" t="str">
        <f>IF(AND('PASTE SD download Sheet'!K48=""),"",'PASTE SD download Sheet'!K48)</f>
        <v/>
      </c>
      <c r="L49" s="221" t="str">
        <f>IF(AND('PASTE SD download Sheet'!L48=""),"",'PASTE SD download Sheet'!L48)</f>
        <v/>
      </c>
      <c r="M49" s="221">
        <f t="shared" si="24"/>
        <v>0</v>
      </c>
      <c r="N49" s="221" t="str">
        <f>IF(AND('PASTE SD download Sheet'!N48=""),"",'PASTE SD download Sheet'!N48)</f>
        <v/>
      </c>
      <c r="O49" s="221" t="str">
        <f t="shared" si="25"/>
        <v/>
      </c>
      <c r="P49" s="221">
        <f t="shared" si="26"/>
        <v>0</v>
      </c>
      <c r="Q49" s="222"/>
      <c r="R49" s="221" t="str">
        <f t="shared" si="55"/>
        <v/>
      </c>
      <c r="S49" s="221">
        <f t="shared" si="28"/>
        <v>0</v>
      </c>
      <c r="T49" s="223" t="str">
        <f>IF(AND('PASTE SD download Sheet'!T48=""),"",'PASTE SD download Sheet'!T48)</f>
        <v/>
      </c>
      <c r="U49" s="223" t="str">
        <f>IF(AND('PASTE SD download Sheet'!U48=""),"",'PASTE SD download Sheet'!U48)</f>
        <v/>
      </c>
      <c r="V49" s="223" t="str">
        <f>IF(AND('PASTE SD download Sheet'!V48=""),"",'PASTE SD download Sheet'!V48)</f>
        <v/>
      </c>
      <c r="W49" s="223">
        <f t="shared" si="29"/>
        <v>0</v>
      </c>
      <c r="X49" s="223" t="str">
        <f>IF(AND('PASTE SD download Sheet'!X48=""),"",'PASTE SD download Sheet'!X48)</f>
        <v/>
      </c>
      <c r="Y49" s="223" t="str">
        <f t="shared" si="30"/>
        <v/>
      </c>
      <c r="Z49" s="223">
        <f t="shared" si="31"/>
        <v>0</v>
      </c>
      <c r="AA49" s="224"/>
      <c r="AB49" s="223" t="str">
        <f t="shared" si="32"/>
        <v/>
      </c>
      <c r="AC49" s="223">
        <f t="shared" si="33"/>
        <v>0</v>
      </c>
      <c r="AD49" s="237"/>
      <c r="AE49" s="237" t="str">
        <f t="shared" si="34"/>
        <v/>
      </c>
      <c r="AF49" s="225" t="str">
        <f>IF(AND('PASTE SD download Sheet'!AD48=""),"",'PASTE SD download Sheet'!AD48)</f>
        <v/>
      </c>
      <c r="AG49" s="225" t="str">
        <f>IF(AND('PASTE SD download Sheet'!AE48=""),"",'PASTE SD download Sheet'!AE48)</f>
        <v/>
      </c>
      <c r="AH49" s="225" t="str">
        <f>IF(AND('PASTE SD download Sheet'!AF48=""),"",'PASTE SD download Sheet'!AF48)</f>
        <v/>
      </c>
      <c r="AI49" s="225">
        <f t="shared" si="35"/>
        <v>0</v>
      </c>
      <c r="AJ49" s="225" t="str">
        <f>IF(AND('PASTE SD download Sheet'!AH48=""),"",'PASTE SD download Sheet'!AH48)</f>
        <v/>
      </c>
      <c r="AK49" s="225" t="str">
        <f t="shared" si="36"/>
        <v/>
      </c>
      <c r="AL49" s="225">
        <f t="shared" si="37"/>
        <v>0</v>
      </c>
      <c r="AM49" s="224"/>
      <c r="AN49" s="225" t="str">
        <f t="shared" si="38"/>
        <v/>
      </c>
      <c r="AO49" s="225">
        <f t="shared" si="39"/>
        <v>0</v>
      </c>
      <c r="AP49" s="226" t="str">
        <f>IF(AND('PASTE SD download Sheet'!AN48=""),"",'PASTE SD download Sheet'!AN48)</f>
        <v/>
      </c>
      <c r="AQ49" s="226" t="str">
        <f>IF(AND('PASTE SD download Sheet'!AO48=""),"",'PASTE SD download Sheet'!AO48)</f>
        <v/>
      </c>
      <c r="AR49" s="226" t="str">
        <f>IF(AND('PASTE SD download Sheet'!AP48=""),"",'PASTE SD download Sheet'!AP48)</f>
        <v/>
      </c>
      <c r="AS49" s="226">
        <f t="shared" si="40"/>
        <v>0</v>
      </c>
      <c r="AT49" s="226" t="str">
        <f>IF(AND('PASTE SD download Sheet'!AR48=""),"",'PASTE SD download Sheet'!AR48)</f>
        <v/>
      </c>
      <c r="AU49" s="226" t="str">
        <f t="shared" si="41"/>
        <v/>
      </c>
      <c r="AV49" s="226">
        <f t="shared" si="42"/>
        <v>0</v>
      </c>
      <c r="AW49" s="224"/>
      <c r="AX49" s="226" t="str">
        <f t="shared" si="43"/>
        <v/>
      </c>
      <c r="AY49" s="226">
        <f t="shared" si="44"/>
        <v>0</v>
      </c>
      <c r="AZ49" s="227" t="str">
        <f>IF(AND('PASTE SD download Sheet'!AX48=""),"",'PASTE SD download Sheet'!AX48)</f>
        <v/>
      </c>
      <c r="BA49" s="227" t="str">
        <f>IF(AND('PASTE SD download Sheet'!AY48=""),"",'PASTE SD download Sheet'!AY48)</f>
        <v/>
      </c>
      <c r="BB49" s="227" t="str">
        <f>IF(AND('PASTE SD download Sheet'!AZ48=""),"",'PASTE SD download Sheet'!AZ48)</f>
        <v/>
      </c>
      <c r="BC49" s="227">
        <f t="shared" si="45"/>
        <v>0</v>
      </c>
      <c r="BD49" s="227" t="str">
        <f>IF(AND('PASTE SD download Sheet'!BB48=""),"",'PASTE SD download Sheet'!BB48)</f>
        <v/>
      </c>
      <c r="BE49" s="227" t="str">
        <f t="shared" si="46"/>
        <v/>
      </c>
      <c r="BF49" s="227">
        <f t="shared" si="47"/>
        <v>0</v>
      </c>
      <c r="BG49" s="224"/>
      <c r="BH49" s="227" t="str">
        <f t="shared" si="48"/>
        <v/>
      </c>
      <c r="BI49" s="227">
        <f t="shared" si="49"/>
        <v>0</v>
      </c>
      <c r="BJ49" s="257"/>
      <c r="BK49" s="257"/>
      <c r="BL49" s="257"/>
      <c r="BM49" s="257"/>
      <c r="BN49" s="228" t="str">
        <f>IF(AND('PASTE SD download Sheet'!BH48=""),"",'PASTE SD download Sheet'!BH48)</f>
        <v/>
      </c>
      <c r="BO49" s="228" t="str">
        <f>IF(AND('PASTE SD download Sheet'!BI48=""),"",'PASTE SD download Sheet'!BI48)</f>
        <v/>
      </c>
      <c r="BP49" s="228" t="str">
        <f>IF(AND('PASTE SD download Sheet'!BJ48=""),"",'PASTE SD download Sheet'!BJ48)</f>
        <v/>
      </c>
      <c r="BQ49" s="228">
        <f t="shared" si="50"/>
        <v>0</v>
      </c>
      <c r="BR49" s="228" t="str">
        <f>IF(AND('PASTE SD download Sheet'!BL48=""),"",'PASTE SD download Sheet'!BL48)</f>
        <v/>
      </c>
      <c r="BS49" s="228" t="str">
        <f t="shared" si="51"/>
        <v/>
      </c>
      <c r="BT49" s="228">
        <f t="shared" si="52"/>
        <v>0</v>
      </c>
      <c r="BU49" s="224"/>
      <c r="BV49" s="228" t="str">
        <f t="shared" si="53"/>
        <v/>
      </c>
      <c r="BW49" s="228">
        <f t="shared" si="54"/>
        <v>0</v>
      </c>
      <c r="BX49" s="5">
        <f t="shared" si="23"/>
        <v>0</v>
      </c>
      <c r="BY49" s="206"/>
      <c r="BZ49" s="206"/>
      <c r="CA49" s="206"/>
      <c r="CB49" s="206"/>
      <c r="CC49" s="206"/>
      <c r="CD49" s="206"/>
      <c r="CE49" s="206"/>
      <c r="CF49" s="206"/>
      <c r="CG49" s="206"/>
      <c r="CH49" s="206"/>
      <c r="CI49" s="206"/>
      <c r="CJ49" s="206"/>
      <c r="CK49" s="206"/>
      <c r="CL49" s="206"/>
      <c r="CM49" s="206"/>
      <c r="CN49" s="206"/>
      <c r="CO49" s="206"/>
      <c r="CP49" s="205"/>
      <c r="CQ49" s="204"/>
    </row>
    <row r="50" spans="1:95" ht="17.25">
      <c r="A50" s="219" t="str">
        <f>IF(AND('PASTE SD download Sheet'!A49=""),"",'PASTE SD download Sheet'!A49)</f>
        <v/>
      </c>
      <c r="B50" s="219" t="str">
        <f>IF(AND('PASTE SD download Sheet'!B49=""),"",'PASTE SD download Sheet'!B49)</f>
        <v/>
      </c>
      <c r="C50" s="219" t="str">
        <f>IF(AND('PASTE SD download Sheet'!C49=""),"",'PASTE SD download Sheet'!C49)</f>
        <v/>
      </c>
      <c r="D50" s="220" t="str">
        <f>IF(AND('PASTE SD download Sheet'!D49=""),"",VALUE('PASTE SD download Sheet'!D49))</f>
        <v/>
      </c>
      <c r="E50" s="219" t="str">
        <f>IF(AND('PASTE SD download Sheet'!E49=""),"",'PASTE SD download Sheet'!E49)</f>
        <v/>
      </c>
      <c r="F50" s="234" t="str">
        <f>IF(AND('PASTE SD download Sheet'!F49=""),"",'PASTE SD download Sheet'!F49)</f>
        <v/>
      </c>
      <c r="G50" s="233" t="str">
        <f>IF(AND('PASTE SD download Sheet'!G49=""),"",UPPER('PASTE SD download Sheet'!G49))</f>
        <v/>
      </c>
      <c r="H50" s="233" t="str">
        <f>IF(AND('PASTE SD download Sheet'!H49=""),"",UPPER('PASTE SD download Sheet'!H49))</f>
        <v/>
      </c>
      <c r="I50" s="233" t="str">
        <f>IF(AND('PASTE SD download Sheet'!I49=""),"",UPPER('PASTE SD download Sheet'!I49))</f>
        <v/>
      </c>
      <c r="J50" s="221" t="str">
        <f>IF(AND('PASTE SD download Sheet'!J49=""),"",'PASTE SD download Sheet'!J49)</f>
        <v/>
      </c>
      <c r="K50" s="221" t="str">
        <f>IF(AND('PASTE SD download Sheet'!K49=""),"",'PASTE SD download Sheet'!K49)</f>
        <v/>
      </c>
      <c r="L50" s="221" t="str">
        <f>IF(AND('PASTE SD download Sheet'!L49=""),"",'PASTE SD download Sheet'!L49)</f>
        <v/>
      </c>
      <c r="M50" s="221">
        <f t="shared" si="24"/>
        <v>0</v>
      </c>
      <c r="N50" s="221" t="str">
        <f>IF(AND('PASTE SD download Sheet'!N49=""),"",'PASTE SD download Sheet'!N49)</f>
        <v/>
      </c>
      <c r="O50" s="221" t="str">
        <f t="shared" si="25"/>
        <v/>
      </c>
      <c r="P50" s="221">
        <f t="shared" si="26"/>
        <v>0</v>
      </c>
      <c r="Q50" s="222"/>
      <c r="R50" s="221" t="str">
        <f t="shared" si="55"/>
        <v/>
      </c>
      <c r="S50" s="221">
        <f t="shared" si="28"/>
        <v>0</v>
      </c>
      <c r="T50" s="223" t="str">
        <f>IF(AND('PASTE SD download Sheet'!T49=""),"",'PASTE SD download Sheet'!T49)</f>
        <v/>
      </c>
      <c r="U50" s="223" t="str">
        <f>IF(AND('PASTE SD download Sheet'!U49=""),"",'PASTE SD download Sheet'!U49)</f>
        <v/>
      </c>
      <c r="V50" s="223" t="str">
        <f>IF(AND('PASTE SD download Sheet'!V49=""),"",'PASTE SD download Sheet'!V49)</f>
        <v/>
      </c>
      <c r="W50" s="223">
        <f t="shared" si="29"/>
        <v>0</v>
      </c>
      <c r="X50" s="223" t="str">
        <f>IF(AND('PASTE SD download Sheet'!X49=""),"",'PASTE SD download Sheet'!X49)</f>
        <v/>
      </c>
      <c r="Y50" s="223" t="str">
        <f t="shared" si="30"/>
        <v/>
      </c>
      <c r="Z50" s="223">
        <f t="shared" si="31"/>
        <v>0</v>
      </c>
      <c r="AA50" s="224"/>
      <c r="AB50" s="223" t="str">
        <f t="shared" si="32"/>
        <v/>
      </c>
      <c r="AC50" s="223">
        <f t="shared" si="33"/>
        <v>0</v>
      </c>
      <c r="AD50" s="237"/>
      <c r="AE50" s="237" t="str">
        <f t="shared" si="34"/>
        <v/>
      </c>
      <c r="AF50" s="225" t="str">
        <f>IF(AND('PASTE SD download Sheet'!AD49=""),"",'PASTE SD download Sheet'!AD49)</f>
        <v/>
      </c>
      <c r="AG50" s="225" t="str">
        <f>IF(AND('PASTE SD download Sheet'!AE49=""),"",'PASTE SD download Sheet'!AE49)</f>
        <v/>
      </c>
      <c r="AH50" s="225" t="str">
        <f>IF(AND('PASTE SD download Sheet'!AF49=""),"",'PASTE SD download Sheet'!AF49)</f>
        <v/>
      </c>
      <c r="AI50" s="225">
        <f t="shared" si="35"/>
        <v>0</v>
      </c>
      <c r="AJ50" s="225" t="str">
        <f>IF(AND('PASTE SD download Sheet'!AH49=""),"",'PASTE SD download Sheet'!AH49)</f>
        <v/>
      </c>
      <c r="AK50" s="225" t="str">
        <f t="shared" si="36"/>
        <v/>
      </c>
      <c r="AL50" s="225">
        <f t="shared" si="37"/>
        <v>0</v>
      </c>
      <c r="AM50" s="224"/>
      <c r="AN50" s="225" t="str">
        <f t="shared" si="38"/>
        <v/>
      </c>
      <c r="AO50" s="225">
        <f t="shared" si="39"/>
        <v>0</v>
      </c>
      <c r="AP50" s="226" t="str">
        <f>IF(AND('PASTE SD download Sheet'!AN49=""),"",'PASTE SD download Sheet'!AN49)</f>
        <v/>
      </c>
      <c r="AQ50" s="226" t="str">
        <f>IF(AND('PASTE SD download Sheet'!AO49=""),"",'PASTE SD download Sheet'!AO49)</f>
        <v/>
      </c>
      <c r="AR50" s="226" t="str">
        <f>IF(AND('PASTE SD download Sheet'!AP49=""),"",'PASTE SD download Sheet'!AP49)</f>
        <v/>
      </c>
      <c r="AS50" s="226">
        <f t="shared" si="40"/>
        <v>0</v>
      </c>
      <c r="AT50" s="226" t="str">
        <f>IF(AND('PASTE SD download Sheet'!AR49=""),"",'PASTE SD download Sheet'!AR49)</f>
        <v/>
      </c>
      <c r="AU50" s="226" t="str">
        <f t="shared" si="41"/>
        <v/>
      </c>
      <c r="AV50" s="226">
        <f t="shared" si="42"/>
        <v>0</v>
      </c>
      <c r="AW50" s="224"/>
      <c r="AX50" s="226" t="str">
        <f t="shared" si="43"/>
        <v/>
      </c>
      <c r="AY50" s="226">
        <f t="shared" si="44"/>
        <v>0</v>
      </c>
      <c r="AZ50" s="227" t="str">
        <f>IF(AND('PASTE SD download Sheet'!AX49=""),"",'PASTE SD download Sheet'!AX49)</f>
        <v/>
      </c>
      <c r="BA50" s="227" t="str">
        <f>IF(AND('PASTE SD download Sheet'!AY49=""),"",'PASTE SD download Sheet'!AY49)</f>
        <v/>
      </c>
      <c r="BB50" s="227" t="str">
        <f>IF(AND('PASTE SD download Sheet'!AZ49=""),"",'PASTE SD download Sheet'!AZ49)</f>
        <v/>
      </c>
      <c r="BC50" s="227">
        <f t="shared" si="45"/>
        <v>0</v>
      </c>
      <c r="BD50" s="227" t="str">
        <f>IF(AND('PASTE SD download Sheet'!BB49=""),"",'PASTE SD download Sheet'!BB49)</f>
        <v/>
      </c>
      <c r="BE50" s="227" t="str">
        <f t="shared" si="46"/>
        <v/>
      </c>
      <c r="BF50" s="227">
        <f t="shared" si="47"/>
        <v>0</v>
      </c>
      <c r="BG50" s="224"/>
      <c r="BH50" s="227" t="str">
        <f t="shared" si="48"/>
        <v/>
      </c>
      <c r="BI50" s="227">
        <f t="shared" si="49"/>
        <v>0</v>
      </c>
      <c r="BJ50" s="257"/>
      <c r="BK50" s="257"/>
      <c r="BL50" s="257"/>
      <c r="BM50" s="257"/>
      <c r="BN50" s="228" t="str">
        <f>IF(AND('PASTE SD download Sheet'!BH49=""),"",'PASTE SD download Sheet'!BH49)</f>
        <v/>
      </c>
      <c r="BO50" s="228" t="str">
        <f>IF(AND('PASTE SD download Sheet'!BI49=""),"",'PASTE SD download Sheet'!BI49)</f>
        <v/>
      </c>
      <c r="BP50" s="228" t="str">
        <f>IF(AND('PASTE SD download Sheet'!BJ49=""),"",'PASTE SD download Sheet'!BJ49)</f>
        <v/>
      </c>
      <c r="BQ50" s="228">
        <f t="shared" si="50"/>
        <v>0</v>
      </c>
      <c r="BR50" s="228" t="str">
        <f>IF(AND('PASTE SD download Sheet'!BL49=""),"",'PASTE SD download Sheet'!BL49)</f>
        <v/>
      </c>
      <c r="BS50" s="228" t="str">
        <f t="shared" si="51"/>
        <v/>
      </c>
      <c r="BT50" s="228">
        <f t="shared" si="52"/>
        <v>0</v>
      </c>
      <c r="BU50" s="224"/>
      <c r="BV50" s="228" t="str">
        <f t="shared" si="53"/>
        <v/>
      </c>
      <c r="BW50" s="228">
        <f t="shared" si="54"/>
        <v>0</v>
      </c>
      <c r="BX50" s="5">
        <f t="shared" si="23"/>
        <v>0</v>
      </c>
      <c r="BY50" s="206"/>
      <c r="BZ50" s="206"/>
      <c r="CA50" s="206"/>
      <c r="CB50" s="206"/>
      <c r="CC50" s="206"/>
      <c r="CD50" s="206"/>
      <c r="CE50" s="206"/>
      <c r="CF50" s="206"/>
      <c r="CG50" s="206"/>
      <c r="CH50" s="206"/>
      <c r="CI50" s="206"/>
      <c r="CJ50" s="206"/>
      <c r="CK50" s="206"/>
      <c r="CL50" s="206"/>
      <c r="CM50" s="206"/>
      <c r="CN50" s="206"/>
      <c r="CO50" s="206"/>
      <c r="CP50" s="205"/>
      <c r="CQ50" s="204"/>
    </row>
    <row r="51" spans="1:95" ht="17.25">
      <c r="A51" s="219" t="str">
        <f>IF(AND('PASTE SD download Sheet'!A50=""),"",'PASTE SD download Sheet'!A50)</f>
        <v/>
      </c>
      <c r="B51" s="219" t="str">
        <f>IF(AND('PASTE SD download Sheet'!B50=""),"",'PASTE SD download Sheet'!B50)</f>
        <v/>
      </c>
      <c r="C51" s="219" t="str">
        <f>IF(AND('PASTE SD download Sheet'!C50=""),"",'PASTE SD download Sheet'!C50)</f>
        <v/>
      </c>
      <c r="D51" s="220" t="str">
        <f>IF(AND('PASTE SD download Sheet'!D50=""),"",VALUE('PASTE SD download Sheet'!D50))</f>
        <v/>
      </c>
      <c r="E51" s="219" t="str">
        <f>IF(AND('PASTE SD download Sheet'!E50=""),"",'PASTE SD download Sheet'!E50)</f>
        <v/>
      </c>
      <c r="F51" s="234" t="str">
        <f>IF(AND('PASTE SD download Sheet'!F50=""),"",'PASTE SD download Sheet'!F50)</f>
        <v/>
      </c>
      <c r="G51" s="233" t="str">
        <f>IF(AND('PASTE SD download Sheet'!G50=""),"",UPPER('PASTE SD download Sheet'!G50))</f>
        <v/>
      </c>
      <c r="H51" s="233" t="str">
        <f>IF(AND('PASTE SD download Sheet'!H50=""),"",UPPER('PASTE SD download Sheet'!H50))</f>
        <v/>
      </c>
      <c r="I51" s="233" t="str">
        <f>IF(AND('PASTE SD download Sheet'!I50=""),"",UPPER('PASTE SD download Sheet'!I50))</f>
        <v/>
      </c>
      <c r="J51" s="221" t="str">
        <f>IF(AND('PASTE SD download Sheet'!J50=""),"",'PASTE SD download Sheet'!J50)</f>
        <v/>
      </c>
      <c r="K51" s="221" t="str">
        <f>IF(AND('PASTE SD download Sheet'!K50=""),"",'PASTE SD download Sheet'!K50)</f>
        <v/>
      </c>
      <c r="L51" s="221" t="str">
        <f>IF(AND('PASTE SD download Sheet'!L50=""),"",'PASTE SD download Sheet'!L50)</f>
        <v/>
      </c>
      <c r="M51" s="221">
        <f t="shared" si="24"/>
        <v>0</v>
      </c>
      <c r="N51" s="221" t="str">
        <f>IF(AND('PASTE SD download Sheet'!N50=""),"",'PASTE SD download Sheet'!N50)</f>
        <v/>
      </c>
      <c r="O51" s="221" t="str">
        <f t="shared" si="25"/>
        <v/>
      </c>
      <c r="P51" s="221">
        <f t="shared" si="26"/>
        <v>0</v>
      </c>
      <c r="Q51" s="222"/>
      <c r="R51" s="221" t="str">
        <f t="shared" si="55"/>
        <v/>
      </c>
      <c r="S51" s="221">
        <f t="shared" si="28"/>
        <v>0</v>
      </c>
      <c r="T51" s="223" t="str">
        <f>IF(AND('PASTE SD download Sheet'!T50=""),"",'PASTE SD download Sheet'!T50)</f>
        <v/>
      </c>
      <c r="U51" s="223" t="str">
        <f>IF(AND('PASTE SD download Sheet'!U50=""),"",'PASTE SD download Sheet'!U50)</f>
        <v/>
      </c>
      <c r="V51" s="223" t="str">
        <f>IF(AND('PASTE SD download Sheet'!V50=""),"",'PASTE SD download Sheet'!V50)</f>
        <v/>
      </c>
      <c r="W51" s="223">
        <f t="shared" si="29"/>
        <v>0</v>
      </c>
      <c r="X51" s="223" t="str">
        <f>IF(AND('PASTE SD download Sheet'!X50=""),"",'PASTE SD download Sheet'!X50)</f>
        <v/>
      </c>
      <c r="Y51" s="223" t="str">
        <f t="shared" si="30"/>
        <v/>
      </c>
      <c r="Z51" s="223">
        <f t="shared" si="31"/>
        <v>0</v>
      </c>
      <c r="AA51" s="224"/>
      <c r="AB51" s="223" t="str">
        <f t="shared" si="32"/>
        <v/>
      </c>
      <c r="AC51" s="223">
        <f t="shared" si="33"/>
        <v>0</v>
      </c>
      <c r="AD51" s="237"/>
      <c r="AE51" s="237" t="str">
        <f t="shared" si="34"/>
        <v/>
      </c>
      <c r="AF51" s="225" t="str">
        <f>IF(AND('PASTE SD download Sheet'!AD50=""),"",'PASTE SD download Sheet'!AD50)</f>
        <v/>
      </c>
      <c r="AG51" s="225" t="str">
        <f>IF(AND('PASTE SD download Sheet'!AE50=""),"",'PASTE SD download Sheet'!AE50)</f>
        <v/>
      </c>
      <c r="AH51" s="225" t="str">
        <f>IF(AND('PASTE SD download Sheet'!AF50=""),"",'PASTE SD download Sheet'!AF50)</f>
        <v/>
      </c>
      <c r="AI51" s="225">
        <f t="shared" si="35"/>
        <v>0</v>
      </c>
      <c r="AJ51" s="225" t="str">
        <f>IF(AND('PASTE SD download Sheet'!AH50=""),"",'PASTE SD download Sheet'!AH50)</f>
        <v/>
      </c>
      <c r="AK51" s="225" t="str">
        <f t="shared" si="36"/>
        <v/>
      </c>
      <c r="AL51" s="225">
        <f t="shared" si="37"/>
        <v>0</v>
      </c>
      <c r="AM51" s="224"/>
      <c r="AN51" s="225" t="str">
        <f t="shared" si="38"/>
        <v/>
      </c>
      <c r="AO51" s="225">
        <f t="shared" si="39"/>
        <v>0</v>
      </c>
      <c r="AP51" s="226" t="str">
        <f>IF(AND('PASTE SD download Sheet'!AN50=""),"",'PASTE SD download Sheet'!AN50)</f>
        <v/>
      </c>
      <c r="AQ51" s="226" t="str">
        <f>IF(AND('PASTE SD download Sheet'!AO50=""),"",'PASTE SD download Sheet'!AO50)</f>
        <v/>
      </c>
      <c r="AR51" s="226" t="str">
        <f>IF(AND('PASTE SD download Sheet'!AP50=""),"",'PASTE SD download Sheet'!AP50)</f>
        <v/>
      </c>
      <c r="AS51" s="226">
        <f t="shared" si="40"/>
        <v>0</v>
      </c>
      <c r="AT51" s="226" t="str">
        <f>IF(AND('PASTE SD download Sheet'!AR50=""),"",'PASTE SD download Sheet'!AR50)</f>
        <v/>
      </c>
      <c r="AU51" s="226" t="str">
        <f t="shared" si="41"/>
        <v/>
      </c>
      <c r="AV51" s="226">
        <f t="shared" si="42"/>
        <v>0</v>
      </c>
      <c r="AW51" s="224"/>
      <c r="AX51" s="226" t="str">
        <f t="shared" si="43"/>
        <v/>
      </c>
      <c r="AY51" s="226">
        <f t="shared" si="44"/>
        <v>0</v>
      </c>
      <c r="AZ51" s="227" t="str">
        <f>IF(AND('PASTE SD download Sheet'!AX50=""),"",'PASTE SD download Sheet'!AX50)</f>
        <v/>
      </c>
      <c r="BA51" s="227" t="str">
        <f>IF(AND('PASTE SD download Sheet'!AY50=""),"",'PASTE SD download Sheet'!AY50)</f>
        <v/>
      </c>
      <c r="BB51" s="227" t="str">
        <f>IF(AND('PASTE SD download Sheet'!AZ50=""),"",'PASTE SD download Sheet'!AZ50)</f>
        <v/>
      </c>
      <c r="BC51" s="227">
        <f t="shared" si="45"/>
        <v>0</v>
      </c>
      <c r="BD51" s="227" t="str">
        <f>IF(AND('PASTE SD download Sheet'!BB50=""),"",'PASTE SD download Sheet'!BB50)</f>
        <v/>
      </c>
      <c r="BE51" s="227" t="str">
        <f t="shared" si="46"/>
        <v/>
      </c>
      <c r="BF51" s="227">
        <f t="shared" si="47"/>
        <v>0</v>
      </c>
      <c r="BG51" s="224"/>
      <c r="BH51" s="227" t="str">
        <f t="shared" si="48"/>
        <v/>
      </c>
      <c r="BI51" s="227">
        <f t="shared" si="49"/>
        <v>0</v>
      </c>
      <c r="BJ51" s="257"/>
      <c r="BK51" s="257"/>
      <c r="BL51" s="257"/>
      <c r="BM51" s="257"/>
      <c r="BN51" s="228" t="str">
        <f>IF(AND('PASTE SD download Sheet'!BH50=""),"",'PASTE SD download Sheet'!BH50)</f>
        <v/>
      </c>
      <c r="BO51" s="228" t="str">
        <f>IF(AND('PASTE SD download Sheet'!BI50=""),"",'PASTE SD download Sheet'!BI50)</f>
        <v/>
      </c>
      <c r="BP51" s="228" t="str">
        <f>IF(AND('PASTE SD download Sheet'!BJ50=""),"",'PASTE SD download Sheet'!BJ50)</f>
        <v/>
      </c>
      <c r="BQ51" s="228">
        <f t="shared" si="50"/>
        <v>0</v>
      </c>
      <c r="BR51" s="228" t="str">
        <f>IF(AND('PASTE SD download Sheet'!BL50=""),"",'PASTE SD download Sheet'!BL50)</f>
        <v/>
      </c>
      <c r="BS51" s="228" t="str">
        <f t="shared" si="51"/>
        <v/>
      </c>
      <c r="BT51" s="228">
        <f t="shared" si="52"/>
        <v>0</v>
      </c>
      <c r="BU51" s="224"/>
      <c r="BV51" s="228" t="str">
        <f t="shared" si="53"/>
        <v/>
      </c>
      <c r="BW51" s="228">
        <f t="shared" si="54"/>
        <v>0</v>
      </c>
      <c r="BX51" s="5">
        <f t="shared" si="23"/>
        <v>0</v>
      </c>
      <c r="BY51" s="206"/>
      <c r="BZ51" s="206"/>
      <c r="CA51" s="206"/>
      <c r="CB51" s="206"/>
      <c r="CC51" s="206"/>
      <c r="CD51" s="206"/>
      <c r="CE51" s="206"/>
      <c r="CF51" s="206"/>
      <c r="CG51" s="206"/>
      <c r="CH51" s="206"/>
      <c r="CI51" s="206"/>
      <c r="CJ51" s="206"/>
      <c r="CK51" s="206"/>
      <c r="CL51" s="206"/>
      <c r="CM51" s="206"/>
      <c r="CN51" s="206"/>
      <c r="CO51" s="206"/>
      <c r="CP51" s="205"/>
      <c r="CQ51" s="204"/>
    </row>
    <row r="52" spans="1:95" ht="17.25">
      <c r="A52" s="219" t="str">
        <f>IF(AND('PASTE SD download Sheet'!A51=""),"",'PASTE SD download Sheet'!A51)</f>
        <v/>
      </c>
      <c r="B52" s="219" t="str">
        <f>IF(AND('PASTE SD download Sheet'!B51=""),"",'PASTE SD download Sheet'!B51)</f>
        <v/>
      </c>
      <c r="C52" s="219" t="str">
        <f>IF(AND('PASTE SD download Sheet'!C51=""),"",'PASTE SD download Sheet'!C51)</f>
        <v/>
      </c>
      <c r="D52" s="220" t="str">
        <f>IF(AND('PASTE SD download Sheet'!D51=""),"",VALUE('PASTE SD download Sheet'!D51))</f>
        <v/>
      </c>
      <c r="E52" s="219" t="str">
        <f>IF(AND('PASTE SD download Sheet'!E51=""),"",'PASTE SD download Sheet'!E51)</f>
        <v/>
      </c>
      <c r="F52" s="234" t="str">
        <f>IF(AND('PASTE SD download Sheet'!F51=""),"",'PASTE SD download Sheet'!F51)</f>
        <v/>
      </c>
      <c r="G52" s="233" t="str">
        <f>IF(AND('PASTE SD download Sheet'!G51=""),"",UPPER('PASTE SD download Sheet'!G51))</f>
        <v/>
      </c>
      <c r="H52" s="233" t="str">
        <f>IF(AND('PASTE SD download Sheet'!H51=""),"",UPPER('PASTE SD download Sheet'!H51))</f>
        <v/>
      </c>
      <c r="I52" s="233" t="str">
        <f>IF(AND('PASTE SD download Sheet'!I51=""),"",UPPER('PASTE SD download Sheet'!I51))</f>
        <v/>
      </c>
      <c r="J52" s="221" t="str">
        <f>IF(AND('PASTE SD download Sheet'!J51=""),"",'PASTE SD download Sheet'!J51)</f>
        <v/>
      </c>
      <c r="K52" s="221" t="str">
        <f>IF(AND('PASTE SD download Sheet'!K51=""),"",'PASTE SD download Sheet'!K51)</f>
        <v/>
      </c>
      <c r="L52" s="221" t="str">
        <f>IF(AND('PASTE SD download Sheet'!L51=""),"",'PASTE SD download Sheet'!L51)</f>
        <v/>
      </c>
      <c r="M52" s="221">
        <f t="shared" si="24"/>
        <v>0</v>
      </c>
      <c r="N52" s="221" t="str">
        <f>IF(AND('PASTE SD download Sheet'!N51=""),"",'PASTE SD download Sheet'!N51)</f>
        <v/>
      </c>
      <c r="O52" s="221" t="str">
        <f t="shared" si="25"/>
        <v/>
      </c>
      <c r="P52" s="221">
        <f t="shared" si="26"/>
        <v>0</v>
      </c>
      <c r="Q52" s="222"/>
      <c r="R52" s="221" t="str">
        <f t="shared" si="55"/>
        <v/>
      </c>
      <c r="S52" s="221">
        <f t="shared" si="28"/>
        <v>0</v>
      </c>
      <c r="T52" s="223" t="str">
        <f>IF(AND('PASTE SD download Sheet'!T51=""),"",'PASTE SD download Sheet'!T51)</f>
        <v/>
      </c>
      <c r="U52" s="223" t="str">
        <f>IF(AND('PASTE SD download Sheet'!U51=""),"",'PASTE SD download Sheet'!U51)</f>
        <v/>
      </c>
      <c r="V52" s="223" t="str">
        <f>IF(AND('PASTE SD download Sheet'!V51=""),"",'PASTE SD download Sheet'!V51)</f>
        <v/>
      </c>
      <c r="W52" s="223">
        <f t="shared" si="29"/>
        <v>0</v>
      </c>
      <c r="X52" s="223" t="str">
        <f>IF(AND('PASTE SD download Sheet'!X51=""),"",'PASTE SD download Sheet'!X51)</f>
        <v/>
      </c>
      <c r="Y52" s="223" t="str">
        <f t="shared" si="30"/>
        <v/>
      </c>
      <c r="Z52" s="223">
        <f t="shared" si="31"/>
        <v>0</v>
      </c>
      <c r="AA52" s="224"/>
      <c r="AB52" s="223" t="str">
        <f t="shared" si="32"/>
        <v/>
      </c>
      <c r="AC52" s="223">
        <f t="shared" si="33"/>
        <v>0</v>
      </c>
      <c r="AD52" s="237"/>
      <c r="AE52" s="237" t="str">
        <f t="shared" si="34"/>
        <v/>
      </c>
      <c r="AF52" s="225" t="str">
        <f>IF(AND('PASTE SD download Sheet'!AD51=""),"",'PASTE SD download Sheet'!AD51)</f>
        <v/>
      </c>
      <c r="AG52" s="225" t="str">
        <f>IF(AND('PASTE SD download Sheet'!AE51=""),"",'PASTE SD download Sheet'!AE51)</f>
        <v/>
      </c>
      <c r="AH52" s="225" t="str">
        <f>IF(AND('PASTE SD download Sheet'!AF51=""),"",'PASTE SD download Sheet'!AF51)</f>
        <v/>
      </c>
      <c r="AI52" s="225">
        <f t="shared" si="35"/>
        <v>0</v>
      </c>
      <c r="AJ52" s="225" t="str">
        <f>IF(AND('PASTE SD download Sheet'!AH51=""),"",'PASTE SD download Sheet'!AH51)</f>
        <v/>
      </c>
      <c r="AK52" s="225" t="str">
        <f t="shared" si="36"/>
        <v/>
      </c>
      <c r="AL52" s="225">
        <f t="shared" si="37"/>
        <v>0</v>
      </c>
      <c r="AM52" s="224"/>
      <c r="AN52" s="225" t="str">
        <f t="shared" si="38"/>
        <v/>
      </c>
      <c r="AO52" s="225">
        <f t="shared" si="39"/>
        <v>0</v>
      </c>
      <c r="AP52" s="226" t="str">
        <f>IF(AND('PASTE SD download Sheet'!AN51=""),"",'PASTE SD download Sheet'!AN51)</f>
        <v/>
      </c>
      <c r="AQ52" s="226" t="str">
        <f>IF(AND('PASTE SD download Sheet'!AO51=""),"",'PASTE SD download Sheet'!AO51)</f>
        <v/>
      </c>
      <c r="AR52" s="226" t="str">
        <f>IF(AND('PASTE SD download Sheet'!AP51=""),"",'PASTE SD download Sheet'!AP51)</f>
        <v/>
      </c>
      <c r="AS52" s="226">
        <f t="shared" si="40"/>
        <v>0</v>
      </c>
      <c r="AT52" s="226" t="str">
        <f>IF(AND('PASTE SD download Sheet'!AR51=""),"",'PASTE SD download Sheet'!AR51)</f>
        <v/>
      </c>
      <c r="AU52" s="226" t="str">
        <f t="shared" si="41"/>
        <v/>
      </c>
      <c r="AV52" s="226">
        <f t="shared" si="42"/>
        <v>0</v>
      </c>
      <c r="AW52" s="224"/>
      <c r="AX52" s="226" t="str">
        <f t="shared" si="43"/>
        <v/>
      </c>
      <c r="AY52" s="226">
        <f t="shared" si="44"/>
        <v>0</v>
      </c>
      <c r="AZ52" s="227" t="str">
        <f>IF(AND('PASTE SD download Sheet'!AX51=""),"",'PASTE SD download Sheet'!AX51)</f>
        <v/>
      </c>
      <c r="BA52" s="227" t="str">
        <f>IF(AND('PASTE SD download Sheet'!AY51=""),"",'PASTE SD download Sheet'!AY51)</f>
        <v/>
      </c>
      <c r="BB52" s="227" t="str">
        <f>IF(AND('PASTE SD download Sheet'!AZ51=""),"",'PASTE SD download Sheet'!AZ51)</f>
        <v/>
      </c>
      <c r="BC52" s="227">
        <f t="shared" si="45"/>
        <v>0</v>
      </c>
      <c r="BD52" s="227" t="str">
        <f>IF(AND('PASTE SD download Sheet'!BB51=""),"",'PASTE SD download Sheet'!BB51)</f>
        <v/>
      </c>
      <c r="BE52" s="227" t="str">
        <f t="shared" si="46"/>
        <v/>
      </c>
      <c r="BF52" s="227">
        <f t="shared" si="47"/>
        <v>0</v>
      </c>
      <c r="BG52" s="224"/>
      <c r="BH52" s="227" t="str">
        <f t="shared" si="48"/>
        <v/>
      </c>
      <c r="BI52" s="227">
        <f t="shared" si="49"/>
        <v>0</v>
      </c>
      <c r="BJ52" s="257"/>
      <c r="BK52" s="257"/>
      <c r="BL52" s="257"/>
      <c r="BM52" s="257"/>
      <c r="BN52" s="228" t="str">
        <f>IF(AND('PASTE SD download Sheet'!BH51=""),"",'PASTE SD download Sheet'!BH51)</f>
        <v/>
      </c>
      <c r="BO52" s="228" t="str">
        <f>IF(AND('PASTE SD download Sheet'!BI51=""),"",'PASTE SD download Sheet'!BI51)</f>
        <v/>
      </c>
      <c r="BP52" s="228" t="str">
        <f>IF(AND('PASTE SD download Sheet'!BJ51=""),"",'PASTE SD download Sheet'!BJ51)</f>
        <v/>
      </c>
      <c r="BQ52" s="228">
        <f t="shared" si="50"/>
        <v>0</v>
      </c>
      <c r="BR52" s="228" t="str">
        <f>IF(AND('PASTE SD download Sheet'!BL51=""),"",'PASTE SD download Sheet'!BL51)</f>
        <v/>
      </c>
      <c r="BS52" s="228" t="str">
        <f t="shared" si="51"/>
        <v/>
      </c>
      <c r="BT52" s="228">
        <f t="shared" si="52"/>
        <v>0</v>
      </c>
      <c r="BU52" s="224"/>
      <c r="BV52" s="228" t="str">
        <f t="shared" si="53"/>
        <v/>
      </c>
      <c r="BW52" s="228">
        <f t="shared" si="54"/>
        <v>0</v>
      </c>
      <c r="BX52" s="5">
        <f t="shared" si="23"/>
        <v>0</v>
      </c>
      <c r="BY52" s="206"/>
      <c r="BZ52" s="206"/>
      <c r="CA52" s="206"/>
      <c r="CB52" s="206"/>
      <c r="CC52" s="206"/>
      <c r="CD52" s="206"/>
      <c r="CE52" s="206"/>
      <c r="CF52" s="206"/>
      <c r="CG52" s="206"/>
      <c r="CH52" s="206"/>
      <c r="CI52" s="206"/>
      <c r="CJ52" s="206"/>
      <c r="CK52" s="206"/>
      <c r="CL52" s="206"/>
      <c r="CM52" s="206"/>
      <c r="CN52" s="206"/>
      <c r="CO52" s="206"/>
      <c r="CP52" s="205"/>
      <c r="CQ52" s="204"/>
    </row>
    <row r="53" spans="1:95" ht="17.25">
      <c r="A53" s="219" t="str">
        <f>IF(AND('PASTE SD download Sheet'!A52=""),"",'PASTE SD download Sheet'!A52)</f>
        <v/>
      </c>
      <c r="B53" s="219" t="str">
        <f>IF(AND('PASTE SD download Sheet'!B52=""),"",'PASTE SD download Sheet'!B52)</f>
        <v/>
      </c>
      <c r="C53" s="219" t="str">
        <f>IF(AND('PASTE SD download Sheet'!C52=""),"",'PASTE SD download Sheet'!C52)</f>
        <v/>
      </c>
      <c r="D53" s="220" t="str">
        <f>IF(AND('PASTE SD download Sheet'!D52=""),"",VALUE('PASTE SD download Sheet'!D52))</f>
        <v/>
      </c>
      <c r="E53" s="219" t="str">
        <f>IF(AND('PASTE SD download Sheet'!E52=""),"",'PASTE SD download Sheet'!E52)</f>
        <v/>
      </c>
      <c r="F53" s="234" t="str">
        <f>IF(AND('PASTE SD download Sheet'!F52=""),"",'PASTE SD download Sheet'!F52)</f>
        <v/>
      </c>
      <c r="G53" s="233" t="str">
        <f>IF(AND('PASTE SD download Sheet'!G52=""),"",UPPER('PASTE SD download Sheet'!G52))</f>
        <v/>
      </c>
      <c r="H53" s="233" t="str">
        <f>IF(AND('PASTE SD download Sheet'!H52=""),"",UPPER('PASTE SD download Sheet'!H52))</f>
        <v/>
      </c>
      <c r="I53" s="233" t="str">
        <f>IF(AND('PASTE SD download Sheet'!I52=""),"",UPPER('PASTE SD download Sheet'!I52))</f>
        <v/>
      </c>
      <c r="J53" s="221" t="str">
        <f>IF(AND('PASTE SD download Sheet'!J52=""),"",'PASTE SD download Sheet'!J52)</f>
        <v/>
      </c>
      <c r="K53" s="221" t="str">
        <f>IF(AND('PASTE SD download Sheet'!K52=""),"",'PASTE SD download Sheet'!K52)</f>
        <v/>
      </c>
      <c r="L53" s="221" t="str">
        <f>IF(AND('PASTE SD download Sheet'!L52=""),"",'PASTE SD download Sheet'!L52)</f>
        <v/>
      </c>
      <c r="M53" s="221">
        <f t="shared" si="24"/>
        <v>0</v>
      </c>
      <c r="N53" s="221" t="str">
        <f>IF(AND('PASTE SD download Sheet'!N52=""),"",'PASTE SD download Sheet'!N52)</f>
        <v/>
      </c>
      <c r="O53" s="221" t="str">
        <f t="shared" si="25"/>
        <v/>
      </c>
      <c r="P53" s="221">
        <f t="shared" si="26"/>
        <v>0</v>
      </c>
      <c r="Q53" s="222"/>
      <c r="R53" s="221" t="str">
        <f t="shared" si="55"/>
        <v/>
      </c>
      <c r="S53" s="221">
        <f t="shared" si="28"/>
        <v>0</v>
      </c>
      <c r="T53" s="223" t="str">
        <f>IF(AND('PASTE SD download Sheet'!T52=""),"",'PASTE SD download Sheet'!T52)</f>
        <v/>
      </c>
      <c r="U53" s="223" t="str">
        <f>IF(AND('PASTE SD download Sheet'!U52=""),"",'PASTE SD download Sheet'!U52)</f>
        <v/>
      </c>
      <c r="V53" s="223" t="str">
        <f>IF(AND('PASTE SD download Sheet'!V52=""),"",'PASTE SD download Sheet'!V52)</f>
        <v/>
      </c>
      <c r="W53" s="223">
        <f t="shared" si="29"/>
        <v>0</v>
      </c>
      <c r="X53" s="223" t="str">
        <f>IF(AND('PASTE SD download Sheet'!X52=""),"",'PASTE SD download Sheet'!X52)</f>
        <v/>
      </c>
      <c r="Y53" s="223" t="str">
        <f t="shared" si="30"/>
        <v/>
      </c>
      <c r="Z53" s="223">
        <f t="shared" si="31"/>
        <v>0</v>
      </c>
      <c r="AA53" s="224"/>
      <c r="AB53" s="223" t="str">
        <f t="shared" si="32"/>
        <v/>
      </c>
      <c r="AC53" s="223">
        <f t="shared" si="33"/>
        <v>0</v>
      </c>
      <c r="AD53" s="237"/>
      <c r="AE53" s="237" t="str">
        <f t="shared" si="34"/>
        <v/>
      </c>
      <c r="AF53" s="225" t="str">
        <f>IF(AND('PASTE SD download Sheet'!AD52=""),"",'PASTE SD download Sheet'!AD52)</f>
        <v/>
      </c>
      <c r="AG53" s="225" t="str">
        <f>IF(AND('PASTE SD download Sheet'!AE52=""),"",'PASTE SD download Sheet'!AE52)</f>
        <v/>
      </c>
      <c r="AH53" s="225" t="str">
        <f>IF(AND('PASTE SD download Sheet'!AF52=""),"",'PASTE SD download Sheet'!AF52)</f>
        <v/>
      </c>
      <c r="AI53" s="225">
        <f t="shared" si="35"/>
        <v>0</v>
      </c>
      <c r="AJ53" s="225" t="str">
        <f>IF(AND('PASTE SD download Sheet'!AH52=""),"",'PASTE SD download Sheet'!AH52)</f>
        <v/>
      </c>
      <c r="AK53" s="225" t="str">
        <f t="shared" si="36"/>
        <v/>
      </c>
      <c r="AL53" s="225">
        <f t="shared" si="37"/>
        <v>0</v>
      </c>
      <c r="AM53" s="224"/>
      <c r="AN53" s="225" t="str">
        <f t="shared" si="38"/>
        <v/>
      </c>
      <c r="AO53" s="225">
        <f t="shared" si="39"/>
        <v>0</v>
      </c>
      <c r="AP53" s="226" t="str">
        <f>IF(AND('PASTE SD download Sheet'!AN52=""),"",'PASTE SD download Sheet'!AN52)</f>
        <v/>
      </c>
      <c r="AQ53" s="226" t="str">
        <f>IF(AND('PASTE SD download Sheet'!AO52=""),"",'PASTE SD download Sheet'!AO52)</f>
        <v/>
      </c>
      <c r="AR53" s="226" t="str">
        <f>IF(AND('PASTE SD download Sheet'!AP52=""),"",'PASTE SD download Sheet'!AP52)</f>
        <v/>
      </c>
      <c r="AS53" s="226">
        <f t="shared" si="40"/>
        <v>0</v>
      </c>
      <c r="AT53" s="226" t="str">
        <f>IF(AND('PASTE SD download Sheet'!AR52=""),"",'PASTE SD download Sheet'!AR52)</f>
        <v/>
      </c>
      <c r="AU53" s="226" t="str">
        <f t="shared" si="41"/>
        <v/>
      </c>
      <c r="AV53" s="226">
        <f t="shared" si="42"/>
        <v>0</v>
      </c>
      <c r="AW53" s="224"/>
      <c r="AX53" s="226" t="str">
        <f t="shared" si="43"/>
        <v/>
      </c>
      <c r="AY53" s="226">
        <f t="shared" si="44"/>
        <v>0</v>
      </c>
      <c r="AZ53" s="227" t="str">
        <f>IF(AND('PASTE SD download Sheet'!AX52=""),"",'PASTE SD download Sheet'!AX52)</f>
        <v/>
      </c>
      <c r="BA53" s="227" t="str">
        <f>IF(AND('PASTE SD download Sheet'!AY52=""),"",'PASTE SD download Sheet'!AY52)</f>
        <v/>
      </c>
      <c r="BB53" s="227" t="str">
        <f>IF(AND('PASTE SD download Sheet'!AZ52=""),"",'PASTE SD download Sheet'!AZ52)</f>
        <v/>
      </c>
      <c r="BC53" s="227">
        <f t="shared" si="45"/>
        <v>0</v>
      </c>
      <c r="BD53" s="227" t="str">
        <f>IF(AND('PASTE SD download Sheet'!BB52=""),"",'PASTE SD download Sheet'!BB52)</f>
        <v/>
      </c>
      <c r="BE53" s="227" t="str">
        <f t="shared" si="46"/>
        <v/>
      </c>
      <c r="BF53" s="227">
        <f t="shared" si="47"/>
        <v>0</v>
      </c>
      <c r="BG53" s="224"/>
      <c r="BH53" s="227" t="str">
        <f t="shared" si="48"/>
        <v/>
      </c>
      <c r="BI53" s="227">
        <f t="shared" si="49"/>
        <v>0</v>
      </c>
      <c r="BJ53" s="257"/>
      <c r="BK53" s="257"/>
      <c r="BL53" s="257"/>
      <c r="BM53" s="257"/>
      <c r="BN53" s="228" t="str">
        <f>IF(AND('PASTE SD download Sheet'!BH52=""),"",'PASTE SD download Sheet'!BH52)</f>
        <v/>
      </c>
      <c r="BO53" s="228" t="str">
        <f>IF(AND('PASTE SD download Sheet'!BI52=""),"",'PASTE SD download Sheet'!BI52)</f>
        <v/>
      </c>
      <c r="BP53" s="228" t="str">
        <f>IF(AND('PASTE SD download Sheet'!BJ52=""),"",'PASTE SD download Sheet'!BJ52)</f>
        <v/>
      </c>
      <c r="BQ53" s="228">
        <f t="shared" si="50"/>
        <v>0</v>
      </c>
      <c r="BR53" s="228" t="str">
        <f>IF(AND('PASTE SD download Sheet'!BL52=""),"",'PASTE SD download Sheet'!BL52)</f>
        <v/>
      </c>
      <c r="BS53" s="228" t="str">
        <f t="shared" si="51"/>
        <v/>
      </c>
      <c r="BT53" s="228">
        <f t="shared" si="52"/>
        <v>0</v>
      </c>
      <c r="BU53" s="224"/>
      <c r="BV53" s="228" t="str">
        <f t="shared" si="53"/>
        <v/>
      </c>
      <c r="BW53" s="228">
        <f t="shared" si="54"/>
        <v>0</v>
      </c>
      <c r="BX53" s="5">
        <f t="shared" si="23"/>
        <v>0</v>
      </c>
      <c r="BY53" s="206"/>
      <c r="BZ53" s="206"/>
      <c r="CA53" s="206"/>
      <c r="CB53" s="206"/>
      <c r="CC53" s="206"/>
      <c r="CD53" s="206"/>
      <c r="CE53" s="206"/>
      <c r="CF53" s="206"/>
      <c r="CG53" s="206"/>
      <c r="CH53" s="206"/>
      <c r="CI53" s="206"/>
      <c r="CJ53" s="206"/>
      <c r="CK53" s="206"/>
      <c r="CL53" s="206"/>
      <c r="CM53" s="206"/>
      <c r="CN53" s="206"/>
      <c r="CO53" s="206"/>
      <c r="CP53" s="205"/>
      <c r="CQ53" s="204"/>
    </row>
    <row r="54" spans="1:95" ht="17.25">
      <c r="A54" s="219" t="str">
        <f>IF(AND('PASTE SD download Sheet'!A53=""),"",'PASTE SD download Sheet'!A53)</f>
        <v/>
      </c>
      <c r="B54" s="219" t="str">
        <f>IF(AND('PASTE SD download Sheet'!B53=""),"",'PASTE SD download Sheet'!B53)</f>
        <v/>
      </c>
      <c r="C54" s="219" t="str">
        <f>IF(AND('PASTE SD download Sheet'!C53=""),"",'PASTE SD download Sheet'!C53)</f>
        <v/>
      </c>
      <c r="D54" s="220" t="str">
        <f>IF(AND('PASTE SD download Sheet'!D53=""),"",VALUE('PASTE SD download Sheet'!D53))</f>
        <v/>
      </c>
      <c r="E54" s="219" t="str">
        <f>IF(AND('PASTE SD download Sheet'!E53=""),"",'PASTE SD download Sheet'!E53)</f>
        <v/>
      </c>
      <c r="F54" s="234" t="str">
        <f>IF(AND('PASTE SD download Sheet'!F53=""),"",'PASTE SD download Sheet'!F53)</f>
        <v/>
      </c>
      <c r="G54" s="233" t="str">
        <f>IF(AND('PASTE SD download Sheet'!G53=""),"",UPPER('PASTE SD download Sheet'!G53))</f>
        <v/>
      </c>
      <c r="H54" s="233" t="str">
        <f>IF(AND('PASTE SD download Sheet'!H53=""),"",UPPER('PASTE SD download Sheet'!H53))</f>
        <v/>
      </c>
      <c r="I54" s="233" t="str">
        <f>IF(AND('PASTE SD download Sheet'!I53=""),"",UPPER('PASTE SD download Sheet'!I53))</f>
        <v/>
      </c>
      <c r="J54" s="221" t="str">
        <f>IF(AND('PASTE SD download Sheet'!J53=""),"",'PASTE SD download Sheet'!J53)</f>
        <v/>
      </c>
      <c r="K54" s="221" t="str">
        <f>IF(AND('PASTE SD download Sheet'!K53=""),"",'PASTE SD download Sheet'!K53)</f>
        <v/>
      </c>
      <c r="L54" s="221" t="str">
        <f>IF(AND('PASTE SD download Sheet'!L53=""),"",'PASTE SD download Sheet'!L53)</f>
        <v/>
      </c>
      <c r="M54" s="221">
        <f t="shared" si="24"/>
        <v>0</v>
      </c>
      <c r="N54" s="221" t="str">
        <f>IF(AND('PASTE SD download Sheet'!N53=""),"",'PASTE SD download Sheet'!N53)</f>
        <v/>
      </c>
      <c r="O54" s="221" t="str">
        <f t="shared" si="25"/>
        <v/>
      </c>
      <c r="P54" s="221">
        <f t="shared" si="26"/>
        <v>0</v>
      </c>
      <c r="Q54" s="222"/>
      <c r="R54" s="221" t="str">
        <f t="shared" si="55"/>
        <v/>
      </c>
      <c r="S54" s="221">
        <f t="shared" si="28"/>
        <v>0</v>
      </c>
      <c r="T54" s="223" t="str">
        <f>IF(AND('PASTE SD download Sheet'!T53=""),"",'PASTE SD download Sheet'!T53)</f>
        <v/>
      </c>
      <c r="U54" s="223" t="str">
        <f>IF(AND('PASTE SD download Sheet'!U53=""),"",'PASTE SD download Sheet'!U53)</f>
        <v/>
      </c>
      <c r="V54" s="223" t="str">
        <f>IF(AND('PASTE SD download Sheet'!V53=""),"",'PASTE SD download Sheet'!V53)</f>
        <v/>
      </c>
      <c r="W54" s="223">
        <f t="shared" si="29"/>
        <v>0</v>
      </c>
      <c r="X54" s="223" t="str">
        <f>IF(AND('PASTE SD download Sheet'!X53=""),"",'PASTE SD download Sheet'!X53)</f>
        <v/>
      </c>
      <c r="Y54" s="223" t="str">
        <f t="shared" si="30"/>
        <v/>
      </c>
      <c r="Z54" s="223">
        <f t="shared" si="31"/>
        <v>0</v>
      </c>
      <c r="AA54" s="224"/>
      <c r="AB54" s="223" t="str">
        <f t="shared" si="32"/>
        <v/>
      </c>
      <c r="AC54" s="223">
        <f t="shared" si="33"/>
        <v>0</v>
      </c>
      <c r="AD54" s="237"/>
      <c r="AE54" s="237" t="str">
        <f t="shared" si="34"/>
        <v/>
      </c>
      <c r="AF54" s="225" t="str">
        <f>IF(AND('PASTE SD download Sheet'!AD53=""),"",'PASTE SD download Sheet'!AD53)</f>
        <v/>
      </c>
      <c r="AG54" s="225" t="str">
        <f>IF(AND('PASTE SD download Sheet'!AE53=""),"",'PASTE SD download Sheet'!AE53)</f>
        <v/>
      </c>
      <c r="AH54" s="225" t="str">
        <f>IF(AND('PASTE SD download Sheet'!AF53=""),"",'PASTE SD download Sheet'!AF53)</f>
        <v/>
      </c>
      <c r="AI54" s="225">
        <f t="shared" si="35"/>
        <v>0</v>
      </c>
      <c r="AJ54" s="225" t="str">
        <f>IF(AND('PASTE SD download Sheet'!AH53=""),"",'PASTE SD download Sheet'!AH53)</f>
        <v/>
      </c>
      <c r="AK54" s="225" t="str">
        <f t="shared" si="36"/>
        <v/>
      </c>
      <c r="AL54" s="225">
        <f t="shared" si="37"/>
        <v>0</v>
      </c>
      <c r="AM54" s="224"/>
      <c r="AN54" s="225" t="str">
        <f t="shared" si="38"/>
        <v/>
      </c>
      <c r="AO54" s="225">
        <f t="shared" si="39"/>
        <v>0</v>
      </c>
      <c r="AP54" s="226" t="str">
        <f>IF(AND('PASTE SD download Sheet'!AN53=""),"",'PASTE SD download Sheet'!AN53)</f>
        <v/>
      </c>
      <c r="AQ54" s="226" t="str">
        <f>IF(AND('PASTE SD download Sheet'!AO53=""),"",'PASTE SD download Sheet'!AO53)</f>
        <v/>
      </c>
      <c r="AR54" s="226" t="str">
        <f>IF(AND('PASTE SD download Sheet'!AP53=""),"",'PASTE SD download Sheet'!AP53)</f>
        <v/>
      </c>
      <c r="AS54" s="226">
        <f t="shared" si="40"/>
        <v>0</v>
      </c>
      <c r="AT54" s="226" t="str">
        <f>IF(AND('PASTE SD download Sheet'!AR53=""),"",'PASTE SD download Sheet'!AR53)</f>
        <v/>
      </c>
      <c r="AU54" s="226" t="str">
        <f t="shared" si="41"/>
        <v/>
      </c>
      <c r="AV54" s="226">
        <f t="shared" si="42"/>
        <v>0</v>
      </c>
      <c r="AW54" s="224"/>
      <c r="AX54" s="226" t="str">
        <f t="shared" si="43"/>
        <v/>
      </c>
      <c r="AY54" s="226">
        <f t="shared" si="44"/>
        <v>0</v>
      </c>
      <c r="AZ54" s="227" t="str">
        <f>IF(AND('PASTE SD download Sheet'!AX53=""),"",'PASTE SD download Sheet'!AX53)</f>
        <v/>
      </c>
      <c r="BA54" s="227" t="str">
        <f>IF(AND('PASTE SD download Sheet'!AY53=""),"",'PASTE SD download Sheet'!AY53)</f>
        <v/>
      </c>
      <c r="BB54" s="227" t="str">
        <f>IF(AND('PASTE SD download Sheet'!AZ53=""),"",'PASTE SD download Sheet'!AZ53)</f>
        <v/>
      </c>
      <c r="BC54" s="227">
        <f t="shared" si="45"/>
        <v>0</v>
      </c>
      <c r="BD54" s="227" t="str">
        <f>IF(AND('PASTE SD download Sheet'!BB53=""),"",'PASTE SD download Sheet'!BB53)</f>
        <v/>
      </c>
      <c r="BE54" s="227" t="str">
        <f t="shared" si="46"/>
        <v/>
      </c>
      <c r="BF54" s="227">
        <f t="shared" si="47"/>
        <v>0</v>
      </c>
      <c r="BG54" s="224"/>
      <c r="BH54" s="227" t="str">
        <f t="shared" si="48"/>
        <v/>
      </c>
      <c r="BI54" s="227">
        <f t="shared" si="49"/>
        <v>0</v>
      </c>
      <c r="BJ54" s="257"/>
      <c r="BK54" s="257"/>
      <c r="BL54" s="257"/>
      <c r="BM54" s="257"/>
      <c r="BN54" s="228" t="str">
        <f>IF(AND('PASTE SD download Sheet'!BH53=""),"",'PASTE SD download Sheet'!BH53)</f>
        <v/>
      </c>
      <c r="BO54" s="228" t="str">
        <f>IF(AND('PASTE SD download Sheet'!BI53=""),"",'PASTE SD download Sheet'!BI53)</f>
        <v/>
      </c>
      <c r="BP54" s="228" t="str">
        <f>IF(AND('PASTE SD download Sheet'!BJ53=""),"",'PASTE SD download Sheet'!BJ53)</f>
        <v/>
      </c>
      <c r="BQ54" s="228">
        <f t="shared" si="50"/>
        <v>0</v>
      </c>
      <c r="BR54" s="228" t="str">
        <f>IF(AND('PASTE SD download Sheet'!BL53=""),"",'PASTE SD download Sheet'!BL53)</f>
        <v/>
      </c>
      <c r="BS54" s="228" t="str">
        <f t="shared" si="51"/>
        <v/>
      </c>
      <c r="BT54" s="228">
        <f t="shared" si="52"/>
        <v>0</v>
      </c>
      <c r="BU54" s="224"/>
      <c r="BV54" s="228" t="str">
        <f t="shared" si="53"/>
        <v/>
      </c>
      <c r="BW54" s="228">
        <f t="shared" si="54"/>
        <v>0</v>
      </c>
      <c r="BX54" s="5">
        <f t="shared" si="23"/>
        <v>0</v>
      </c>
      <c r="BY54" s="206"/>
      <c r="BZ54" s="206"/>
      <c r="CA54" s="206"/>
      <c r="CB54" s="206"/>
      <c r="CC54" s="206"/>
      <c r="CD54" s="206"/>
      <c r="CE54" s="206"/>
      <c r="CF54" s="206"/>
      <c r="CG54" s="206"/>
      <c r="CH54" s="206"/>
      <c r="CI54" s="206"/>
      <c r="CJ54" s="206"/>
      <c r="CK54" s="206"/>
      <c r="CL54" s="206"/>
      <c r="CM54" s="206"/>
      <c r="CN54" s="206"/>
      <c r="CO54" s="206"/>
      <c r="CP54" s="205"/>
      <c r="CQ54" s="204"/>
    </row>
    <row r="55" spans="1:95" ht="17.25">
      <c r="A55" s="219" t="str">
        <f>IF(AND('PASTE SD download Sheet'!A54=""),"",'PASTE SD download Sheet'!A54)</f>
        <v/>
      </c>
      <c r="B55" s="219" t="str">
        <f>IF(AND('PASTE SD download Sheet'!B54=""),"",'PASTE SD download Sheet'!B54)</f>
        <v/>
      </c>
      <c r="C55" s="219" t="str">
        <f>IF(AND('PASTE SD download Sheet'!C54=""),"",'PASTE SD download Sheet'!C54)</f>
        <v/>
      </c>
      <c r="D55" s="220" t="str">
        <f>IF(AND('PASTE SD download Sheet'!D54=""),"",VALUE('PASTE SD download Sheet'!D54))</f>
        <v/>
      </c>
      <c r="E55" s="219" t="str">
        <f>IF(AND('PASTE SD download Sheet'!E54=""),"",'PASTE SD download Sheet'!E54)</f>
        <v/>
      </c>
      <c r="F55" s="234" t="str">
        <f>IF(AND('PASTE SD download Sheet'!F54=""),"",'PASTE SD download Sheet'!F54)</f>
        <v/>
      </c>
      <c r="G55" s="233" t="str">
        <f>IF(AND('PASTE SD download Sheet'!G54=""),"",UPPER('PASTE SD download Sheet'!G54))</f>
        <v/>
      </c>
      <c r="H55" s="233" t="str">
        <f>IF(AND('PASTE SD download Sheet'!H54=""),"",UPPER('PASTE SD download Sheet'!H54))</f>
        <v/>
      </c>
      <c r="I55" s="233" t="str">
        <f>IF(AND('PASTE SD download Sheet'!I54=""),"",UPPER('PASTE SD download Sheet'!I54))</f>
        <v/>
      </c>
      <c r="J55" s="221" t="str">
        <f>IF(AND('PASTE SD download Sheet'!J54=""),"",'PASTE SD download Sheet'!J54)</f>
        <v/>
      </c>
      <c r="K55" s="221" t="str">
        <f>IF(AND('PASTE SD download Sheet'!K54=""),"",'PASTE SD download Sheet'!K54)</f>
        <v/>
      </c>
      <c r="L55" s="221" t="str">
        <f>IF(AND('PASTE SD download Sheet'!L54=""),"",'PASTE SD download Sheet'!L54)</f>
        <v/>
      </c>
      <c r="M55" s="221">
        <f t="shared" si="24"/>
        <v>0</v>
      </c>
      <c r="N55" s="221" t="str">
        <f>IF(AND('PASTE SD download Sheet'!N54=""),"",'PASTE SD download Sheet'!N54)</f>
        <v/>
      </c>
      <c r="O55" s="221" t="str">
        <f t="shared" si="25"/>
        <v/>
      </c>
      <c r="P55" s="221">
        <f t="shared" si="26"/>
        <v>0</v>
      </c>
      <c r="Q55" s="222"/>
      <c r="R55" s="221" t="str">
        <f t="shared" si="55"/>
        <v/>
      </c>
      <c r="S55" s="221">
        <f t="shared" si="28"/>
        <v>0</v>
      </c>
      <c r="T55" s="223" t="str">
        <f>IF(AND('PASTE SD download Sheet'!T54=""),"",'PASTE SD download Sheet'!T54)</f>
        <v/>
      </c>
      <c r="U55" s="223" t="str">
        <f>IF(AND('PASTE SD download Sheet'!U54=""),"",'PASTE SD download Sheet'!U54)</f>
        <v/>
      </c>
      <c r="V55" s="223" t="str">
        <f>IF(AND('PASTE SD download Sheet'!V54=""),"",'PASTE SD download Sheet'!V54)</f>
        <v/>
      </c>
      <c r="W55" s="223">
        <f t="shared" si="29"/>
        <v>0</v>
      </c>
      <c r="X55" s="223" t="str">
        <f>IF(AND('PASTE SD download Sheet'!X54=""),"",'PASTE SD download Sheet'!X54)</f>
        <v/>
      </c>
      <c r="Y55" s="223" t="str">
        <f t="shared" si="30"/>
        <v/>
      </c>
      <c r="Z55" s="223">
        <f t="shared" si="31"/>
        <v>0</v>
      </c>
      <c r="AA55" s="224"/>
      <c r="AB55" s="223" t="str">
        <f t="shared" si="32"/>
        <v/>
      </c>
      <c r="AC55" s="223">
        <f t="shared" si="33"/>
        <v>0</v>
      </c>
      <c r="AD55" s="237"/>
      <c r="AE55" s="237" t="str">
        <f t="shared" si="34"/>
        <v/>
      </c>
      <c r="AF55" s="225" t="str">
        <f>IF(AND('PASTE SD download Sheet'!AD54=""),"",'PASTE SD download Sheet'!AD54)</f>
        <v/>
      </c>
      <c r="AG55" s="225" t="str">
        <f>IF(AND('PASTE SD download Sheet'!AE54=""),"",'PASTE SD download Sheet'!AE54)</f>
        <v/>
      </c>
      <c r="AH55" s="225" t="str">
        <f>IF(AND('PASTE SD download Sheet'!AF54=""),"",'PASTE SD download Sheet'!AF54)</f>
        <v/>
      </c>
      <c r="AI55" s="225">
        <f t="shared" si="35"/>
        <v>0</v>
      </c>
      <c r="AJ55" s="225" t="str">
        <f>IF(AND('PASTE SD download Sheet'!AH54=""),"",'PASTE SD download Sheet'!AH54)</f>
        <v/>
      </c>
      <c r="AK55" s="225" t="str">
        <f t="shared" si="36"/>
        <v/>
      </c>
      <c r="AL55" s="225">
        <f t="shared" si="37"/>
        <v>0</v>
      </c>
      <c r="AM55" s="224"/>
      <c r="AN55" s="225" t="str">
        <f t="shared" si="38"/>
        <v/>
      </c>
      <c r="AO55" s="225">
        <f t="shared" si="39"/>
        <v>0</v>
      </c>
      <c r="AP55" s="226" t="str">
        <f>IF(AND('PASTE SD download Sheet'!AN54=""),"",'PASTE SD download Sheet'!AN54)</f>
        <v/>
      </c>
      <c r="AQ55" s="226" t="str">
        <f>IF(AND('PASTE SD download Sheet'!AO54=""),"",'PASTE SD download Sheet'!AO54)</f>
        <v/>
      </c>
      <c r="AR55" s="226" t="str">
        <f>IF(AND('PASTE SD download Sheet'!AP54=""),"",'PASTE SD download Sheet'!AP54)</f>
        <v/>
      </c>
      <c r="AS55" s="226">
        <f t="shared" si="40"/>
        <v>0</v>
      </c>
      <c r="AT55" s="226" t="str">
        <f>IF(AND('PASTE SD download Sheet'!AR54=""),"",'PASTE SD download Sheet'!AR54)</f>
        <v/>
      </c>
      <c r="AU55" s="226" t="str">
        <f t="shared" si="41"/>
        <v/>
      </c>
      <c r="AV55" s="226">
        <f t="shared" si="42"/>
        <v>0</v>
      </c>
      <c r="AW55" s="224"/>
      <c r="AX55" s="226" t="str">
        <f t="shared" si="43"/>
        <v/>
      </c>
      <c r="AY55" s="226">
        <f t="shared" si="44"/>
        <v>0</v>
      </c>
      <c r="AZ55" s="227" t="str">
        <f>IF(AND('PASTE SD download Sheet'!AX54=""),"",'PASTE SD download Sheet'!AX54)</f>
        <v/>
      </c>
      <c r="BA55" s="227" t="str">
        <f>IF(AND('PASTE SD download Sheet'!AY54=""),"",'PASTE SD download Sheet'!AY54)</f>
        <v/>
      </c>
      <c r="BB55" s="227" t="str">
        <f>IF(AND('PASTE SD download Sheet'!AZ54=""),"",'PASTE SD download Sheet'!AZ54)</f>
        <v/>
      </c>
      <c r="BC55" s="227">
        <f t="shared" si="45"/>
        <v>0</v>
      </c>
      <c r="BD55" s="227" t="str">
        <f>IF(AND('PASTE SD download Sheet'!BB54=""),"",'PASTE SD download Sheet'!BB54)</f>
        <v/>
      </c>
      <c r="BE55" s="227" t="str">
        <f t="shared" si="46"/>
        <v/>
      </c>
      <c r="BF55" s="227">
        <f t="shared" si="47"/>
        <v>0</v>
      </c>
      <c r="BG55" s="224"/>
      <c r="BH55" s="227" t="str">
        <f t="shared" si="48"/>
        <v/>
      </c>
      <c r="BI55" s="227">
        <f t="shared" si="49"/>
        <v>0</v>
      </c>
      <c r="BJ55" s="257"/>
      <c r="BK55" s="257"/>
      <c r="BL55" s="257"/>
      <c r="BM55" s="257"/>
      <c r="BN55" s="228" t="str">
        <f>IF(AND('PASTE SD download Sheet'!BH54=""),"",'PASTE SD download Sheet'!BH54)</f>
        <v/>
      </c>
      <c r="BO55" s="228" t="str">
        <f>IF(AND('PASTE SD download Sheet'!BI54=""),"",'PASTE SD download Sheet'!BI54)</f>
        <v/>
      </c>
      <c r="BP55" s="228" t="str">
        <f>IF(AND('PASTE SD download Sheet'!BJ54=""),"",'PASTE SD download Sheet'!BJ54)</f>
        <v/>
      </c>
      <c r="BQ55" s="228">
        <f t="shared" si="50"/>
        <v>0</v>
      </c>
      <c r="BR55" s="228" t="str">
        <f>IF(AND('PASTE SD download Sheet'!BL54=""),"",'PASTE SD download Sheet'!BL54)</f>
        <v/>
      </c>
      <c r="BS55" s="228" t="str">
        <f t="shared" si="51"/>
        <v/>
      </c>
      <c r="BT55" s="228">
        <f t="shared" si="52"/>
        <v>0</v>
      </c>
      <c r="BU55" s="224"/>
      <c r="BV55" s="228" t="str">
        <f t="shared" si="53"/>
        <v/>
      </c>
      <c r="BW55" s="228">
        <f t="shared" si="54"/>
        <v>0</v>
      </c>
      <c r="BX55" s="5">
        <f t="shared" si="23"/>
        <v>0</v>
      </c>
      <c r="BY55" s="206"/>
      <c r="BZ55" s="206"/>
      <c r="CA55" s="206"/>
      <c r="CB55" s="206"/>
      <c r="CC55" s="206"/>
      <c r="CD55" s="206"/>
      <c r="CE55" s="206"/>
      <c r="CF55" s="206"/>
      <c r="CG55" s="206"/>
      <c r="CH55" s="206"/>
      <c r="CI55" s="206"/>
      <c r="CJ55" s="206"/>
      <c r="CK55" s="206"/>
      <c r="CL55" s="206"/>
      <c r="CM55" s="206"/>
      <c r="CN55" s="206"/>
      <c r="CO55" s="206"/>
      <c r="CP55" s="205"/>
      <c r="CQ55" s="204"/>
    </row>
    <row r="56" spans="1:95" ht="17.25">
      <c r="A56" s="219" t="str">
        <f>IF(AND('PASTE SD download Sheet'!A55=""),"",'PASTE SD download Sheet'!A55)</f>
        <v/>
      </c>
      <c r="B56" s="219" t="str">
        <f>IF(AND('PASTE SD download Sheet'!B55=""),"",'PASTE SD download Sheet'!B55)</f>
        <v/>
      </c>
      <c r="C56" s="219" t="str">
        <f>IF(AND('PASTE SD download Sheet'!C55=""),"",'PASTE SD download Sheet'!C55)</f>
        <v/>
      </c>
      <c r="D56" s="220" t="str">
        <f>IF(AND('PASTE SD download Sheet'!D55=""),"",VALUE('PASTE SD download Sheet'!D55))</f>
        <v/>
      </c>
      <c r="E56" s="219" t="str">
        <f>IF(AND('PASTE SD download Sheet'!E55=""),"",'PASTE SD download Sheet'!E55)</f>
        <v/>
      </c>
      <c r="F56" s="234" t="str">
        <f>IF(AND('PASTE SD download Sheet'!F55=""),"",'PASTE SD download Sheet'!F55)</f>
        <v/>
      </c>
      <c r="G56" s="233" t="str">
        <f>IF(AND('PASTE SD download Sheet'!G55=""),"",UPPER('PASTE SD download Sheet'!G55))</f>
        <v/>
      </c>
      <c r="H56" s="233" t="str">
        <f>IF(AND('PASTE SD download Sheet'!H55=""),"",UPPER('PASTE SD download Sheet'!H55))</f>
        <v/>
      </c>
      <c r="I56" s="233" t="str">
        <f>IF(AND('PASTE SD download Sheet'!I55=""),"",UPPER('PASTE SD download Sheet'!I55))</f>
        <v/>
      </c>
      <c r="J56" s="221" t="str">
        <f>IF(AND('PASTE SD download Sheet'!J55=""),"",'PASTE SD download Sheet'!J55)</f>
        <v/>
      </c>
      <c r="K56" s="221" t="str">
        <f>IF(AND('PASTE SD download Sheet'!K55=""),"",'PASTE SD download Sheet'!K55)</f>
        <v/>
      </c>
      <c r="L56" s="221" t="str">
        <f>IF(AND('PASTE SD download Sheet'!L55=""),"",'PASTE SD download Sheet'!L55)</f>
        <v/>
      </c>
      <c r="M56" s="221">
        <f t="shared" si="24"/>
        <v>0</v>
      </c>
      <c r="N56" s="221" t="str">
        <f>IF(AND('PASTE SD download Sheet'!N55=""),"",'PASTE SD download Sheet'!N55)</f>
        <v/>
      </c>
      <c r="O56" s="221" t="str">
        <f t="shared" si="25"/>
        <v/>
      </c>
      <c r="P56" s="221">
        <f t="shared" si="26"/>
        <v>0</v>
      </c>
      <c r="Q56" s="222"/>
      <c r="R56" s="221" t="str">
        <f t="shared" si="55"/>
        <v/>
      </c>
      <c r="S56" s="221">
        <f t="shared" si="28"/>
        <v>0</v>
      </c>
      <c r="T56" s="223" t="str">
        <f>IF(AND('PASTE SD download Sheet'!T55=""),"",'PASTE SD download Sheet'!T55)</f>
        <v/>
      </c>
      <c r="U56" s="223" t="str">
        <f>IF(AND('PASTE SD download Sheet'!U55=""),"",'PASTE SD download Sheet'!U55)</f>
        <v/>
      </c>
      <c r="V56" s="223" t="str">
        <f>IF(AND('PASTE SD download Sheet'!V55=""),"",'PASTE SD download Sheet'!V55)</f>
        <v/>
      </c>
      <c r="W56" s="223">
        <f t="shared" si="29"/>
        <v>0</v>
      </c>
      <c r="X56" s="223" t="str">
        <f>IF(AND('PASTE SD download Sheet'!X55=""),"",'PASTE SD download Sheet'!X55)</f>
        <v/>
      </c>
      <c r="Y56" s="223" t="str">
        <f t="shared" si="30"/>
        <v/>
      </c>
      <c r="Z56" s="223">
        <f t="shared" si="31"/>
        <v>0</v>
      </c>
      <c r="AA56" s="224"/>
      <c r="AB56" s="223" t="str">
        <f t="shared" si="32"/>
        <v/>
      </c>
      <c r="AC56" s="223">
        <f t="shared" si="33"/>
        <v>0</v>
      </c>
      <c r="AD56" s="237"/>
      <c r="AE56" s="237" t="str">
        <f t="shared" si="34"/>
        <v/>
      </c>
      <c r="AF56" s="225" t="str">
        <f>IF(AND('PASTE SD download Sheet'!AD55=""),"",'PASTE SD download Sheet'!AD55)</f>
        <v/>
      </c>
      <c r="AG56" s="225" t="str">
        <f>IF(AND('PASTE SD download Sheet'!AE55=""),"",'PASTE SD download Sheet'!AE55)</f>
        <v/>
      </c>
      <c r="AH56" s="225" t="str">
        <f>IF(AND('PASTE SD download Sheet'!AF55=""),"",'PASTE SD download Sheet'!AF55)</f>
        <v/>
      </c>
      <c r="AI56" s="225">
        <f t="shared" si="35"/>
        <v>0</v>
      </c>
      <c r="AJ56" s="225" t="str">
        <f>IF(AND('PASTE SD download Sheet'!AH55=""),"",'PASTE SD download Sheet'!AH55)</f>
        <v/>
      </c>
      <c r="AK56" s="225" t="str">
        <f t="shared" si="36"/>
        <v/>
      </c>
      <c r="AL56" s="225">
        <f t="shared" si="37"/>
        <v>0</v>
      </c>
      <c r="AM56" s="224"/>
      <c r="AN56" s="225" t="str">
        <f t="shared" si="38"/>
        <v/>
      </c>
      <c r="AO56" s="225">
        <f t="shared" si="39"/>
        <v>0</v>
      </c>
      <c r="AP56" s="226" t="str">
        <f>IF(AND('PASTE SD download Sheet'!AN55=""),"",'PASTE SD download Sheet'!AN55)</f>
        <v/>
      </c>
      <c r="AQ56" s="226" t="str">
        <f>IF(AND('PASTE SD download Sheet'!AO55=""),"",'PASTE SD download Sheet'!AO55)</f>
        <v/>
      </c>
      <c r="AR56" s="226" t="str">
        <f>IF(AND('PASTE SD download Sheet'!AP55=""),"",'PASTE SD download Sheet'!AP55)</f>
        <v/>
      </c>
      <c r="AS56" s="226">
        <f t="shared" si="40"/>
        <v>0</v>
      </c>
      <c r="AT56" s="226" t="str">
        <f>IF(AND('PASTE SD download Sheet'!AR55=""),"",'PASTE SD download Sheet'!AR55)</f>
        <v/>
      </c>
      <c r="AU56" s="226" t="str">
        <f t="shared" si="41"/>
        <v/>
      </c>
      <c r="AV56" s="226">
        <f t="shared" si="42"/>
        <v>0</v>
      </c>
      <c r="AW56" s="224"/>
      <c r="AX56" s="226" t="str">
        <f t="shared" si="43"/>
        <v/>
      </c>
      <c r="AY56" s="226">
        <f t="shared" si="44"/>
        <v>0</v>
      </c>
      <c r="AZ56" s="227" t="str">
        <f>IF(AND('PASTE SD download Sheet'!AX55=""),"",'PASTE SD download Sheet'!AX55)</f>
        <v/>
      </c>
      <c r="BA56" s="227" t="str">
        <f>IF(AND('PASTE SD download Sheet'!AY55=""),"",'PASTE SD download Sheet'!AY55)</f>
        <v/>
      </c>
      <c r="BB56" s="227" t="str">
        <f>IF(AND('PASTE SD download Sheet'!AZ55=""),"",'PASTE SD download Sheet'!AZ55)</f>
        <v/>
      </c>
      <c r="BC56" s="227">
        <f t="shared" si="45"/>
        <v>0</v>
      </c>
      <c r="BD56" s="227" t="str">
        <f>IF(AND('PASTE SD download Sheet'!BB55=""),"",'PASTE SD download Sheet'!BB55)</f>
        <v/>
      </c>
      <c r="BE56" s="227" t="str">
        <f t="shared" si="46"/>
        <v/>
      </c>
      <c r="BF56" s="227">
        <f t="shared" si="47"/>
        <v>0</v>
      </c>
      <c r="BG56" s="224"/>
      <c r="BH56" s="227" t="str">
        <f t="shared" si="48"/>
        <v/>
      </c>
      <c r="BI56" s="227">
        <f t="shared" si="49"/>
        <v>0</v>
      </c>
      <c r="BJ56" s="257"/>
      <c r="BK56" s="257"/>
      <c r="BL56" s="257"/>
      <c r="BM56" s="257"/>
      <c r="BN56" s="228" t="str">
        <f>IF(AND('PASTE SD download Sheet'!BH55=""),"",'PASTE SD download Sheet'!BH55)</f>
        <v/>
      </c>
      <c r="BO56" s="228" t="str">
        <f>IF(AND('PASTE SD download Sheet'!BI55=""),"",'PASTE SD download Sheet'!BI55)</f>
        <v/>
      </c>
      <c r="BP56" s="228" t="str">
        <f>IF(AND('PASTE SD download Sheet'!BJ55=""),"",'PASTE SD download Sheet'!BJ55)</f>
        <v/>
      </c>
      <c r="BQ56" s="228">
        <f t="shared" si="50"/>
        <v>0</v>
      </c>
      <c r="BR56" s="228" t="str">
        <f>IF(AND('PASTE SD download Sheet'!BL55=""),"",'PASTE SD download Sheet'!BL55)</f>
        <v/>
      </c>
      <c r="BS56" s="228" t="str">
        <f t="shared" si="51"/>
        <v/>
      </c>
      <c r="BT56" s="228">
        <f t="shared" si="52"/>
        <v>0</v>
      </c>
      <c r="BU56" s="224"/>
      <c r="BV56" s="228" t="str">
        <f t="shared" si="53"/>
        <v/>
      </c>
      <c r="BW56" s="228">
        <f t="shared" si="54"/>
        <v>0</v>
      </c>
      <c r="BX56" s="5">
        <f t="shared" si="23"/>
        <v>0</v>
      </c>
      <c r="BY56" s="206"/>
      <c r="BZ56" s="206"/>
      <c r="CA56" s="206"/>
      <c r="CB56" s="206"/>
      <c r="CC56" s="206"/>
      <c r="CD56" s="206"/>
      <c r="CE56" s="206"/>
      <c r="CF56" s="206"/>
      <c r="CG56" s="206"/>
      <c r="CH56" s="206"/>
      <c r="CI56" s="206"/>
      <c r="CJ56" s="206"/>
      <c r="CK56" s="206"/>
      <c r="CL56" s="206"/>
      <c r="CM56" s="206"/>
      <c r="CN56" s="206"/>
      <c r="CO56" s="206"/>
      <c r="CP56" s="205"/>
      <c r="CQ56" s="204"/>
    </row>
    <row r="57" spans="1:95" ht="17.25">
      <c r="A57" s="219" t="str">
        <f>IF(AND('PASTE SD download Sheet'!A56=""),"",'PASTE SD download Sheet'!A56)</f>
        <v/>
      </c>
      <c r="B57" s="219" t="str">
        <f>IF(AND('PASTE SD download Sheet'!B56=""),"",'PASTE SD download Sheet'!B56)</f>
        <v/>
      </c>
      <c r="C57" s="219" t="str">
        <f>IF(AND('PASTE SD download Sheet'!C56=""),"",'PASTE SD download Sheet'!C56)</f>
        <v/>
      </c>
      <c r="D57" s="220" t="str">
        <f>IF(AND('PASTE SD download Sheet'!D56=""),"",VALUE('PASTE SD download Sheet'!D56))</f>
        <v/>
      </c>
      <c r="E57" s="219" t="str">
        <f>IF(AND('PASTE SD download Sheet'!E56=""),"",'PASTE SD download Sheet'!E56)</f>
        <v/>
      </c>
      <c r="F57" s="234" t="str">
        <f>IF(AND('PASTE SD download Sheet'!F56=""),"",'PASTE SD download Sheet'!F56)</f>
        <v/>
      </c>
      <c r="G57" s="233" t="str">
        <f>IF(AND('PASTE SD download Sheet'!G56=""),"",UPPER('PASTE SD download Sheet'!G56))</f>
        <v/>
      </c>
      <c r="H57" s="233" t="str">
        <f>IF(AND('PASTE SD download Sheet'!H56=""),"",UPPER('PASTE SD download Sheet'!H56))</f>
        <v/>
      </c>
      <c r="I57" s="233" t="str">
        <f>IF(AND('PASTE SD download Sheet'!I56=""),"",UPPER('PASTE SD download Sheet'!I56))</f>
        <v/>
      </c>
      <c r="J57" s="221" t="str">
        <f>IF(AND('PASTE SD download Sheet'!J56=""),"",'PASTE SD download Sheet'!J56)</f>
        <v/>
      </c>
      <c r="K57" s="221" t="str">
        <f>IF(AND('PASTE SD download Sheet'!K56=""),"",'PASTE SD download Sheet'!K56)</f>
        <v/>
      </c>
      <c r="L57" s="221" t="str">
        <f>IF(AND('PASTE SD download Sheet'!L56=""),"",'PASTE SD download Sheet'!L56)</f>
        <v/>
      </c>
      <c r="M57" s="221">
        <f t="shared" si="24"/>
        <v>0</v>
      </c>
      <c r="N57" s="221" t="str">
        <f>IF(AND('PASTE SD download Sheet'!N56=""),"",'PASTE SD download Sheet'!N56)</f>
        <v/>
      </c>
      <c r="O57" s="221" t="str">
        <f t="shared" si="25"/>
        <v/>
      </c>
      <c r="P57" s="221">
        <f t="shared" si="26"/>
        <v>0</v>
      </c>
      <c r="Q57" s="222"/>
      <c r="R57" s="221" t="str">
        <f t="shared" si="55"/>
        <v/>
      </c>
      <c r="S57" s="221">
        <f t="shared" si="28"/>
        <v>0</v>
      </c>
      <c r="T57" s="223" t="str">
        <f>IF(AND('PASTE SD download Sheet'!T56=""),"",'PASTE SD download Sheet'!T56)</f>
        <v/>
      </c>
      <c r="U57" s="223" t="str">
        <f>IF(AND('PASTE SD download Sheet'!U56=""),"",'PASTE SD download Sheet'!U56)</f>
        <v/>
      </c>
      <c r="V57" s="223" t="str">
        <f>IF(AND('PASTE SD download Sheet'!V56=""),"",'PASTE SD download Sheet'!V56)</f>
        <v/>
      </c>
      <c r="W57" s="223">
        <f t="shared" si="29"/>
        <v>0</v>
      </c>
      <c r="X57" s="223" t="str">
        <f>IF(AND('PASTE SD download Sheet'!X56=""),"",'PASTE SD download Sheet'!X56)</f>
        <v/>
      </c>
      <c r="Y57" s="223" t="str">
        <f t="shared" si="30"/>
        <v/>
      </c>
      <c r="Z57" s="223">
        <f t="shared" si="31"/>
        <v>0</v>
      </c>
      <c r="AA57" s="224"/>
      <c r="AB57" s="223" t="str">
        <f t="shared" si="32"/>
        <v/>
      </c>
      <c r="AC57" s="223">
        <f t="shared" si="33"/>
        <v>0</v>
      </c>
      <c r="AD57" s="237"/>
      <c r="AE57" s="237" t="str">
        <f t="shared" si="34"/>
        <v/>
      </c>
      <c r="AF57" s="225" t="str">
        <f>IF(AND('PASTE SD download Sheet'!AD56=""),"",'PASTE SD download Sheet'!AD56)</f>
        <v/>
      </c>
      <c r="AG57" s="225" t="str">
        <f>IF(AND('PASTE SD download Sheet'!AE56=""),"",'PASTE SD download Sheet'!AE56)</f>
        <v/>
      </c>
      <c r="AH57" s="225" t="str">
        <f>IF(AND('PASTE SD download Sheet'!AF56=""),"",'PASTE SD download Sheet'!AF56)</f>
        <v/>
      </c>
      <c r="AI57" s="225">
        <f t="shared" si="35"/>
        <v>0</v>
      </c>
      <c r="AJ57" s="225" t="str">
        <f>IF(AND('PASTE SD download Sheet'!AH56=""),"",'PASTE SD download Sheet'!AH56)</f>
        <v/>
      </c>
      <c r="AK57" s="225" t="str">
        <f t="shared" si="36"/>
        <v/>
      </c>
      <c r="AL57" s="225">
        <f t="shared" si="37"/>
        <v>0</v>
      </c>
      <c r="AM57" s="224"/>
      <c r="AN57" s="225" t="str">
        <f t="shared" si="38"/>
        <v/>
      </c>
      <c r="AO57" s="225">
        <f t="shared" si="39"/>
        <v>0</v>
      </c>
      <c r="AP57" s="226" t="str">
        <f>IF(AND('PASTE SD download Sheet'!AN56=""),"",'PASTE SD download Sheet'!AN56)</f>
        <v/>
      </c>
      <c r="AQ57" s="226" t="str">
        <f>IF(AND('PASTE SD download Sheet'!AO56=""),"",'PASTE SD download Sheet'!AO56)</f>
        <v/>
      </c>
      <c r="AR57" s="226" t="str">
        <f>IF(AND('PASTE SD download Sheet'!AP56=""),"",'PASTE SD download Sheet'!AP56)</f>
        <v/>
      </c>
      <c r="AS57" s="226">
        <f t="shared" si="40"/>
        <v>0</v>
      </c>
      <c r="AT57" s="226" t="str">
        <f>IF(AND('PASTE SD download Sheet'!AR56=""),"",'PASTE SD download Sheet'!AR56)</f>
        <v/>
      </c>
      <c r="AU57" s="226" t="str">
        <f t="shared" si="41"/>
        <v/>
      </c>
      <c r="AV57" s="226">
        <f t="shared" si="42"/>
        <v>0</v>
      </c>
      <c r="AW57" s="224"/>
      <c r="AX57" s="226" t="str">
        <f t="shared" si="43"/>
        <v/>
      </c>
      <c r="AY57" s="226">
        <f t="shared" si="44"/>
        <v>0</v>
      </c>
      <c r="AZ57" s="227" t="str">
        <f>IF(AND('PASTE SD download Sheet'!AX56=""),"",'PASTE SD download Sheet'!AX56)</f>
        <v/>
      </c>
      <c r="BA57" s="227" t="str">
        <f>IF(AND('PASTE SD download Sheet'!AY56=""),"",'PASTE SD download Sheet'!AY56)</f>
        <v/>
      </c>
      <c r="BB57" s="227" t="str">
        <f>IF(AND('PASTE SD download Sheet'!AZ56=""),"",'PASTE SD download Sheet'!AZ56)</f>
        <v/>
      </c>
      <c r="BC57" s="227">
        <f t="shared" si="45"/>
        <v>0</v>
      </c>
      <c r="BD57" s="227" t="str">
        <f>IF(AND('PASTE SD download Sheet'!BB56=""),"",'PASTE SD download Sheet'!BB56)</f>
        <v/>
      </c>
      <c r="BE57" s="227" t="str">
        <f t="shared" si="46"/>
        <v/>
      </c>
      <c r="BF57" s="227">
        <f t="shared" si="47"/>
        <v>0</v>
      </c>
      <c r="BG57" s="224"/>
      <c r="BH57" s="227" t="str">
        <f t="shared" si="48"/>
        <v/>
      </c>
      <c r="BI57" s="227">
        <f t="shared" si="49"/>
        <v>0</v>
      </c>
      <c r="BJ57" s="257"/>
      <c r="BK57" s="257"/>
      <c r="BL57" s="257"/>
      <c r="BM57" s="257"/>
      <c r="BN57" s="228" t="str">
        <f>IF(AND('PASTE SD download Sheet'!BH56=""),"",'PASTE SD download Sheet'!BH56)</f>
        <v/>
      </c>
      <c r="BO57" s="228" t="str">
        <f>IF(AND('PASTE SD download Sheet'!BI56=""),"",'PASTE SD download Sheet'!BI56)</f>
        <v/>
      </c>
      <c r="BP57" s="228" t="str">
        <f>IF(AND('PASTE SD download Sheet'!BJ56=""),"",'PASTE SD download Sheet'!BJ56)</f>
        <v/>
      </c>
      <c r="BQ57" s="228">
        <f t="shared" si="50"/>
        <v>0</v>
      </c>
      <c r="BR57" s="228" t="str">
        <f>IF(AND('PASTE SD download Sheet'!BL56=""),"",'PASTE SD download Sheet'!BL56)</f>
        <v/>
      </c>
      <c r="BS57" s="228" t="str">
        <f t="shared" si="51"/>
        <v/>
      </c>
      <c r="BT57" s="228">
        <f t="shared" si="52"/>
        <v>0</v>
      </c>
      <c r="BU57" s="224"/>
      <c r="BV57" s="228" t="str">
        <f t="shared" si="53"/>
        <v/>
      </c>
      <c r="BW57" s="228">
        <f t="shared" si="54"/>
        <v>0</v>
      </c>
      <c r="BX57" s="5">
        <f t="shared" si="23"/>
        <v>0</v>
      </c>
      <c r="BY57" s="206"/>
      <c r="BZ57" s="206"/>
      <c r="CA57" s="206"/>
      <c r="CB57" s="206"/>
      <c r="CC57" s="206"/>
      <c r="CD57" s="206"/>
      <c r="CE57" s="206"/>
      <c r="CF57" s="206"/>
      <c r="CG57" s="206"/>
      <c r="CH57" s="206"/>
      <c r="CI57" s="206"/>
      <c r="CJ57" s="206"/>
      <c r="CK57" s="206"/>
      <c r="CL57" s="206"/>
      <c r="CM57" s="206"/>
      <c r="CN57" s="206"/>
      <c r="CO57" s="206"/>
      <c r="CP57" s="205"/>
      <c r="CQ57" s="204"/>
    </row>
    <row r="58" spans="1:95" ht="17.25">
      <c r="A58" s="219" t="str">
        <f>IF(AND('PASTE SD download Sheet'!A57=""),"",'PASTE SD download Sheet'!A57)</f>
        <v/>
      </c>
      <c r="B58" s="219" t="str">
        <f>IF(AND('PASTE SD download Sheet'!B57=""),"",'PASTE SD download Sheet'!B57)</f>
        <v/>
      </c>
      <c r="C58" s="219" t="str">
        <f>IF(AND('PASTE SD download Sheet'!C57=""),"",'PASTE SD download Sheet'!C57)</f>
        <v/>
      </c>
      <c r="D58" s="220" t="str">
        <f>IF(AND('PASTE SD download Sheet'!D57=""),"",VALUE('PASTE SD download Sheet'!D57))</f>
        <v/>
      </c>
      <c r="E58" s="219" t="str">
        <f>IF(AND('PASTE SD download Sheet'!E57=""),"",'PASTE SD download Sheet'!E57)</f>
        <v/>
      </c>
      <c r="F58" s="234" t="str">
        <f>IF(AND('PASTE SD download Sheet'!F57=""),"",'PASTE SD download Sheet'!F57)</f>
        <v/>
      </c>
      <c r="G58" s="233" t="str">
        <f>IF(AND('PASTE SD download Sheet'!G57=""),"",UPPER('PASTE SD download Sheet'!G57))</f>
        <v/>
      </c>
      <c r="H58" s="233" t="str">
        <f>IF(AND('PASTE SD download Sheet'!H57=""),"",UPPER('PASTE SD download Sheet'!H57))</f>
        <v/>
      </c>
      <c r="I58" s="233" t="str">
        <f>IF(AND('PASTE SD download Sheet'!I57=""),"",UPPER('PASTE SD download Sheet'!I57))</f>
        <v/>
      </c>
      <c r="J58" s="221" t="str">
        <f>IF(AND('PASTE SD download Sheet'!J57=""),"",'PASTE SD download Sheet'!J57)</f>
        <v/>
      </c>
      <c r="K58" s="221" t="str">
        <f>IF(AND('PASTE SD download Sheet'!K57=""),"",'PASTE SD download Sheet'!K57)</f>
        <v/>
      </c>
      <c r="L58" s="221" t="str">
        <f>IF(AND('PASTE SD download Sheet'!L57=""),"",'PASTE SD download Sheet'!L57)</f>
        <v/>
      </c>
      <c r="M58" s="221">
        <f t="shared" si="24"/>
        <v>0</v>
      </c>
      <c r="N58" s="221" t="str">
        <f>IF(AND('PASTE SD download Sheet'!N57=""),"",'PASTE SD download Sheet'!N57)</f>
        <v/>
      </c>
      <c r="O58" s="221" t="str">
        <f t="shared" si="25"/>
        <v/>
      </c>
      <c r="P58" s="221">
        <f t="shared" si="26"/>
        <v>0</v>
      </c>
      <c r="Q58" s="222"/>
      <c r="R58" s="221" t="str">
        <f t="shared" si="55"/>
        <v/>
      </c>
      <c r="S58" s="221">
        <f t="shared" si="28"/>
        <v>0</v>
      </c>
      <c r="T58" s="223" t="str">
        <f>IF(AND('PASTE SD download Sheet'!T57=""),"",'PASTE SD download Sheet'!T57)</f>
        <v/>
      </c>
      <c r="U58" s="223" t="str">
        <f>IF(AND('PASTE SD download Sheet'!U57=""),"",'PASTE SD download Sheet'!U57)</f>
        <v/>
      </c>
      <c r="V58" s="223" t="str">
        <f>IF(AND('PASTE SD download Sheet'!V57=""),"",'PASTE SD download Sheet'!V57)</f>
        <v/>
      </c>
      <c r="W58" s="223">
        <f t="shared" si="29"/>
        <v>0</v>
      </c>
      <c r="X58" s="223" t="str">
        <f>IF(AND('PASTE SD download Sheet'!X57=""),"",'PASTE SD download Sheet'!X57)</f>
        <v/>
      </c>
      <c r="Y58" s="223" t="str">
        <f t="shared" si="30"/>
        <v/>
      </c>
      <c r="Z58" s="223">
        <f t="shared" si="31"/>
        <v>0</v>
      </c>
      <c r="AA58" s="224"/>
      <c r="AB58" s="223" t="str">
        <f t="shared" si="32"/>
        <v/>
      </c>
      <c r="AC58" s="223">
        <f t="shared" si="33"/>
        <v>0</v>
      </c>
      <c r="AD58" s="237"/>
      <c r="AE58" s="237" t="str">
        <f t="shared" si="34"/>
        <v/>
      </c>
      <c r="AF58" s="225" t="str">
        <f>IF(AND('PASTE SD download Sheet'!AD57=""),"",'PASTE SD download Sheet'!AD57)</f>
        <v/>
      </c>
      <c r="AG58" s="225" t="str">
        <f>IF(AND('PASTE SD download Sheet'!AE57=""),"",'PASTE SD download Sheet'!AE57)</f>
        <v/>
      </c>
      <c r="AH58" s="225" t="str">
        <f>IF(AND('PASTE SD download Sheet'!AF57=""),"",'PASTE SD download Sheet'!AF57)</f>
        <v/>
      </c>
      <c r="AI58" s="225">
        <f t="shared" si="35"/>
        <v>0</v>
      </c>
      <c r="AJ58" s="225" t="str">
        <f>IF(AND('PASTE SD download Sheet'!AH57=""),"",'PASTE SD download Sheet'!AH57)</f>
        <v/>
      </c>
      <c r="AK58" s="225" t="str">
        <f t="shared" si="36"/>
        <v/>
      </c>
      <c r="AL58" s="225">
        <f t="shared" si="37"/>
        <v>0</v>
      </c>
      <c r="AM58" s="224"/>
      <c r="AN58" s="225" t="str">
        <f t="shared" si="38"/>
        <v/>
      </c>
      <c r="AO58" s="225">
        <f t="shared" si="39"/>
        <v>0</v>
      </c>
      <c r="AP58" s="226" t="str">
        <f>IF(AND('PASTE SD download Sheet'!AN57=""),"",'PASTE SD download Sheet'!AN57)</f>
        <v/>
      </c>
      <c r="AQ58" s="226" t="str">
        <f>IF(AND('PASTE SD download Sheet'!AO57=""),"",'PASTE SD download Sheet'!AO57)</f>
        <v/>
      </c>
      <c r="AR58" s="226" t="str">
        <f>IF(AND('PASTE SD download Sheet'!AP57=""),"",'PASTE SD download Sheet'!AP57)</f>
        <v/>
      </c>
      <c r="AS58" s="226">
        <f t="shared" si="40"/>
        <v>0</v>
      </c>
      <c r="AT58" s="226" t="str">
        <f>IF(AND('PASTE SD download Sheet'!AR57=""),"",'PASTE SD download Sheet'!AR57)</f>
        <v/>
      </c>
      <c r="AU58" s="226" t="str">
        <f t="shared" si="41"/>
        <v/>
      </c>
      <c r="AV58" s="226">
        <f t="shared" si="42"/>
        <v>0</v>
      </c>
      <c r="AW58" s="224"/>
      <c r="AX58" s="226" t="str">
        <f t="shared" si="43"/>
        <v/>
      </c>
      <c r="AY58" s="226">
        <f t="shared" si="44"/>
        <v>0</v>
      </c>
      <c r="AZ58" s="227" t="str">
        <f>IF(AND('PASTE SD download Sheet'!AX57=""),"",'PASTE SD download Sheet'!AX57)</f>
        <v/>
      </c>
      <c r="BA58" s="227" t="str">
        <f>IF(AND('PASTE SD download Sheet'!AY57=""),"",'PASTE SD download Sheet'!AY57)</f>
        <v/>
      </c>
      <c r="BB58" s="227" t="str">
        <f>IF(AND('PASTE SD download Sheet'!AZ57=""),"",'PASTE SD download Sheet'!AZ57)</f>
        <v/>
      </c>
      <c r="BC58" s="227">
        <f t="shared" si="45"/>
        <v>0</v>
      </c>
      <c r="BD58" s="227" t="str">
        <f>IF(AND('PASTE SD download Sheet'!BB57=""),"",'PASTE SD download Sheet'!BB57)</f>
        <v/>
      </c>
      <c r="BE58" s="227" t="str">
        <f t="shared" si="46"/>
        <v/>
      </c>
      <c r="BF58" s="227">
        <f t="shared" si="47"/>
        <v>0</v>
      </c>
      <c r="BG58" s="224"/>
      <c r="BH58" s="227" t="str">
        <f t="shared" si="48"/>
        <v/>
      </c>
      <c r="BI58" s="227">
        <f t="shared" si="49"/>
        <v>0</v>
      </c>
      <c r="BJ58" s="257"/>
      <c r="BK58" s="257"/>
      <c r="BL58" s="257"/>
      <c r="BM58" s="257"/>
      <c r="BN58" s="228" t="str">
        <f>IF(AND('PASTE SD download Sheet'!BH57=""),"",'PASTE SD download Sheet'!BH57)</f>
        <v/>
      </c>
      <c r="BO58" s="228" t="str">
        <f>IF(AND('PASTE SD download Sheet'!BI57=""),"",'PASTE SD download Sheet'!BI57)</f>
        <v/>
      </c>
      <c r="BP58" s="228" t="str">
        <f>IF(AND('PASTE SD download Sheet'!BJ57=""),"",'PASTE SD download Sheet'!BJ57)</f>
        <v/>
      </c>
      <c r="BQ58" s="228">
        <f t="shared" si="50"/>
        <v>0</v>
      </c>
      <c r="BR58" s="228" t="str">
        <f>IF(AND('PASTE SD download Sheet'!BL57=""),"",'PASTE SD download Sheet'!BL57)</f>
        <v/>
      </c>
      <c r="BS58" s="228" t="str">
        <f t="shared" si="51"/>
        <v/>
      </c>
      <c r="BT58" s="228">
        <f t="shared" si="52"/>
        <v>0</v>
      </c>
      <c r="BU58" s="224"/>
      <c r="BV58" s="228" t="str">
        <f t="shared" si="53"/>
        <v/>
      </c>
      <c r="BW58" s="228">
        <f t="shared" si="54"/>
        <v>0</v>
      </c>
      <c r="BX58" s="5">
        <f t="shared" si="23"/>
        <v>0</v>
      </c>
      <c r="BY58" s="206"/>
      <c r="BZ58" s="206"/>
      <c r="CA58" s="206"/>
      <c r="CB58" s="206"/>
      <c r="CC58" s="206"/>
      <c r="CD58" s="206"/>
      <c r="CE58" s="206"/>
      <c r="CF58" s="206"/>
      <c r="CG58" s="206"/>
      <c r="CH58" s="206"/>
      <c r="CI58" s="206"/>
      <c r="CJ58" s="206"/>
      <c r="CK58" s="206"/>
      <c r="CL58" s="206"/>
      <c r="CM58" s="206"/>
      <c r="CN58" s="206"/>
      <c r="CO58" s="206"/>
      <c r="CP58" s="205"/>
      <c r="CQ58" s="204"/>
    </row>
    <row r="59" spans="1:95" ht="17.25">
      <c r="A59" s="219" t="str">
        <f>IF(AND('PASTE SD download Sheet'!A58=""),"",'PASTE SD download Sheet'!A58)</f>
        <v/>
      </c>
      <c r="B59" s="219" t="str">
        <f>IF(AND('PASTE SD download Sheet'!B58=""),"",'PASTE SD download Sheet'!B58)</f>
        <v/>
      </c>
      <c r="C59" s="219" t="str">
        <f>IF(AND('PASTE SD download Sheet'!C58=""),"",'PASTE SD download Sheet'!C58)</f>
        <v/>
      </c>
      <c r="D59" s="220" t="str">
        <f>IF(AND('PASTE SD download Sheet'!D58=""),"",VALUE('PASTE SD download Sheet'!D58))</f>
        <v/>
      </c>
      <c r="E59" s="219" t="str">
        <f>IF(AND('PASTE SD download Sheet'!E58=""),"",'PASTE SD download Sheet'!E58)</f>
        <v/>
      </c>
      <c r="F59" s="234" t="str">
        <f>IF(AND('PASTE SD download Sheet'!F58=""),"",'PASTE SD download Sheet'!F58)</f>
        <v/>
      </c>
      <c r="G59" s="233" t="str">
        <f>IF(AND('PASTE SD download Sheet'!G58=""),"",UPPER('PASTE SD download Sheet'!G58))</f>
        <v/>
      </c>
      <c r="H59" s="233" t="str">
        <f>IF(AND('PASTE SD download Sheet'!H58=""),"",UPPER('PASTE SD download Sheet'!H58))</f>
        <v/>
      </c>
      <c r="I59" s="233" t="str">
        <f>IF(AND('PASTE SD download Sheet'!I58=""),"",UPPER('PASTE SD download Sheet'!I58))</f>
        <v/>
      </c>
      <c r="J59" s="221" t="str">
        <f>IF(AND('PASTE SD download Sheet'!J58=""),"",'PASTE SD download Sheet'!J58)</f>
        <v/>
      </c>
      <c r="K59" s="221" t="str">
        <f>IF(AND('PASTE SD download Sheet'!K58=""),"",'PASTE SD download Sheet'!K58)</f>
        <v/>
      </c>
      <c r="L59" s="221" t="str">
        <f>IF(AND('PASTE SD download Sheet'!L58=""),"",'PASTE SD download Sheet'!L58)</f>
        <v/>
      </c>
      <c r="M59" s="221">
        <f t="shared" si="24"/>
        <v>0</v>
      </c>
      <c r="N59" s="221" t="str">
        <f>IF(AND('PASTE SD download Sheet'!N58=""),"",'PASTE SD download Sheet'!N58)</f>
        <v/>
      </c>
      <c r="O59" s="221" t="str">
        <f t="shared" si="25"/>
        <v/>
      </c>
      <c r="P59" s="221">
        <f t="shared" si="26"/>
        <v>0</v>
      </c>
      <c r="Q59" s="222"/>
      <c r="R59" s="221" t="str">
        <f t="shared" si="55"/>
        <v/>
      </c>
      <c r="S59" s="221">
        <f t="shared" si="28"/>
        <v>0</v>
      </c>
      <c r="T59" s="223" t="str">
        <f>IF(AND('PASTE SD download Sheet'!T58=""),"",'PASTE SD download Sheet'!T58)</f>
        <v/>
      </c>
      <c r="U59" s="223" t="str">
        <f>IF(AND('PASTE SD download Sheet'!U58=""),"",'PASTE SD download Sheet'!U58)</f>
        <v/>
      </c>
      <c r="V59" s="223" t="str">
        <f>IF(AND('PASTE SD download Sheet'!V58=""),"",'PASTE SD download Sheet'!V58)</f>
        <v/>
      </c>
      <c r="W59" s="223">
        <f t="shared" si="29"/>
        <v>0</v>
      </c>
      <c r="X59" s="223" t="str">
        <f>IF(AND('PASTE SD download Sheet'!X58=""),"",'PASTE SD download Sheet'!X58)</f>
        <v/>
      </c>
      <c r="Y59" s="223" t="str">
        <f t="shared" si="30"/>
        <v/>
      </c>
      <c r="Z59" s="223">
        <f t="shared" si="31"/>
        <v>0</v>
      </c>
      <c r="AA59" s="224"/>
      <c r="AB59" s="223" t="str">
        <f t="shared" si="32"/>
        <v/>
      </c>
      <c r="AC59" s="223">
        <f t="shared" si="33"/>
        <v>0</v>
      </c>
      <c r="AD59" s="237"/>
      <c r="AE59" s="237" t="str">
        <f t="shared" si="34"/>
        <v/>
      </c>
      <c r="AF59" s="225" t="str">
        <f>IF(AND('PASTE SD download Sheet'!AD58=""),"",'PASTE SD download Sheet'!AD58)</f>
        <v/>
      </c>
      <c r="AG59" s="225" t="str">
        <f>IF(AND('PASTE SD download Sheet'!AE58=""),"",'PASTE SD download Sheet'!AE58)</f>
        <v/>
      </c>
      <c r="AH59" s="225" t="str">
        <f>IF(AND('PASTE SD download Sheet'!AF58=""),"",'PASTE SD download Sheet'!AF58)</f>
        <v/>
      </c>
      <c r="AI59" s="225">
        <f t="shared" si="35"/>
        <v>0</v>
      </c>
      <c r="AJ59" s="225" t="str">
        <f>IF(AND('PASTE SD download Sheet'!AH58=""),"",'PASTE SD download Sheet'!AH58)</f>
        <v/>
      </c>
      <c r="AK59" s="225" t="str">
        <f t="shared" si="36"/>
        <v/>
      </c>
      <c r="AL59" s="225">
        <f t="shared" si="37"/>
        <v>0</v>
      </c>
      <c r="AM59" s="224"/>
      <c r="AN59" s="225" t="str">
        <f t="shared" si="38"/>
        <v/>
      </c>
      <c r="AO59" s="225">
        <f t="shared" si="39"/>
        <v>0</v>
      </c>
      <c r="AP59" s="226" t="str">
        <f>IF(AND('PASTE SD download Sheet'!AN58=""),"",'PASTE SD download Sheet'!AN58)</f>
        <v/>
      </c>
      <c r="AQ59" s="226" t="str">
        <f>IF(AND('PASTE SD download Sheet'!AO58=""),"",'PASTE SD download Sheet'!AO58)</f>
        <v/>
      </c>
      <c r="AR59" s="226" t="str">
        <f>IF(AND('PASTE SD download Sheet'!AP58=""),"",'PASTE SD download Sheet'!AP58)</f>
        <v/>
      </c>
      <c r="AS59" s="226">
        <f t="shared" si="40"/>
        <v>0</v>
      </c>
      <c r="AT59" s="226" t="str">
        <f>IF(AND('PASTE SD download Sheet'!AR58=""),"",'PASTE SD download Sheet'!AR58)</f>
        <v/>
      </c>
      <c r="AU59" s="226" t="str">
        <f t="shared" si="41"/>
        <v/>
      </c>
      <c r="AV59" s="226">
        <f t="shared" si="42"/>
        <v>0</v>
      </c>
      <c r="AW59" s="224"/>
      <c r="AX59" s="226" t="str">
        <f t="shared" si="43"/>
        <v/>
      </c>
      <c r="AY59" s="226">
        <f t="shared" si="44"/>
        <v>0</v>
      </c>
      <c r="AZ59" s="227" t="str">
        <f>IF(AND('PASTE SD download Sheet'!AX58=""),"",'PASTE SD download Sheet'!AX58)</f>
        <v/>
      </c>
      <c r="BA59" s="227" t="str">
        <f>IF(AND('PASTE SD download Sheet'!AY58=""),"",'PASTE SD download Sheet'!AY58)</f>
        <v/>
      </c>
      <c r="BB59" s="227" t="str">
        <f>IF(AND('PASTE SD download Sheet'!AZ58=""),"",'PASTE SD download Sheet'!AZ58)</f>
        <v/>
      </c>
      <c r="BC59" s="227">
        <f t="shared" si="45"/>
        <v>0</v>
      </c>
      <c r="BD59" s="227" t="str">
        <f>IF(AND('PASTE SD download Sheet'!BB58=""),"",'PASTE SD download Sheet'!BB58)</f>
        <v/>
      </c>
      <c r="BE59" s="227" t="str">
        <f t="shared" si="46"/>
        <v/>
      </c>
      <c r="BF59" s="227">
        <f t="shared" si="47"/>
        <v>0</v>
      </c>
      <c r="BG59" s="224"/>
      <c r="BH59" s="227" t="str">
        <f t="shared" si="48"/>
        <v/>
      </c>
      <c r="BI59" s="227">
        <f t="shared" si="49"/>
        <v>0</v>
      </c>
      <c r="BJ59" s="257"/>
      <c r="BK59" s="257"/>
      <c r="BL59" s="257"/>
      <c r="BM59" s="257"/>
      <c r="BN59" s="228" t="str">
        <f>IF(AND('PASTE SD download Sheet'!BH58=""),"",'PASTE SD download Sheet'!BH58)</f>
        <v/>
      </c>
      <c r="BO59" s="228" t="str">
        <f>IF(AND('PASTE SD download Sheet'!BI58=""),"",'PASTE SD download Sheet'!BI58)</f>
        <v/>
      </c>
      <c r="BP59" s="228" t="str">
        <f>IF(AND('PASTE SD download Sheet'!BJ58=""),"",'PASTE SD download Sheet'!BJ58)</f>
        <v/>
      </c>
      <c r="BQ59" s="228">
        <f t="shared" si="50"/>
        <v>0</v>
      </c>
      <c r="BR59" s="228" t="str">
        <f>IF(AND('PASTE SD download Sheet'!BL58=""),"",'PASTE SD download Sheet'!BL58)</f>
        <v/>
      </c>
      <c r="BS59" s="228" t="str">
        <f t="shared" si="51"/>
        <v/>
      </c>
      <c r="BT59" s="228">
        <f t="shared" si="52"/>
        <v>0</v>
      </c>
      <c r="BU59" s="224"/>
      <c r="BV59" s="228" t="str">
        <f t="shared" si="53"/>
        <v/>
      </c>
      <c r="BW59" s="228">
        <f t="shared" si="54"/>
        <v>0</v>
      </c>
      <c r="BX59" s="5">
        <f t="shared" si="23"/>
        <v>0</v>
      </c>
      <c r="BY59" s="206"/>
      <c r="BZ59" s="206"/>
      <c r="CA59" s="206"/>
      <c r="CB59" s="206"/>
      <c r="CC59" s="206"/>
      <c r="CD59" s="206"/>
      <c r="CE59" s="206"/>
      <c r="CF59" s="206"/>
      <c r="CG59" s="206"/>
      <c r="CH59" s="206"/>
      <c r="CI59" s="206"/>
      <c r="CJ59" s="206"/>
      <c r="CK59" s="206"/>
      <c r="CL59" s="206"/>
      <c r="CM59" s="206"/>
      <c r="CN59" s="206"/>
      <c r="CO59" s="206"/>
      <c r="CP59" s="205"/>
      <c r="CQ59" s="204"/>
    </row>
    <row r="60" spans="1:95" ht="17.25">
      <c r="A60" s="219" t="str">
        <f>IF(AND('PASTE SD download Sheet'!A59=""),"",'PASTE SD download Sheet'!A59)</f>
        <v/>
      </c>
      <c r="B60" s="219" t="str">
        <f>IF(AND('PASTE SD download Sheet'!B59=""),"",'PASTE SD download Sheet'!B59)</f>
        <v/>
      </c>
      <c r="C60" s="219" t="str">
        <f>IF(AND('PASTE SD download Sheet'!C59=""),"",'PASTE SD download Sheet'!C59)</f>
        <v/>
      </c>
      <c r="D60" s="220" t="str">
        <f>IF(AND('PASTE SD download Sheet'!D59=""),"",VALUE('PASTE SD download Sheet'!D59))</f>
        <v/>
      </c>
      <c r="E60" s="219" t="str">
        <f>IF(AND('PASTE SD download Sheet'!E59=""),"",'PASTE SD download Sheet'!E59)</f>
        <v/>
      </c>
      <c r="F60" s="234" t="str">
        <f>IF(AND('PASTE SD download Sheet'!F59=""),"",'PASTE SD download Sheet'!F59)</f>
        <v/>
      </c>
      <c r="G60" s="233" t="str">
        <f>IF(AND('PASTE SD download Sheet'!G59=""),"",UPPER('PASTE SD download Sheet'!G59))</f>
        <v/>
      </c>
      <c r="H60" s="233" t="str">
        <f>IF(AND('PASTE SD download Sheet'!H59=""),"",UPPER('PASTE SD download Sheet'!H59))</f>
        <v/>
      </c>
      <c r="I60" s="233" t="str">
        <f>IF(AND('PASTE SD download Sheet'!I59=""),"",UPPER('PASTE SD download Sheet'!I59))</f>
        <v/>
      </c>
      <c r="J60" s="221" t="str">
        <f>IF(AND('PASTE SD download Sheet'!J59=""),"",'PASTE SD download Sheet'!J59)</f>
        <v/>
      </c>
      <c r="K60" s="221" t="str">
        <f>IF(AND('PASTE SD download Sheet'!K59=""),"",'PASTE SD download Sheet'!K59)</f>
        <v/>
      </c>
      <c r="L60" s="221" t="str">
        <f>IF(AND('PASTE SD download Sheet'!L59=""),"",'PASTE SD download Sheet'!L59)</f>
        <v/>
      </c>
      <c r="M60" s="221">
        <f t="shared" si="24"/>
        <v>0</v>
      </c>
      <c r="N60" s="221" t="str">
        <f>IF(AND('PASTE SD download Sheet'!N59=""),"",'PASTE SD download Sheet'!N59)</f>
        <v/>
      </c>
      <c r="O60" s="221" t="str">
        <f t="shared" si="25"/>
        <v/>
      </c>
      <c r="P60" s="221">
        <f t="shared" si="26"/>
        <v>0</v>
      </c>
      <c r="Q60" s="222"/>
      <c r="R60" s="221" t="str">
        <f t="shared" si="55"/>
        <v/>
      </c>
      <c r="S60" s="221">
        <f t="shared" si="28"/>
        <v>0</v>
      </c>
      <c r="T60" s="223" t="str">
        <f>IF(AND('PASTE SD download Sheet'!T59=""),"",'PASTE SD download Sheet'!T59)</f>
        <v/>
      </c>
      <c r="U60" s="223" t="str">
        <f>IF(AND('PASTE SD download Sheet'!U59=""),"",'PASTE SD download Sheet'!U59)</f>
        <v/>
      </c>
      <c r="V60" s="223" t="str">
        <f>IF(AND('PASTE SD download Sheet'!V59=""),"",'PASTE SD download Sheet'!V59)</f>
        <v/>
      </c>
      <c r="W60" s="223">
        <f t="shared" si="29"/>
        <v>0</v>
      </c>
      <c r="X60" s="223" t="str">
        <f>IF(AND('PASTE SD download Sheet'!X59=""),"",'PASTE SD download Sheet'!X59)</f>
        <v/>
      </c>
      <c r="Y60" s="223" t="str">
        <f t="shared" si="30"/>
        <v/>
      </c>
      <c r="Z60" s="223">
        <f t="shared" si="31"/>
        <v>0</v>
      </c>
      <c r="AA60" s="224"/>
      <c r="AB60" s="223" t="str">
        <f t="shared" si="32"/>
        <v/>
      </c>
      <c r="AC60" s="223">
        <f t="shared" si="33"/>
        <v>0</v>
      </c>
      <c r="AD60" s="237"/>
      <c r="AE60" s="237" t="str">
        <f t="shared" si="34"/>
        <v/>
      </c>
      <c r="AF60" s="225" t="str">
        <f>IF(AND('PASTE SD download Sheet'!AD59=""),"",'PASTE SD download Sheet'!AD59)</f>
        <v/>
      </c>
      <c r="AG60" s="225" t="str">
        <f>IF(AND('PASTE SD download Sheet'!AE59=""),"",'PASTE SD download Sheet'!AE59)</f>
        <v/>
      </c>
      <c r="AH60" s="225" t="str">
        <f>IF(AND('PASTE SD download Sheet'!AF59=""),"",'PASTE SD download Sheet'!AF59)</f>
        <v/>
      </c>
      <c r="AI60" s="225">
        <f t="shared" si="35"/>
        <v>0</v>
      </c>
      <c r="AJ60" s="225" t="str">
        <f>IF(AND('PASTE SD download Sheet'!AH59=""),"",'PASTE SD download Sheet'!AH59)</f>
        <v/>
      </c>
      <c r="AK60" s="225" t="str">
        <f t="shared" si="36"/>
        <v/>
      </c>
      <c r="AL60" s="225">
        <f t="shared" si="37"/>
        <v>0</v>
      </c>
      <c r="AM60" s="224"/>
      <c r="AN60" s="225" t="str">
        <f t="shared" si="38"/>
        <v/>
      </c>
      <c r="AO60" s="225">
        <f t="shared" si="39"/>
        <v>0</v>
      </c>
      <c r="AP60" s="226" t="str">
        <f>IF(AND('PASTE SD download Sheet'!AN59=""),"",'PASTE SD download Sheet'!AN59)</f>
        <v/>
      </c>
      <c r="AQ60" s="226" t="str">
        <f>IF(AND('PASTE SD download Sheet'!AO59=""),"",'PASTE SD download Sheet'!AO59)</f>
        <v/>
      </c>
      <c r="AR60" s="226" t="str">
        <f>IF(AND('PASTE SD download Sheet'!AP59=""),"",'PASTE SD download Sheet'!AP59)</f>
        <v/>
      </c>
      <c r="AS60" s="226">
        <f t="shared" si="40"/>
        <v>0</v>
      </c>
      <c r="AT60" s="226" t="str">
        <f>IF(AND('PASTE SD download Sheet'!AR59=""),"",'PASTE SD download Sheet'!AR59)</f>
        <v/>
      </c>
      <c r="AU60" s="226" t="str">
        <f t="shared" si="41"/>
        <v/>
      </c>
      <c r="AV60" s="226">
        <f t="shared" si="42"/>
        <v>0</v>
      </c>
      <c r="AW60" s="224"/>
      <c r="AX60" s="226" t="str">
        <f t="shared" si="43"/>
        <v/>
      </c>
      <c r="AY60" s="226">
        <f t="shared" si="44"/>
        <v>0</v>
      </c>
      <c r="AZ60" s="227" t="str">
        <f>IF(AND('PASTE SD download Sheet'!AX59=""),"",'PASTE SD download Sheet'!AX59)</f>
        <v/>
      </c>
      <c r="BA60" s="227" t="str">
        <f>IF(AND('PASTE SD download Sheet'!AY59=""),"",'PASTE SD download Sheet'!AY59)</f>
        <v/>
      </c>
      <c r="BB60" s="227" t="str">
        <f>IF(AND('PASTE SD download Sheet'!AZ59=""),"",'PASTE SD download Sheet'!AZ59)</f>
        <v/>
      </c>
      <c r="BC60" s="227">
        <f t="shared" si="45"/>
        <v>0</v>
      </c>
      <c r="BD60" s="227" t="str">
        <f>IF(AND('PASTE SD download Sheet'!BB59=""),"",'PASTE SD download Sheet'!BB59)</f>
        <v/>
      </c>
      <c r="BE60" s="227" t="str">
        <f t="shared" si="46"/>
        <v/>
      </c>
      <c r="BF60" s="227">
        <f t="shared" si="47"/>
        <v>0</v>
      </c>
      <c r="BG60" s="224"/>
      <c r="BH60" s="227" t="str">
        <f t="shared" si="48"/>
        <v/>
      </c>
      <c r="BI60" s="227">
        <f t="shared" si="49"/>
        <v>0</v>
      </c>
      <c r="BJ60" s="257"/>
      <c r="BK60" s="257"/>
      <c r="BL60" s="257"/>
      <c r="BM60" s="257"/>
      <c r="BN60" s="228" t="str">
        <f>IF(AND('PASTE SD download Sheet'!BH59=""),"",'PASTE SD download Sheet'!BH59)</f>
        <v/>
      </c>
      <c r="BO60" s="228" t="str">
        <f>IF(AND('PASTE SD download Sheet'!BI59=""),"",'PASTE SD download Sheet'!BI59)</f>
        <v/>
      </c>
      <c r="BP60" s="228" t="str">
        <f>IF(AND('PASTE SD download Sheet'!BJ59=""),"",'PASTE SD download Sheet'!BJ59)</f>
        <v/>
      </c>
      <c r="BQ60" s="228">
        <f t="shared" si="50"/>
        <v>0</v>
      </c>
      <c r="BR60" s="228" t="str">
        <f>IF(AND('PASTE SD download Sheet'!BL59=""),"",'PASTE SD download Sheet'!BL59)</f>
        <v/>
      </c>
      <c r="BS60" s="228" t="str">
        <f t="shared" si="51"/>
        <v/>
      </c>
      <c r="BT60" s="228">
        <f t="shared" si="52"/>
        <v>0</v>
      </c>
      <c r="BU60" s="224"/>
      <c r="BV60" s="228" t="str">
        <f t="shared" si="53"/>
        <v/>
      </c>
      <c r="BW60" s="228">
        <f t="shared" si="54"/>
        <v>0</v>
      </c>
      <c r="BX60" s="5">
        <f t="shared" si="23"/>
        <v>0</v>
      </c>
      <c r="BY60" s="206"/>
      <c r="BZ60" s="206"/>
      <c r="CA60" s="206"/>
      <c r="CB60" s="206"/>
      <c r="CC60" s="206"/>
      <c r="CD60" s="206"/>
      <c r="CE60" s="206"/>
      <c r="CF60" s="206"/>
      <c r="CG60" s="206"/>
      <c r="CH60" s="206"/>
      <c r="CI60" s="206"/>
      <c r="CJ60" s="206"/>
      <c r="CK60" s="206"/>
      <c r="CL60" s="206"/>
      <c r="CM60" s="206"/>
      <c r="CN60" s="206"/>
      <c r="CO60" s="206"/>
      <c r="CP60" s="205"/>
      <c r="CQ60" s="204"/>
    </row>
    <row r="61" spans="1:95" ht="17.25">
      <c r="A61" s="219" t="str">
        <f>IF(AND('PASTE SD download Sheet'!A60=""),"",'PASTE SD download Sheet'!A60)</f>
        <v/>
      </c>
      <c r="B61" s="219" t="str">
        <f>IF(AND('PASTE SD download Sheet'!B60=""),"",'PASTE SD download Sheet'!B60)</f>
        <v/>
      </c>
      <c r="C61" s="219" t="str">
        <f>IF(AND('PASTE SD download Sheet'!C60=""),"",'PASTE SD download Sheet'!C60)</f>
        <v/>
      </c>
      <c r="D61" s="220" t="str">
        <f>IF(AND('PASTE SD download Sheet'!D60=""),"",VALUE('PASTE SD download Sheet'!D60))</f>
        <v/>
      </c>
      <c r="E61" s="219" t="str">
        <f>IF(AND('PASTE SD download Sheet'!E60=""),"",'PASTE SD download Sheet'!E60)</f>
        <v/>
      </c>
      <c r="F61" s="234" t="str">
        <f>IF(AND('PASTE SD download Sheet'!F60=""),"",'PASTE SD download Sheet'!F60)</f>
        <v/>
      </c>
      <c r="G61" s="233" t="str">
        <f>IF(AND('PASTE SD download Sheet'!G60=""),"",UPPER('PASTE SD download Sheet'!G60))</f>
        <v/>
      </c>
      <c r="H61" s="233" t="str">
        <f>IF(AND('PASTE SD download Sheet'!H60=""),"",UPPER('PASTE SD download Sheet'!H60))</f>
        <v/>
      </c>
      <c r="I61" s="233" t="str">
        <f>IF(AND('PASTE SD download Sheet'!I60=""),"",UPPER('PASTE SD download Sheet'!I60))</f>
        <v/>
      </c>
      <c r="J61" s="221" t="str">
        <f>IF(AND('PASTE SD download Sheet'!J60=""),"",'PASTE SD download Sheet'!J60)</f>
        <v/>
      </c>
      <c r="K61" s="221" t="str">
        <f>IF(AND('PASTE SD download Sheet'!K60=""),"",'PASTE SD download Sheet'!K60)</f>
        <v/>
      </c>
      <c r="L61" s="221" t="str">
        <f>IF(AND('PASTE SD download Sheet'!L60=""),"",'PASTE SD download Sheet'!L60)</f>
        <v/>
      </c>
      <c r="M61" s="221">
        <f t="shared" si="24"/>
        <v>0</v>
      </c>
      <c r="N61" s="221" t="str">
        <f>IF(AND('PASTE SD download Sheet'!N60=""),"",'PASTE SD download Sheet'!N60)</f>
        <v/>
      </c>
      <c r="O61" s="221" t="str">
        <f t="shared" si="25"/>
        <v/>
      </c>
      <c r="P61" s="221">
        <f t="shared" si="26"/>
        <v>0</v>
      </c>
      <c r="Q61" s="222"/>
      <c r="R61" s="221" t="str">
        <f t="shared" si="55"/>
        <v/>
      </c>
      <c r="S61" s="221">
        <f t="shared" si="28"/>
        <v>0</v>
      </c>
      <c r="T61" s="223" t="str">
        <f>IF(AND('PASTE SD download Sheet'!T60=""),"",'PASTE SD download Sheet'!T60)</f>
        <v/>
      </c>
      <c r="U61" s="223" t="str">
        <f>IF(AND('PASTE SD download Sheet'!U60=""),"",'PASTE SD download Sheet'!U60)</f>
        <v/>
      </c>
      <c r="V61" s="223" t="str">
        <f>IF(AND('PASTE SD download Sheet'!V60=""),"",'PASTE SD download Sheet'!V60)</f>
        <v/>
      </c>
      <c r="W61" s="223">
        <f t="shared" si="29"/>
        <v>0</v>
      </c>
      <c r="X61" s="223" t="str">
        <f>IF(AND('PASTE SD download Sheet'!X60=""),"",'PASTE SD download Sheet'!X60)</f>
        <v/>
      </c>
      <c r="Y61" s="223" t="str">
        <f t="shared" si="30"/>
        <v/>
      </c>
      <c r="Z61" s="223">
        <f t="shared" si="31"/>
        <v>0</v>
      </c>
      <c r="AA61" s="224"/>
      <c r="AB61" s="223" t="str">
        <f t="shared" si="32"/>
        <v/>
      </c>
      <c r="AC61" s="223">
        <f t="shared" si="33"/>
        <v>0</v>
      </c>
      <c r="AD61" s="237"/>
      <c r="AE61" s="237" t="str">
        <f t="shared" si="34"/>
        <v/>
      </c>
      <c r="AF61" s="225" t="str">
        <f>IF(AND('PASTE SD download Sheet'!AD60=""),"",'PASTE SD download Sheet'!AD60)</f>
        <v/>
      </c>
      <c r="AG61" s="225" t="str">
        <f>IF(AND('PASTE SD download Sheet'!AE60=""),"",'PASTE SD download Sheet'!AE60)</f>
        <v/>
      </c>
      <c r="AH61" s="225" t="str">
        <f>IF(AND('PASTE SD download Sheet'!AF60=""),"",'PASTE SD download Sheet'!AF60)</f>
        <v/>
      </c>
      <c r="AI61" s="225">
        <f t="shared" si="35"/>
        <v>0</v>
      </c>
      <c r="AJ61" s="225" t="str">
        <f>IF(AND('PASTE SD download Sheet'!AH60=""),"",'PASTE SD download Sheet'!AH60)</f>
        <v/>
      </c>
      <c r="AK61" s="225" t="str">
        <f t="shared" si="36"/>
        <v/>
      </c>
      <c r="AL61" s="225">
        <f t="shared" si="37"/>
        <v>0</v>
      </c>
      <c r="AM61" s="224"/>
      <c r="AN61" s="225" t="str">
        <f t="shared" si="38"/>
        <v/>
      </c>
      <c r="AO61" s="225">
        <f t="shared" si="39"/>
        <v>0</v>
      </c>
      <c r="AP61" s="226" t="str">
        <f>IF(AND('PASTE SD download Sheet'!AN60=""),"",'PASTE SD download Sheet'!AN60)</f>
        <v/>
      </c>
      <c r="AQ61" s="226" t="str">
        <f>IF(AND('PASTE SD download Sheet'!AO60=""),"",'PASTE SD download Sheet'!AO60)</f>
        <v/>
      </c>
      <c r="AR61" s="226" t="str">
        <f>IF(AND('PASTE SD download Sheet'!AP60=""),"",'PASTE SD download Sheet'!AP60)</f>
        <v/>
      </c>
      <c r="AS61" s="226">
        <f t="shared" si="40"/>
        <v>0</v>
      </c>
      <c r="AT61" s="226" t="str">
        <f>IF(AND('PASTE SD download Sheet'!AR60=""),"",'PASTE SD download Sheet'!AR60)</f>
        <v/>
      </c>
      <c r="AU61" s="226" t="str">
        <f t="shared" si="41"/>
        <v/>
      </c>
      <c r="AV61" s="226">
        <f t="shared" si="42"/>
        <v>0</v>
      </c>
      <c r="AW61" s="224"/>
      <c r="AX61" s="226" t="str">
        <f t="shared" si="43"/>
        <v/>
      </c>
      <c r="AY61" s="226">
        <f t="shared" si="44"/>
        <v>0</v>
      </c>
      <c r="AZ61" s="227" t="str">
        <f>IF(AND('PASTE SD download Sheet'!AX60=""),"",'PASTE SD download Sheet'!AX60)</f>
        <v/>
      </c>
      <c r="BA61" s="227" t="str">
        <f>IF(AND('PASTE SD download Sheet'!AY60=""),"",'PASTE SD download Sheet'!AY60)</f>
        <v/>
      </c>
      <c r="BB61" s="227" t="str">
        <f>IF(AND('PASTE SD download Sheet'!AZ60=""),"",'PASTE SD download Sheet'!AZ60)</f>
        <v/>
      </c>
      <c r="BC61" s="227">
        <f t="shared" si="45"/>
        <v>0</v>
      </c>
      <c r="BD61" s="227" t="str">
        <f>IF(AND('PASTE SD download Sheet'!BB60=""),"",'PASTE SD download Sheet'!BB60)</f>
        <v/>
      </c>
      <c r="BE61" s="227" t="str">
        <f t="shared" si="46"/>
        <v/>
      </c>
      <c r="BF61" s="227">
        <f t="shared" si="47"/>
        <v>0</v>
      </c>
      <c r="BG61" s="224"/>
      <c r="BH61" s="227" t="str">
        <f t="shared" si="48"/>
        <v/>
      </c>
      <c r="BI61" s="227">
        <f t="shared" si="49"/>
        <v>0</v>
      </c>
      <c r="BJ61" s="257"/>
      <c r="BK61" s="257"/>
      <c r="BL61" s="257"/>
      <c r="BM61" s="257"/>
      <c r="BN61" s="228" t="str">
        <f>IF(AND('PASTE SD download Sheet'!BH60=""),"",'PASTE SD download Sheet'!BH60)</f>
        <v/>
      </c>
      <c r="BO61" s="228" t="str">
        <f>IF(AND('PASTE SD download Sheet'!BI60=""),"",'PASTE SD download Sheet'!BI60)</f>
        <v/>
      </c>
      <c r="BP61" s="228" t="str">
        <f>IF(AND('PASTE SD download Sheet'!BJ60=""),"",'PASTE SD download Sheet'!BJ60)</f>
        <v/>
      </c>
      <c r="BQ61" s="228">
        <f t="shared" si="50"/>
        <v>0</v>
      </c>
      <c r="BR61" s="228" t="str">
        <f>IF(AND('PASTE SD download Sheet'!BL60=""),"",'PASTE SD download Sheet'!BL60)</f>
        <v/>
      </c>
      <c r="BS61" s="228" t="str">
        <f t="shared" si="51"/>
        <v/>
      </c>
      <c r="BT61" s="228">
        <f t="shared" si="52"/>
        <v>0</v>
      </c>
      <c r="BU61" s="224"/>
      <c r="BV61" s="228" t="str">
        <f t="shared" si="53"/>
        <v/>
      </c>
      <c r="BW61" s="228">
        <f t="shared" si="54"/>
        <v>0</v>
      </c>
      <c r="BX61" s="5">
        <f t="shared" si="23"/>
        <v>0</v>
      </c>
      <c r="BY61" s="206"/>
      <c r="BZ61" s="206"/>
      <c r="CA61" s="206"/>
      <c r="CB61" s="206"/>
      <c r="CC61" s="206"/>
      <c r="CD61" s="206"/>
      <c r="CE61" s="206"/>
      <c r="CF61" s="206"/>
      <c r="CG61" s="206"/>
      <c r="CH61" s="206"/>
      <c r="CI61" s="206"/>
      <c r="CJ61" s="206"/>
      <c r="CK61" s="206"/>
      <c r="CL61" s="206"/>
      <c r="CM61" s="206"/>
      <c r="CN61" s="206"/>
      <c r="CO61" s="206"/>
      <c r="CP61" s="205"/>
      <c r="CQ61" s="204"/>
    </row>
    <row r="62" spans="1:95" ht="17.25">
      <c r="A62" s="219" t="str">
        <f>IF(AND('PASTE SD download Sheet'!A61=""),"",'PASTE SD download Sheet'!A61)</f>
        <v/>
      </c>
      <c r="B62" s="219" t="str">
        <f>IF(AND('PASTE SD download Sheet'!B61=""),"",'PASTE SD download Sheet'!B61)</f>
        <v/>
      </c>
      <c r="C62" s="219" t="str">
        <f>IF(AND('PASTE SD download Sheet'!C61=""),"",'PASTE SD download Sheet'!C61)</f>
        <v/>
      </c>
      <c r="D62" s="220" t="str">
        <f>IF(AND('PASTE SD download Sheet'!D61=""),"",VALUE('PASTE SD download Sheet'!D61))</f>
        <v/>
      </c>
      <c r="E62" s="219" t="str">
        <f>IF(AND('PASTE SD download Sheet'!E61=""),"",'PASTE SD download Sheet'!E61)</f>
        <v/>
      </c>
      <c r="F62" s="234" t="str">
        <f>IF(AND('PASTE SD download Sheet'!F61=""),"",'PASTE SD download Sheet'!F61)</f>
        <v/>
      </c>
      <c r="G62" s="233" t="str">
        <f>IF(AND('PASTE SD download Sheet'!G61=""),"",UPPER('PASTE SD download Sheet'!G61))</f>
        <v/>
      </c>
      <c r="H62" s="233" t="str">
        <f>IF(AND('PASTE SD download Sheet'!H61=""),"",UPPER('PASTE SD download Sheet'!H61))</f>
        <v/>
      </c>
      <c r="I62" s="233" t="str">
        <f>IF(AND('PASTE SD download Sheet'!I61=""),"",UPPER('PASTE SD download Sheet'!I61))</f>
        <v/>
      </c>
      <c r="J62" s="221" t="str">
        <f>IF(AND('PASTE SD download Sheet'!J61=""),"",'PASTE SD download Sheet'!J61)</f>
        <v/>
      </c>
      <c r="K62" s="221" t="str">
        <f>IF(AND('PASTE SD download Sheet'!K61=""),"",'PASTE SD download Sheet'!K61)</f>
        <v/>
      </c>
      <c r="L62" s="221" t="str">
        <f>IF(AND('PASTE SD download Sheet'!L61=""),"",'PASTE SD download Sheet'!L61)</f>
        <v/>
      </c>
      <c r="M62" s="221">
        <f t="shared" si="24"/>
        <v>0</v>
      </c>
      <c r="N62" s="221" t="str">
        <f>IF(AND('PASTE SD download Sheet'!N61=""),"",'PASTE SD download Sheet'!N61)</f>
        <v/>
      </c>
      <c r="O62" s="221" t="str">
        <f t="shared" si="25"/>
        <v/>
      </c>
      <c r="P62" s="221">
        <f t="shared" si="26"/>
        <v>0</v>
      </c>
      <c r="Q62" s="222"/>
      <c r="R62" s="221" t="str">
        <f t="shared" si="55"/>
        <v/>
      </c>
      <c r="S62" s="221">
        <f t="shared" si="28"/>
        <v>0</v>
      </c>
      <c r="T62" s="223" t="str">
        <f>IF(AND('PASTE SD download Sheet'!T61=""),"",'PASTE SD download Sheet'!T61)</f>
        <v/>
      </c>
      <c r="U62" s="223" t="str">
        <f>IF(AND('PASTE SD download Sheet'!U61=""),"",'PASTE SD download Sheet'!U61)</f>
        <v/>
      </c>
      <c r="V62" s="223" t="str">
        <f>IF(AND('PASTE SD download Sheet'!V61=""),"",'PASTE SD download Sheet'!V61)</f>
        <v/>
      </c>
      <c r="W62" s="223">
        <f t="shared" si="29"/>
        <v>0</v>
      </c>
      <c r="X62" s="223" t="str">
        <f>IF(AND('PASTE SD download Sheet'!X61=""),"",'PASTE SD download Sheet'!X61)</f>
        <v/>
      </c>
      <c r="Y62" s="223" t="str">
        <f t="shared" si="30"/>
        <v/>
      </c>
      <c r="Z62" s="223">
        <f t="shared" si="31"/>
        <v>0</v>
      </c>
      <c r="AA62" s="224"/>
      <c r="AB62" s="223" t="str">
        <f t="shared" si="32"/>
        <v/>
      </c>
      <c r="AC62" s="223">
        <f t="shared" si="33"/>
        <v>0</v>
      </c>
      <c r="AD62" s="237"/>
      <c r="AE62" s="237" t="str">
        <f t="shared" si="34"/>
        <v/>
      </c>
      <c r="AF62" s="225" t="str">
        <f>IF(AND('PASTE SD download Sheet'!AD61=""),"",'PASTE SD download Sheet'!AD61)</f>
        <v/>
      </c>
      <c r="AG62" s="225" t="str">
        <f>IF(AND('PASTE SD download Sheet'!AE61=""),"",'PASTE SD download Sheet'!AE61)</f>
        <v/>
      </c>
      <c r="AH62" s="225" t="str">
        <f>IF(AND('PASTE SD download Sheet'!AF61=""),"",'PASTE SD download Sheet'!AF61)</f>
        <v/>
      </c>
      <c r="AI62" s="225">
        <f t="shared" si="35"/>
        <v>0</v>
      </c>
      <c r="AJ62" s="225" t="str">
        <f>IF(AND('PASTE SD download Sheet'!AH61=""),"",'PASTE SD download Sheet'!AH61)</f>
        <v/>
      </c>
      <c r="AK62" s="225" t="str">
        <f t="shared" si="36"/>
        <v/>
      </c>
      <c r="AL62" s="225">
        <f t="shared" si="37"/>
        <v>0</v>
      </c>
      <c r="AM62" s="224"/>
      <c r="AN62" s="225" t="str">
        <f t="shared" si="38"/>
        <v/>
      </c>
      <c r="AO62" s="225">
        <f t="shared" si="39"/>
        <v>0</v>
      </c>
      <c r="AP62" s="226" t="str">
        <f>IF(AND('PASTE SD download Sheet'!AN61=""),"",'PASTE SD download Sheet'!AN61)</f>
        <v/>
      </c>
      <c r="AQ62" s="226" t="str">
        <f>IF(AND('PASTE SD download Sheet'!AO61=""),"",'PASTE SD download Sheet'!AO61)</f>
        <v/>
      </c>
      <c r="AR62" s="226" t="str">
        <f>IF(AND('PASTE SD download Sheet'!AP61=""),"",'PASTE SD download Sheet'!AP61)</f>
        <v/>
      </c>
      <c r="AS62" s="226">
        <f t="shared" si="40"/>
        <v>0</v>
      </c>
      <c r="AT62" s="226" t="str">
        <f>IF(AND('PASTE SD download Sheet'!AR61=""),"",'PASTE SD download Sheet'!AR61)</f>
        <v/>
      </c>
      <c r="AU62" s="226" t="str">
        <f t="shared" si="41"/>
        <v/>
      </c>
      <c r="AV62" s="226">
        <f t="shared" si="42"/>
        <v>0</v>
      </c>
      <c r="AW62" s="224"/>
      <c r="AX62" s="226" t="str">
        <f t="shared" si="43"/>
        <v/>
      </c>
      <c r="AY62" s="226">
        <f t="shared" si="44"/>
        <v>0</v>
      </c>
      <c r="AZ62" s="227" t="str">
        <f>IF(AND('PASTE SD download Sheet'!AX61=""),"",'PASTE SD download Sheet'!AX61)</f>
        <v/>
      </c>
      <c r="BA62" s="227" t="str">
        <f>IF(AND('PASTE SD download Sheet'!AY61=""),"",'PASTE SD download Sheet'!AY61)</f>
        <v/>
      </c>
      <c r="BB62" s="227" t="str">
        <f>IF(AND('PASTE SD download Sheet'!AZ61=""),"",'PASTE SD download Sheet'!AZ61)</f>
        <v/>
      </c>
      <c r="BC62" s="227">
        <f t="shared" si="45"/>
        <v>0</v>
      </c>
      <c r="BD62" s="227" t="str">
        <f>IF(AND('PASTE SD download Sheet'!BB61=""),"",'PASTE SD download Sheet'!BB61)</f>
        <v/>
      </c>
      <c r="BE62" s="227" t="str">
        <f t="shared" si="46"/>
        <v/>
      </c>
      <c r="BF62" s="227">
        <f t="shared" si="47"/>
        <v>0</v>
      </c>
      <c r="BG62" s="224"/>
      <c r="BH62" s="227" t="str">
        <f t="shared" si="48"/>
        <v/>
      </c>
      <c r="BI62" s="227">
        <f t="shared" si="49"/>
        <v>0</v>
      </c>
      <c r="BJ62" s="257"/>
      <c r="BK62" s="257"/>
      <c r="BL62" s="257"/>
      <c r="BM62" s="257"/>
      <c r="BN62" s="228" t="str">
        <f>IF(AND('PASTE SD download Sheet'!BH61=""),"",'PASTE SD download Sheet'!BH61)</f>
        <v/>
      </c>
      <c r="BO62" s="228" t="str">
        <f>IF(AND('PASTE SD download Sheet'!BI61=""),"",'PASTE SD download Sheet'!BI61)</f>
        <v/>
      </c>
      <c r="BP62" s="228" t="str">
        <f>IF(AND('PASTE SD download Sheet'!BJ61=""),"",'PASTE SD download Sheet'!BJ61)</f>
        <v/>
      </c>
      <c r="BQ62" s="228">
        <f t="shared" si="50"/>
        <v>0</v>
      </c>
      <c r="BR62" s="228" t="str">
        <f>IF(AND('PASTE SD download Sheet'!BL61=""),"",'PASTE SD download Sheet'!BL61)</f>
        <v/>
      </c>
      <c r="BS62" s="228" t="str">
        <f t="shared" si="51"/>
        <v/>
      </c>
      <c r="BT62" s="228">
        <f t="shared" si="52"/>
        <v>0</v>
      </c>
      <c r="BU62" s="224"/>
      <c r="BV62" s="228" t="str">
        <f t="shared" si="53"/>
        <v/>
      </c>
      <c r="BW62" s="228">
        <f t="shared" si="54"/>
        <v>0</v>
      </c>
      <c r="BX62" s="5">
        <f t="shared" si="23"/>
        <v>0</v>
      </c>
      <c r="BY62" s="206"/>
      <c r="BZ62" s="206"/>
      <c r="CA62" s="206"/>
      <c r="CB62" s="206"/>
      <c r="CC62" s="206"/>
      <c r="CD62" s="206"/>
      <c r="CE62" s="206"/>
      <c r="CF62" s="206"/>
      <c r="CG62" s="206"/>
      <c r="CH62" s="206"/>
      <c r="CI62" s="206"/>
      <c r="CJ62" s="206"/>
      <c r="CK62" s="206"/>
      <c r="CL62" s="206"/>
      <c r="CM62" s="206"/>
      <c r="CN62" s="206"/>
      <c r="CO62" s="206"/>
      <c r="CP62" s="205"/>
      <c r="CQ62" s="204"/>
    </row>
    <row r="63" spans="1:95" ht="17.25">
      <c r="A63" s="219" t="str">
        <f>IF(AND('PASTE SD download Sheet'!A62=""),"",'PASTE SD download Sheet'!A62)</f>
        <v/>
      </c>
      <c r="B63" s="219" t="str">
        <f>IF(AND('PASTE SD download Sheet'!B62=""),"",'PASTE SD download Sheet'!B62)</f>
        <v/>
      </c>
      <c r="C63" s="219" t="str">
        <f>IF(AND('PASTE SD download Sheet'!C62=""),"",'PASTE SD download Sheet'!C62)</f>
        <v/>
      </c>
      <c r="D63" s="220" t="str">
        <f>IF(AND('PASTE SD download Sheet'!D62=""),"",VALUE('PASTE SD download Sheet'!D62))</f>
        <v/>
      </c>
      <c r="E63" s="219" t="str">
        <f>IF(AND('PASTE SD download Sheet'!E62=""),"",'PASTE SD download Sheet'!E62)</f>
        <v/>
      </c>
      <c r="F63" s="234" t="str">
        <f>IF(AND('PASTE SD download Sheet'!F62=""),"",'PASTE SD download Sheet'!F62)</f>
        <v/>
      </c>
      <c r="G63" s="233" t="str">
        <f>IF(AND('PASTE SD download Sheet'!G62=""),"",UPPER('PASTE SD download Sheet'!G62))</f>
        <v/>
      </c>
      <c r="H63" s="233" t="str">
        <f>IF(AND('PASTE SD download Sheet'!H62=""),"",UPPER('PASTE SD download Sheet'!H62))</f>
        <v/>
      </c>
      <c r="I63" s="233" t="str">
        <f>IF(AND('PASTE SD download Sheet'!I62=""),"",UPPER('PASTE SD download Sheet'!I62))</f>
        <v/>
      </c>
      <c r="J63" s="221" t="str">
        <f>IF(AND('PASTE SD download Sheet'!J62=""),"",'PASTE SD download Sheet'!J62)</f>
        <v/>
      </c>
      <c r="K63" s="221" t="str">
        <f>IF(AND('PASTE SD download Sheet'!K62=""),"",'PASTE SD download Sheet'!K62)</f>
        <v/>
      </c>
      <c r="L63" s="221" t="str">
        <f>IF(AND('PASTE SD download Sheet'!L62=""),"",'PASTE SD download Sheet'!L62)</f>
        <v/>
      </c>
      <c r="M63" s="221">
        <f t="shared" si="24"/>
        <v>0</v>
      </c>
      <c r="N63" s="221" t="str">
        <f>IF(AND('PASTE SD download Sheet'!N62=""),"",'PASTE SD download Sheet'!N62)</f>
        <v/>
      </c>
      <c r="O63" s="221" t="str">
        <f t="shared" si="25"/>
        <v/>
      </c>
      <c r="P63" s="221">
        <f t="shared" si="26"/>
        <v>0</v>
      </c>
      <c r="Q63" s="222"/>
      <c r="R63" s="221" t="str">
        <f t="shared" si="55"/>
        <v/>
      </c>
      <c r="S63" s="221">
        <f t="shared" si="28"/>
        <v>0</v>
      </c>
      <c r="T63" s="223" t="str">
        <f>IF(AND('PASTE SD download Sheet'!T62=""),"",'PASTE SD download Sheet'!T62)</f>
        <v/>
      </c>
      <c r="U63" s="223" t="str">
        <f>IF(AND('PASTE SD download Sheet'!U62=""),"",'PASTE SD download Sheet'!U62)</f>
        <v/>
      </c>
      <c r="V63" s="223" t="str">
        <f>IF(AND('PASTE SD download Sheet'!V62=""),"",'PASTE SD download Sheet'!V62)</f>
        <v/>
      </c>
      <c r="W63" s="223">
        <f t="shared" si="29"/>
        <v>0</v>
      </c>
      <c r="X63" s="223" t="str">
        <f>IF(AND('PASTE SD download Sheet'!X62=""),"",'PASTE SD download Sheet'!X62)</f>
        <v/>
      </c>
      <c r="Y63" s="223" t="str">
        <f t="shared" si="30"/>
        <v/>
      </c>
      <c r="Z63" s="223">
        <f t="shared" si="31"/>
        <v>0</v>
      </c>
      <c r="AA63" s="224"/>
      <c r="AB63" s="223" t="str">
        <f t="shared" si="32"/>
        <v/>
      </c>
      <c r="AC63" s="223">
        <f t="shared" si="33"/>
        <v>0</v>
      </c>
      <c r="AD63" s="237"/>
      <c r="AE63" s="237" t="str">
        <f t="shared" si="34"/>
        <v/>
      </c>
      <c r="AF63" s="225" t="str">
        <f>IF(AND('PASTE SD download Sheet'!AD62=""),"",'PASTE SD download Sheet'!AD62)</f>
        <v/>
      </c>
      <c r="AG63" s="225" t="str">
        <f>IF(AND('PASTE SD download Sheet'!AE62=""),"",'PASTE SD download Sheet'!AE62)</f>
        <v/>
      </c>
      <c r="AH63" s="225" t="str">
        <f>IF(AND('PASTE SD download Sheet'!AF62=""),"",'PASTE SD download Sheet'!AF62)</f>
        <v/>
      </c>
      <c r="AI63" s="225">
        <f t="shared" si="35"/>
        <v>0</v>
      </c>
      <c r="AJ63" s="225" t="str">
        <f>IF(AND('PASTE SD download Sheet'!AH62=""),"",'PASTE SD download Sheet'!AH62)</f>
        <v/>
      </c>
      <c r="AK63" s="225" t="str">
        <f t="shared" si="36"/>
        <v/>
      </c>
      <c r="AL63" s="225">
        <f t="shared" si="37"/>
        <v>0</v>
      </c>
      <c r="AM63" s="224"/>
      <c r="AN63" s="225" t="str">
        <f t="shared" si="38"/>
        <v/>
      </c>
      <c r="AO63" s="225">
        <f t="shared" si="39"/>
        <v>0</v>
      </c>
      <c r="AP63" s="226" t="str">
        <f>IF(AND('PASTE SD download Sheet'!AN62=""),"",'PASTE SD download Sheet'!AN62)</f>
        <v/>
      </c>
      <c r="AQ63" s="226" t="str">
        <f>IF(AND('PASTE SD download Sheet'!AO62=""),"",'PASTE SD download Sheet'!AO62)</f>
        <v/>
      </c>
      <c r="AR63" s="226" t="str">
        <f>IF(AND('PASTE SD download Sheet'!AP62=""),"",'PASTE SD download Sheet'!AP62)</f>
        <v/>
      </c>
      <c r="AS63" s="226">
        <f t="shared" si="40"/>
        <v>0</v>
      </c>
      <c r="AT63" s="226" t="str">
        <f>IF(AND('PASTE SD download Sheet'!AR62=""),"",'PASTE SD download Sheet'!AR62)</f>
        <v/>
      </c>
      <c r="AU63" s="226" t="str">
        <f t="shared" si="41"/>
        <v/>
      </c>
      <c r="AV63" s="226">
        <f t="shared" si="42"/>
        <v>0</v>
      </c>
      <c r="AW63" s="224"/>
      <c r="AX63" s="226" t="str">
        <f t="shared" si="43"/>
        <v/>
      </c>
      <c r="AY63" s="226">
        <f t="shared" si="44"/>
        <v>0</v>
      </c>
      <c r="AZ63" s="227" t="str">
        <f>IF(AND('PASTE SD download Sheet'!AX62=""),"",'PASTE SD download Sheet'!AX62)</f>
        <v/>
      </c>
      <c r="BA63" s="227" t="str">
        <f>IF(AND('PASTE SD download Sheet'!AY62=""),"",'PASTE SD download Sheet'!AY62)</f>
        <v/>
      </c>
      <c r="BB63" s="227" t="str">
        <f>IF(AND('PASTE SD download Sheet'!AZ62=""),"",'PASTE SD download Sheet'!AZ62)</f>
        <v/>
      </c>
      <c r="BC63" s="227">
        <f t="shared" si="45"/>
        <v>0</v>
      </c>
      <c r="BD63" s="227" t="str">
        <f>IF(AND('PASTE SD download Sheet'!BB62=""),"",'PASTE SD download Sheet'!BB62)</f>
        <v/>
      </c>
      <c r="BE63" s="227" t="str">
        <f t="shared" si="46"/>
        <v/>
      </c>
      <c r="BF63" s="227">
        <f t="shared" si="47"/>
        <v>0</v>
      </c>
      <c r="BG63" s="224"/>
      <c r="BH63" s="227" t="str">
        <f t="shared" si="48"/>
        <v/>
      </c>
      <c r="BI63" s="227">
        <f t="shared" si="49"/>
        <v>0</v>
      </c>
      <c r="BJ63" s="257"/>
      <c r="BK63" s="257"/>
      <c r="BL63" s="257"/>
      <c r="BM63" s="257"/>
      <c r="BN63" s="228" t="str">
        <f>IF(AND('PASTE SD download Sheet'!BH62=""),"",'PASTE SD download Sheet'!BH62)</f>
        <v/>
      </c>
      <c r="BO63" s="228" t="str">
        <f>IF(AND('PASTE SD download Sheet'!BI62=""),"",'PASTE SD download Sheet'!BI62)</f>
        <v/>
      </c>
      <c r="BP63" s="228" t="str">
        <f>IF(AND('PASTE SD download Sheet'!BJ62=""),"",'PASTE SD download Sheet'!BJ62)</f>
        <v/>
      </c>
      <c r="BQ63" s="228">
        <f t="shared" si="50"/>
        <v>0</v>
      </c>
      <c r="BR63" s="228" t="str">
        <f>IF(AND('PASTE SD download Sheet'!BL62=""),"",'PASTE SD download Sheet'!BL62)</f>
        <v/>
      </c>
      <c r="BS63" s="228" t="str">
        <f t="shared" si="51"/>
        <v/>
      </c>
      <c r="BT63" s="228">
        <f t="shared" si="52"/>
        <v>0</v>
      </c>
      <c r="BU63" s="224"/>
      <c r="BV63" s="228" t="str">
        <f t="shared" si="53"/>
        <v/>
      </c>
      <c r="BW63" s="228">
        <f t="shared" si="54"/>
        <v>0</v>
      </c>
      <c r="BX63" s="5">
        <f t="shared" si="23"/>
        <v>0</v>
      </c>
      <c r="BY63" s="206"/>
      <c r="BZ63" s="206"/>
      <c r="CA63" s="206"/>
      <c r="CB63" s="206"/>
      <c r="CC63" s="206"/>
      <c r="CD63" s="206"/>
      <c r="CE63" s="206"/>
      <c r="CF63" s="206"/>
      <c r="CG63" s="206"/>
      <c r="CH63" s="206"/>
      <c r="CI63" s="206"/>
      <c r="CJ63" s="206"/>
      <c r="CK63" s="206"/>
      <c r="CL63" s="206"/>
      <c r="CM63" s="206"/>
      <c r="CN63" s="206"/>
      <c r="CO63" s="206"/>
      <c r="CP63" s="205"/>
      <c r="CQ63" s="204"/>
    </row>
    <row r="64" spans="1:95" ht="17.25">
      <c r="A64" s="219" t="str">
        <f>IF(AND('PASTE SD download Sheet'!A63=""),"",'PASTE SD download Sheet'!A63)</f>
        <v/>
      </c>
      <c r="B64" s="219" t="str">
        <f>IF(AND('PASTE SD download Sheet'!B63=""),"",'PASTE SD download Sheet'!B63)</f>
        <v/>
      </c>
      <c r="C64" s="219" t="str">
        <f>IF(AND('PASTE SD download Sheet'!C63=""),"",'PASTE SD download Sheet'!C63)</f>
        <v/>
      </c>
      <c r="D64" s="220" t="str">
        <f>IF(AND('PASTE SD download Sheet'!D63=""),"",VALUE('PASTE SD download Sheet'!D63))</f>
        <v/>
      </c>
      <c r="E64" s="219" t="str">
        <f>IF(AND('PASTE SD download Sheet'!E63=""),"",'PASTE SD download Sheet'!E63)</f>
        <v/>
      </c>
      <c r="F64" s="234" t="str">
        <f>IF(AND('PASTE SD download Sheet'!F63=""),"",'PASTE SD download Sheet'!F63)</f>
        <v/>
      </c>
      <c r="G64" s="233" t="str">
        <f>IF(AND('PASTE SD download Sheet'!G63=""),"",UPPER('PASTE SD download Sheet'!G63))</f>
        <v/>
      </c>
      <c r="H64" s="233" t="str">
        <f>IF(AND('PASTE SD download Sheet'!H63=""),"",UPPER('PASTE SD download Sheet'!H63))</f>
        <v/>
      </c>
      <c r="I64" s="233" t="str">
        <f>IF(AND('PASTE SD download Sheet'!I63=""),"",UPPER('PASTE SD download Sheet'!I63))</f>
        <v/>
      </c>
      <c r="J64" s="221" t="str">
        <f>IF(AND('PASTE SD download Sheet'!J63=""),"",'PASTE SD download Sheet'!J63)</f>
        <v/>
      </c>
      <c r="K64" s="221" t="str">
        <f>IF(AND('PASTE SD download Sheet'!K63=""),"",'PASTE SD download Sheet'!K63)</f>
        <v/>
      </c>
      <c r="L64" s="221" t="str">
        <f>IF(AND('PASTE SD download Sheet'!L63=""),"",'PASTE SD download Sheet'!L63)</f>
        <v/>
      </c>
      <c r="M64" s="221">
        <f t="shared" si="24"/>
        <v>0</v>
      </c>
      <c r="N64" s="221" t="str">
        <f>IF(AND('PASTE SD download Sheet'!N63=""),"",'PASTE SD download Sheet'!N63)</f>
        <v/>
      </c>
      <c r="O64" s="221" t="str">
        <f t="shared" si="25"/>
        <v/>
      </c>
      <c r="P64" s="221">
        <f t="shared" si="26"/>
        <v>0</v>
      </c>
      <c r="Q64" s="222"/>
      <c r="R64" s="221" t="str">
        <f t="shared" si="55"/>
        <v/>
      </c>
      <c r="S64" s="221">
        <f t="shared" si="28"/>
        <v>0</v>
      </c>
      <c r="T64" s="223" t="str">
        <f>IF(AND('PASTE SD download Sheet'!T63=""),"",'PASTE SD download Sheet'!T63)</f>
        <v/>
      </c>
      <c r="U64" s="223" t="str">
        <f>IF(AND('PASTE SD download Sheet'!U63=""),"",'PASTE SD download Sheet'!U63)</f>
        <v/>
      </c>
      <c r="V64" s="223" t="str">
        <f>IF(AND('PASTE SD download Sheet'!V63=""),"",'PASTE SD download Sheet'!V63)</f>
        <v/>
      </c>
      <c r="W64" s="223">
        <f t="shared" si="29"/>
        <v>0</v>
      </c>
      <c r="X64" s="223" t="str">
        <f>IF(AND('PASTE SD download Sheet'!X63=""),"",'PASTE SD download Sheet'!X63)</f>
        <v/>
      </c>
      <c r="Y64" s="223" t="str">
        <f t="shared" si="30"/>
        <v/>
      </c>
      <c r="Z64" s="223">
        <f t="shared" si="31"/>
        <v>0</v>
      </c>
      <c r="AA64" s="224"/>
      <c r="AB64" s="223" t="str">
        <f t="shared" si="32"/>
        <v/>
      </c>
      <c r="AC64" s="223">
        <f t="shared" si="33"/>
        <v>0</v>
      </c>
      <c r="AD64" s="237"/>
      <c r="AE64" s="237" t="str">
        <f t="shared" si="34"/>
        <v/>
      </c>
      <c r="AF64" s="225" t="str">
        <f>IF(AND('PASTE SD download Sheet'!AD63=""),"",'PASTE SD download Sheet'!AD63)</f>
        <v/>
      </c>
      <c r="AG64" s="225" t="str">
        <f>IF(AND('PASTE SD download Sheet'!AE63=""),"",'PASTE SD download Sheet'!AE63)</f>
        <v/>
      </c>
      <c r="AH64" s="225" t="str">
        <f>IF(AND('PASTE SD download Sheet'!AF63=""),"",'PASTE SD download Sheet'!AF63)</f>
        <v/>
      </c>
      <c r="AI64" s="225">
        <f t="shared" si="35"/>
        <v>0</v>
      </c>
      <c r="AJ64" s="225" t="str">
        <f>IF(AND('PASTE SD download Sheet'!AH63=""),"",'PASTE SD download Sheet'!AH63)</f>
        <v/>
      </c>
      <c r="AK64" s="225" t="str">
        <f t="shared" si="36"/>
        <v/>
      </c>
      <c r="AL64" s="225">
        <f t="shared" si="37"/>
        <v>0</v>
      </c>
      <c r="AM64" s="224"/>
      <c r="AN64" s="225" t="str">
        <f t="shared" si="38"/>
        <v/>
      </c>
      <c r="AO64" s="225">
        <f t="shared" si="39"/>
        <v>0</v>
      </c>
      <c r="AP64" s="226" t="str">
        <f>IF(AND('PASTE SD download Sheet'!AN63=""),"",'PASTE SD download Sheet'!AN63)</f>
        <v/>
      </c>
      <c r="AQ64" s="226" t="str">
        <f>IF(AND('PASTE SD download Sheet'!AO63=""),"",'PASTE SD download Sheet'!AO63)</f>
        <v/>
      </c>
      <c r="AR64" s="226" t="str">
        <f>IF(AND('PASTE SD download Sheet'!AP63=""),"",'PASTE SD download Sheet'!AP63)</f>
        <v/>
      </c>
      <c r="AS64" s="226">
        <f t="shared" si="40"/>
        <v>0</v>
      </c>
      <c r="AT64" s="226" t="str">
        <f>IF(AND('PASTE SD download Sheet'!AR63=""),"",'PASTE SD download Sheet'!AR63)</f>
        <v/>
      </c>
      <c r="AU64" s="226" t="str">
        <f t="shared" si="41"/>
        <v/>
      </c>
      <c r="AV64" s="226">
        <f t="shared" si="42"/>
        <v>0</v>
      </c>
      <c r="AW64" s="224"/>
      <c r="AX64" s="226" t="str">
        <f t="shared" si="43"/>
        <v/>
      </c>
      <c r="AY64" s="226">
        <f t="shared" si="44"/>
        <v>0</v>
      </c>
      <c r="AZ64" s="227" t="str">
        <f>IF(AND('PASTE SD download Sheet'!AX63=""),"",'PASTE SD download Sheet'!AX63)</f>
        <v/>
      </c>
      <c r="BA64" s="227" t="str">
        <f>IF(AND('PASTE SD download Sheet'!AY63=""),"",'PASTE SD download Sheet'!AY63)</f>
        <v/>
      </c>
      <c r="BB64" s="227" t="str">
        <f>IF(AND('PASTE SD download Sheet'!AZ63=""),"",'PASTE SD download Sheet'!AZ63)</f>
        <v/>
      </c>
      <c r="BC64" s="227">
        <f t="shared" si="45"/>
        <v>0</v>
      </c>
      <c r="BD64" s="227" t="str">
        <f>IF(AND('PASTE SD download Sheet'!BB63=""),"",'PASTE SD download Sheet'!BB63)</f>
        <v/>
      </c>
      <c r="BE64" s="227" t="str">
        <f t="shared" si="46"/>
        <v/>
      </c>
      <c r="BF64" s="227">
        <f t="shared" si="47"/>
        <v>0</v>
      </c>
      <c r="BG64" s="224"/>
      <c r="BH64" s="227" t="str">
        <f t="shared" si="48"/>
        <v/>
      </c>
      <c r="BI64" s="227">
        <f t="shared" si="49"/>
        <v>0</v>
      </c>
      <c r="BJ64" s="257"/>
      <c r="BK64" s="257"/>
      <c r="BL64" s="257"/>
      <c r="BM64" s="257"/>
      <c r="BN64" s="228" t="str">
        <f>IF(AND('PASTE SD download Sheet'!BH63=""),"",'PASTE SD download Sheet'!BH63)</f>
        <v/>
      </c>
      <c r="BO64" s="228" t="str">
        <f>IF(AND('PASTE SD download Sheet'!BI63=""),"",'PASTE SD download Sheet'!BI63)</f>
        <v/>
      </c>
      <c r="BP64" s="228" t="str">
        <f>IF(AND('PASTE SD download Sheet'!BJ63=""),"",'PASTE SD download Sheet'!BJ63)</f>
        <v/>
      </c>
      <c r="BQ64" s="228">
        <f t="shared" si="50"/>
        <v>0</v>
      </c>
      <c r="BR64" s="228" t="str">
        <f>IF(AND('PASTE SD download Sheet'!BL63=""),"",'PASTE SD download Sheet'!BL63)</f>
        <v/>
      </c>
      <c r="BS64" s="228" t="str">
        <f t="shared" si="51"/>
        <v/>
      </c>
      <c r="BT64" s="228">
        <f t="shared" si="52"/>
        <v>0</v>
      </c>
      <c r="BU64" s="224"/>
      <c r="BV64" s="228" t="str">
        <f t="shared" si="53"/>
        <v/>
      </c>
      <c r="BW64" s="228">
        <f t="shared" si="54"/>
        <v>0</v>
      </c>
      <c r="BX64" s="5">
        <f t="shared" si="23"/>
        <v>0</v>
      </c>
      <c r="BY64" s="206"/>
      <c r="BZ64" s="206"/>
      <c r="CA64" s="206"/>
      <c r="CB64" s="206"/>
      <c r="CC64" s="206"/>
      <c r="CD64" s="206"/>
      <c r="CE64" s="206"/>
      <c r="CF64" s="206"/>
      <c r="CG64" s="206"/>
      <c r="CH64" s="206"/>
      <c r="CI64" s="206"/>
      <c r="CJ64" s="206"/>
      <c r="CK64" s="206"/>
      <c r="CL64" s="206"/>
      <c r="CM64" s="206"/>
      <c r="CN64" s="206"/>
      <c r="CO64" s="206"/>
      <c r="CP64" s="205"/>
      <c r="CQ64" s="204"/>
    </row>
    <row r="65" spans="1:95" ht="17.25">
      <c r="A65" s="219" t="str">
        <f>IF(AND('PASTE SD download Sheet'!A64=""),"",'PASTE SD download Sheet'!A64)</f>
        <v/>
      </c>
      <c r="B65" s="219" t="str">
        <f>IF(AND('PASTE SD download Sheet'!B64=""),"",'PASTE SD download Sheet'!B64)</f>
        <v/>
      </c>
      <c r="C65" s="219" t="str">
        <f>IF(AND('PASTE SD download Sheet'!C64=""),"",'PASTE SD download Sheet'!C64)</f>
        <v/>
      </c>
      <c r="D65" s="220" t="str">
        <f>IF(AND('PASTE SD download Sheet'!D64=""),"",VALUE('PASTE SD download Sheet'!D64))</f>
        <v/>
      </c>
      <c r="E65" s="219" t="str">
        <f>IF(AND('PASTE SD download Sheet'!E64=""),"",'PASTE SD download Sheet'!E64)</f>
        <v/>
      </c>
      <c r="F65" s="234" t="str">
        <f>IF(AND('PASTE SD download Sheet'!F64=""),"",'PASTE SD download Sheet'!F64)</f>
        <v/>
      </c>
      <c r="G65" s="233" t="str">
        <f>IF(AND('PASTE SD download Sheet'!G64=""),"",UPPER('PASTE SD download Sheet'!G64))</f>
        <v/>
      </c>
      <c r="H65" s="233" t="str">
        <f>IF(AND('PASTE SD download Sheet'!H64=""),"",UPPER('PASTE SD download Sheet'!H64))</f>
        <v/>
      </c>
      <c r="I65" s="233" t="str">
        <f>IF(AND('PASTE SD download Sheet'!I64=""),"",UPPER('PASTE SD download Sheet'!I64))</f>
        <v/>
      </c>
      <c r="J65" s="221" t="str">
        <f>IF(AND('PASTE SD download Sheet'!J64=""),"",'PASTE SD download Sheet'!J64)</f>
        <v/>
      </c>
      <c r="K65" s="221" t="str">
        <f>IF(AND('PASTE SD download Sheet'!K64=""),"",'PASTE SD download Sheet'!K64)</f>
        <v/>
      </c>
      <c r="L65" s="221" t="str">
        <f>IF(AND('PASTE SD download Sheet'!L64=""),"",'PASTE SD download Sheet'!L64)</f>
        <v/>
      </c>
      <c r="M65" s="221">
        <f t="shared" si="24"/>
        <v>0</v>
      </c>
      <c r="N65" s="221" t="str">
        <f>IF(AND('PASTE SD download Sheet'!N64=""),"",'PASTE SD download Sheet'!N64)</f>
        <v/>
      </c>
      <c r="O65" s="221" t="str">
        <f t="shared" si="25"/>
        <v/>
      </c>
      <c r="P65" s="221">
        <f t="shared" si="26"/>
        <v>0</v>
      </c>
      <c r="Q65" s="222"/>
      <c r="R65" s="221" t="str">
        <f t="shared" si="55"/>
        <v/>
      </c>
      <c r="S65" s="221">
        <f t="shared" si="28"/>
        <v>0</v>
      </c>
      <c r="T65" s="223" t="str">
        <f>IF(AND('PASTE SD download Sheet'!T64=""),"",'PASTE SD download Sheet'!T64)</f>
        <v/>
      </c>
      <c r="U65" s="223" t="str">
        <f>IF(AND('PASTE SD download Sheet'!U64=""),"",'PASTE SD download Sheet'!U64)</f>
        <v/>
      </c>
      <c r="V65" s="223" t="str">
        <f>IF(AND('PASTE SD download Sheet'!V64=""),"",'PASTE SD download Sheet'!V64)</f>
        <v/>
      </c>
      <c r="W65" s="223">
        <f t="shared" si="29"/>
        <v>0</v>
      </c>
      <c r="X65" s="223" t="str">
        <f>IF(AND('PASTE SD download Sheet'!X64=""),"",'PASTE SD download Sheet'!X64)</f>
        <v/>
      </c>
      <c r="Y65" s="223" t="str">
        <f t="shared" si="30"/>
        <v/>
      </c>
      <c r="Z65" s="223">
        <f t="shared" si="31"/>
        <v>0</v>
      </c>
      <c r="AA65" s="224"/>
      <c r="AB65" s="223" t="str">
        <f t="shared" si="32"/>
        <v/>
      </c>
      <c r="AC65" s="223">
        <f t="shared" si="33"/>
        <v>0</v>
      </c>
      <c r="AD65" s="237"/>
      <c r="AE65" s="237" t="str">
        <f t="shared" si="34"/>
        <v/>
      </c>
      <c r="AF65" s="225" t="str">
        <f>IF(AND('PASTE SD download Sheet'!AD64=""),"",'PASTE SD download Sheet'!AD64)</f>
        <v/>
      </c>
      <c r="AG65" s="225" t="str">
        <f>IF(AND('PASTE SD download Sheet'!AE64=""),"",'PASTE SD download Sheet'!AE64)</f>
        <v/>
      </c>
      <c r="AH65" s="225" t="str">
        <f>IF(AND('PASTE SD download Sheet'!AF64=""),"",'PASTE SD download Sheet'!AF64)</f>
        <v/>
      </c>
      <c r="AI65" s="225">
        <f t="shared" si="35"/>
        <v>0</v>
      </c>
      <c r="AJ65" s="225" t="str">
        <f>IF(AND('PASTE SD download Sheet'!AH64=""),"",'PASTE SD download Sheet'!AH64)</f>
        <v/>
      </c>
      <c r="AK65" s="225" t="str">
        <f t="shared" si="36"/>
        <v/>
      </c>
      <c r="AL65" s="225">
        <f t="shared" si="37"/>
        <v>0</v>
      </c>
      <c r="AM65" s="224"/>
      <c r="AN65" s="225" t="str">
        <f t="shared" si="38"/>
        <v/>
      </c>
      <c r="AO65" s="225">
        <f t="shared" si="39"/>
        <v>0</v>
      </c>
      <c r="AP65" s="226" t="str">
        <f>IF(AND('PASTE SD download Sheet'!AN64=""),"",'PASTE SD download Sheet'!AN64)</f>
        <v/>
      </c>
      <c r="AQ65" s="226" t="str">
        <f>IF(AND('PASTE SD download Sheet'!AO64=""),"",'PASTE SD download Sheet'!AO64)</f>
        <v/>
      </c>
      <c r="AR65" s="226" t="str">
        <f>IF(AND('PASTE SD download Sheet'!AP64=""),"",'PASTE SD download Sheet'!AP64)</f>
        <v/>
      </c>
      <c r="AS65" s="226">
        <f t="shared" si="40"/>
        <v>0</v>
      </c>
      <c r="AT65" s="226" t="str">
        <f>IF(AND('PASTE SD download Sheet'!AR64=""),"",'PASTE SD download Sheet'!AR64)</f>
        <v/>
      </c>
      <c r="AU65" s="226" t="str">
        <f t="shared" si="41"/>
        <v/>
      </c>
      <c r="AV65" s="226">
        <f t="shared" si="42"/>
        <v>0</v>
      </c>
      <c r="AW65" s="224"/>
      <c r="AX65" s="226" t="str">
        <f t="shared" si="43"/>
        <v/>
      </c>
      <c r="AY65" s="226">
        <f t="shared" si="44"/>
        <v>0</v>
      </c>
      <c r="AZ65" s="227" t="str">
        <f>IF(AND('PASTE SD download Sheet'!AX64=""),"",'PASTE SD download Sheet'!AX64)</f>
        <v/>
      </c>
      <c r="BA65" s="227" t="str">
        <f>IF(AND('PASTE SD download Sheet'!AY64=""),"",'PASTE SD download Sheet'!AY64)</f>
        <v/>
      </c>
      <c r="BB65" s="227" t="str">
        <f>IF(AND('PASTE SD download Sheet'!AZ64=""),"",'PASTE SD download Sheet'!AZ64)</f>
        <v/>
      </c>
      <c r="BC65" s="227">
        <f t="shared" si="45"/>
        <v>0</v>
      </c>
      <c r="BD65" s="227" t="str">
        <f>IF(AND('PASTE SD download Sheet'!BB64=""),"",'PASTE SD download Sheet'!BB64)</f>
        <v/>
      </c>
      <c r="BE65" s="227" t="str">
        <f t="shared" si="46"/>
        <v/>
      </c>
      <c r="BF65" s="227">
        <f t="shared" si="47"/>
        <v>0</v>
      </c>
      <c r="BG65" s="224"/>
      <c r="BH65" s="227" t="str">
        <f t="shared" si="48"/>
        <v/>
      </c>
      <c r="BI65" s="227">
        <f t="shared" si="49"/>
        <v>0</v>
      </c>
      <c r="BJ65" s="257"/>
      <c r="BK65" s="257"/>
      <c r="BL65" s="257"/>
      <c r="BM65" s="257"/>
      <c r="BN65" s="228" t="str">
        <f>IF(AND('PASTE SD download Sheet'!BH64=""),"",'PASTE SD download Sheet'!BH64)</f>
        <v/>
      </c>
      <c r="BO65" s="228" t="str">
        <f>IF(AND('PASTE SD download Sheet'!BI64=""),"",'PASTE SD download Sheet'!BI64)</f>
        <v/>
      </c>
      <c r="BP65" s="228" t="str">
        <f>IF(AND('PASTE SD download Sheet'!BJ64=""),"",'PASTE SD download Sheet'!BJ64)</f>
        <v/>
      </c>
      <c r="BQ65" s="228">
        <f t="shared" si="50"/>
        <v>0</v>
      </c>
      <c r="BR65" s="228" t="str">
        <f>IF(AND('PASTE SD download Sheet'!BL64=""),"",'PASTE SD download Sheet'!BL64)</f>
        <v/>
      </c>
      <c r="BS65" s="228" t="str">
        <f t="shared" si="51"/>
        <v/>
      </c>
      <c r="BT65" s="228">
        <f t="shared" si="52"/>
        <v>0</v>
      </c>
      <c r="BU65" s="224"/>
      <c r="BV65" s="228" t="str">
        <f t="shared" si="53"/>
        <v/>
      </c>
      <c r="BW65" s="228">
        <f t="shared" si="54"/>
        <v>0</v>
      </c>
      <c r="BX65" s="5">
        <f t="shared" si="23"/>
        <v>0</v>
      </c>
      <c r="BY65" s="206"/>
      <c r="BZ65" s="206"/>
      <c r="CA65" s="206"/>
      <c r="CB65" s="206"/>
      <c r="CC65" s="206"/>
      <c r="CD65" s="206"/>
      <c r="CE65" s="206"/>
      <c r="CF65" s="206"/>
      <c r="CG65" s="206"/>
      <c r="CH65" s="206"/>
      <c r="CI65" s="206"/>
      <c r="CJ65" s="206"/>
      <c r="CK65" s="206"/>
      <c r="CL65" s="206"/>
      <c r="CM65" s="206"/>
      <c r="CN65" s="206"/>
      <c r="CO65" s="206"/>
      <c r="CP65" s="205"/>
      <c r="CQ65" s="204"/>
    </row>
    <row r="66" spans="1:95" ht="17.25">
      <c r="A66" s="219" t="str">
        <f>IF(AND('PASTE SD download Sheet'!A65=""),"",'PASTE SD download Sheet'!A65)</f>
        <v/>
      </c>
      <c r="B66" s="219" t="str">
        <f>IF(AND('PASTE SD download Sheet'!B65=""),"",'PASTE SD download Sheet'!B65)</f>
        <v/>
      </c>
      <c r="C66" s="219" t="str">
        <f>IF(AND('PASTE SD download Sheet'!C65=""),"",'PASTE SD download Sheet'!C65)</f>
        <v/>
      </c>
      <c r="D66" s="220" t="str">
        <f>IF(AND('PASTE SD download Sheet'!D65=""),"",VALUE('PASTE SD download Sheet'!D65))</f>
        <v/>
      </c>
      <c r="E66" s="219" t="str">
        <f>IF(AND('PASTE SD download Sheet'!E65=""),"",'PASTE SD download Sheet'!E65)</f>
        <v/>
      </c>
      <c r="F66" s="234" t="str">
        <f>IF(AND('PASTE SD download Sheet'!F65=""),"",'PASTE SD download Sheet'!F65)</f>
        <v/>
      </c>
      <c r="G66" s="233" t="str">
        <f>IF(AND('PASTE SD download Sheet'!G65=""),"",UPPER('PASTE SD download Sheet'!G65))</f>
        <v/>
      </c>
      <c r="H66" s="233" t="str">
        <f>IF(AND('PASTE SD download Sheet'!H65=""),"",UPPER('PASTE SD download Sheet'!H65))</f>
        <v/>
      </c>
      <c r="I66" s="233" t="str">
        <f>IF(AND('PASTE SD download Sheet'!I65=""),"",UPPER('PASTE SD download Sheet'!I65))</f>
        <v/>
      </c>
      <c r="J66" s="221" t="str">
        <f>IF(AND('PASTE SD download Sheet'!J65=""),"",'PASTE SD download Sheet'!J65)</f>
        <v/>
      </c>
      <c r="K66" s="221" t="str">
        <f>IF(AND('PASTE SD download Sheet'!K65=""),"",'PASTE SD download Sheet'!K65)</f>
        <v/>
      </c>
      <c r="L66" s="221" t="str">
        <f>IF(AND('PASTE SD download Sheet'!L65=""),"",'PASTE SD download Sheet'!L65)</f>
        <v/>
      </c>
      <c r="M66" s="221">
        <f t="shared" si="24"/>
        <v>0</v>
      </c>
      <c r="N66" s="221" t="str">
        <f>IF(AND('PASTE SD download Sheet'!N65=""),"",'PASTE SD download Sheet'!N65)</f>
        <v/>
      </c>
      <c r="O66" s="221" t="str">
        <f t="shared" si="25"/>
        <v/>
      </c>
      <c r="P66" s="221">
        <f t="shared" si="26"/>
        <v>0</v>
      </c>
      <c r="Q66" s="222"/>
      <c r="R66" s="221" t="str">
        <f t="shared" si="55"/>
        <v/>
      </c>
      <c r="S66" s="221">
        <f t="shared" si="28"/>
        <v>0</v>
      </c>
      <c r="T66" s="223" t="str">
        <f>IF(AND('PASTE SD download Sheet'!T65=""),"",'PASTE SD download Sheet'!T65)</f>
        <v/>
      </c>
      <c r="U66" s="223" t="str">
        <f>IF(AND('PASTE SD download Sheet'!U65=""),"",'PASTE SD download Sheet'!U65)</f>
        <v/>
      </c>
      <c r="V66" s="223" t="str">
        <f>IF(AND('PASTE SD download Sheet'!V65=""),"",'PASTE SD download Sheet'!V65)</f>
        <v/>
      </c>
      <c r="W66" s="223">
        <f t="shared" si="29"/>
        <v>0</v>
      </c>
      <c r="X66" s="223" t="str">
        <f>IF(AND('PASTE SD download Sheet'!X65=""),"",'PASTE SD download Sheet'!X65)</f>
        <v/>
      </c>
      <c r="Y66" s="223" t="str">
        <f t="shared" si="30"/>
        <v/>
      </c>
      <c r="Z66" s="223">
        <f t="shared" si="31"/>
        <v>0</v>
      </c>
      <c r="AA66" s="224"/>
      <c r="AB66" s="223" t="str">
        <f t="shared" si="32"/>
        <v/>
      </c>
      <c r="AC66" s="223">
        <f t="shared" si="33"/>
        <v>0</v>
      </c>
      <c r="AD66" s="237"/>
      <c r="AE66" s="237" t="str">
        <f t="shared" si="34"/>
        <v/>
      </c>
      <c r="AF66" s="225" t="str">
        <f>IF(AND('PASTE SD download Sheet'!AD65=""),"",'PASTE SD download Sheet'!AD65)</f>
        <v/>
      </c>
      <c r="AG66" s="225" t="str">
        <f>IF(AND('PASTE SD download Sheet'!AE65=""),"",'PASTE SD download Sheet'!AE65)</f>
        <v/>
      </c>
      <c r="AH66" s="225" t="str">
        <f>IF(AND('PASTE SD download Sheet'!AF65=""),"",'PASTE SD download Sheet'!AF65)</f>
        <v/>
      </c>
      <c r="AI66" s="225">
        <f t="shared" si="35"/>
        <v>0</v>
      </c>
      <c r="AJ66" s="225" t="str">
        <f>IF(AND('PASTE SD download Sheet'!AH65=""),"",'PASTE SD download Sheet'!AH65)</f>
        <v/>
      </c>
      <c r="AK66" s="225" t="str">
        <f t="shared" si="36"/>
        <v/>
      </c>
      <c r="AL66" s="225">
        <f t="shared" si="37"/>
        <v>0</v>
      </c>
      <c r="AM66" s="224"/>
      <c r="AN66" s="225" t="str">
        <f t="shared" si="38"/>
        <v/>
      </c>
      <c r="AO66" s="225">
        <f t="shared" si="39"/>
        <v>0</v>
      </c>
      <c r="AP66" s="226" t="str">
        <f>IF(AND('PASTE SD download Sheet'!AN65=""),"",'PASTE SD download Sheet'!AN65)</f>
        <v/>
      </c>
      <c r="AQ66" s="226" t="str">
        <f>IF(AND('PASTE SD download Sheet'!AO65=""),"",'PASTE SD download Sheet'!AO65)</f>
        <v/>
      </c>
      <c r="AR66" s="226" t="str">
        <f>IF(AND('PASTE SD download Sheet'!AP65=""),"",'PASTE SD download Sheet'!AP65)</f>
        <v/>
      </c>
      <c r="AS66" s="226">
        <f t="shared" si="40"/>
        <v>0</v>
      </c>
      <c r="AT66" s="226" t="str">
        <f>IF(AND('PASTE SD download Sheet'!AR65=""),"",'PASTE SD download Sheet'!AR65)</f>
        <v/>
      </c>
      <c r="AU66" s="226" t="str">
        <f t="shared" si="41"/>
        <v/>
      </c>
      <c r="AV66" s="226">
        <f t="shared" si="42"/>
        <v>0</v>
      </c>
      <c r="AW66" s="224"/>
      <c r="AX66" s="226" t="str">
        <f t="shared" si="43"/>
        <v/>
      </c>
      <c r="AY66" s="226">
        <f t="shared" si="44"/>
        <v>0</v>
      </c>
      <c r="AZ66" s="227" t="str">
        <f>IF(AND('PASTE SD download Sheet'!AX65=""),"",'PASTE SD download Sheet'!AX65)</f>
        <v/>
      </c>
      <c r="BA66" s="227" t="str">
        <f>IF(AND('PASTE SD download Sheet'!AY65=""),"",'PASTE SD download Sheet'!AY65)</f>
        <v/>
      </c>
      <c r="BB66" s="227" t="str">
        <f>IF(AND('PASTE SD download Sheet'!AZ65=""),"",'PASTE SD download Sheet'!AZ65)</f>
        <v/>
      </c>
      <c r="BC66" s="227">
        <f t="shared" si="45"/>
        <v>0</v>
      </c>
      <c r="BD66" s="227" t="str">
        <f>IF(AND('PASTE SD download Sheet'!BB65=""),"",'PASTE SD download Sheet'!BB65)</f>
        <v/>
      </c>
      <c r="BE66" s="227" t="str">
        <f t="shared" si="46"/>
        <v/>
      </c>
      <c r="BF66" s="227">
        <f t="shared" si="47"/>
        <v>0</v>
      </c>
      <c r="BG66" s="224"/>
      <c r="BH66" s="227" t="str">
        <f t="shared" si="48"/>
        <v/>
      </c>
      <c r="BI66" s="227">
        <f t="shared" si="49"/>
        <v>0</v>
      </c>
      <c r="BJ66" s="257"/>
      <c r="BK66" s="257"/>
      <c r="BL66" s="257"/>
      <c r="BM66" s="257"/>
      <c r="BN66" s="228" t="str">
        <f>IF(AND('PASTE SD download Sheet'!BH65=""),"",'PASTE SD download Sheet'!BH65)</f>
        <v/>
      </c>
      <c r="BO66" s="228" t="str">
        <f>IF(AND('PASTE SD download Sheet'!BI65=""),"",'PASTE SD download Sheet'!BI65)</f>
        <v/>
      </c>
      <c r="BP66" s="228" t="str">
        <f>IF(AND('PASTE SD download Sheet'!BJ65=""),"",'PASTE SD download Sheet'!BJ65)</f>
        <v/>
      </c>
      <c r="BQ66" s="228">
        <f t="shared" si="50"/>
        <v>0</v>
      </c>
      <c r="BR66" s="228" t="str">
        <f>IF(AND('PASTE SD download Sheet'!BL65=""),"",'PASTE SD download Sheet'!BL65)</f>
        <v/>
      </c>
      <c r="BS66" s="228" t="str">
        <f t="shared" si="51"/>
        <v/>
      </c>
      <c r="BT66" s="228">
        <f t="shared" si="52"/>
        <v>0</v>
      </c>
      <c r="BU66" s="224"/>
      <c r="BV66" s="228" t="str">
        <f t="shared" si="53"/>
        <v/>
      </c>
      <c r="BW66" s="228">
        <f t="shared" si="54"/>
        <v>0</v>
      </c>
      <c r="BX66" s="5">
        <f t="shared" si="23"/>
        <v>0</v>
      </c>
      <c r="BY66" s="206"/>
      <c r="BZ66" s="206"/>
      <c r="CA66" s="206"/>
      <c r="CB66" s="206"/>
      <c r="CC66" s="206"/>
      <c r="CD66" s="206"/>
      <c r="CE66" s="206"/>
      <c r="CF66" s="206"/>
      <c r="CG66" s="206"/>
      <c r="CH66" s="206"/>
      <c r="CI66" s="206"/>
      <c r="CJ66" s="206"/>
      <c r="CK66" s="206"/>
      <c r="CL66" s="206"/>
      <c r="CM66" s="206"/>
      <c r="CN66" s="206"/>
      <c r="CO66" s="206"/>
      <c r="CP66" s="205"/>
      <c r="CQ66" s="204"/>
    </row>
    <row r="67" spans="1:95" ht="17.25">
      <c r="A67" s="219" t="str">
        <f>IF(AND('PASTE SD download Sheet'!A66=""),"",'PASTE SD download Sheet'!A66)</f>
        <v/>
      </c>
      <c r="B67" s="219" t="str">
        <f>IF(AND('PASTE SD download Sheet'!B66=""),"",'PASTE SD download Sheet'!B66)</f>
        <v/>
      </c>
      <c r="C67" s="219" t="str">
        <f>IF(AND('PASTE SD download Sheet'!C66=""),"",'PASTE SD download Sheet'!C66)</f>
        <v/>
      </c>
      <c r="D67" s="220" t="str">
        <f>IF(AND('PASTE SD download Sheet'!D66=""),"",VALUE('PASTE SD download Sheet'!D66))</f>
        <v/>
      </c>
      <c r="E67" s="219" t="str">
        <f>IF(AND('PASTE SD download Sheet'!E66=""),"",'PASTE SD download Sheet'!E66)</f>
        <v/>
      </c>
      <c r="F67" s="234" t="str">
        <f>IF(AND('PASTE SD download Sheet'!F66=""),"",'PASTE SD download Sheet'!F66)</f>
        <v/>
      </c>
      <c r="G67" s="233" t="str">
        <f>IF(AND('PASTE SD download Sheet'!G66=""),"",UPPER('PASTE SD download Sheet'!G66))</f>
        <v/>
      </c>
      <c r="H67" s="233" t="str">
        <f>IF(AND('PASTE SD download Sheet'!H66=""),"",UPPER('PASTE SD download Sheet'!H66))</f>
        <v/>
      </c>
      <c r="I67" s="233" t="str">
        <f>IF(AND('PASTE SD download Sheet'!I66=""),"",UPPER('PASTE SD download Sheet'!I66))</f>
        <v/>
      </c>
      <c r="J67" s="221" t="str">
        <f>IF(AND('PASTE SD download Sheet'!J66=""),"",'PASTE SD download Sheet'!J66)</f>
        <v/>
      </c>
      <c r="K67" s="221" t="str">
        <f>IF(AND('PASTE SD download Sheet'!K66=""),"",'PASTE SD download Sheet'!K66)</f>
        <v/>
      </c>
      <c r="L67" s="221" t="str">
        <f>IF(AND('PASTE SD download Sheet'!L66=""),"",'PASTE SD download Sheet'!L66)</f>
        <v/>
      </c>
      <c r="M67" s="221">
        <f t="shared" si="24"/>
        <v>0</v>
      </c>
      <c r="N67" s="221" t="str">
        <f>IF(AND('PASTE SD download Sheet'!N66=""),"",'PASTE SD download Sheet'!N66)</f>
        <v/>
      </c>
      <c r="O67" s="221" t="str">
        <f t="shared" si="25"/>
        <v/>
      </c>
      <c r="P67" s="221">
        <f t="shared" si="26"/>
        <v>0</v>
      </c>
      <c r="Q67" s="222"/>
      <c r="R67" s="221" t="str">
        <f t="shared" si="55"/>
        <v/>
      </c>
      <c r="S67" s="221">
        <f t="shared" si="28"/>
        <v>0</v>
      </c>
      <c r="T67" s="223" t="str">
        <f>IF(AND('PASTE SD download Sheet'!T66=""),"",'PASTE SD download Sheet'!T66)</f>
        <v/>
      </c>
      <c r="U67" s="223" t="str">
        <f>IF(AND('PASTE SD download Sheet'!U66=""),"",'PASTE SD download Sheet'!U66)</f>
        <v/>
      </c>
      <c r="V67" s="223" t="str">
        <f>IF(AND('PASTE SD download Sheet'!V66=""),"",'PASTE SD download Sheet'!V66)</f>
        <v/>
      </c>
      <c r="W67" s="223">
        <f t="shared" si="29"/>
        <v>0</v>
      </c>
      <c r="X67" s="223" t="str">
        <f>IF(AND('PASTE SD download Sheet'!X66=""),"",'PASTE SD download Sheet'!X66)</f>
        <v/>
      </c>
      <c r="Y67" s="223" t="str">
        <f t="shared" si="30"/>
        <v/>
      </c>
      <c r="Z67" s="223">
        <f t="shared" si="31"/>
        <v>0</v>
      </c>
      <c r="AA67" s="224"/>
      <c r="AB67" s="223" t="str">
        <f t="shared" si="32"/>
        <v/>
      </c>
      <c r="AC67" s="223">
        <f t="shared" si="33"/>
        <v>0</v>
      </c>
      <c r="AD67" s="237"/>
      <c r="AE67" s="237" t="str">
        <f t="shared" si="34"/>
        <v/>
      </c>
      <c r="AF67" s="225" t="str">
        <f>IF(AND('PASTE SD download Sheet'!AD66=""),"",'PASTE SD download Sheet'!AD66)</f>
        <v/>
      </c>
      <c r="AG67" s="225" t="str">
        <f>IF(AND('PASTE SD download Sheet'!AE66=""),"",'PASTE SD download Sheet'!AE66)</f>
        <v/>
      </c>
      <c r="AH67" s="225" t="str">
        <f>IF(AND('PASTE SD download Sheet'!AF66=""),"",'PASTE SD download Sheet'!AF66)</f>
        <v/>
      </c>
      <c r="AI67" s="225">
        <f t="shared" si="35"/>
        <v>0</v>
      </c>
      <c r="AJ67" s="225" t="str">
        <f>IF(AND('PASTE SD download Sheet'!AH66=""),"",'PASTE SD download Sheet'!AH66)</f>
        <v/>
      </c>
      <c r="AK67" s="225" t="str">
        <f t="shared" si="36"/>
        <v/>
      </c>
      <c r="AL67" s="225">
        <f t="shared" si="37"/>
        <v>0</v>
      </c>
      <c r="AM67" s="224"/>
      <c r="AN67" s="225" t="str">
        <f t="shared" si="38"/>
        <v/>
      </c>
      <c r="AO67" s="225">
        <f t="shared" si="39"/>
        <v>0</v>
      </c>
      <c r="AP67" s="226" t="str">
        <f>IF(AND('PASTE SD download Sheet'!AN66=""),"",'PASTE SD download Sheet'!AN66)</f>
        <v/>
      </c>
      <c r="AQ67" s="226" t="str">
        <f>IF(AND('PASTE SD download Sheet'!AO66=""),"",'PASTE SD download Sheet'!AO66)</f>
        <v/>
      </c>
      <c r="AR67" s="226" t="str">
        <f>IF(AND('PASTE SD download Sheet'!AP66=""),"",'PASTE SD download Sheet'!AP66)</f>
        <v/>
      </c>
      <c r="AS67" s="226">
        <f t="shared" si="40"/>
        <v>0</v>
      </c>
      <c r="AT67" s="226" t="str">
        <f>IF(AND('PASTE SD download Sheet'!AR66=""),"",'PASTE SD download Sheet'!AR66)</f>
        <v/>
      </c>
      <c r="AU67" s="226" t="str">
        <f t="shared" si="41"/>
        <v/>
      </c>
      <c r="AV67" s="226">
        <f t="shared" si="42"/>
        <v>0</v>
      </c>
      <c r="AW67" s="224"/>
      <c r="AX67" s="226" t="str">
        <f t="shared" si="43"/>
        <v/>
      </c>
      <c r="AY67" s="226">
        <f t="shared" si="44"/>
        <v>0</v>
      </c>
      <c r="AZ67" s="227" t="str">
        <f>IF(AND('PASTE SD download Sheet'!AX66=""),"",'PASTE SD download Sheet'!AX66)</f>
        <v/>
      </c>
      <c r="BA67" s="227" t="str">
        <f>IF(AND('PASTE SD download Sheet'!AY66=""),"",'PASTE SD download Sheet'!AY66)</f>
        <v/>
      </c>
      <c r="BB67" s="227" t="str">
        <f>IF(AND('PASTE SD download Sheet'!AZ66=""),"",'PASTE SD download Sheet'!AZ66)</f>
        <v/>
      </c>
      <c r="BC67" s="227">
        <f t="shared" si="45"/>
        <v>0</v>
      </c>
      <c r="BD67" s="227" t="str">
        <f>IF(AND('PASTE SD download Sheet'!BB66=""),"",'PASTE SD download Sheet'!BB66)</f>
        <v/>
      </c>
      <c r="BE67" s="227" t="str">
        <f t="shared" si="46"/>
        <v/>
      </c>
      <c r="BF67" s="227">
        <f t="shared" si="47"/>
        <v>0</v>
      </c>
      <c r="BG67" s="224"/>
      <c r="BH67" s="227" t="str">
        <f t="shared" si="48"/>
        <v/>
      </c>
      <c r="BI67" s="227">
        <f t="shared" si="49"/>
        <v>0</v>
      </c>
      <c r="BJ67" s="257"/>
      <c r="BK67" s="257"/>
      <c r="BL67" s="257"/>
      <c r="BM67" s="257"/>
      <c r="BN67" s="228" t="str">
        <f>IF(AND('PASTE SD download Sheet'!BH66=""),"",'PASTE SD download Sheet'!BH66)</f>
        <v/>
      </c>
      <c r="BO67" s="228" t="str">
        <f>IF(AND('PASTE SD download Sheet'!BI66=""),"",'PASTE SD download Sheet'!BI66)</f>
        <v/>
      </c>
      <c r="BP67" s="228" t="str">
        <f>IF(AND('PASTE SD download Sheet'!BJ66=""),"",'PASTE SD download Sheet'!BJ66)</f>
        <v/>
      </c>
      <c r="BQ67" s="228">
        <f t="shared" si="50"/>
        <v>0</v>
      </c>
      <c r="BR67" s="228" t="str">
        <f>IF(AND('PASTE SD download Sheet'!BL66=""),"",'PASTE SD download Sheet'!BL66)</f>
        <v/>
      </c>
      <c r="BS67" s="228" t="str">
        <f t="shared" si="51"/>
        <v/>
      </c>
      <c r="BT67" s="228">
        <f t="shared" si="52"/>
        <v>0</v>
      </c>
      <c r="BU67" s="224"/>
      <c r="BV67" s="228" t="str">
        <f t="shared" si="53"/>
        <v/>
      </c>
      <c r="BW67" s="228">
        <f t="shared" si="54"/>
        <v>0</v>
      </c>
      <c r="BX67" s="5">
        <f t="shared" si="23"/>
        <v>0</v>
      </c>
      <c r="BY67" s="206"/>
      <c r="BZ67" s="206"/>
      <c r="CA67" s="206"/>
      <c r="CB67" s="206"/>
      <c r="CC67" s="206"/>
      <c r="CD67" s="206"/>
      <c r="CE67" s="206"/>
      <c r="CF67" s="206"/>
      <c r="CG67" s="206"/>
      <c r="CH67" s="206"/>
      <c r="CI67" s="206"/>
      <c r="CJ67" s="206"/>
      <c r="CK67" s="206"/>
      <c r="CL67" s="206"/>
      <c r="CM67" s="206"/>
      <c r="CN67" s="206"/>
      <c r="CO67" s="206"/>
      <c r="CP67" s="205"/>
      <c r="CQ67" s="204"/>
    </row>
    <row r="68" spans="1:95" ht="17.25">
      <c r="A68" s="219" t="str">
        <f>IF(AND('PASTE SD download Sheet'!A67=""),"",'PASTE SD download Sheet'!A67)</f>
        <v/>
      </c>
      <c r="B68" s="219" t="str">
        <f>IF(AND('PASTE SD download Sheet'!B67=""),"",'PASTE SD download Sheet'!B67)</f>
        <v/>
      </c>
      <c r="C68" s="219" t="str">
        <f>IF(AND('PASTE SD download Sheet'!C67=""),"",'PASTE SD download Sheet'!C67)</f>
        <v/>
      </c>
      <c r="D68" s="220" t="str">
        <f>IF(AND('PASTE SD download Sheet'!D67=""),"",VALUE('PASTE SD download Sheet'!D67))</f>
        <v/>
      </c>
      <c r="E68" s="219" t="str">
        <f>IF(AND('PASTE SD download Sheet'!E67=""),"",'PASTE SD download Sheet'!E67)</f>
        <v/>
      </c>
      <c r="F68" s="234" t="str">
        <f>IF(AND('PASTE SD download Sheet'!F67=""),"",'PASTE SD download Sheet'!F67)</f>
        <v/>
      </c>
      <c r="G68" s="233" t="str">
        <f>IF(AND('PASTE SD download Sheet'!G67=""),"",UPPER('PASTE SD download Sheet'!G67))</f>
        <v/>
      </c>
      <c r="H68" s="233" t="str">
        <f>IF(AND('PASTE SD download Sheet'!H67=""),"",UPPER('PASTE SD download Sheet'!H67))</f>
        <v/>
      </c>
      <c r="I68" s="233" t="str">
        <f>IF(AND('PASTE SD download Sheet'!I67=""),"",UPPER('PASTE SD download Sheet'!I67))</f>
        <v/>
      </c>
      <c r="J68" s="221" t="str">
        <f>IF(AND('PASTE SD download Sheet'!J67=""),"",'PASTE SD download Sheet'!J67)</f>
        <v/>
      </c>
      <c r="K68" s="221" t="str">
        <f>IF(AND('PASTE SD download Sheet'!K67=""),"",'PASTE SD download Sheet'!K67)</f>
        <v/>
      </c>
      <c r="L68" s="221" t="str">
        <f>IF(AND('PASTE SD download Sheet'!L67=""),"",'PASTE SD download Sheet'!L67)</f>
        <v/>
      </c>
      <c r="M68" s="221">
        <f t="shared" si="24"/>
        <v>0</v>
      </c>
      <c r="N68" s="221" t="str">
        <f>IF(AND('PASTE SD download Sheet'!N67=""),"",'PASTE SD download Sheet'!N67)</f>
        <v/>
      </c>
      <c r="O68" s="221" t="str">
        <f t="shared" si="25"/>
        <v/>
      </c>
      <c r="P68" s="221">
        <f t="shared" si="26"/>
        <v>0</v>
      </c>
      <c r="Q68" s="222"/>
      <c r="R68" s="221" t="str">
        <f t="shared" si="55"/>
        <v/>
      </c>
      <c r="S68" s="221">
        <f t="shared" si="28"/>
        <v>0</v>
      </c>
      <c r="T68" s="223" t="str">
        <f>IF(AND('PASTE SD download Sheet'!T67=""),"",'PASTE SD download Sheet'!T67)</f>
        <v/>
      </c>
      <c r="U68" s="223" t="str">
        <f>IF(AND('PASTE SD download Sheet'!U67=""),"",'PASTE SD download Sheet'!U67)</f>
        <v/>
      </c>
      <c r="V68" s="223" t="str">
        <f>IF(AND('PASTE SD download Sheet'!V67=""),"",'PASTE SD download Sheet'!V67)</f>
        <v/>
      </c>
      <c r="W68" s="223">
        <f t="shared" si="29"/>
        <v>0</v>
      </c>
      <c r="X68" s="223" t="str">
        <f>IF(AND('PASTE SD download Sheet'!X67=""),"",'PASTE SD download Sheet'!X67)</f>
        <v/>
      </c>
      <c r="Y68" s="223" t="str">
        <f t="shared" si="30"/>
        <v/>
      </c>
      <c r="Z68" s="223">
        <f t="shared" si="31"/>
        <v>0</v>
      </c>
      <c r="AA68" s="224"/>
      <c r="AB68" s="223" t="str">
        <f t="shared" si="32"/>
        <v/>
      </c>
      <c r="AC68" s="223">
        <f t="shared" si="33"/>
        <v>0</v>
      </c>
      <c r="AD68" s="237"/>
      <c r="AE68" s="237" t="str">
        <f t="shared" si="34"/>
        <v/>
      </c>
      <c r="AF68" s="225" t="str">
        <f>IF(AND('PASTE SD download Sheet'!AD67=""),"",'PASTE SD download Sheet'!AD67)</f>
        <v/>
      </c>
      <c r="AG68" s="225" t="str">
        <f>IF(AND('PASTE SD download Sheet'!AE67=""),"",'PASTE SD download Sheet'!AE67)</f>
        <v/>
      </c>
      <c r="AH68" s="225" t="str">
        <f>IF(AND('PASTE SD download Sheet'!AF67=""),"",'PASTE SD download Sheet'!AF67)</f>
        <v/>
      </c>
      <c r="AI68" s="225">
        <f t="shared" si="35"/>
        <v>0</v>
      </c>
      <c r="AJ68" s="225" t="str">
        <f>IF(AND('PASTE SD download Sheet'!AH67=""),"",'PASTE SD download Sheet'!AH67)</f>
        <v/>
      </c>
      <c r="AK68" s="225" t="str">
        <f t="shared" si="36"/>
        <v/>
      </c>
      <c r="AL68" s="225">
        <f t="shared" si="37"/>
        <v>0</v>
      </c>
      <c r="AM68" s="224"/>
      <c r="AN68" s="225" t="str">
        <f t="shared" si="38"/>
        <v/>
      </c>
      <c r="AO68" s="225">
        <f t="shared" si="39"/>
        <v>0</v>
      </c>
      <c r="AP68" s="226" t="str">
        <f>IF(AND('PASTE SD download Sheet'!AN67=""),"",'PASTE SD download Sheet'!AN67)</f>
        <v/>
      </c>
      <c r="AQ68" s="226" t="str">
        <f>IF(AND('PASTE SD download Sheet'!AO67=""),"",'PASTE SD download Sheet'!AO67)</f>
        <v/>
      </c>
      <c r="AR68" s="226" t="str">
        <f>IF(AND('PASTE SD download Sheet'!AP67=""),"",'PASTE SD download Sheet'!AP67)</f>
        <v/>
      </c>
      <c r="AS68" s="226">
        <f t="shared" si="40"/>
        <v>0</v>
      </c>
      <c r="AT68" s="226" t="str">
        <f>IF(AND('PASTE SD download Sheet'!AR67=""),"",'PASTE SD download Sheet'!AR67)</f>
        <v/>
      </c>
      <c r="AU68" s="226" t="str">
        <f t="shared" si="41"/>
        <v/>
      </c>
      <c r="AV68" s="226">
        <f t="shared" si="42"/>
        <v>0</v>
      </c>
      <c r="AW68" s="224"/>
      <c r="AX68" s="226" t="str">
        <f t="shared" si="43"/>
        <v/>
      </c>
      <c r="AY68" s="226">
        <f t="shared" si="44"/>
        <v>0</v>
      </c>
      <c r="AZ68" s="227" t="str">
        <f>IF(AND('PASTE SD download Sheet'!AX67=""),"",'PASTE SD download Sheet'!AX67)</f>
        <v/>
      </c>
      <c r="BA68" s="227" t="str">
        <f>IF(AND('PASTE SD download Sheet'!AY67=""),"",'PASTE SD download Sheet'!AY67)</f>
        <v/>
      </c>
      <c r="BB68" s="227" t="str">
        <f>IF(AND('PASTE SD download Sheet'!AZ67=""),"",'PASTE SD download Sheet'!AZ67)</f>
        <v/>
      </c>
      <c r="BC68" s="227">
        <f t="shared" si="45"/>
        <v>0</v>
      </c>
      <c r="BD68" s="227" t="str">
        <f>IF(AND('PASTE SD download Sheet'!BB67=""),"",'PASTE SD download Sheet'!BB67)</f>
        <v/>
      </c>
      <c r="BE68" s="227" t="str">
        <f t="shared" si="46"/>
        <v/>
      </c>
      <c r="BF68" s="227">
        <f t="shared" si="47"/>
        <v>0</v>
      </c>
      <c r="BG68" s="224"/>
      <c r="BH68" s="227" t="str">
        <f t="shared" si="48"/>
        <v/>
      </c>
      <c r="BI68" s="227">
        <f t="shared" si="49"/>
        <v>0</v>
      </c>
      <c r="BJ68" s="257"/>
      <c r="BK68" s="257"/>
      <c r="BL68" s="257"/>
      <c r="BM68" s="257"/>
      <c r="BN68" s="228" t="str">
        <f>IF(AND('PASTE SD download Sheet'!BH67=""),"",'PASTE SD download Sheet'!BH67)</f>
        <v/>
      </c>
      <c r="BO68" s="228" t="str">
        <f>IF(AND('PASTE SD download Sheet'!BI67=""),"",'PASTE SD download Sheet'!BI67)</f>
        <v/>
      </c>
      <c r="BP68" s="228" t="str">
        <f>IF(AND('PASTE SD download Sheet'!BJ67=""),"",'PASTE SD download Sheet'!BJ67)</f>
        <v/>
      </c>
      <c r="BQ68" s="228">
        <f t="shared" si="50"/>
        <v>0</v>
      </c>
      <c r="BR68" s="228" t="str">
        <f>IF(AND('PASTE SD download Sheet'!BL67=""),"",'PASTE SD download Sheet'!BL67)</f>
        <v/>
      </c>
      <c r="BS68" s="228" t="str">
        <f t="shared" si="51"/>
        <v/>
      </c>
      <c r="BT68" s="228">
        <f t="shared" si="52"/>
        <v>0</v>
      </c>
      <c r="BU68" s="224"/>
      <c r="BV68" s="228" t="str">
        <f t="shared" si="53"/>
        <v/>
      </c>
      <c r="BW68" s="228">
        <f t="shared" si="54"/>
        <v>0</v>
      </c>
      <c r="BX68" s="5">
        <f t="shared" ref="BX68:BX131" si="56">IFERROR(SUM(S68,AC68,AO68,AY68,BI68,BW68),"")</f>
        <v>0</v>
      </c>
      <c r="BY68" s="206"/>
      <c r="BZ68" s="206"/>
      <c r="CA68" s="206"/>
      <c r="CB68" s="206"/>
      <c r="CC68" s="206"/>
      <c r="CD68" s="206"/>
      <c r="CE68" s="206"/>
      <c r="CF68" s="206"/>
      <c r="CG68" s="206"/>
      <c r="CH68" s="206"/>
      <c r="CI68" s="206"/>
      <c r="CJ68" s="206"/>
      <c r="CK68" s="206"/>
      <c r="CL68" s="206"/>
      <c r="CM68" s="206"/>
      <c r="CN68" s="206"/>
      <c r="CO68" s="206"/>
      <c r="CP68" s="205"/>
      <c r="CQ68" s="204"/>
    </row>
    <row r="69" spans="1:95" ht="17.25">
      <c r="A69" s="219" t="str">
        <f>IF(AND('PASTE SD download Sheet'!A68=""),"",'PASTE SD download Sheet'!A68)</f>
        <v/>
      </c>
      <c r="B69" s="219" t="str">
        <f>IF(AND('PASTE SD download Sheet'!B68=""),"",'PASTE SD download Sheet'!B68)</f>
        <v/>
      </c>
      <c r="C69" s="219" t="str">
        <f>IF(AND('PASTE SD download Sheet'!C68=""),"",'PASTE SD download Sheet'!C68)</f>
        <v/>
      </c>
      <c r="D69" s="220" t="str">
        <f>IF(AND('PASTE SD download Sheet'!D68=""),"",VALUE('PASTE SD download Sheet'!D68))</f>
        <v/>
      </c>
      <c r="E69" s="219" t="str">
        <f>IF(AND('PASTE SD download Sheet'!E68=""),"",'PASTE SD download Sheet'!E68)</f>
        <v/>
      </c>
      <c r="F69" s="234" t="str">
        <f>IF(AND('PASTE SD download Sheet'!F68=""),"",'PASTE SD download Sheet'!F68)</f>
        <v/>
      </c>
      <c r="G69" s="233" t="str">
        <f>IF(AND('PASTE SD download Sheet'!G68=""),"",UPPER('PASTE SD download Sheet'!G68))</f>
        <v/>
      </c>
      <c r="H69" s="233" t="str">
        <f>IF(AND('PASTE SD download Sheet'!H68=""),"",UPPER('PASTE SD download Sheet'!H68))</f>
        <v/>
      </c>
      <c r="I69" s="233" t="str">
        <f>IF(AND('PASTE SD download Sheet'!I68=""),"",UPPER('PASTE SD download Sheet'!I68))</f>
        <v/>
      </c>
      <c r="J69" s="221" t="str">
        <f>IF(AND('PASTE SD download Sheet'!J68=""),"",'PASTE SD download Sheet'!J68)</f>
        <v/>
      </c>
      <c r="K69" s="221" t="str">
        <f>IF(AND('PASTE SD download Sheet'!K68=""),"",'PASTE SD download Sheet'!K68)</f>
        <v/>
      </c>
      <c r="L69" s="221" t="str">
        <f>IF(AND('PASTE SD download Sheet'!L68=""),"",'PASTE SD download Sheet'!L68)</f>
        <v/>
      </c>
      <c r="M69" s="221">
        <f t="shared" ref="M69:M132" si="57">IFERROR(ROUND(CEILING((SUM(J69:L69) * 20 / 30),1), 0),"")</f>
        <v>0</v>
      </c>
      <c r="N69" s="221" t="str">
        <f>IF(AND('PASTE SD download Sheet'!N68=""),"",'PASTE SD download Sheet'!N68)</f>
        <v/>
      </c>
      <c r="O69" s="221" t="str">
        <f t="shared" ref="O69:O132" si="58">IFERROR(ROUND(CEILING((N69*50/70),1),0),"")</f>
        <v/>
      </c>
      <c r="P69" s="221">
        <f t="shared" ref="P69:P132" si="59">IFERROR(SUM(M69,O69),"")</f>
        <v>0</v>
      </c>
      <c r="Q69" s="222"/>
      <c r="R69" s="221" t="str">
        <f t="shared" si="55"/>
        <v/>
      </c>
      <c r="S69" s="221">
        <f t="shared" ref="S69:S132" si="60">IFERROR(SUM(P69,R69),"")</f>
        <v>0</v>
      </c>
      <c r="T69" s="223" t="str">
        <f>IF(AND('PASTE SD download Sheet'!T68=""),"",'PASTE SD download Sheet'!T68)</f>
        <v/>
      </c>
      <c r="U69" s="223" t="str">
        <f>IF(AND('PASTE SD download Sheet'!U68=""),"",'PASTE SD download Sheet'!U68)</f>
        <v/>
      </c>
      <c r="V69" s="223" t="str">
        <f>IF(AND('PASTE SD download Sheet'!V68=""),"",'PASTE SD download Sheet'!V68)</f>
        <v/>
      </c>
      <c r="W69" s="223">
        <f t="shared" ref="W69:W132" si="61">IFERROR(ROUND(CEILING((SUM(T69:V69) * 20 / 30),1), 0),"")</f>
        <v>0</v>
      </c>
      <c r="X69" s="223" t="str">
        <f>IF(AND('PASTE SD download Sheet'!X68=""),"",'PASTE SD download Sheet'!X68)</f>
        <v/>
      </c>
      <c r="Y69" s="223" t="str">
        <f t="shared" ref="Y69:Y132" si="62">IFERROR(ROUND(CEILING((X69*50/70),1),0),"")</f>
        <v/>
      </c>
      <c r="Z69" s="223">
        <f t="shared" ref="Z69:Z132" si="63">IFERROR(SUM(W69,Y69),"")</f>
        <v>0</v>
      </c>
      <c r="AA69" s="224"/>
      <c r="AB69" s="223" t="str">
        <f t="shared" ref="AB69:AB132" si="64">IF(AND(Q69=""),"",(ROUND(CEILING((AA69*30/100),1),0)))</f>
        <v/>
      </c>
      <c r="AC69" s="223">
        <f t="shared" ref="AC69:AC132" si="65">IFERROR(SUM(Z69,AB69),"")</f>
        <v>0</v>
      </c>
      <c r="AD69" s="237"/>
      <c r="AE69" s="237" t="str">
        <f t="shared" ref="AE69:AE132" si="66">(IF(AND(AD69=""),"",IF(AND(AD69=1),"Sanskrit",IF(AND(AD69=2),"Urdu",IF(AND(AD69=3),"Gujrati",IF(AND(AD69=4),"Sindhi",IF(AND(AD69=5),"Punjabi",IF(AND(AD69=6),"Malayalam",IF(AND(AD69=7),"Tamil","")))))))))</f>
        <v/>
      </c>
      <c r="AF69" s="225" t="str">
        <f>IF(AND('PASTE SD download Sheet'!AD68=""),"",'PASTE SD download Sheet'!AD68)</f>
        <v/>
      </c>
      <c r="AG69" s="225" t="str">
        <f>IF(AND('PASTE SD download Sheet'!AE68=""),"",'PASTE SD download Sheet'!AE68)</f>
        <v/>
      </c>
      <c r="AH69" s="225" t="str">
        <f>IF(AND('PASTE SD download Sheet'!AF68=""),"",'PASTE SD download Sheet'!AF68)</f>
        <v/>
      </c>
      <c r="AI69" s="225">
        <f t="shared" ref="AI69:AI132" si="67">IFERROR(ROUND(CEILING((SUM(AF69:AH69) * 20 / 30),1), 0),"")</f>
        <v>0</v>
      </c>
      <c r="AJ69" s="225" t="str">
        <f>IF(AND('PASTE SD download Sheet'!AH68=""),"",'PASTE SD download Sheet'!AH68)</f>
        <v/>
      </c>
      <c r="AK69" s="225" t="str">
        <f t="shared" ref="AK69:AK132" si="68">IFERROR(ROUND(CEILING((AJ69*50/70),1),0),"")</f>
        <v/>
      </c>
      <c r="AL69" s="225">
        <f t="shared" ref="AL69:AL132" si="69">IFERROR(SUM(AI69,AK69),"")</f>
        <v>0</v>
      </c>
      <c r="AM69" s="224"/>
      <c r="AN69" s="225" t="str">
        <f t="shared" ref="AN69:AN132" si="70">IF(AND(AM69=""),"",ROUND(CEILING((AM69*30/100),1),0))</f>
        <v/>
      </c>
      <c r="AO69" s="225">
        <f t="shared" ref="AO69:AO132" si="71">IFERROR(SUM(AL69,AN69),"")</f>
        <v>0</v>
      </c>
      <c r="AP69" s="226" t="str">
        <f>IF(AND('PASTE SD download Sheet'!AN68=""),"",'PASTE SD download Sheet'!AN68)</f>
        <v/>
      </c>
      <c r="AQ69" s="226" t="str">
        <f>IF(AND('PASTE SD download Sheet'!AO68=""),"",'PASTE SD download Sheet'!AO68)</f>
        <v/>
      </c>
      <c r="AR69" s="226" t="str">
        <f>IF(AND('PASTE SD download Sheet'!AP68=""),"",'PASTE SD download Sheet'!AP68)</f>
        <v/>
      </c>
      <c r="AS69" s="226">
        <f t="shared" ref="AS69:AS132" si="72">IFERROR(ROUND( CEILING((SUM(AP69:AR69) * 20 / 30),1), 0),"")</f>
        <v>0</v>
      </c>
      <c r="AT69" s="226" t="str">
        <f>IF(AND('PASTE SD download Sheet'!AR68=""),"",'PASTE SD download Sheet'!AR68)</f>
        <v/>
      </c>
      <c r="AU69" s="226" t="str">
        <f t="shared" ref="AU69:AU132" si="73">IFERROR(ROUND( CEILING((AT69*50/70),1),0),"")</f>
        <v/>
      </c>
      <c r="AV69" s="226">
        <f t="shared" ref="AV69:AV132" si="74">IFERROR(SUM(AS69,AU69),"")</f>
        <v>0</v>
      </c>
      <c r="AW69" s="224"/>
      <c r="AX69" s="226" t="str">
        <f t="shared" ref="AX69:AX132" si="75">IF(AND(AW69=""),"",ROUND( CEILING((AW69*30/100),1),0))</f>
        <v/>
      </c>
      <c r="AY69" s="226">
        <f t="shared" ref="AY69:AY132" si="76">IFERROR(SUM(AV69,AX69),"")</f>
        <v>0</v>
      </c>
      <c r="AZ69" s="227" t="str">
        <f>IF(AND('PASTE SD download Sheet'!AX68=""),"",'PASTE SD download Sheet'!AX68)</f>
        <v/>
      </c>
      <c r="BA69" s="227" t="str">
        <f>IF(AND('PASTE SD download Sheet'!AY68=""),"",'PASTE SD download Sheet'!AY68)</f>
        <v/>
      </c>
      <c r="BB69" s="227" t="str">
        <f>IF(AND('PASTE SD download Sheet'!AZ68=""),"",'PASTE SD download Sheet'!AZ68)</f>
        <v/>
      </c>
      <c r="BC69" s="227">
        <f t="shared" ref="BC69:BC132" si="77">IFERROR(ROUND( CEILING((SUM(AZ69:BB69) * 20 / 30),1), 0),"")</f>
        <v>0</v>
      </c>
      <c r="BD69" s="227" t="str">
        <f>IF(AND('PASTE SD download Sheet'!BB68=""),"",'PASTE SD download Sheet'!BB68)</f>
        <v/>
      </c>
      <c r="BE69" s="227" t="str">
        <f t="shared" ref="BE69:BE132" si="78">IFERROR(ROUND(CEILING((BD69*50/70),1),0),"")</f>
        <v/>
      </c>
      <c r="BF69" s="227">
        <f t="shared" ref="BF69:BF132" si="79">IFERROR(SUM(BC69,BE69),"")</f>
        <v>0</v>
      </c>
      <c r="BG69" s="224"/>
      <c r="BH69" s="227" t="str">
        <f t="shared" ref="BH69:BH132" si="80">IF(AND(BG69=""),"",ROUND(CEILING((BG69*30/100),1),0))</f>
        <v/>
      </c>
      <c r="BI69" s="227">
        <f t="shared" ref="BI69:BI132" si="81">IFERROR(SUM(BF69,BH69),"")</f>
        <v>0</v>
      </c>
      <c r="BJ69" s="257"/>
      <c r="BK69" s="257"/>
      <c r="BL69" s="257"/>
      <c r="BM69" s="257"/>
      <c r="BN69" s="228" t="str">
        <f>IF(AND('PASTE SD download Sheet'!BH68=""),"",'PASTE SD download Sheet'!BH68)</f>
        <v/>
      </c>
      <c r="BO69" s="228" t="str">
        <f>IF(AND('PASTE SD download Sheet'!BI68=""),"",'PASTE SD download Sheet'!BI68)</f>
        <v/>
      </c>
      <c r="BP69" s="228" t="str">
        <f>IF(AND('PASTE SD download Sheet'!BJ68=""),"",'PASTE SD download Sheet'!BJ68)</f>
        <v/>
      </c>
      <c r="BQ69" s="228">
        <f t="shared" ref="BQ69:BQ132" si="82">IFERROR(ROUND(CEILING((SUM(BN69:BP69) * 20 / 30),1), 0),"")</f>
        <v>0</v>
      </c>
      <c r="BR69" s="228" t="str">
        <f>IF(AND('PASTE SD download Sheet'!BL68=""),"",'PASTE SD download Sheet'!BL68)</f>
        <v/>
      </c>
      <c r="BS69" s="228" t="str">
        <f t="shared" ref="BS69:BS132" si="83">IFERROR(ROUND(CEILING((BR69*50/70),1),0),"")</f>
        <v/>
      </c>
      <c r="BT69" s="228">
        <f t="shared" ref="BT69:BT132" si="84">IFERROR(SUM(BQ69,BS69),"")</f>
        <v>0</v>
      </c>
      <c r="BU69" s="224"/>
      <c r="BV69" s="228" t="str">
        <f t="shared" ref="BV69:BV132" si="85">IF(AND(BU69=""),"",ROUND(CEILING((BU69*30/100),1),0))</f>
        <v/>
      </c>
      <c r="BW69" s="228">
        <f t="shared" ref="BW69:BW132" si="86">IFERROR(SUM(BT69,BV69),"")</f>
        <v>0</v>
      </c>
      <c r="BX69" s="5">
        <f t="shared" si="56"/>
        <v>0</v>
      </c>
      <c r="BY69" s="206"/>
      <c r="BZ69" s="206"/>
      <c r="CA69" s="206"/>
      <c r="CB69" s="206"/>
      <c r="CC69" s="206"/>
      <c r="CD69" s="206"/>
      <c r="CE69" s="206"/>
      <c r="CF69" s="206"/>
      <c r="CG69" s="206"/>
      <c r="CH69" s="206"/>
      <c r="CI69" s="206"/>
      <c r="CJ69" s="206"/>
      <c r="CK69" s="206"/>
      <c r="CL69" s="206"/>
      <c r="CM69" s="206"/>
      <c r="CN69" s="206"/>
      <c r="CO69" s="206"/>
      <c r="CP69" s="205"/>
      <c r="CQ69" s="204"/>
    </row>
    <row r="70" spans="1:95" ht="17.25">
      <c r="A70" s="219" t="str">
        <f>IF(AND('PASTE SD download Sheet'!A69=""),"",'PASTE SD download Sheet'!A69)</f>
        <v/>
      </c>
      <c r="B70" s="219" t="str">
        <f>IF(AND('PASTE SD download Sheet'!B69=""),"",'PASTE SD download Sheet'!B69)</f>
        <v/>
      </c>
      <c r="C70" s="219" t="str">
        <f>IF(AND('PASTE SD download Sheet'!C69=""),"",'PASTE SD download Sheet'!C69)</f>
        <v/>
      </c>
      <c r="D70" s="220" t="str">
        <f>IF(AND('PASTE SD download Sheet'!D69=""),"",VALUE('PASTE SD download Sheet'!D69))</f>
        <v/>
      </c>
      <c r="E70" s="219" t="str">
        <f>IF(AND('PASTE SD download Sheet'!E69=""),"",'PASTE SD download Sheet'!E69)</f>
        <v/>
      </c>
      <c r="F70" s="234" t="str">
        <f>IF(AND('PASTE SD download Sheet'!F69=""),"",'PASTE SD download Sheet'!F69)</f>
        <v/>
      </c>
      <c r="G70" s="233" t="str">
        <f>IF(AND('PASTE SD download Sheet'!G69=""),"",UPPER('PASTE SD download Sheet'!G69))</f>
        <v/>
      </c>
      <c r="H70" s="233" t="str">
        <f>IF(AND('PASTE SD download Sheet'!H69=""),"",UPPER('PASTE SD download Sheet'!H69))</f>
        <v/>
      </c>
      <c r="I70" s="233" t="str">
        <f>IF(AND('PASTE SD download Sheet'!I69=""),"",UPPER('PASTE SD download Sheet'!I69))</f>
        <v/>
      </c>
      <c r="J70" s="221" t="str">
        <f>IF(AND('PASTE SD download Sheet'!J69=""),"",'PASTE SD download Sheet'!J69)</f>
        <v/>
      </c>
      <c r="K70" s="221" t="str">
        <f>IF(AND('PASTE SD download Sheet'!K69=""),"",'PASTE SD download Sheet'!K69)</f>
        <v/>
      </c>
      <c r="L70" s="221" t="str">
        <f>IF(AND('PASTE SD download Sheet'!L69=""),"",'PASTE SD download Sheet'!L69)</f>
        <v/>
      </c>
      <c r="M70" s="221">
        <f t="shared" si="57"/>
        <v>0</v>
      </c>
      <c r="N70" s="221" t="str">
        <f>IF(AND('PASTE SD download Sheet'!N69=""),"",'PASTE SD download Sheet'!N69)</f>
        <v/>
      </c>
      <c r="O70" s="221" t="str">
        <f t="shared" si="58"/>
        <v/>
      </c>
      <c r="P70" s="221">
        <f t="shared" si="59"/>
        <v>0</v>
      </c>
      <c r="Q70" s="222"/>
      <c r="R70" s="221" t="str">
        <f t="shared" si="55"/>
        <v/>
      </c>
      <c r="S70" s="221">
        <f t="shared" si="60"/>
        <v>0</v>
      </c>
      <c r="T70" s="223" t="str">
        <f>IF(AND('PASTE SD download Sheet'!T69=""),"",'PASTE SD download Sheet'!T69)</f>
        <v/>
      </c>
      <c r="U70" s="223" t="str">
        <f>IF(AND('PASTE SD download Sheet'!U69=""),"",'PASTE SD download Sheet'!U69)</f>
        <v/>
      </c>
      <c r="V70" s="223" t="str">
        <f>IF(AND('PASTE SD download Sheet'!V69=""),"",'PASTE SD download Sheet'!V69)</f>
        <v/>
      </c>
      <c r="W70" s="223">
        <f t="shared" si="61"/>
        <v>0</v>
      </c>
      <c r="X70" s="223" t="str">
        <f>IF(AND('PASTE SD download Sheet'!X69=""),"",'PASTE SD download Sheet'!X69)</f>
        <v/>
      </c>
      <c r="Y70" s="223" t="str">
        <f t="shared" si="62"/>
        <v/>
      </c>
      <c r="Z70" s="223">
        <f t="shared" si="63"/>
        <v>0</v>
      </c>
      <c r="AA70" s="224"/>
      <c r="AB70" s="223" t="str">
        <f t="shared" si="64"/>
        <v/>
      </c>
      <c r="AC70" s="223">
        <f t="shared" si="65"/>
        <v>0</v>
      </c>
      <c r="AD70" s="237"/>
      <c r="AE70" s="237" t="str">
        <f t="shared" si="66"/>
        <v/>
      </c>
      <c r="AF70" s="225" t="str">
        <f>IF(AND('PASTE SD download Sheet'!AD69=""),"",'PASTE SD download Sheet'!AD69)</f>
        <v/>
      </c>
      <c r="AG70" s="225" t="str">
        <f>IF(AND('PASTE SD download Sheet'!AE69=""),"",'PASTE SD download Sheet'!AE69)</f>
        <v/>
      </c>
      <c r="AH70" s="225" t="str">
        <f>IF(AND('PASTE SD download Sheet'!AF69=""),"",'PASTE SD download Sheet'!AF69)</f>
        <v/>
      </c>
      <c r="AI70" s="225">
        <f t="shared" si="67"/>
        <v>0</v>
      </c>
      <c r="AJ70" s="225" t="str">
        <f>IF(AND('PASTE SD download Sheet'!AH69=""),"",'PASTE SD download Sheet'!AH69)</f>
        <v/>
      </c>
      <c r="AK70" s="225" t="str">
        <f t="shared" si="68"/>
        <v/>
      </c>
      <c r="AL70" s="225">
        <f t="shared" si="69"/>
        <v>0</v>
      </c>
      <c r="AM70" s="224"/>
      <c r="AN70" s="225" t="str">
        <f t="shared" si="70"/>
        <v/>
      </c>
      <c r="AO70" s="225">
        <f t="shared" si="71"/>
        <v>0</v>
      </c>
      <c r="AP70" s="226" t="str">
        <f>IF(AND('PASTE SD download Sheet'!AN69=""),"",'PASTE SD download Sheet'!AN69)</f>
        <v/>
      </c>
      <c r="AQ70" s="226" t="str">
        <f>IF(AND('PASTE SD download Sheet'!AO69=""),"",'PASTE SD download Sheet'!AO69)</f>
        <v/>
      </c>
      <c r="AR70" s="226" t="str">
        <f>IF(AND('PASTE SD download Sheet'!AP69=""),"",'PASTE SD download Sheet'!AP69)</f>
        <v/>
      </c>
      <c r="AS70" s="226">
        <f t="shared" si="72"/>
        <v>0</v>
      </c>
      <c r="AT70" s="226" t="str">
        <f>IF(AND('PASTE SD download Sheet'!AR69=""),"",'PASTE SD download Sheet'!AR69)</f>
        <v/>
      </c>
      <c r="AU70" s="226" t="str">
        <f t="shared" si="73"/>
        <v/>
      </c>
      <c r="AV70" s="226">
        <f t="shared" si="74"/>
        <v>0</v>
      </c>
      <c r="AW70" s="224"/>
      <c r="AX70" s="226" t="str">
        <f t="shared" si="75"/>
        <v/>
      </c>
      <c r="AY70" s="226">
        <f t="shared" si="76"/>
        <v>0</v>
      </c>
      <c r="AZ70" s="227" t="str">
        <f>IF(AND('PASTE SD download Sheet'!AX69=""),"",'PASTE SD download Sheet'!AX69)</f>
        <v/>
      </c>
      <c r="BA70" s="227" t="str">
        <f>IF(AND('PASTE SD download Sheet'!AY69=""),"",'PASTE SD download Sheet'!AY69)</f>
        <v/>
      </c>
      <c r="BB70" s="227" t="str">
        <f>IF(AND('PASTE SD download Sheet'!AZ69=""),"",'PASTE SD download Sheet'!AZ69)</f>
        <v/>
      </c>
      <c r="BC70" s="227">
        <f t="shared" si="77"/>
        <v>0</v>
      </c>
      <c r="BD70" s="227" t="str">
        <f>IF(AND('PASTE SD download Sheet'!BB69=""),"",'PASTE SD download Sheet'!BB69)</f>
        <v/>
      </c>
      <c r="BE70" s="227" t="str">
        <f t="shared" si="78"/>
        <v/>
      </c>
      <c r="BF70" s="227">
        <f t="shared" si="79"/>
        <v>0</v>
      </c>
      <c r="BG70" s="224"/>
      <c r="BH70" s="227" t="str">
        <f t="shared" si="80"/>
        <v/>
      </c>
      <c r="BI70" s="227">
        <f t="shared" si="81"/>
        <v>0</v>
      </c>
      <c r="BJ70" s="257"/>
      <c r="BK70" s="257"/>
      <c r="BL70" s="257"/>
      <c r="BM70" s="257"/>
      <c r="BN70" s="228" t="str">
        <f>IF(AND('PASTE SD download Sheet'!BH69=""),"",'PASTE SD download Sheet'!BH69)</f>
        <v/>
      </c>
      <c r="BO70" s="228" t="str">
        <f>IF(AND('PASTE SD download Sheet'!BI69=""),"",'PASTE SD download Sheet'!BI69)</f>
        <v/>
      </c>
      <c r="BP70" s="228" t="str">
        <f>IF(AND('PASTE SD download Sheet'!BJ69=""),"",'PASTE SD download Sheet'!BJ69)</f>
        <v/>
      </c>
      <c r="BQ70" s="228">
        <f t="shared" si="82"/>
        <v>0</v>
      </c>
      <c r="BR70" s="228" t="str">
        <f>IF(AND('PASTE SD download Sheet'!BL69=""),"",'PASTE SD download Sheet'!BL69)</f>
        <v/>
      </c>
      <c r="BS70" s="228" t="str">
        <f t="shared" si="83"/>
        <v/>
      </c>
      <c r="BT70" s="228">
        <f t="shared" si="84"/>
        <v>0</v>
      </c>
      <c r="BU70" s="224"/>
      <c r="BV70" s="228" t="str">
        <f t="shared" si="85"/>
        <v/>
      </c>
      <c r="BW70" s="228">
        <f t="shared" si="86"/>
        <v>0</v>
      </c>
      <c r="BX70" s="5">
        <f t="shared" si="56"/>
        <v>0</v>
      </c>
      <c r="BY70" s="206"/>
      <c r="BZ70" s="206"/>
      <c r="CA70" s="206"/>
      <c r="CB70" s="206"/>
      <c r="CC70" s="206"/>
      <c r="CD70" s="206"/>
      <c r="CE70" s="206"/>
      <c r="CF70" s="206"/>
      <c r="CG70" s="206"/>
      <c r="CH70" s="206"/>
      <c r="CI70" s="206"/>
      <c r="CJ70" s="206"/>
      <c r="CK70" s="206"/>
      <c r="CL70" s="206"/>
      <c r="CM70" s="206"/>
      <c r="CN70" s="206"/>
      <c r="CO70" s="206"/>
      <c r="CP70" s="205"/>
      <c r="CQ70" s="204"/>
    </row>
    <row r="71" spans="1:95" ht="17.25">
      <c r="A71" s="219" t="str">
        <f>IF(AND('PASTE SD download Sheet'!A70=""),"",'PASTE SD download Sheet'!A70)</f>
        <v/>
      </c>
      <c r="B71" s="219" t="str">
        <f>IF(AND('PASTE SD download Sheet'!B70=""),"",'PASTE SD download Sheet'!B70)</f>
        <v/>
      </c>
      <c r="C71" s="219" t="str">
        <f>IF(AND('PASTE SD download Sheet'!C70=""),"",'PASTE SD download Sheet'!C70)</f>
        <v/>
      </c>
      <c r="D71" s="220" t="str">
        <f>IF(AND('PASTE SD download Sheet'!D70=""),"",VALUE('PASTE SD download Sheet'!D70))</f>
        <v/>
      </c>
      <c r="E71" s="219" t="str">
        <f>IF(AND('PASTE SD download Sheet'!E70=""),"",'PASTE SD download Sheet'!E70)</f>
        <v/>
      </c>
      <c r="F71" s="234" t="str">
        <f>IF(AND('PASTE SD download Sheet'!F70=""),"",'PASTE SD download Sheet'!F70)</f>
        <v/>
      </c>
      <c r="G71" s="233" t="str">
        <f>IF(AND('PASTE SD download Sheet'!G70=""),"",UPPER('PASTE SD download Sheet'!G70))</f>
        <v/>
      </c>
      <c r="H71" s="233" t="str">
        <f>IF(AND('PASTE SD download Sheet'!H70=""),"",UPPER('PASTE SD download Sheet'!H70))</f>
        <v/>
      </c>
      <c r="I71" s="233" t="str">
        <f>IF(AND('PASTE SD download Sheet'!I70=""),"",UPPER('PASTE SD download Sheet'!I70))</f>
        <v/>
      </c>
      <c r="J71" s="221" t="str">
        <f>IF(AND('PASTE SD download Sheet'!J70=""),"",'PASTE SD download Sheet'!J70)</f>
        <v/>
      </c>
      <c r="K71" s="221" t="str">
        <f>IF(AND('PASTE SD download Sheet'!K70=""),"",'PASTE SD download Sheet'!K70)</f>
        <v/>
      </c>
      <c r="L71" s="221" t="str">
        <f>IF(AND('PASTE SD download Sheet'!L70=""),"",'PASTE SD download Sheet'!L70)</f>
        <v/>
      </c>
      <c r="M71" s="221">
        <f t="shared" si="57"/>
        <v>0</v>
      </c>
      <c r="N71" s="221" t="str">
        <f>IF(AND('PASTE SD download Sheet'!N70=""),"",'PASTE SD download Sheet'!N70)</f>
        <v/>
      </c>
      <c r="O71" s="221" t="str">
        <f t="shared" si="58"/>
        <v/>
      </c>
      <c r="P71" s="221">
        <f t="shared" si="59"/>
        <v>0</v>
      </c>
      <c r="Q71" s="222"/>
      <c r="R71" s="221" t="str">
        <f t="shared" si="55"/>
        <v/>
      </c>
      <c r="S71" s="221">
        <f t="shared" si="60"/>
        <v>0</v>
      </c>
      <c r="T71" s="223" t="str">
        <f>IF(AND('PASTE SD download Sheet'!T70=""),"",'PASTE SD download Sheet'!T70)</f>
        <v/>
      </c>
      <c r="U71" s="223" t="str">
        <f>IF(AND('PASTE SD download Sheet'!U70=""),"",'PASTE SD download Sheet'!U70)</f>
        <v/>
      </c>
      <c r="V71" s="223" t="str">
        <f>IF(AND('PASTE SD download Sheet'!V70=""),"",'PASTE SD download Sheet'!V70)</f>
        <v/>
      </c>
      <c r="W71" s="223">
        <f t="shared" si="61"/>
        <v>0</v>
      </c>
      <c r="X71" s="223" t="str">
        <f>IF(AND('PASTE SD download Sheet'!X70=""),"",'PASTE SD download Sheet'!X70)</f>
        <v/>
      </c>
      <c r="Y71" s="223" t="str">
        <f t="shared" si="62"/>
        <v/>
      </c>
      <c r="Z71" s="223">
        <f t="shared" si="63"/>
        <v>0</v>
      </c>
      <c r="AA71" s="224"/>
      <c r="AB71" s="223" t="str">
        <f t="shared" si="64"/>
        <v/>
      </c>
      <c r="AC71" s="223">
        <f t="shared" si="65"/>
        <v>0</v>
      </c>
      <c r="AD71" s="237"/>
      <c r="AE71" s="237" t="str">
        <f t="shared" si="66"/>
        <v/>
      </c>
      <c r="AF71" s="225" t="str">
        <f>IF(AND('PASTE SD download Sheet'!AD70=""),"",'PASTE SD download Sheet'!AD70)</f>
        <v/>
      </c>
      <c r="AG71" s="225" t="str">
        <f>IF(AND('PASTE SD download Sheet'!AE70=""),"",'PASTE SD download Sheet'!AE70)</f>
        <v/>
      </c>
      <c r="AH71" s="225" t="str">
        <f>IF(AND('PASTE SD download Sheet'!AF70=""),"",'PASTE SD download Sheet'!AF70)</f>
        <v/>
      </c>
      <c r="AI71" s="225">
        <f t="shared" si="67"/>
        <v>0</v>
      </c>
      <c r="AJ71" s="225" t="str">
        <f>IF(AND('PASTE SD download Sheet'!AH70=""),"",'PASTE SD download Sheet'!AH70)</f>
        <v/>
      </c>
      <c r="AK71" s="225" t="str">
        <f t="shared" si="68"/>
        <v/>
      </c>
      <c r="AL71" s="225">
        <f t="shared" si="69"/>
        <v>0</v>
      </c>
      <c r="AM71" s="224"/>
      <c r="AN71" s="225" t="str">
        <f t="shared" si="70"/>
        <v/>
      </c>
      <c r="AO71" s="225">
        <f t="shared" si="71"/>
        <v>0</v>
      </c>
      <c r="AP71" s="226" t="str">
        <f>IF(AND('PASTE SD download Sheet'!AN70=""),"",'PASTE SD download Sheet'!AN70)</f>
        <v/>
      </c>
      <c r="AQ71" s="226" t="str">
        <f>IF(AND('PASTE SD download Sheet'!AO70=""),"",'PASTE SD download Sheet'!AO70)</f>
        <v/>
      </c>
      <c r="AR71" s="226" t="str">
        <f>IF(AND('PASTE SD download Sheet'!AP70=""),"",'PASTE SD download Sheet'!AP70)</f>
        <v/>
      </c>
      <c r="AS71" s="226">
        <f t="shared" si="72"/>
        <v>0</v>
      </c>
      <c r="AT71" s="226" t="str">
        <f>IF(AND('PASTE SD download Sheet'!AR70=""),"",'PASTE SD download Sheet'!AR70)</f>
        <v/>
      </c>
      <c r="AU71" s="226" t="str">
        <f t="shared" si="73"/>
        <v/>
      </c>
      <c r="AV71" s="226">
        <f t="shared" si="74"/>
        <v>0</v>
      </c>
      <c r="AW71" s="224"/>
      <c r="AX71" s="226" t="str">
        <f t="shared" si="75"/>
        <v/>
      </c>
      <c r="AY71" s="226">
        <f t="shared" si="76"/>
        <v>0</v>
      </c>
      <c r="AZ71" s="227" t="str">
        <f>IF(AND('PASTE SD download Sheet'!AX70=""),"",'PASTE SD download Sheet'!AX70)</f>
        <v/>
      </c>
      <c r="BA71" s="227" t="str">
        <f>IF(AND('PASTE SD download Sheet'!AY70=""),"",'PASTE SD download Sheet'!AY70)</f>
        <v/>
      </c>
      <c r="BB71" s="227" t="str">
        <f>IF(AND('PASTE SD download Sheet'!AZ70=""),"",'PASTE SD download Sheet'!AZ70)</f>
        <v/>
      </c>
      <c r="BC71" s="227">
        <f t="shared" si="77"/>
        <v>0</v>
      </c>
      <c r="BD71" s="227" t="str">
        <f>IF(AND('PASTE SD download Sheet'!BB70=""),"",'PASTE SD download Sheet'!BB70)</f>
        <v/>
      </c>
      <c r="BE71" s="227" t="str">
        <f t="shared" si="78"/>
        <v/>
      </c>
      <c r="BF71" s="227">
        <f t="shared" si="79"/>
        <v>0</v>
      </c>
      <c r="BG71" s="224"/>
      <c r="BH71" s="227" t="str">
        <f t="shared" si="80"/>
        <v/>
      </c>
      <c r="BI71" s="227">
        <f t="shared" si="81"/>
        <v>0</v>
      </c>
      <c r="BJ71" s="257"/>
      <c r="BK71" s="257"/>
      <c r="BL71" s="257"/>
      <c r="BM71" s="257"/>
      <c r="BN71" s="228" t="str">
        <f>IF(AND('PASTE SD download Sheet'!BH70=""),"",'PASTE SD download Sheet'!BH70)</f>
        <v/>
      </c>
      <c r="BO71" s="228" t="str">
        <f>IF(AND('PASTE SD download Sheet'!BI70=""),"",'PASTE SD download Sheet'!BI70)</f>
        <v/>
      </c>
      <c r="BP71" s="228" t="str">
        <f>IF(AND('PASTE SD download Sheet'!BJ70=""),"",'PASTE SD download Sheet'!BJ70)</f>
        <v/>
      </c>
      <c r="BQ71" s="228">
        <f t="shared" si="82"/>
        <v>0</v>
      </c>
      <c r="BR71" s="228" t="str">
        <f>IF(AND('PASTE SD download Sheet'!BL70=""),"",'PASTE SD download Sheet'!BL70)</f>
        <v/>
      </c>
      <c r="BS71" s="228" t="str">
        <f t="shared" si="83"/>
        <v/>
      </c>
      <c r="BT71" s="228">
        <f t="shared" si="84"/>
        <v>0</v>
      </c>
      <c r="BU71" s="224"/>
      <c r="BV71" s="228" t="str">
        <f t="shared" si="85"/>
        <v/>
      </c>
      <c r="BW71" s="228">
        <f t="shared" si="86"/>
        <v>0</v>
      </c>
      <c r="BX71" s="5">
        <f t="shared" si="56"/>
        <v>0</v>
      </c>
      <c r="BY71" s="206"/>
      <c r="BZ71" s="206"/>
      <c r="CA71" s="206"/>
      <c r="CB71" s="206"/>
      <c r="CC71" s="206"/>
      <c r="CD71" s="206"/>
      <c r="CE71" s="206"/>
      <c r="CF71" s="206"/>
      <c r="CG71" s="206"/>
      <c r="CH71" s="206"/>
      <c r="CI71" s="206"/>
      <c r="CJ71" s="206"/>
      <c r="CK71" s="206"/>
      <c r="CL71" s="206"/>
      <c r="CM71" s="206"/>
      <c r="CN71" s="206"/>
      <c r="CO71" s="206"/>
      <c r="CP71" s="205"/>
      <c r="CQ71" s="204"/>
    </row>
    <row r="72" spans="1:95" ht="17.25">
      <c r="A72" s="219" t="str">
        <f>IF(AND('PASTE SD download Sheet'!A71=""),"",'PASTE SD download Sheet'!A71)</f>
        <v/>
      </c>
      <c r="B72" s="219" t="str">
        <f>IF(AND('PASTE SD download Sheet'!B71=""),"",'PASTE SD download Sheet'!B71)</f>
        <v/>
      </c>
      <c r="C72" s="219" t="str">
        <f>IF(AND('PASTE SD download Sheet'!C71=""),"",'PASTE SD download Sheet'!C71)</f>
        <v/>
      </c>
      <c r="D72" s="220" t="str">
        <f>IF(AND('PASTE SD download Sheet'!D71=""),"",VALUE('PASTE SD download Sheet'!D71))</f>
        <v/>
      </c>
      <c r="E72" s="219" t="str">
        <f>IF(AND('PASTE SD download Sheet'!E71=""),"",'PASTE SD download Sheet'!E71)</f>
        <v/>
      </c>
      <c r="F72" s="234" t="str">
        <f>IF(AND('PASTE SD download Sheet'!F71=""),"",'PASTE SD download Sheet'!F71)</f>
        <v/>
      </c>
      <c r="G72" s="233" t="str">
        <f>IF(AND('PASTE SD download Sheet'!G71=""),"",UPPER('PASTE SD download Sheet'!G71))</f>
        <v/>
      </c>
      <c r="H72" s="233" t="str">
        <f>IF(AND('PASTE SD download Sheet'!H71=""),"",UPPER('PASTE SD download Sheet'!H71))</f>
        <v/>
      </c>
      <c r="I72" s="233" t="str">
        <f>IF(AND('PASTE SD download Sheet'!I71=""),"",UPPER('PASTE SD download Sheet'!I71))</f>
        <v/>
      </c>
      <c r="J72" s="221" t="str">
        <f>IF(AND('PASTE SD download Sheet'!J71=""),"",'PASTE SD download Sheet'!J71)</f>
        <v/>
      </c>
      <c r="K72" s="221" t="str">
        <f>IF(AND('PASTE SD download Sheet'!K71=""),"",'PASTE SD download Sheet'!K71)</f>
        <v/>
      </c>
      <c r="L72" s="221" t="str">
        <f>IF(AND('PASTE SD download Sheet'!L71=""),"",'PASTE SD download Sheet'!L71)</f>
        <v/>
      </c>
      <c r="M72" s="221">
        <f t="shared" si="57"/>
        <v>0</v>
      </c>
      <c r="N72" s="221" t="str">
        <f>IF(AND('PASTE SD download Sheet'!N71=""),"",'PASTE SD download Sheet'!N71)</f>
        <v/>
      </c>
      <c r="O72" s="221" t="str">
        <f t="shared" si="58"/>
        <v/>
      </c>
      <c r="P72" s="221">
        <f t="shared" si="59"/>
        <v>0</v>
      </c>
      <c r="Q72" s="222"/>
      <c r="R72" s="221" t="str">
        <f t="shared" si="55"/>
        <v/>
      </c>
      <c r="S72" s="221">
        <f t="shared" si="60"/>
        <v>0</v>
      </c>
      <c r="T72" s="223" t="str">
        <f>IF(AND('PASTE SD download Sheet'!T71=""),"",'PASTE SD download Sheet'!T71)</f>
        <v/>
      </c>
      <c r="U72" s="223" t="str">
        <f>IF(AND('PASTE SD download Sheet'!U71=""),"",'PASTE SD download Sheet'!U71)</f>
        <v/>
      </c>
      <c r="V72" s="223" t="str">
        <f>IF(AND('PASTE SD download Sheet'!V71=""),"",'PASTE SD download Sheet'!V71)</f>
        <v/>
      </c>
      <c r="W72" s="223">
        <f t="shared" si="61"/>
        <v>0</v>
      </c>
      <c r="X72" s="223" t="str">
        <f>IF(AND('PASTE SD download Sheet'!X71=""),"",'PASTE SD download Sheet'!X71)</f>
        <v/>
      </c>
      <c r="Y72" s="223" t="str">
        <f t="shared" si="62"/>
        <v/>
      </c>
      <c r="Z72" s="223">
        <f t="shared" si="63"/>
        <v>0</v>
      </c>
      <c r="AA72" s="224"/>
      <c r="AB72" s="223" t="str">
        <f t="shared" si="64"/>
        <v/>
      </c>
      <c r="AC72" s="223">
        <f t="shared" si="65"/>
        <v>0</v>
      </c>
      <c r="AD72" s="237"/>
      <c r="AE72" s="237" t="str">
        <f t="shared" si="66"/>
        <v/>
      </c>
      <c r="AF72" s="225" t="str">
        <f>IF(AND('PASTE SD download Sheet'!AD71=""),"",'PASTE SD download Sheet'!AD71)</f>
        <v/>
      </c>
      <c r="AG72" s="225" t="str">
        <f>IF(AND('PASTE SD download Sheet'!AE71=""),"",'PASTE SD download Sheet'!AE71)</f>
        <v/>
      </c>
      <c r="AH72" s="225" t="str">
        <f>IF(AND('PASTE SD download Sheet'!AF71=""),"",'PASTE SD download Sheet'!AF71)</f>
        <v/>
      </c>
      <c r="AI72" s="225">
        <f t="shared" si="67"/>
        <v>0</v>
      </c>
      <c r="AJ72" s="225" t="str">
        <f>IF(AND('PASTE SD download Sheet'!AH71=""),"",'PASTE SD download Sheet'!AH71)</f>
        <v/>
      </c>
      <c r="AK72" s="225" t="str">
        <f t="shared" si="68"/>
        <v/>
      </c>
      <c r="AL72" s="225">
        <f t="shared" si="69"/>
        <v>0</v>
      </c>
      <c r="AM72" s="224"/>
      <c r="AN72" s="225" t="str">
        <f t="shared" si="70"/>
        <v/>
      </c>
      <c r="AO72" s="225">
        <f t="shared" si="71"/>
        <v>0</v>
      </c>
      <c r="AP72" s="226" t="str">
        <f>IF(AND('PASTE SD download Sheet'!AN71=""),"",'PASTE SD download Sheet'!AN71)</f>
        <v/>
      </c>
      <c r="AQ72" s="226" t="str">
        <f>IF(AND('PASTE SD download Sheet'!AO71=""),"",'PASTE SD download Sheet'!AO71)</f>
        <v/>
      </c>
      <c r="AR72" s="226" t="str">
        <f>IF(AND('PASTE SD download Sheet'!AP71=""),"",'PASTE SD download Sheet'!AP71)</f>
        <v/>
      </c>
      <c r="AS72" s="226">
        <f t="shared" si="72"/>
        <v>0</v>
      </c>
      <c r="AT72" s="226" t="str">
        <f>IF(AND('PASTE SD download Sheet'!AR71=""),"",'PASTE SD download Sheet'!AR71)</f>
        <v/>
      </c>
      <c r="AU72" s="226" t="str">
        <f t="shared" si="73"/>
        <v/>
      </c>
      <c r="AV72" s="226">
        <f t="shared" si="74"/>
        <v>0</v>
      </c>
      <c r="AW72" s="224"/>
      <c r="AX72" s="226" t="str">
        <f t="shared" si="75"/>
        <v/>
      </c>
      <c r="AY72" s="226">
        <f t="shared" si="76"/>
        <v>0</v>
      </c>
      <c r="AZ72" s="227" t="str">
        <f>IF(AND('PASTE SD download Sheet'!AX71=""),"",'PASTE SD download Sheet'!AX71)</f>
        <v/>
      </c>
      <c r="BA72" s="227" t="str">
        <f>IF(AND('PASTE SD download Sheet'!AY71=""),"",'PASTE SD download Sheet'!AY71)</f>
        <v/>
      </c>
      <c r="BB72" s="227" t="str">
        <f>IF(AND('PASTE SD download Sheet'!AZ71=""),"",'PASTE SD download Sheet'!AZ71)</f>
        <v/>
      </c>
      <c r="BC72" s="227">
        <f t="shared" si="77"/>
        <v>0</v>
      </c>
      <c r="BD72" s="227" t="str">
        <f>IF(AND('PASTE SD download Sheet'!BB71=""),"",'PASTE SD download Sheet'!BB71)</f>
        <v/>
      </c>
      <c r="BE72" s="227" t="str">
        <f t="shared" si="78"/>
        <v/>
      </c>
      <c r="BF72" s="227">
        <f t="shared" si="79"/>
        <v>0</v>
      </c>
      <c r="BG72" s="224"/>
      <c r="BH72" s="227" t="str">
        <f t="shared" si="80"/>
        <v/>
      </c>
      <c r="BI72" s="227">
        <f t="shared" si="81"/>
        <v>0</v>
      </c>
      <c r="BJ72" s="257"/>
      <c r="BK72" s="257"/>
      <c r="BL72" s="257"/>
      <c r="BM72" s="257"/>
      <c r="BN72" s="228" t="str">
        <f>IF(AND('PASTE SD download Sheet'!BH71=""),"",'PASTE SD download Sheet'!BH71)</f>
        <v/>
      </c>
      <c r="BO72" s="228" t="str">
        <f>IF(AND('PASTE SD download Sheet'!BI71=""),"",'PASTE SD download Sheet'!BI71)</f>
        <v/>
      </c>
      <c r="BP72" s="228" t="str">
        <f>IF(AND('PASTE SD download Sheet'!BJ71=""),"",'PASTE SD download Sheet'!BJ71)</f>
        <v/>
      </c>
      <c r="BQ72" s="228">
        <f t="shared" si="82"/>
        <v>0</v>
      </c>
      <c r="BR72" s="228" t="str">
        <f>IF(AND('PASTE SD download Sheet'!BL71=""),"",'PASTE SD download Sheet'!BL71)</f>
        <v/>
      </c>
      <c r="BS72" s="228" t="str">
        <f t="shared" si="83"/>
        <v/>
      </c>
      <c r="BT72" s="228">
        <f t="shared" si="84"/>
        <v>0</v>
      </c>
      <c r="BU72" s="224"/>
      <c r="BV72" s="228" t="str">
        <f t="shared" si="85"/>
        <v/>
      </c>
      <c r="BW72" s="228">
        <f t="shared" si="86"/>
        <v>0</v>
      </c>
      <c r="BX72" s="5">
        <f t="shared" si="56"/>
        <v>0</v>
      </c>
      <c r="BY72" s="206"/>
      <c r="BZ72" s="206"/>
      <c r="CA72" s="206"/>
      <c r="CB72" s="206"/>
      <c r="CC72" s="206"/>
      <c r="CD72" s="206"/>
      <c r="CE72" s="206"/>
      <c r="CF72" s="206"/>
      <c r="CG72" s="206"/>
      <c r="CH72" s="206"/>
      <c r="CI72" s="206"/>
      <c r="CJ72" s="206"/>
      <c r="CK72" s="206"/>
      <c r="CL72" s="206"/>
      <c r="CM72" s="206"/>
      <c r="CN72" s="206"/>
      <c r="CO72" s="206"/>
      <c r="CP72" s="205"/>
      <c r="CQ72" s="204"/>
    </row>
    <row r="73" spans="1:95" ht="17.25">
      <c r="A73" s="219" t="str">
        <f>IF(AND('PASTE SD download Sheet'!A72=""),"",'PASTE SD download Sheet'!A72)</f>
        <v/>
      </c>
      <c r="B73" s="219" t="str">
        <f>IF(AND('PASTE SD download Sheet'!B72=""),"",'PASTE SD download Sheet'!B72)</f>
        <v/>
      </c>
      <c r="C73" s="219" t="str">
        <f>IF(AND('PASTE SD download Sheet'!C72=""),"",'PASTE SD download Sheet'!C72)</f>
        <v/>
      </c>
      <c r="D73" s="220" t="str">
        <f>IF(AND('PASTE SD download Sheet'!D72=""),"",VALUE('PASTE SD download Sheet'!D72))</f>
        <v/>
      </c>
      <c r="E73" s="219" t="str">
        <f>IF(AND('PASTE SD download Sheet'!E72=""),"",'PASTE SD download Sheet'!E72)</f>
        <v/>
      </c>
      <c r="F73" s="234" t="str">
        <f>IF(AND('PASTE SD download Sheet'!F72=""),"",'PASTE SD download Sheet'!F72)</f>
        <v/>
      </c>
      <c r="G73" s="233" t="str">
        <f>IF(AND('PASTE SD download Sheet'!G72=""),"",UPPER('PASTE SD download Sheet'!G72))</f>
        <v/>
      </c>
      <c r="H73" s="233" t="str">
        <f>IF(AND('PASTE SD download Sheet'!H72=""),"",UPPER('PASTE SD download Sheet'!H72))</f>
        <v/>
      </c>
      <c r="I73" s="233" t="str">
        <f>IF(AND('PASTE SD download Sheet'!I72=""),"",UPPER('PASTE SD download Sheet'!I72))</f>
        <v/>
      </c>
      <c r="J73" s="221" t="str">
        <f>IF(AND('PASTE SD download Sheet'!J72=""),"",'PASTE SD download Sheet'!J72)</f>
        <v/>
      </c>
      <c r="K73" s="221" t="str">
        <f>IF(AND('PASTE SD download Sheet'!K72=""),"",'PASTE SD download Sheet'!K72)</f>
        <v/>
      </c>
      <c r="L73" s="221" t="str">
        <f>IF(AND('PASTE SD download Sheet'!L72=""),"",'PASTE SD download Sheet'!L72)</f>
        <v/>
      </c>
      <c r="M73" s="221">
        <f t="shared" si="57"/>
        <v>0</v>
      </c>
      <c r="N73" s="221" t="str">
        <f>IF(AND('PASTE SD download Sheet'!N72=""),"",'PASTE SD download Sheet'!N72)</f>
        <v/>
      </c>
      <c r="O73" s="221" t="str">
        <f t="shared" si="58"/>
        <v/>
      </c>
      <c r="P73" s="221">
        <f t="shared" si="59"/>
        <v>0</v>
      </c>
      <c r="Q73" s="222"/>
      <c r="R73" s="221" t="str">
        <f t="shared" si="55"/>
        <v/>
      </c>
      <c r="S73" s="221">
        <f t="shared" si="60"/>
        <v>0</v>
      </c>
      <c r="T73" s="223" t="str">
        <f>IF(AND('PASTE SD download Sheet'!T72=""),"",'PASTE SD download Sheet'!T72)</f>
        <v/>
      </c>
      <c r="U73" s="223" t="str">
        <f>IF(AND('PASTE SD download Sheet'!U72=""),"",'PASTE SD download Sheet'!U72)</f>
        <v/>
      </c>
      <c r="V73" s="223" t="str">
        <f>IF(AND('PASTE SD download Sheet'!V72=""),"",'PASTE SD download Sheet'!V72)</f>
        <v/>
      </c>
      <c r="W73" s="223">
        <f t="shared" si="61"/>
        <v>0</v>
      </c>
      <c r="X73" s="223" t="str">
        <f>IF(AND('PASTE SD download Sheet'!X72=""),"",'PASTE SD download Sheet'!X72)</f>
        <v/>
      </c>
      <c r="Y73" s="223" t="str">
        <f t="shared" si="62"/>
        <v/>
      </c>
      <c r="Z73" s="223">
        <f t="shared" si="63"/>
        <v>0</v>
      </c>
      <c r="AA73" s="224"/>
      <c r="AB73" s="223" t="str">
        <f t="shared" si="64"/>
        <v/>
      </c>
      <c r="AC73" s="223">
        <f t="shared" si="65"/>
        <v>0</v>
      </c>
      <c r="AD73" s="237"/>
      <c r="AE73" s="237" t="str">
        <f t="shared" si="66"/>
        <v/>
      </c>
      <c r="AF73" s="225" t="str">
        <f>IF(AND('PASTE SD download Sheet'!AD72=""),"",'PASTE SD download Sheet'!AD72)</f>
        <v/>
      </c>
      <c r="AG73" s="225" t="str">
        <f>IF(AND('PASTE SD download Sheet'!AE72=""),"",'PASTE SD download Sheet'!AE72)</f>
        <v/>
      </c>
      <c r="AH73" s="225" t="str">
        <f>IF(AND('PASTE SD download Sheet'!AF72=""),"",'PASTE SD download Sheet'!AF72)</f>
        <v/>
      </c>
      <c r="AI73" s="225">
        <f t="shared" si="67"/>
        <v>0</v>
      </c>
      <c r="AJ73" s="225" t="str">
        <f>IF(AND('PASTE SD download Sheet'!AH72=""),"",'PASTE SD download Sheet'!AH72)</f>
        <v/>
      </c>
      <c r="AK73" s="225" t="str">
        <f t="shared" si="68"/>
        <v/>
      </c>
      <c r="AL73" s="225">
        <f t="shared" si="69"/>
        <v>0</v>
      </c>
      <c r="AM73" s="224"/>
      <c r="AN73" s="225" t="str">
        <f t="shared" si="70"/>
        <v/>
      </c>
      <c r="AO73" s="225">
        <f t="shared" si="71"/>
        <v>0</v>
      </c>
      <c r="AP73" s="226" t="str">
        <f>IF(AND('PASTE SD download Sheet'!AN72=""),"",'PASTE SD download Sheet'!AN72)</f>
        <v/>
      </c>
      <c r="AQ73" s="226" t="str">
        <f>IF(AND('PASTE SD download Sheet'!AO72=""),"",'PASTE SD download Sheet'!AO72)</f>
        <v/>
      </c>
      <c r="AR73" s="226" t="str">
        <f>IF(AND('PASTE SD download Sheet'!AP72=""),"",'PASTE SD download Sheet'!AP72)</f>
        <v/>
      </c>
      <c r="AS73" s="226">
        <f t="shared" si="72"/>
        <v>0</v>
      </c>
      <c r="AT73" s="226" t="str">
        <f>IF(AND('PASTE SD download Sheet'!AR72=""),"",'PASTE SD download Sheet'!AR72)</f>
        <v/>
      </c>
      <c r="AU73" s="226" t="str">
        <f t="shared" si="73"/>
        <v/>
      </c>
      <c r="AV73" s="226">
        <f t="shared" si="74"/>
        <v>0</v>
      </c>
      <c r="AW73" s="224"/>
      <c r="AX73" s="226" t="str">
        <f t="shared" si="75"/>
        <v/>
      </c>
      <c r="AY73" s="226">
        <f t="shared" si="76"/>
        <v>0</v>
      </c>
      <c r="AZ73" s="227" t="str">
        <f>IF(AND('PASTE SD download Sheet'!AX72=""),"",'PASTE SD download Sheet'!AX72)</f>
        <v/>
      </c>
      <c r="BA73" s="227" t="str">
        <f>IF(AND('PASTE SD download Sheet'!AY72=""),"",'PASTE SD download Sheet'!AY72)</f>
        <v/>
      </c>
      <c r="BB73" s="227" t="str">
        <f>IF(AND('PASTE SD download Sheet'!AZ72=""),"",'PASTE SD download Sheet'!AZ72)</f>
        <v/>
      </c>
      <c r="BC73" s="227">
        <f t="shared" si="77"/>
        <v>0</v>
      </c>
      <c r="BD73" s="227" t="str">
        <f>IF(AND('PASTE SD download Sheet'!BB72=""),"",'PASTE SD download Sheet'!BB72)</f>
        <v/>
      </c>
      <c r="BE73" s="227" t="str">
        <f t="shared" si="78"/>
        <v/>
      </c>
      <c r="BF73" s="227">
        <f t="shared" si="79"/>
        <v>0</v>
      </c>
      <c r="BG73" s="224"/>
      <c r="BH73" s="227" t="str">
        <f t="shared" si="80"/>
        <v/>
      </c>
      <c r="BI73" s="227">
        <f t="shared" si="81"/>
        <v>0</v>
      </c>
      <c r="BJ73" s="257"/>
      <c r="BK73" s="257"/>
      <c r="BL73" s="257"/>
      <c r="BM73" s="257"/>
      <c r="BN73" s="228" t="str">
        <f>IF(AND('PASTE SD download Sheet'!BH72=""),"",'PASTE SD download Sheet'!BH72)</f>
        <v/>
      </c>
      <c r="BO73" s="228" t="str">
        <f>IF(AND('PASTE SD download Sheet'!BI72=""),"",'PASTE SD download Sheet'!BI72)</f>
        <v/>
      </c>
      <c r="BP73" s="228" t="str">
        <f>IF(AND('PASTE SD download Sheet'!BJ72=""),"",'PASTE SD download Sheet'!BJ72)</f>
        <v/>
      </c>
      <c r="BQ73" s="228">
        <f t="shared" si="82"/>
        <v>0</v>
      </c>
      <c r="BR73" s="228" t="str">
        <f>IF(AND('PASTE SD download Sheet'!BL72=""),"",'PASTE SD download Sheet'!BL72)</f>
        <v/>
      </c>
      <c r="BS73" s="228" t="str">
        <f t="shared" si="83"/>
        <v/>
      </c>
      <c r="BT73" s="228">
        <f t="shared" si="84"/>
        <v>0</v>
      </c>
      <c r="BU73" s="224"/>
      <c r="BV73" s="228" t="str">
        <f t="shared" si="85"/>
        <v/>
      </c>
      <c r="BW73" s="228">
        <f t="shared" si="86"/>
        <v>0</v>
      </c>
      <c r="BX73" s="5">
        <f t="shared" si="56"/>
        <v>0</v>
      </c>
      <c r="BY73" s="206"/>
      <c r="BZ73" s="206"/>
      <c r="CA73" s="206"/>
      <c r="CB73" s="206"/>
      <c r="CC73" s="206"/>
      <c r="CD73" s="206"/>
      <c r="CE73" s="206"/>
      <c r="CF73" s="206"/>
      <c r="CG73" s="206"/>
      <c r="CH73" s="206"/>
      <c r="CI73" s="206"/>
      <c r="CJ73" s="206"/>
      <c r="CK73" s="206"/>
      <c r="CL73" s="206"/>
      <c r="CM73" s="206"/>
      <c r="CN73" s="206"/>
      <c r="CO73" s="206"/>
      <c r="CP73" s="205"/>
      <c r="CQ73" s="204"/>
    </row>
    <row r="74" spans="1:95" ht="17.25">
      <c r="A74" s="219" t="str">
        <f>IF(AND('PASTE SD download Sheet'!A73=""),"",'PASTE SD download Sheet'!A73)</f>
        <v/>
      </c>
      <c r="B74" s="219" t="str">
        <f>IF(AND('PASTE SD download Sheet'!B73=""),"",'PASTE SD download Sheet'!B73)</f>
        <v/>
      </c>
      <c r="C74" s="219" t="str">
        <f>IF(AND('PASTE SD download Sheet'!C73=""),"",'PASTE SD download Sheet'!C73)</f>
        <v/>
      </c>
      <c r="D74" s="220" t="str">
        <f>IF(AND('PASTE SD download Sheet'!D73=""),"",VALUE('PASTE SD download Sheet'!D73))</f>
        <v/>
      </c>
      <c r="E74" s="219" t="str">
        <f>IF(AND('PASTE SD download Sheet'!E73=""),"",'PASTE SD download Sheet'!E73)</f>
        <v/>
      </c>
      <c r="F74" s="234" t="str">
        <f>IF(AND('PASTE SD download Sheet'!F73=""),"",'PASTE SD download Sheet'!F73)</f>
        <v/>
      </c>
      <c r="G74" s="233" t="str">
        <f>IF(AND('PASTE SD download Sheet'!G73=""),"",UPPER('PASTE SD download Sheet'!G73))</f>
        <v/>
      </c>
      <c r="H74" s="233" t="str">
        <f>IF(AND('PASTE SD download Sheet'!H73=""),"",UPPER('PASTE SD download Sheet'!H73))</f>
        <v/>
      </c>
      <c r="I74" s="233" t="str">
        <f>IF(AND('PASTE SD download Sheet'!I73=""),"",UPPER('PASTE SD download Sheet'!I73))</f>
        <v/>
      </c>
      <c r="J74" s="221" t="str">
        <f>IF(AND('PASTE SD download Sheet'!J73=""),"",'PASTE SD download Sheet'!J73)</f>
        <v/>
      </c>
      <c r="K74" s="221" t="str">
        <f>IF(AND('PASTE SD download Sheet'!K73=""),"",'PASTE SD download Sheet'!K73)</f>
        <v/>
      </c>
      <c r="L74" s="221" t="str">
        <f>IF(AND('PASTE SD download Sheet'!L73=""),"",'PASTE SD download Sheet'!L73)</f>
        <v/>
      </c>
      <c r="M74" s="221">
        <f t="shared" si="57"/>
        <v>0</v>
      </c>
      <c r="N74" s="221" t="str">
        <f>IF(AND('PASTE SD download Sheet'!N73=""),"",'PASTE SD download Sheet'!N73)</f>
        <v/>
      </c>
      <c r="O74" s="221" t="str">
        <f t="shared" si="58"/>
        <v/>
      </c>
      <c r="P74" s="221">
        <f t="shared" si="59"/>
        <v>0</v>
      </c>
      <c r="Q74" s="222"/>
      <c r="R74" s="221" t="str">
        <f t="shared" si="55"/>
        <v/>
      </c>
      <c r="S74" s="221">
        <f t="shared" si="60"/>
        <v>0</v>
      </c>
      <c r="T74" s="223" t="str">
        <f>IF(AND('PASTE SD download Sheet'!T73=""),"",'PASTE SD download Sheet'!T73)</f>
        <v/>
      </c>
      <c r="U74" s="223" t="str">
        <f>IF(AND('PASTE SD download Sheet'!U73=""),"",'PASTE SD download Sheet'!U73)</f>
        <v/>
      </c>
      <c r="V74" s="223" t="str">
        <f>IF(AND('PASTE SD download Sheet'!V73=""),"",'PASTE SD download Sheet'!V73)</f>
        <v/>
      </c>
      <c r="W74" s="223">
        <f t="shared" si="61"/>
        <v>0</v>
      </c>
      <c r="X74" s="223" t="str">
        <f>IF(AND('PASTE SD download Sheet'!X73=""),"",'PASTE SD download Sheet'!X73)</f>
        <v/>
      </c>
      <c r="Y74" s="223" t="str">
        <f t="shared" si="62"/>
        <v/>
      </c>
      <c r="Z74" s="223">
        <f t="shared" si="63"/>
        <v>0</v>
      </c>
      <c r="AA74" s="224"/>
      <c r="AB74" s="223" t="str">
        <f t="shared" si="64"/>
        <v/>
      </c>
      <c r="AC74" s="223">
        <f t="shared" si="65"/>
        <v>0</v>
      </c>
      <c r="AD74" s="237"/>
      <c r="AE74" s="237" t="str">
        <f t="shared" si="66"/>
        <v/>
      </c>
      <c r="AF74" s="225" t="str">
        <f>IF(AND('PASTE SD download Sheet'!AD73=""),"",'PASTE SD download Sheet'!AD73)</f>
        <v/>
      </c>
      <c r="AG74" s="225" t="str">
        <f>IF(AND('PASTE SD download Sheet'!AE73=""),"",'PASTE SD download Sheet'!AE73)</f>
        <v/>
      </c>
      <c r="AH74" s="225" t="str">
        <f>IF(AND('PASTE SD download Sheet'!AF73=""),"",'PASTE SD download Sheet'!AF73)</f>
        <v/>
      </c>
      <c r="AI74" s="225">
        <f t="shared" si="67"/>
        <v>0</v>
      </c>
      <c r="AJ74" s="225" t="str">
        <f>IF(AND('PASTE SD download Sheet'!AH73=""),"",'PASTE SD download Sheet'!AH73)</f>
        <v/>
      </c>
      <c r="AK74" s="225" t="str">
        <f t="shared" si="68"/>
        <v/>
      </c>
      <c r="AL74" s="225">
        <f t="shared" si="69"/>
        <v>0</v>
      </c>
      <c r="AM74" s="224"/>
      <c r="AN74" s="225" t="str">
        <f t="shared" si="70"/>
        <v/>
      </c>
      <c r="AO74" s="225">
        <f t="shared" si="71"/>
        <v>0</v>
      </c>
      <c r="AP74" s="226" t="str">
        <f>IF(AND('PASTE SD download Sheet'!AN73=""),"",'PASTE SD download Sheet'!AN73)</f>
        <v/>
      </c>
      <c r="AQ74" s="226" t="str">
        <f>IF(AND('PASTE SD download Sheet'!AO73=""),"",'PASTE SD download Sheet'!AO73)</f>
        <v/>
      </c>
      <c r="AR74" s="226" t="str">
        <f>IF(AND('PASTE SD download Sheet'!AP73=""),"",'PASTE SD download Sheet'!AP73)</f>
        <v/>
      </c>
      <c r="AS74" s="226">
        <f t="shared" si="72"/>
        <v>0</v>
      </c>
      <c r="AT74" s="226" t="str">
        <f>IF(AND('PASTE SD download Sheet'!AR73=""),"",'PASTE SD download Sheet'!AR73)</f>
        <v/>
      </c>
      <c r="AU74" s="226" t="str">
        <f t="shared" si="73"/>
        <v/>
      </c>
      <c r="AV74" s="226">
        <f t="shared" si="74"/>
        <v>0</v>
      </c>
      <c r="AW74" s="224"/>
      <c r="AX74" s="226" t="str">
        <f t="shared" si="75"/>
        <v/>
      </c>
      <c r="AY74" s="226">
        <f t="shared" si="76"/>
        <v>0</v>
      </c>
      <c r="AZ74" s="227" t="str">
        <f>IF(AND('PASTE SD download Sheet'!AX73=""),"",'PASTE SD download Sheet'!AX73)</f>
        <v/>
      </c>
      <c r="BA74" s="227" t="str">
        <f>IF(AND('PASTE SD download Sheet'!AY73=""),"",'PASTE SD download Sheet'!AY73)</f>
        <v/>
      </c>
      <c r="BB74" s="227" t="str">
        <f>IF(AND('PASTE SD download Sheet'!AZ73=""),"",'PASTE SD download Sheet'!AZ73)</f>
        <v/>
      </c>
      <c r="BC74" s="227">
        <f t="shared" si="77"/>
        <v>0</v>
      </c>
      <c r="BD74" s="227" t="str">
        <f>IF(AND('PASTE SD download Sheet'!BB73=""),"",'PASTE SD download Sheet'!BB73)</f>
        <v/>
      </c>
      <c r="BE74" s="227" t="str">
        <f t="shared" si="78"/>
        <v/>
      </c>
      <c r="BF74" s="227">
        <f t="shared" si="79"/>
        <v>0</v>
      </c>
      <c r="BG74" s="224"/>
      <c r="BH74" s="227" t="str">
        <f t="shared" si="80"/>
        <v/>
      </c>
      <c r="BI74" s="227">
        <f t="shared" si="81"/>
        <v>0</v>
      </c>
      <c r="BJ74" s="257"/>
      <c r="BK74" s="257"/>
      <c r="BL74" s="257"/>
      <c r="BM74" s="257"/>
      <c r="BN74" s="228" t="str">
        <f>IF(AND('PASTE SD download Sheet'!BH73=""),"",'PASTE SD download Sheet'!BH73)</f>
        <v/>
      </c>
      <c r="BO74" s="228" t="str">
        <f>IF(AND('PASTE SD download Sheet'!BI73=""),"",'PASTE SD download Sheet'!BI73)</f>
        <v/>
      </c>
      <c r="BP74" s="228" t="str">
        <f>IF(AND('PASTE SD download Sheet'!BJ73=""),"",'PASTE SD download Sheet'!BJ73)</f>
        <v/>
      </c>
      <c r="BQ74" s="228">
        <f t="shared" si="82"/>
        <v>0</v>
      </c>
      <c r="BR74" s="228" t="str">
        <f>IF(AND('PASTE SD download Sheet'!BL73=""),"",'PASTE SD download Sheet'!BL73)</f>
        <v/>
      </c>
      <c r="BS74" s="228" t="str">
        <f t="shared" si="83"/>
        <v/>
      </c>
      <c r="BT74" s="228">
        <f t="shared" si="84"/>
        <v>0</v>
      </c>
      <c r="BU74" s="224"/>
      <c r="BV74" s="228" t="str">
        <f t="shared" si="85"/>
        <v/>
      </c>
      <c r="BW74" s="228">
        <f t="shared" si="86"/>
        <v>0</v>
      </c>
      <c r="BX74" s="5">
        <f t="shared" si="56"/>
        <v>0</v>
      </c>
      <c r="BY74" s="206"/>
      <c r="BZ74" s="206"/>
      <c r="CA74" s="206"/>
      <c r="CB74" s="206"/>
      <c r="CC74" s="206"/>
      <c r="CD74" s="206"/>
      <c r="CE74" s="206"/>
      <c r="CF74" s="206"/>
      <c r="CG74" s="206"/>
      <c r="CH74" s="206"/>
      <c r="CI74" s="206"/>
      <c r="CJ74" s="206"/>
      <c r="CK74" s="206"/>
      <c r="CL74" s="206"/>
      <c r="CM74" s="206"/>
      <c r="CN74" s="206"/>
      <c r="CO74" s="206"/>
      <c r="CP74" s="205"/>
      <c r="CQ74" s="204"/>
    </row>
    <row r="75" spans="1:95" ht="17.25">
      <c r="A75" s="219" t="str">
        <f>IF(AND('PASTE SD download Sheet'!A74=""),"",'PASTE SD download Sheet'!A74)</f>
        <v/>
      </c>
      <c r="B75" s="219" t="str">
        <f>IF(AND('PASTE SD download Sheet'!B74=""),"",'PASTE SD download Sheet'!B74)</f>
        <v/>
      </c>
      <c r="C75" s="219" t="str">
        <f>IF(AND('PASTE SD download Sheet'!C74=""),"",'PASTE SD download Sheet'!C74)</f>
        <v/>
      </c>
      <c r="D75" s="220" t="str">
        <f>IF(AND('PASTE SD download Sheet'!D74=""),"",VALUE('PASTE SD download Sheet'!D74))</f>
        <v/>
      </c>
      <c r="E75" s="219" t="str">
        <f>IF(AND('PASTE SD download Sheet'!E74=""),"",'PASTE SD download Sheet'!E74)</f>
        <v/>
      </c>
      <c r="F75" s="234" t="str">
        <f>IF(AND('PASTE SD download Sheet'!F74=""),"",'PASTE SD download Sheet'!F74)</f>
        <v/>
      </c>
      <c r="G75" s="233" t="str">
        <f>IF(AND('PASTE SD download Sheet'!G74=""),"",UPPER('PASTE SD download Sheet'!G74))</f>
        <v/>
      </c>
      <c r="H75" s="233" t="str">
        <f>IF(AND('PASTE SD download Sheet'!H74=""),"",UPPER('PASTE SD download Sheet'!H74))</f>
        <v/>
      </c>
      <c r="I75" s="233" t="str">
        <f>IF(AND('PASTE SD download Sheet'!I74=""),"",UPPER('PASTE SD download Sheet'!I74))</f>
        <v/>
      </c>
      <c r="J75" s="221" t="str">
        <f>IF(AND('PASTE SD download Sheet'!J74=""),"",'PASTE SD download Sheet'!J74)</f>
        <v/>
      </c>
      <c r="K75" s="221" t="str">
        <f>IF(AND('PASTE SD download Sheet'!K74=""),"",'PASTE SD download Sheet'!K74)</f>
        <v/>
      </c>
      <c r="L75" s="221" t="str">
        <f>IF(AND('PASTE SD download Sheet'!L74=""),"",'PASTE SD download Sheet'!L74)</f>
        <v/>
      </c>
      <c r="M75" s="221">
        <f t="shared" si="57"/>
        <v>0</v>
      </c>
      <c r="N75" s="221" t="str">
        <f>IF(AND('PASTE SD download Sheet'!N74=""),"",'PASTE SD download Sheet'!N74)</f>
        <v/>
      </c>
      <c r="O75" s="221" t="str">
        <f t="shared" si="58"/>
        <v/>
      </c>
      <c r="P75" s="221">
        <f t="shared" si="59"/>
        <v>0</v>
      </c>
      <c r="Q75" s="222"/>
      <c r="R75" s="221" t="str">
        <f t="shared" si="55"/>
        <v/>
      </c>
      <c r="S75" s="221">
        <f t="shared" si="60"/>
        <v>0</v>
      </c>
      <c r="T75" s="223" t="str">
        <f>IF(AND('PASTE SD download Sheet'!T74=""),"",'PASTE SD download Sheet'!T74)</f>
        <v/>
      </c>
      <c r="U75" s="223" t="str">
        <f>IF(AND('PASTE SD download Sheet'!U74=""),"",'PASTE SD download Sheet'!U74)</f>
        <v/>
      </c>
      <c r="V75" s="223" t="str">
        <f>IF(AND('PASTE SD download Sheet'!V74=""),"",'PASTE SD download Sheet'!V74)</f>
        <v/>
      </c>
      <c r="W75" s="223">
        <f t="shared" si="61"/>
        <v>0</v>
      </c>
      <c r="X75" s="223" t="str">
        <f>IF(AND('PASTE SD download Sheet'!X74=""),"",'PASTE SD download Sheet'!X74)</f>
        <v/>
      </c>
      <c r="Y75" s="223" t="str">
        <f t="shared" si="62"/>
        <v/>
      </c>
      <c r="Z75" s="223">
        <f t="shared" si="63"/>
        <v>0</v>
      </c>
      <c r="AA75" s="224"/>
      <c r="AB75" s="223" t="str">
        <f t="shared" si="64"/>
        <v/>
      </c>
      <c r="AC75" s="223">
        <f t="shared" si="65"/>
        <v>0</v>
      </c>
      <c r="AD75" s="237"/>
      <c r="AE75" s="237" t="str">
        <f t="shared" si="66"/>
        <v/>
      </c>
      <c r="AF75" s="225" t="str">
        <f>IF(AND('PASTE SD download Sheet'!AD74=""),"",'PASTE SD download Sheet'!AD74)</f>
        <v/>
      </c>
      <c r="AG75" s="225" t="str">
        <f>IF(AND('PASTE SD download Sheet'!AE74=""),"",'PASTE SD download Sheet'!AE74)</f>
        <v/>
      </c>
      <c r="AH75" s="225" t="str">
        <f>IF(AND('PASTE SD download Sheet'!AF74=""),"",'PASTE SD download Sheet'!AF74)</f>
        <v/>
      </c>
      <c r="AI75" s="225">
        <f t="shared" si="67"/>
        <v>0</v>
      </c>
      <c r="AJ75" s="225" t="str">
        <f>IF(AND('PASTE SD download Sheet'!AH74=""),"",'PASTE SD download Sheet'!AH74)</f>
        <v/>
      </c>
      <c r="AK75" s="225" t="str">
        <f t="shared" si="68"/>
        <v/>
      </c>
      <c r="AL75" s="225">
        <f t="shared" si="69"/>
        <v>0</v>
      </c>
      <c r="AM75" s="224"/>
      <c r="AN75" s="225" t="str">
        <f t="shared" si="70"/>
        <v/>
      </c>
      <c r="AO75" s="225">
        <f t="shared" si="71"/>
        <v>0</v>
      </c>
      <c r="AP75" s="226" t="str">
        <f>IF(AND('PASTE SD download Sheet'!AN74=""),"",'PASTE SD download Sheet'!AN74)</f>
        <v/>
      </c>
      <c r="AQ75" s="226" t="str">
        <f>IF(AND('PASTE SD download Sheet'!AO74=""),"",'PASTE SD download Sheet'!AO74)</f>
        <v/>
      </c>
      <c r="AR75" s="226" t="str">
        <f>IF(AND('PASTE SD download Sheet'!AP74=""),"",'PASTE SD download Sheet'!AP74)</f>
        <v/>
      </c>
      <c r="AS75" s="226">
        <f t="shared" si="72"/>
        <v>0</v>
      </c>
      <c r="AT75" s="226" t="str">
        <f>IF(AND('PASTE SD download Sheet'!AR74=""),"",'PASTE SD download Sheet'!AR74)</f>
        <v/>
      </c>
      <c r="AU75" s="226" t="str">
        <f t="shared" si="73"/>
        <v/>
      </c>
      <c r="AV75" s="226">
        <f t="shared" si="74"/>
        <v>0</v>
      </c>
      <c r="AW75" s="224"/>
      <c r="AX75" s="226" t="str">
        <f t="shared" si="75"/>
        <v/>
      </c>
      <c r="AY75" s="226">
        <f t="shared" si="76"/>
        <v>0</v>
      </c>
      <c r="AZ75" s="227" t="str">
        <f>IF(AND('PASTE SD download Sheet'!AX74=""),"",'PASTE SD download Sheet'!AX74)</f>
        <v/>
      </c>
      <c r="BA75" s="227" t="str">
        <f>IF(AND('PASTE SD download Sheet'!AY74=""),"",'PASTE SD download Sheet'!AY74)</f>
        <v/>
      </c>
      <c r="BB75" s="227" t="str">
        <f>IF(AND('PASTE SD download Sheet'!AZ74=""),"",'PASTE SD download Sheet'!AZ74)</f>
        <v/>
      </c>
      <c r="BC75" s="227">
        <f t="shared" si="77"/>
        <v>0</v>
      </c>
      <c r="BD75" s="227" t="str">
        <f>IF(AND('PASTE SD download Sheet'!BB74=""),"",'PASTE SD download Sheet'!BB74)</f>
        <v/>
      </c>
      <c r="BE75" s="227" t="str">
        <f t="shared" si="78"/>
        <v/>
      </c>
      <c r="BF75" s="227">
        <f t="shared" si="79"/>
        <v>0</v>
      </c>
      <c r="BG75" s="224"/>
      <c r="BH75" s="227" t="str">
        <f t="shared" si="80"/>
        <v/>
      </c>
      <c r="BI75" s="227">
        <f t="shared" si="81"/>
        <v>0</v>
      </c>
      <c r="BJ75" s="257"/>
      <c r="BK75" s="257"/>
      <c r="BL75" s="257"/>
      <c r="BM75" s="257"/>
      <c r="BN75" s="228" t="str">
        <f>IF(AND('PASTE SD download Sheet'!BH74=""),"",'PASTE SD download Sheet'!BH74)</f>
        <v/>
      </c>
      <c r="BO75" s="228" t="str">
        <f>IF(AND('PASTE SD download Sheet'!BI74=""),"",'PASTE SD download Sheet'!BI74)</f>
        <v/>
      </c>
      <c r="BP75" s="228" t="str">
        <f>IF(AND('PASTE SD download Sheet'!BJ74=""),"",'PASTE SD download Sheet'!BJ74)</f>
        <v/>
      </c>
      <c r="BQ75" s="228">
        <f t="shared" si="82"/>
        <v>0</v>
      </c>
      <c r="BR75" s="228" t="str">
        <f>IF(AND('PASTE SD download Sheet'!BL74=""),"",'PASTE SD download Sheet'!BL74)</f>
        <v/>
      </c>
      <c r="BS75" s="228" t="str">
        <f t="shared" si="83"/>
        <v/>
      </c>
      <c r="BT75" s="228">
        <f t="shared" si="84"/>
        <v>0</v>
      </c>
      <c r="BU75" s="224"/>
      <c r="BV75" s="228" t="str">
        <f t="shared" si="85"/>
        <v/>
      </c>
      <c r="BW75" s="228">
        <f t="shared" si="86"/>
        <v>0</v>
      </c>
      <c r="BX75" s="5">
        <f t="shared" si="56"/>
        <v>0</v>
      </c>
      <c r="BY75" s="206"/>
      <c r="BZ75" s="206"/>
      <c r="CA75" s="206"/>
      <c r="CB75" s="206"/>
      <c r="CC75" s="206"/>
      <c r="CD75" s="206"/>
      <c r="CE75" s="206"/>
      <c r="CF75" s="206"/>
      <c r="CG75" s="206"/>
      <c r="CH75" s="206"/>
      <c r="CI75" s="206"/>
      <c r="CJ75" s="206"/>
      <c r="CK75" s="206"/>
      <c r="CL75" s="206"/>
      <c r="CM75" s="206"/>
      <c r="CN75" s="206"/>
      <c r="CO75" s="206"/>
      <c r="CP75" s="205"/>
      <c r="CQ75" s="204"/>
    </row>
    <row r="76" spans="1:95" ht="17.25">
      <c r="A76" s="219" t="str">
        <f>IF(AND('PASTE SD download Sheet'!A75=""),"",'PASTE SD download Sheet'!A75)</f>
        <v/>
      </c>
      <c r="B76" s="219" t="str">
        <f>IF(AND('PASTE SD download Sheet'!B75=""),"",'PASTE SD download Sheet'!B75)</f>
        <v/>
      </c>
      <c r="C76" s="219" t="str">
        <f>IF(AND('PASTE SD download Sheet'!C75=""),"",'PASTE SD download Sheet'!C75)</f>
        <v/>
      </c>
      <c r="D76" s="220" t="str">
        <f>IF(AND('PASTE SD download Sheet'!D75=""),"",VALUE('PASTE SD download Sheet'!D75))</f>
        <v/>
      </c>
      <c r="E76" s="219" t="str">
        <f>IF(AND('PASTE SD download Sheet'!E75=""),"",'PASTE SD download Sheet'!E75)</f>
        <v/>
      </c>
      <c r="F76" s="234" t="str">
        <f>IF(AND('PASTE SD download Sheet'!F75=""),"",'PASTE SD download Sheet'!F75)</f>
        <v/>
      </c>
      <c r="G76" s="233" t="str">
        <f>IF(AND('PASTE SD download Sheet'!G75=""),"",UPPER('PASTE SD download Sheet'!G75))</f>
        <v/>
      </c>
      <c r="H76" s="233" t="str">
        <f>IF(AND('PASTE SD download Sheet'!H75=""),"",UPPER('PASTE SD download Sheet'!H75))</f>
        <v/>
      </c>
      <c r="I76" s="233" t="str">
        <f>IF(AND('PASTE SD download Sheet'!I75=""),"",UPPER('PASTE SD download Sheet'!I75))</f>
        <v/>
      </c>
      <c r="J76" s="221" t="str">
        <f>IF(AND('PASTE SD download Sheet'!J75=""),"",'PASTE SD download Sheet'!J75)</f>
        <v/>
      </c>
      <c r="K76" s="221" t="str">
        <f>IF(AND('PASTE SD download Sheet'!K75=""),"",'PASTE SD download Sheet'!K75)</f>
        <v/>
      </c>
      <c r="L76" s="221" t="str">
        <f>IF(AND('PASTE SD download Sheet'!L75=""),"",'PASTE SD download Sheet'!L75)</f>
        <v/>
      </c>
      <c r="M76" s="221">
        <f t="shared" si="57"/>
        <v>0</v>
      </c>
      <c r="N76" s="221" t="str">
        <f>IF(AND('PASTE SD download Sheet'!N75=""),"",'PASTE SD download Sheet'!N75)</f>
        <v/>
      </c>
      <c r="O76" s="221" t="str">
        <f t="shared" si="58"/>
        <v/>
      </c>
      <c r="P76" s="221">
        <f t="shared" si="59"/>
        <v>0</v>
      </c>
      <c r="Q76" s="222"/>
      <c r="R76" s="221" t="str">
        <f t="shared" si="55"/>
        <v/>
      </c>
      <c r="S76" s="221">
        <f t="shared" si="60"/>
        <v>0</v>
      </c>
      <c r="T76" s="223" t="str">
        <f>IF(AND('PASTE SD download Sheet'!T75=""),"",'PASTE SD download Sheet'!T75)</f>
        <v/>
      </c>
      <c r="U76" s="223" t="str">
        <f>IF(AND('PASTE SD download Sheet'!U75=""),"",'PASTE SD download Sheet'!U75)</f>
        <v/>
      </c>
      <c r="V76" s="223" t="str">
        <f>IF(AND('PASTE SD download Sheet'!V75=""),"",'PASTE SD download Sheet'!V75)</f>
        <v/>
      </c>
      <c r="W76" s="223">
        <f t="shared" si="61"/>
        <v>0</v>
      </c>
      <c r="X76" s="223" t="str">
        <f>IF(AND('PASTE SD download Sheet'!X75=""),"",'PASTE SD download Sheet'!X75)</f>
        <v/>
      </c>
      <c r="Y76" s="223" t="str">
        <f t="shared" si="62"/>
        <v/>
      </c>
      <c r="Z76" s="223">
        <f t="shared" si="63"/>
        <v>0</v>
      </c>
      <c r="AA76" s="224"/>
      <c r="AB76" s="223" t="str">
        <f t="shared" si="64"/>
        <v/>
      </c>
      <c r="AC76" s="223">
        <f t="shared" si="65"/>
        <v>0</v>
      </c>
      <c r="AD76" s="237"/>
      <c r="AE76" s="237" t="str">
        <f t="shared" si="66"/>
        <v/>
      </c>
      <c r="AF76" s="225" t="str">
        <f>IF(AND('PASTE SD download Sheet'!AD75=""),"",'PASTE SD download Sheet'!AD75)</f>
        <v/>
      </c>
      <c r="AG76" s="225" t="str">
        <f>IF(AND('PASTE SD download Sheet'!AE75=""),"",'PASTE SD download Sheet'!AE75)</f>
        <v/>
      </c>
      <c r="AH76" s="225" t="str">
        <f>IF(AND('PASTE SD download Sheet'!AF75=""),"",'PASTE SD download Sheet'!AF75)</f>
        <v/>
      </c>
      <c r="AI76" s="225">
        <f t="shared" si="67"/>
        <v>0</v>
      </c>
      <c r="AJ76" s="225" t="str">
        <f>IF(AND('PASTE SD download Sheet'!AH75=""),"",'PASTE SD download Sheet'!AH75)</f>
        <v/>
      </c>
      <c r="AK76" s="225" t="str">
        <f t="shared" si="68"/>
        <v/>
      </c>
      <c r="AL76" s="225">
        <f t="shared" si="69"/>
        <v>0</v>
      </c>
      <c r="AM76" s="224"/>
      <c r="AN76" s="225" t="str">
        <f t="shared" si="70"/>
        <v/>
      </c>
      <c r="AO76" s="225">
        <f t="shared" si="71"/>
        <v>0</v>
      </c>
      <c r="AP76" s="226" t="str">
        <f>IF(AND('PASTE SD download Sheet'!AN75=""),"",'PASTE SD download Sheet'!AN75)</f>
        <v/>
      </c>
      <c r="AQ76" s="226" t="str">
        <f>IF(AND('PASTE SD download Sheet'!AO75=""),"",'PASTE SD download Sheet'!AO75)</f>
        <v/>
      </c>
      <c r="AR76" s="226" t="str">
        <f>IF(AND('PASTE SD download Sheet'!AP75=""),"",'PASTE SD download Sheet'!AP75)</f>
        <v/>
      </c>
      <c r="AS76" s="226">
        <f t="shared" si="72"/>
        <v>0</v>
      </c>
      <c r="AT76" s="226" t="str">
        <f>IF(AND('PASTE SD download Sheet'!AR75=""),"",'PASTE SD download Sheet'!AR75)</f>
        <v/>
      </c>
      <c r="AU76" s="226" t="str">
        <f t="shared" si="73"/>
        <v/>
      </c>
      <c r="AV76" s="226">
        <f t="shared" si="74"/>
        <v>0</v>
      </c>
      <c r="AW76" s="224"/>
      <c r="AX76" s="226" t="str">
        <f t="shared" si="75"/>
        <v/>
      </c>
      <c r="AY76" s="226">
        <f t="shared" si="76"/>
        <v>0</v>
      </c>
      <c r="AZ76" s="227" t="str">
        <f>IF(AND('PASTE SD download Sheet'!AX75=""),"",'PASTE SD download Sheet'!AX75)</f>
        <v/>
      </c>
      <c r="BA76" s="227" t="str">
        <f>IF(AND('PASTE SD download Sheet'!AY75=""),"",'PASTE SD download Sheet'!AY75)</f>
        <v/>
      </c>
      <c r="BB76" s="227" t="str">
        <f>IF(AND('PASTE SD download Sheet'!AZ75=""),"",'PASTE SD download Sheet'!AZ75)</f>
        <v/>
      </c>
      <c r="BC76" s="227">
        <f t="shared" si="77"/>
        <v>0</v>
      </c>
      <c r="BD76" s="227" t="str">
        <f>IF(AND('PASTE SD download Sheet'!BB75=""),"",'PASTE SD download Sheet'!BB75)</f>
        <v/>
      </c>
      <c r="BE76" s="227" t="str">
        <f t="shared" si="78"/>
        <v/>
      </c>
      <c r="BF76" s="227">
        <f t="shared" si="79"/>
        <v>0</v>
      </c>
      <c r="BG76" s="224"/>
      <c r="BH76" s="227" t="str">
        <f t="shared" si="80"/>
        <v/>
      </c>
      <c r="BI76" s="227">
        <f t="shared" si="81"/>
        <v>0</v>
      </c>
      <c r="BJ76" s="257"/>
      <c r="BK76" s="257"/>
      <c r="BL76" s="257"/>
      <c r="BM76" s="257"/>
      <c r="BN76" s="228" t="str">
        <f>IF(AND('PASTE SD download Sheet'!BH75=""),"",'PASTE SD download Sheet'!BH75)</f>
        <v/>
      </c>
      <c r="BO76" s="228" t="str">
        <f>IF(AND('PASTE SD download Sheet'!BI75=""),"",'PASTE SD download Sheet'!BI75)</f>
        <v/>
      </c>
      <c r="BP76" s="228" t="str">
        <f>IF(AND('PASTE SD download Sheet'!BJ75=""),"",'PASTE SD download Sheet'!BJ75)</f>
        <v/>
      </c>
      <c r="BQ76" s="228">
        <f t="shared" si="82"/>
        <v>0</v>
      </c>
      <c r="BR76" s="228" t="str">
        <f>IF(AND('PASTE SD download Sheet'!BL75=""),"",'PASTE SD download Sheet'!BL75)</f>
        <v/>
      </c>
      <c r="BS76" s="228" t="str">
        <f t="shared" si="83"/>
        <v/>
      </c>
      <c r="BT76" s="228">
        <f t="shared" si="84"/>
        <v>0</v>
      </c>
      <c r="BU76" s="224"/>
      <c r="BV76" s="228" t="str">
        <f t="shared" si="85"/>
        <v/>
      </c>
      <c r="BW76" s="228">
        <f t="shared" si="86"/>
        <v>0</v>
      </c>
      <c r="BX76" s="5">
        <f t="shared" si="56"/>
        <v>0</v>
      </c>
      <c r="BY76" s="206"/>
      <c r="BZ76" s="206"/>
      <c r="CA76" s="206"/>
      <c r="CB76" s="206"/>
      <c r="CC76" s="206"/>
      <c r="CD76" s="206"/>
      <c r="CE76" s="206"/>
      <c r="CF76" s="206"/>
      <c r="CG76" s="206"/>
      <c r="CH76" s="206"/>
      <c r="CI76" s="206"/>
      <c r="CJ76" s="206"/>
      <c r="CK76" s="206"/>
      <c r="CL76" s="206"/>
      <c r="CM76" s="206"/>
      <c r="CN76" s="206"/>
      <c r="CO76" s="206"/>
      <c r="CP76" s="205"/>
      <c r="CQ76" s="204"/>
    </row>
    <row r="77" spans="1:95" ht="17.25">
      <c r="A77" s="219" t="str">
        <f>IF(AND('PASTE SD download Sheet'!A76=""),"",'PASTE SD download Sheet'!A76)</f>
        <v/>
      </c>
      <c r="B77" s="219" t="str">
        <f>IF(AND('PASTE SD download Sheet'!B76=""),"",'PASTE SD download Sheet'!B76)</f>
        <v/>
      </c>
      <c r="C77" s="219" t="str">
        <f>IF(AND('PASTE SD download Sheet'!C76=""),"",'PASTE SD download Sheet'!C76)</f>
        <v/>
      </c>
      <c r="D77" s="220" t="str">
        <f>IF(AND('PASTE SD download Sheet'!D76=""),"",VALUE('PASTE SD download Sheet'!D76))</f>
        <v/>
      </c>
      <c r="E77" s="219" t="str">
        <f>IF(AND('PASTE SD download Sheet'!E76=""),"",'PASTE SD download Sheet'!E76)</f>
        <v/>
      </c>
      <c r="F77" s="234" t="str">
        <f>IF(AND('PASTE SD download Sheet'!F76=""),"",'PASTE SD download Sheet'!F76)</f>
        <v/>
      </c>
      <c r="G77" s="233" t="str">
        <f>IF(AND('PASTE SD download Sheet'!G76=""),"",UPPER('PASTE SD download Sheet'!G76))</f>
        <v/>
      </c>
      <c r="H77" s="233" t="str">
        <f>IF(AND('PASTE SD download Sheet'!H76=""),"",UPPER('PASTE SD download Sheet'!H76))</f>
        <v/>
      </c>
      <c r="I77" s="233" t="str">
        <f>IF(AND('PASTE SD download Sheet'!I76=""),"",UPPER('PASTE SD download Sheet'!I76))</f>
        <v/>
      </c>
      <c r="J77" s="221" t="str">
        <f>IF(AND('PASTE SD download Sheet'!J76=""),"",'PASTE SD download Sheet'!J76)</f>
        <v/>
      </c>
      <c r="K77" s="221" t="str">
        <f>IF(AND('PASTE SD download Sheet'!K76=""),"",'PASTE SD download Sheet'!K76)</f>
        <v/>
      </c>
      <c r="L77" s="221" t="str">
        <f>IF(AND('PASTE SD download Sheet'!L76=""),"",'PASTE SD download Sheet'!L76)</f>
        <v/>
      </c>
      <c r="M77" s="221">
        <f t="shared" si="57"/>
        <v>0</v>
      </c>
      <c r="N77" s="221" t="str">
        <f>IF(AND('PASTE SD download Sheet'!N76=""),"",'PASTE SD download Sheet'!N76)</f>
        <v/>
      </c>
      <c r="O77" s="221" t="str">
        <f t="shared" si="58"/>
        <v/>
      </c>
      <c r="P77" s="221">
        <f t="shared" si="59"/>
        <v>0</v>
      </c>
      <c r="Q77" s="222"/>
      <c r="R77" s="221" t="str">
        <f t="shared" si="55"/>
        <v/>
      </c>
      <c r="S77" s="221">
        <f t="shared" si="60"/>
        <v>0</v>
      </c>
      <c r="T77" s="223" t="str">
        <f>IF(AND('PASTE SD download Sheet'!T76=""),"",'PASTE SD download Sheet'!T76)</f>
        <v/>
      </c>
      <c r="U77" s="223" t="str">
        <f>IF(AND('PASTE SD download Sheet'!U76=""),"",'PASTE SD download Sheet'!U76)</f>
        <v/>
      </c>
      <c r="V77" s="223" t="str">
        <f>IF(AND('PASTE SD download Sheet'!V76=""),"",'PASTE SD download Sheet'!V76)</f>
        <v/>
      </c>
      <c r="W77" s="223">
        <f t="shared" si="61"/>
        <v>0</v>
      </c>
      <c r="X77" s="223" t="str">
        <f>IF(AND('PASTE SD download Sheet'!X76=""),"",'PASTE SD download Sheet'!X76)</f>
        <v/>
      </c>
      <c r="Y77" s="223" t="str">
        <f t="shared" si="62"/>
        <v/>
      </c>
      <c r="Z77" s="223">
        <f t="shared" si="63"/>
        <v>0</v>
      </c>
      <c r="AA77" s="224"/>
      <c r="AB77" s="223" t="str">
        <f t="shared" si="64"/>
        <v/>
      </c>
      <c r="AC77" s="223">
        <f t="shared" si="65"/>
        <v>0</v>
      </c>
      <c r="AD77" s="237"/>
      <c r="AE77" s="237" t="str">
        <f t="shared" si="66"/>
        <v/>
      </c>
      <c r="AF77" s="225" t="str">
        <f>IF(AND('PASTE SD download Sheet'!AD76=""),"",'PASTE SD download Sheet'!AD76)</f>
        <v/>
      </c>
      <c r="AG77" s="225" t="str">
        <f>IF(AND('PASTE SD download Sheet'!AE76=""),"",'PASTE SD download Sheet'!AE76)</f>
        <v/>
      </c>
      <c r="AH77" s="225" t="str">
        <f>IF(AND('PASTE SD download Sheet'!AF76=""),"",'PASTE SD download Sheet'!AF76)</f>
        <v/>
      </c>
      <c r="AI77" s="225">
        <f t="shared" si="67"/>
        <v>0</v>
      </c>
      <c r="AJ77" s="225" t="str">
        <f>IF(AND('PASTE SD download Sheet'!AH76=""),"",'PASTE SD download Sheet'!AH76)</f>
        <v/>
      </c>
      <c r="AK77" s="225" t="str">
        <f t="shared" si="68"/>
        <v/>
      </c>
      <c r="AL77" s="225">
        <f t="shared" si="69"/>
        <v>0</v>
      </c>
      <c r="AM77" s="224"/>
      <c r="AN77" s="225" t="str">
        <f t="shared" si="70"/>
        <v/>
      </c>
      <c r="AO77" s="225">
        <f t="shared" si="71"/>
        <v>0</v>
      </c>
      <c r="AP77" s="226" t="str">
        <f>IF(AND('PASTE SD download Sheet'!AN76=""),"",'PASTE SD download Sheet'!AN76)</f>
        <v/>
      </c>
      <c r="AQ77" s="226" t="str">
        <f>IF(AND('PASTE SD download Sheet'!AO76=""),"",'PASTE SD download Sheet'!AO76)</f>
        <v/>
      </c>
      <c r="AR77" s="226" t="str">
        <f>IF(AND('PASTE SD download Sheet'!AP76=""),"",'PASTE SD download Sheet'!AP76)</f>
        <v/>
      </c>
      <c r="AS77" s="226">
        <f t="shared" si="72"/>
        <v>0</v>
      </c>
      <c r="AT77" s="226" t="str">
        <f>IF(AND('PASTE SD download Sheet'!AR76=""),"",'PASTE SD download Sheet'!AR76)</f>
        <v/>
      </c>
      <c r="AU77" s="226" t="str">
        <f t="shared" si="73"/>
        <v/>
      </c>
      <c r="AV77" s="226">
        <f t="shared" si="74"/>
        <v>0</v>
      </c>
      <c r="AW77" s="224"/>
      <c r="AX77" s="226" t="str">
        <f t="shared" si="75"/>
        <v/>
      </c>
      <c r="AY77" s="226">
        <f t="shared" si="76"/>
        <v>0</v>
      </c>
      <c r="AZ77" s="227" t="str">
        <f>IF(AND('PASTE SD download Sheet'!AX76=""),"",'PASTE SD download Sheet'!AX76)</f>
        <v/>
      </c>
      <c r="BA77" s="227" t="str">
        <f>IF(AND('PASTE SD download Sheet'!AY76=""),"",'PASTE SD download Sheet'!AY76)</f>
        <v/>
      </c>
      <c r="BB77" s="227" t="str">
        <f>IF(AND('PASTE SD download Sheet'!AZ76=""),"",'PASTE SD download Sheet'!AZ76)</f>
        <v/>
      </c>
      <c r="BC77" s="227">
        <f t="shared" si="77"/>
        <v>0</v>
      </c>
      <c r="BD77" s="227" t="str">
        <f>IF(AND('PASTE SD download Sheet'!BB76=""),"",'PASTE SD download Sheet'!BB76)</f>
        <v/>
      </c>
      <c r="BE77" s="227" t="str">
        <f t="shared" si="78"/>
        <v/>
      </c>
      <c r="BF77" s="227">
        <f t="shared" si="79"/>
        <v>0</v>
      </c>
      <c r="BG77" s="224"/>
      <c r="BH77" s="227" t="str">
        <f t="shared" si="80"/>
        <v/>
      </c>
      <c r="BI77" s="227">
        <f t="shared" si="81"/>
        <v>0</v>
      </c>
      <c r="BJ77" s="257"/>
      <c r="BK77" s="257"/>
      <c r="BL77" s="257"/>
      <c r="BM77" s="257"/>
      <c r="BN77" s="228" t="str">
        <f>IF(AND('PASTE SD download Sheet'!BH76=""),"",'PASTE SD download Sheet'!BH76)</f>
        <v/>
      </c>
      <c r="BO77" s="228" t="str">
        <f>IF(AND('PASTE SD download Sheet'!BI76=""),"",'PASTE SD download Sheet'!BI76)</f>
        <v/>
      </c>
      <c r="BP77" s="228" t="str">
        <f>IF(AND('PASTE SD download Sheet'!BJ76=""),"",'PASTE SD download Sheet'!BJ76)</f>
        <v/>
      </c>
      <c r="BQ77" s="228">
        <f t="shared" si="82"/>
        <v>0</v>
      </c>
      <c r="BR77" s="228" t="str">
        <f>IF(AND('PASTE SD download Sheet'!BL76=""),"",'PASTE SD download Sheet'!BL76)</f>
        <v/>
      </c>
      <c r="BS77" s="228" t="str">
        <f t="shared" si="83"/>
        <v/>
      </c>
      <c r="BT77" s="228">
        <f t="shared" si="84"/>
        <v>0</v>
      </c>
      <c r="BU77" s="224"/>
      <c r="BV77" s="228" t="str">
        <f t="shared" si="85"/>
        <v/>
      </c>
      <c r="BW77" s="228">
        <f t="shared" si="86"/>
        <v>0</v>
      </c>
      <c r="BX77" s="5">
        <f t="shared" si="56"/>
        <v>0</v>
      </c>
      <c r="BY77" s="206"/>
      <c r="BZ77" s="206"/>
      <c r="CA77" s="206"/>
      <c r="CB77" s="206"/>
      <c r="CC77" s="206"/>
      <c r="CD77" s="206"/>
      <c r="CE77" s="206"/>
      <c r="CF77" s="206"/>
      <c r="CG77" s="206"/>
      <c r="CH77" s="206"/>
      <c r="CI77" s="206"/>
      <c r="CJ77" s="206"/>
      <c r="CK77" s="206"/>
      <c r="CL77" s="206"/>
      <c r="CM77" s="206"/>
      <c r="CN77" s="206"/>
      <c r="CO77" s="206"/>
      <c r="CP77" s="205"/>
      <c r="CQ77" s="204"/>
    </row>
    <row r="78" spans="1:95" ht="17.25">
      <c r="A78" s="219" t="str">
        <f>IF(AND('PASTE SD download Sheet'!A77=""),"",'PASTE SD download Sheet'!A77)</f>
        <v/>
      </c>
      <c r="B78" s="219" t="str">
        <f>IF(AND('PASTE SD download Sheet'!B77=""),"",'PASTE SD download Sheet'!B77)</f>
        <v/>
      </c>
      <c r="C78" s="219" t="str">
        <f>IF(AND('PASTE SD download Sheet'!C77=""),"",'PASTE SD download Sheet'!C77)</f>
        <v/>
      </c>
      <c r="D78" s="220" t="str">
        <f>IF(AND('PASTE SD download Sheet'!D77=""),"",VALUE('PASTE SD download Sheet'!D77))</f>
        <v/>
      </c>
      <c r="E78" s="219" t="str">
        <f>IF(AND('PASTE SD download Sheet'!E77=""),"",'PASTE SD download Sheet'!E77)</f>
        <v/>
      </c>
      <c r="F78" s="234" t="str">
        <f>IF(AND('PASTE SD download Sheet'!F77=""),"",'PASTE SD download Sheet'!F77)</f>
        <v/>
      </c>
      <c r="G78" s="233" t="str">
        <f>IF(AND('PASTE SD download Sheet'!G77=""),"",UPPER('PASTE SD download Sheet'!G77))</f>
        <v/>
      </c>
      <c r="H78" s="233" t="str">
        <f>IF(AND('PASTE SD download Sheet'!H77=""),"",UPPER('PASTE SD download Sheet'!H77))</f>
        <v/>
      </c>
      <c r="I78" s="233" t="str">
        <f>IF(AND('PASTE SD download Sheet'!I77=""),"",UPPER('PASTE SD download Sheet'!I77))</f>
        <v/>
      </c>
      <c r="J78" s="221" t="str">
        <f>IF(AND('PASTE SD download Sheet'!J77=""),"",'PASTE SD download Sheet'!J77)</f>
        <v/>
      </c>
      <c r="K78" s="221" t="str">
        <f>IF(AND('PASTE SD download Sheet'!K77=""),"",'PASTE SD download Sheet'!K77)</f>
        <v/>
      </c>
      <c r="L78" s="221" t="str">
        <f>IF(AND('PASTE SD download Sheet'!L77=""),"",'PASTE SD download Sheet'!L77)</f>
        <v/>
      </c>
      <c r="M78" s="221">
        <f t="shared" si="57"/>
        <v>0</v>
      </c>
      <c r="N78" s="221" t="str">
        <f>IF(AND('PASTE SD download Sheet'!N77=""),"",'PASTE SD download Sheet'!N77)</f>
        <v/>
      </c>
      <c r="O78" s="221" t="str">
        <f t="shared" si="58"/>
        <v/>
      </c>
      <c r="P78" s="221">
        <f t="shared" si="59"/>
        <v>0</v>
      </c>
      <c r="Q78" s="222"/>
      <c r="R78" s="221" t="str">
        <f t="shared" ref="R78:R141" si="87">IF(AND(Q78=""),"",ROUND(CEILING((Q78*30/100),1),0))</f>
        <v/>
      </c>
      <c r="S78" s="221">
        <f t="shared" si="60"/>
        <v>0</v>
      </c>
      <c r="T78" s="223" t="str">
        <f>IF(AND('PASTE SD download Sheet'!T77=""),"",'PASTE SD download Sheet'!T77)</f>
        <v/>
      </c>
      <c r="U78" s="223" t="str">
        <f>IF(AND('PASTE SD download Sheet'!U77=""),"",'PASTE SD download Sheet'!U77)</f>
        <v/>
      </c>
      <c r="V78" s="223" t="str">
        <f>IF(AND('PASTE SD download Sheet'!V77=""),"",'PASTE SD download Sheet'!V77)</f>
        <v/>
      </c>
      <c r="W78" s="223">
        <f t="shared" si="61"/>
        <v>0</v>
      </c>
      <c r="X78" s="223" t="str">
        <f>IF(AND('PASTE SD download Sheet'!X77=""),"",'PASTE SD download Sheet'!X77)</f>
        <v/>
      </c>
      <c r="Y78" s="223" t="str">
        <f t="shared" si="62"/>
        <v/>
      </c>
      <c r="Z78" s="223">
        <f t="shared" si="63"/>
        <v>0</v>
      </c>
      <c r="AA78" s="224"/>
      <c r="AB78" s="223" t="str">
        <f t="shared" si="64"/>
        <v/>
      </c>
      <c r="AC78" s="223">
        <f t="shared" si="65"/>
        <v>0</v>
      </c>
      <c r="AD78" s="237"/>
      <c r="AE78" s="237" t="str">
        <f t="shared" si="66"/>
        <v/>
      </c>
      <c r="AF78" s="225" t="str">
        <f>IF(AND('PASTE SD download Sheet'!AD77=""),"",'PASTE SD download Sheet'!AD77)</f>
        <v/>
      </c>
      <c r="AG78" s="225" t="str">
        <f>IF(AND('PASTE SD download Sheet'!AE77=""),"",'PASTE SD download Sheet'!AE77)</f>
        <v/>
      </c>
      <c r="AH78" s="225" t="str">
        <f>IF(AND('PASTE SD download Sheet'!AF77=""),"",'PASTE SD download Sheet'!AF77)</f>
        <v/>
      </c>
      <c r="AI78" s="225">
        <f t="shared" si="67"/>
        <v>0</v>
      </c>
      <c r="AJ78" s="225" t="str">
        <f>IF(AND('PASTE SD download Sheet'!AH77=""),"",'PASTE SD download Sheet'!AH77)</f>
        <v/>
      </c>
      <c r="AK78" s="225" t="str">
        <f t="shared" si="68"/>
        <v/>
      </c>
      <c r="AL78" s="225">
        <f t="shared" si="69"/>
        <v>0</v>
      </c>
      <c r="AM78" s="224"/>
      <c r="AN78" s="225" t="str">
        <f t="shared" si="70"/>
        <v/>
      </c>
      <c r="AO78" s="225">
        <f t="shared" si="71"/>
        <v>0</v>
      </c>
      <c r="AP78" s="226" t="str">
        <f>IF(AND('PASTE SD download Sheet'!AN77=""),"",'PASTE SD download Sheet'!AN77)</f>
        <v/>
      </c>
      <c r="AQ78" s="226" t="str">
        <f>IF(AND('PASTE SD download Sheet'!AO77=""),"",'PASTE SD download Sheet'!AO77)</f>
        <v/>
      </c>
      <c r="AR78" s="226" t="str">
        <f>IF(AND('PASTE SD download Sheet'!AP77=""),"",'PASTE SD download Sheet'!AP77)</f>
        <v/>
      </c>
      <c r="AS78" s="226">
        <f t="shared" si="72"/>
        <v>0</v>
      </c>
      <c r="AT78" s="226" t="str">
        <f>IF(AND('PASTE SD download Sheet'!AR77=""),"",'PASTE SD download Sheet'!AR77)</f>
        <v/>
      </c>
      <c r="AU78" s="226" t="str">
        <f t="shared" si="73"/>
        <v/>
      </c>
      <c r="AV78" s="226">
        <f t="shared" si="74"/>
        <v>0</v>
      </c>
      <c r="AW78" s="224"/>
      <c r="AX78" s="226" t="str">
        <f t="shared" si="75"/>
        <v/>
      </c>
      <c r="AY78" s="226">
        <f t="shared" si="76"/>
        <v>0</v>
      </c>
      <c r="AZ78" s="227" t="str">
        <f>IF(AND('PASTE SD download Sheet'!AX77=""),"",'PASTE SD download Sheet'!AX77)</f>
        <v/>
      </c>
      <c r="BA78" s="227" t="str">
        <f>IF(AND('PASTE SD download Sheet'!AY77=""),"",'PASTE SD download Sheet'!AY77)</f>
        <v/>
      </c>
      <c r="BB78" s="227" t="str">
        <f>IF(AND('PASTE SD download Sheet'!AZ77=""),"",'PASTE SD download Sheet'!AZ77)</f>
        <v/>
      </c>
      <c r="BC78" s="227">
        <f t="shared" si="77"/>
        <v>0</v>
      </c>
      <c r="BD78" s="227" t="str">
        <f>IF(AND('PASTE SD download Sheet'!BB77=""),"",'PASTE SD download Sheet'!BB77)</f>
        <v/>
      </c>
      <c r="BE78" s="227" t="str">
        <f t="shared" si="78"/>
        <v/>
      </c>
      <c r="BF78" s="227">
        <f t="shared" si="79"/>
        <v>0</v>
      </c>
      <c r="BG78" s="224"/>
      <c r="BH78" s="227" t="str">
        <f t="shared" si="80"/>
        <v/>
      </c>
      <c r="BI78" s="227">
        <f t="shared" si="81"/>
        <v>0</v>
      </c>
      <c r="BJ78" s="257"/>
      <c r="BK78" s="257"/>
      <c r="BL78" s="257"/>
      <c r="BM78" s="257"/>
      <c r="BN78" s="228" t="str">
        <f>IF(AND('PASTE SD download Sheet'!BH77=""),"",'PASTE SD download Sheet'!BH77)</f>
        <v/>
      </c>
      <c r="BO78" s="228" t="str">
        <f>IF(AND('PASTE SD download Sheet'!BI77=""),"",'PASTE SD download Sheet'!BI77)</f>
        <v/>
      </c>
      <c r="BP78" s="228" t="str">
        <f>IF(AND('PASTE SD download Sheet'!BJ77=""),"",'PASTE SD download Sheet'!BJ77)</f>
        <v/>
      </c>
      <c r="BQ78" s="228">
        <f t="shared" si="82"/>
        <v>0</v>
      </c>
      <c r="BR78" s="228" t="str">
        <f>IF(AND('PASTE SD download Sheet'!BL77=""),"",'PASTE SD download Sheet'!BL77)</f>
        <v/>
      </c>
      <c r="BS78" s="228" t="str">
        <f t="shared" si="83"/>
        <v/>
      </c>
      <c r="BT78" s="228">
        <f t="shared" si="84"/>
        <v>0</v>
      </c>
      <c r="BU78" s="224"/>
      <c r="BV78" s="228" t="str">
        <f t="shared" si="85"/>
        <v/>
      </c>
      <c r="BW78" s="228">
        <f t="shared" si="86"/>
        <v>0</v>
      </c>
      <c r="BX78" s="5">
        <f t="shared" si="56"/>
        <v>0</v>
      </c>
      <c r="BY78" s="206"/>
      <c r="BZ78" s="206"/>
      <c r="CA78" s="206"/>
      <c r="CB78" s="206"/>
      <c r="CC78" s="206"/>
      <c r="CD78" s="206"/>
      <c r="CE78" s="206"/>
      <c r="CF78" s="206"/>
      <c r="CG78" s="206"/>
      <c r="CH78" s="206"/>
      <c r="CI78" s="206"/>
      <c r="CJ78" s="206"/>
      <c r="CK78" s="206"/>
      <c r="CL78" s="206"/>
      <c r="CM78" s="206"/>
      <c r="CN78" s="206"/>
      <c r="CO78" s="206"/>
      <c r="CP78" s="205"/>
      <c r="CQ78" s="204"/>
    </row>
    <row r="79" spans="1:95" ht="17.25">
      <c r="A79" s="219" t="str">
        <f>IF(AND('PASTE SD download Sheet'!A78=""),"",'PASTE SD download Sheet'!A78)</f>
        <v/>
      </c>
      <c r="B79" s="219" t="str">
        <f>IF(AND('PASTE SD download Sheet'!B78=""),"",'PASTE SD download Sheet'!B78)</f>
        <v/>
      </c>
      <c r="C79" s="219" t="str">
        <f>IF(AND('PASTE SD download Sheet'!C78=""),"",'PASTE SD download Sheet'!C78)</f>
        <v/>
      </c>
      <c r="D79" s="220" t="str">
        <f>IF(AND('PASTE SD download Sheet'!D78=""),"",VALUE('PASTE SD download Sheet'!D78))</f>
        <v/>
      </c>
      <c r="E79" s="219" t="str">
        <f>IF(AND('PASTE SD download Sheet'!E78=""),"",'PASTE SD download Sheet'!E78)</f>
        <v/>
      </c>
      <c r="F79" s="234" t="str">
        <f>IF(AND('PASTE SD download Sheet'!F78=""),"",'PASTE SD download Sheet'!F78)</f>
        <v/>
      </c>
      <c r="G79" s="233" t="str">
        <f>IF(AND('PASTE SD download Sheet'!G78=""),"",UPPER('PASTE SD download Sheet'!G78))</f>
        <v/>
      </c>
      <c r="H79" s="233" t="str">
        <f>IF(AND('PASTE SD download Sheet'!H78=""),"",UPPER('PASTE SD download Sheet'!H78))</f>
        <v/>
      </c>
      <c r="I79" s="233" t="str">
        <f>IF(AND('PASTE SD download Sheet'!I78=""),"",UPPER('PASTE SD download Sheet'!I78))</f>
        <v/>
      </c>
      <c r="J79" s="221" t="str">
        <f>IF(AND('PASTE SD download Sheet'!J78=""),"",'PASTE SD download Sheet'!J78)</f>
        <v/>
      </c>
      <c r="K79" s="221" t="str">
        <f>IF(AND('PASTE SD download Sheet'!K78=""),"",'PASTE SD download Sheet'!K78)</f>
        <v/>
      </c>
      <c r="L79" s="221" t="str">
        <f>IF(AND('PASTE SD download Sheet'!L78=""),"",'PASTE SD download Sheet'!L78)</f>
        <v/>
      </c>
      <c r="M79" s="221">
        <f t="shared" si="57"/>
        <v>0</v>
      </c>
      <c r="N79" s="221" t="str">
        <f>IF(AND('PASTE SD download Sheet'!N78=""),"",'PASTE SD download Sheet'!N78)</f>
        <v/>
      </c>
      <c r="O79" s="221" t="str">
        <f t="shared" si="58"/>
        <v/>
      </c>
      <c r="P79" s="221">
        <f t="shared" si="59"/>
        <v>0</v>
      </c>
      <c r="Q79" s="222"/>
      <c r="R79" s="221" t="str">
        <f t="shared" si="87"/>
        <v/>
      </c>
      <c r="S79" s="221">
        <f t="shared" si="60"/>
        <v>0</v>
      </c>
      <c r="T79" s="223" t="str">
        <f>IF(AND('PASTE SD download Sheet'!T78=""),"",'PASTE SD download Sheet'!T78)</f>
        <v/>
      </c>
      <c r="U79" s="223" t="str">
        <f>IF(AND('PASTE SD download Sheet'!U78=""),"",'PASTE SD download Sheet'!U78)</f>
        <v/>
      </c>
      <c r="V79" s="223" t="str">
        <f>IF(AND('PASTE SD download Sheet'!V78=""),"",'PASTE SD download Sheet'!V78)</f>
        <v/>
      </c>
      <c r="W79" s="223">
        <f t="shared" si="61"/>
        <v>0</v>
      </c>
      <c r="X79" s="223" t="str">
        <f>IF(AND('PASTE SD download Sheet'!X78=""),"",'PASTE SD download Sheet'!X78)</f>
        <v/>
      </c>
      <c r="Y79" s="223" t="str">
        <f t="shared" si="62"/>
        <v/>
      </c>
      <c r="Z79" s="223">
        <f t="shared" si="63"/>
        <v>0</v>
      </c>
      <c r="AA79" s="224"/>
      <c r="AB79" s="223" t="str">
        <f t="shared" si="64"/>
        <v/>
      </c>
      <c r="AC79" s="223">
        <f t="shared" si="65"/>
        <v>0</v>
      </c>
      <c r="AD79" s="237"/>
      <c r="AE79" s="237" t="str">
        <f t="shared" si="66"/>
        <v/>
      </c>
      <c r="AF79" s="225" t="str">
        <f>IF(AND('PASTE SD download Sheet'!AD78=""),"",'PASTE SD download Sheet'!AD78)</f>
        <v/>
      </c>
      <c r="AG79" s="225" t="str">
        <f>IF(AND('PASTE SD download Sheet'!AE78=""),"",'PASTE SD download Sheet'!AE78)</f>
        <v/>
      </c>
      <c r="AH79" s="225" t="str">
        <f>IF(AND('PASTE SD download Sheet'!AF78=""),"",'PASTE SD download Sheet'!AF78)</f>
        <v/>
      </c>
      <c r="AI79" s="225">
        <f t="shared" si="67"/>
        <v>0</v>
      </c>
      <c r="AJ79" s="225" t="str">
        <f>IF(AND('PASTE SD download Sheet'!AH78=""),"",'PASTE SD download Sheet'!AH78)</f>
        <v/>
      </c>
      <c r="AK79" s="225" t="str">
        <f t="shared" si="68"/>
        <v/>
      </c>
      <c r="AL79" s="225">
        <f t="shared" si="69"/>
        <v>0</v>
      </c>
      <c r="AM79" s="224"/>
      <c r="AN79" s="225" t="str">
        <f t="shared" si="70"/>
        <v/>
      </c>
      <c r="AO79" s="225">
        <f t="shared" si="71"/>
        <v>0</v>
      </c>
      <c r="AP79" s="226" t="str">
        <f>IF(AND('PASTE SD download Sheet'!AN78=""),"",'PASTE SD download Sheet'!AN78)</f>
        <v/>
      </c>
      <c r="AQ79" s="226" t="str">
        <f>IF(AND('PASTE SD download Sheet'!AO78=""),"",'PASTE SD download Sheet'!AO78)</f>
        <v/>
      </c>
      <c r="AR79" s="226" t="str">
        <f>IF(AND('PASTE SD download Sheet'!AP78=""),"",'PASTE SD download Sheet'!AP78)</f>
        <v/>
      </c>
      <c r="AS79" s="226">
        <f t="shared" si="72"/>
        <v>0</v>
      </c>
      <c r="AT79" s="226" t="str">
        <f>IF(AND('PASTE SD download Sheet'!AR78=""),"",'PASTE SD download Sheet'!AR78)</f>
        <v/>
      </c>
      <c r="AU79" s="226" t="str">
        <f t="shared" si="73"/>
        <v/>
      </c>
      <c r="AV79" s="226">
        <f t="shared" si="74"/>
        <v>0</v>
      </c>
      <c r="AW79" s="224"/>
      <c r="AX79" s="226" t="str">
        <f t="shared" si="75"/>
        <v/>
      </c>
      <c r="AY79" s="226">
        <f t="shared" si="76"/>
        <v>0</v>
      </c>
      <c r="AZ79" s="227" t="str">
        <f>IF(AND('PASTE SD download Sheet'!AX78=""),"",'PASTE SD download Sheet'!AX78)</f>
        <v/>
      </c>
      <c r="BA79" s="227" t="str">
        <f>IF(AND('PASTE SD download Sheet'!AY78=""),"",'PASTE SD download Sheet'!AY78)</f>
        <v/>
      </c>
      <c r="BB79" s="227" t="str">
        <f>IF(AND('PASTE SD download Sheet'!AZ78=""),"",'PASTE SD download Sheet'!AZ78)</f>
        <v/>
      </c>
      <c r="BC79" s="227">
        <f t="shared" si="77"/>
        <v>0</v>
      </c>
      <c r="BD79" s="227" t="str">
        <f>IF(AND('PASTE SD download Sheet'!BB78=""),"",'PASTE SD download Sheet'!BB78)</f>
        <v/>
      </c>
      <c r="BE79" s="227" t="str">
        <f t="shared" si="78"/>
        <v/>
      </c>
      <c r="BF79" s="227">
        <f t="shared" si="79"/>
        <v>0</v>
      </c>
      <c r="BG79" s="224"/>
      <c r="BH79" s="227" t="str">
        <f t="shared" si="80"/>
        <v/>
      </c>
      <c r="BI79" s="227">
        <f t="shared" si="81"/>
        <v>0</v>
      </c>
      <c r="BJ79" s="257"/>
      <c r="BK79" s="257"/>
      <c r="BL79" s="257"/>
      <c r="BM79" s="257"/>
      <c r="BN79" s="228" t="str">
        <f>IF(AND('PASTE SD download Sheet'!BH78=""),"",'PASTE SD download Sheet'!BH78)</f>
        <v/>
      </c>
      <c r="BO79" s="228" t="str">
        <f>IF(AND('PASTE SD download Sheet'!BI78=""),"",'PASTE SD download Sheet'!BI78)</f>
        <v/>
      </c>
      <c r="BP79" s="228" t="str">
        <f>IF(AND('PASTE SD download Sheet'!BJ78=""),"",'PASTE SD download Sheet'!BJ78)</f>
        <v/>
      </c>
      <c r="BQ79" s="228">
        <f t="shared" si="82"/>
        <v>0</v>
      </c>
      <c r="BR79" s="228" t="str">
        <f>IF(AND('PASTE SD download Sheet'!BL78=""),"",'PASTE SD download Sheet'!BL78)</f>
        <v/>
      </c>
      <c r="BS79" s="228" t="str">
        <f t="shared" si="83"/>
        <v/>
      </c>
      <c r="BT79" s="228">
        <f t="shared" si="84"/>
        <v>0</v>
      </c>
      <c r="BU79" s="224"/>
      <c r="BV79" s="228" t="str">
        <f t="shared" si="85"/>
        <v/>
      </c>
      <c r="BW79" s="228">
        <f t="shared" si="86"/>
        <v>0</v>
      </c>
      <c r="BX79" s="5">
        <f t="shared" si="56"/>
        <v>0</v>
      </c>
      <c r="BY79" s="206"/>
      <c r="BZ79" s="206"/>
      <c r="CA79" s="206"/>
      <c r="CB79" s="206"/>
      <c r="CC79" s="206"/>
      <c r="CD79" s="206"/>
      <c r="CE79" s="206"/>
      <c r="CF79" s="206"/>
      <c r="CG79" s="206"/>
      <c r="CH79" s="206"/>
      <c r="CI79" s="206"/>
      <c r="CJ79" s="206"/>
      <c r="CK79" s="206"/>
      <c r="CL79" s="206"/>
      <c r="CM79" s="206"/>
      <c r="CN79" s="206"/>
      <c r="CO79" s="206"/>
      <c r="CP79" s="205"/>
      <c r="CQ79" s="204"/>
    </row>
    <row r="80" spans="1:95" ht="17.25">
      <c r="A80" s="219" t="str">
        <f>IF(AND('PASTE SD download Sheet'!A79=""),"",'PASTE SD download Sheet'!A79)</f>
        <v/>
      </c>
      <c r="B80" s="219" t="str">
        <f>IF(AND('PASTE SD download Sheet'!B79=""),"",'PASTE SD download Sheet'!B79)</f>
        <v/>
      </c>
      <c r="C80" s="219" t="str">
        <f>IF(AND('PASTE SD download Sheet'!C79=""),"",'PASTE SD download Sheet'!C79)</f>
        <v/>
      </c>
      <c r="D80" s="220" t="str">
        <f>IF(AND('PASTE SD download Sheet'!D79=""),"",VALUE('PASTE SD download Sheet'!D79))</f>
        <v/>
      </c>
      <c r="E80" s="219" t="str">
        <f>IF(AND('PASTE SD download Sheet'!E79=""),"",'PASTE SD download Sheet'!E79)</f>
        <v/>
      </c>
      <c r="F80" s="234" t="str">
        <f>IF(AND('PASTE SD download Sheet'!F79=""),"",'PASTE SD download Sheet'!F79)</f>
        <v/>
      </c>
      <c r="G80" s="233" t="str">
        <f>IF(AND('PASTE SD download Sheet'!G79=""),"",UPPER('PASTE SD download Sheet'!G79))</f>
        <v/>
      </c>
      <c r="H80" s="233" t="str">
        <f>IF(AND('PASTE SD download Sheet'!H79=""),"",UPPER('PASTE SD download Sheet'!H79))</f>
        <v/>
      </c>
      <c r="I80" s="233" t="str">
        <f>IF(AND('PASTE SD download Sheet'!I79=""),"",UPPER('PASTE SD download Sheet'!I79))</f>
        <v/>
      </c>
      <c r="J80" s="221" t="str">
        <f>IF(AND('PASTE SD download Sheet'!J79=""),"",'PASTE SD download Sheet'!J79)</f>
        <v/>
      </c>
      <c r="K80" s="221" t="str">
        <f>IF(AND('PASTE SD download Sheet'!K79=""),"",'PASTE SD download Sheet'!K79)</f>
        <v/>
      </c>
      <c r="L80" s="221" t="str">
        <f>IF(AND('PASTE SD download Sheet'!L79=""),"",'PASTE SD download Sheet'!L79)</f>
        <v/>
      </c>
      <c r="M80" s="221">
        <f t="shared" si="57"/>
        <v>0</v>
      </c>
      <c r="N80" s="221" t="str">
        <f>IF(AND('PASTE SD download Sheet'!N79=""),"",'PASTE SD download Sheet'!N79)</f>
        <v/>
      </c>
      <c r="O80" s="221" t="str">
        <f t="shared" si="58"/>
        <v/>
      </c>
      <c r="P80" s="221">
        <f t="shared" si="59"/>
        <v>0</v>
      </c>
      <c r="Q80" s="222"/>
      <c r="R80" s="221" t="str">
        <f t="shared" si="87"/>
        <v/>
      </c>
      <c r="S80" s="221">
        <f t="shared" si="60"/>
        <v>0</v>
      </c>
      <c r="T80" s="223" t="str">
        <f>IF(AND('PASTE SD download Sheet'!T79=""),"",'PASTE SD download Sheet'!T79)</f>
        <v/>
      </c>
      <c r="U80" s="223" t="str">
        <f>IF(AND('PASTE SD download Sheet'!U79=""),"",'PASTE SD download Sheet'!U79)</f>
        <v/>
      </c>
      <c r="V80" s="223" t="str">
        <f>IF(AND('PASTE SD download Sheet'!V79=""),"",'PASTE SD download Sheet'!V79)</f>
        <v/>
      </c>
      <c r="W80" s="223">
        <f t="shared" si="61"/>
        <v>0</v>
      </c>
      <c r="X80" s="223" t="str">
        <f>IF(AND('PASTE SD download Sheet'!X79=""),"",'PASTE SD download Sheet'!X79)</f>
        <v/>
      </c>
      <c r="Y80" s="223" t="str">
        <f t="shared" si="62"/>
        <v/>
      </c>
      <c r="Z80" s="223">
        <f t="shared" si="63"/>
        <v>0</v>
      </c>
      <c r="AA80" s="224"/>
      <c r="AB80" s="223" t="str">
        <f t="shared" si="64"/>
        <v/>
      </c>
      <c r="AC80" s="223">
        <f t="shared" si="65"/>
        <v>0</v>
      </c>
      <c r="AD80" s="237"/>
      <c r="AE80" s="237" t="str">
        <f t="shared" si="66"/>
        <v/>
      </c>
      <c r="AF80" s="225" t="str">
        <f>IF(AND('PASTE SD download Sheet'!AD79=""),"",'PASTE SD download Sheet'!AD79)</f>
        <v/>
      </c>
      <c r="AG80" s="225" t="str">
        <f>IF(AND('PASTE SD download Sheet'!AE79=""),"",'PASTE SD download Sheet'!AE79)</f>
        <v/>
      </c>
      <c r="AH80" s="225" t="str">
        <f>IF(AND('PASTE SD download Sheet'!AF79=""),"",'PASTE SD download Sheet'!AF79)</f>
        <v/>
      </c>
      <c r="AI80" s="225">
        <f t="shared" si="67"/>
        <v>0</v>
      </c>
      <c r="AJ80" s="225" t="str">
        <f>IF(AND('PASTE SD download Sheet'!AH79=""),"",'PASTE SD download Sheet'!AH79)</f>
        <v/>
      </c>
      <c r="AK80" s="225" t="str">
        <f t="shared" si="68"/>
        <v/>
      </c>
      <c r="AL80" s="225">
        <f t="shared" si="69"/>
        <v>0</v>
      </c>
      <c r="AM80" s="224"/>
      <c r="AN80" s="225" t="str">
        <f t="shared" si="70"/>
        <v/>
      </c>
      <c r="AO80" s="225">
        <f t="shared" si="71"/>
        <v>0</v>
      </c>
      <c r="AP80" s="226" t="str">
        <f>IF(AND('PASTE SD download Sheet'!AN79=""),"",'PASTE SD download Sheet'!AN79)</f>
        <v/>
      </c>
      <c r="AQ80" s="226" t="str">
        <f>IF(AND('PASTE SD download Sheet'!AO79=""),"",'PASTE SD download Sheet'!AO79)</f>
        <v/>
      </c>
      <c r="AR80" s="226" t="str">
        <f>IF(AND('PASTE SD download Sheet'!AP79=""),"",'PASTE SD download Sheet'!AP79)</f>
        <v/>
      </c>
      <c r="AS80" s="226">
        <f t="shared" si="72"/>
        <v>0</v>
      </c>
      <c r="AT80" s="226" t="str">
        <f>IF(AND('PASTE SD download Sheet'!AR79=""),"",'PASTE SD download Sheet'!AR79)</f>
        <v/>
      </c>
      <c r="AU80" s="226" t="str">
        <f t="shared" si="73"/>
        <v/>
      </c>
      <c r="AV80" s="226">
        <f t="shared" si="74"/>
        <v>0</v>
      </c>
      <c r="AW80" s="224"/>
      <c r="AX80" s="226" t="str">
        <f t="shared" si="75"/>
        <v/>
      </c>
      <c r="AY80" s="226">
        <f t="shared" si="76"/>
        <v>0</v>
      </c>
      <c r="AZ80" s="227" t="str">
        <f>IF(AND('PASTE SD download Sheet'!AX79=""),"",'PASTE SD download Sheet'!AX79)</f>
        <v/>
      </c>
      <c r="BA80" s="227" t="str">
        <f>IF(AND('PASTE SD download Sheet'!AY79=""),"",'PASTE SD download Sheet'!AY79)</f>
        <v/>
      </c>
      <c r="BB80" s="227" t="str">
        <f>IF(AND('PASTE SD download Sheet'!AZ79=""),"",'PASTE SD download Sheet'!AZ79)</f>
        <v/>
      </c>
      <c r="BC80" s="227">
        <f t="shared" si="77"/>
        <v>0</v>
      </c>
      <c r="BD80" s="227" t="str">
        <f>IF(AND('PASTE SD download Sheet'!BB79=""),"",'PASTE SD download Sheet'!BB79)</f>
        <v/>
      </c>
      <c r="BE80" s="227" t="str">
        <f t="shared" si="78"/>
        <v/>
      </c>
      <c r="BF80" s="227">
        <f t="shared" si="79"/>
        <v>0</v>
      </c>
      <c r="BG80" s="224"/>
      <c r="BH80" s="227" t="str">
        <f t="shared" si="80"/>
        <v/>
      </c>
      <c r="BI80" s="227">
        <f t="shared" si="81"/>
        <v>0</v>
      </c>
      <c r="BJ80" s="257"/>
      <c r="BK80" s="257"/>
      <c r="BL80" s="257"/>
      <c r="BM80" s="257"/>
      <c r="BN80" s="228" t="str">
        <f>IF(AND('PASTE SD download Sheet'!BH79=""),"",'PASTE SD download Sheet'!BH79)</f>
        <v/>
      </c>
      <c r="BO80" s="228" t="str">
        <f>IF(AND('PASTE SD download Sheet'!BI79=""),"",'PASTE SD download Sheet'!BI79)</f>
        <v/>
      </c>
      <c r="BP80" s="228" t="str">
        <f>IF(AND('PASTE SD download Sheet'!BJ79=""),"",'PASTE SD download Sheet'!BJ79)</f>
        <v/>
      </c>
      <c r="BQ80" s="228">
        <f t="shared" si="82"/>
        <v>0</v>
      </c>
      <c r="BR80" s="228" t="str">
        <f>IF(AND('PASTE SD download Sheet'!BL79=""),"",'PASTE SD download Sheet'!BL79)</f>
        <v/>
      </c>
      <c r="BS80" s="228" t="str">
        <f t="shared" si="83"/>
        <v/>
      </c>
      <c r="BT80" s="228">
        <f t="shared" si="84"/>
        <v>0</v>
      </c>
      <c r="BU80" s="224"/>
      <c r="BV80" s="228" t="str">
        <f t="shared" si="85"/>
        <v/>
      </c>
      <c r="BW80" s="228">
        <f t="shared" si="86"/>
        <v>0</v>
      </c>
      <c r="BX80" s="5">
        <f t="shared" si="56"/>
        <v>0</v>
      </c>
      <c r="BY80" s="206"/>
      <c r="BZ80" s="206"/>
      <c r="CA80" s="206"/>
      <c r="CB80" s="206"/>
      <c r="CC80" s="206"/>
      <c r="CD80" s="206"/>
      <c r="CE80" s="206"/>
      <c r="CF80" s="206"/>
      <c r="CG80" s="206"/>
      <c r="CH80" s="206"/>
      <c r="CI80" s="206"/>
      <c r="CJ80" s="206"/>
      <c r="CK80" s="206"/>
      <c r="CL80" s="206"/>
      <c r="CM80" s="206"/>
      <c r="CN80" s="206"/>
      <c r="CO80" s="206"/>
      <c r="CP80" s="205"/>
      <c r="CQ80" s="204"/>
    </row>
    <row r="81" spans="1:95" ht="17.25">
      <c r="A81" s="219" t="str">
        <f>IF(AND('PASTE SD download Sheet'!A80=""),"",'PASTE SD download Sheet'!A80)</f>
        <v/>
      </c>
      <c r="B81" s="219" t="str">
        <f>IF(AND('PASTE SD download Sheet'!B80=""),"",'PASTE SD download Sheet'!B80)</f>
        <v/>
      </c>
      <c r="C81" s="219" t="str">
        <f>IF(AND('PASTE SD download Sheet'!C80=""),"",'PASTE SD download Sheet'!C80)</f>
        <v/>
      </c>
      <c r="D81" s="220" t="str">
        <f>IF(AND('PASTE SD download Sheet'!D80=""),"",VALUE('PASTE SD download Sheet'!D80))</f>
        <v/>
      </c>
      <c r="E81" s="219" t="str">
        <f>IF(AND('PASTE SD download Sheet'!E80=""),"",'PASTE SD download Sheet'!E80)</f>
        <v/>
      </c>
      <c r="F81" s="234" t="str">
        <f>IF(AND('PASTE SD download Sheet'!F80=""),"",'PASTE SD download Sheet'!F80)</f>
        <v/>
      </c>
      <c r="G81" s="233" t="str">
        <f>IF(AND('PASTE SD download Sheet'!G80=""),"",UPPER('PASTE SD download Sheet'!G80))</f>
        <v/>
      </c>
      <c r="H81" s="233" t="str">
        <f>IF(AND('PASTE SD download Sheet'!H80=""),"",UPPER('PASTE SD download Sheet'!H80))</f>
        <v/>
      </c>
      <c r="I81" s="233" t="str">
        <f>IF(AND('PASTE SD download Sheet'!I80=""),"",UPPER('PASTE SD download Sheet'!I80))</f>
        <v/>
      </c>
      <c r="J81" s="221" t="str">
        <f>IF(AND('PASTE SD download Sheet'!J80=""),"",'PASTE SD download Sheet'!J80)</f>
        <v/>
      </c>
      <c r="K81" s="221" t="str">
        <f>IF(AND('PASTE SD download Sheet'!K80=""),"",'PASTE SD download Sheet'!K80)</f>
        <v/>
      </c>
      <c r="L81" s="221" t="str">
        <f>IF(AND('PASTE SD download Sheet'!L80=""),"",'PASTE SD download Sheet'!L80)</f>
        <v/>
      </c>
      <c r="M81" s="221">
        <f t="shared" si="57"/>
        <v>0</v>
      </c>
      <c r="N81" s="221" t="str">
        <f>IF(AND('PASTE SD download Sheet'!N80=""),"",'PASTE SD download Sheet'!N80)</f>
        <v/>
      </c>
      <c r="O81" s="221" t="str">
        <f t="shared" si="58"/>
        <v/>
      </c>
      <c r="P81" s="221">
        <f t="shared" si="59"/>
        <v>0</v>
      </c>
      <c r="Q81" s="222"/>
      <c r="R81" s="221" t="str">
        <f t="shared" si="87"/>
        <v/>
      </c>
      <c r="S81" s="221">
        <f t="shared" si="60"/>
        <v>0</v>
      </c>
      <c r="T81" s="223" t="str">
        <f>IF(AND('PASTE SD download Sheet'!T80=""),"",'PASTE SD download Sheet'!T80)</f>
        <v/>
      </c>
      <c r="U81" s="223" t="str">
        <f>IF(AND('PASTE SD download Sheet'!U80=""),"",'PASTE SD download Sheet'!U80)</f>
        <v/>
      </c>
      <c r="V81" s="223" t="str">
        <f>IF(AND('PASTE SD download Sheet'!V80=""),"",'PASTE SD download Sheet'!V80)</f>
        <v/>
      </c>
      <c r="W81" s="223">
        <f t="shared" si="61"/>
        <v>0</v>
      </c>
      <c r="X81" s="223" t="str">
        <f>IF(AND('PASTE SD download Sheet'!X80=""),"",'PASTE SD download Sheet'!X80)</f>
        <v/>
      </c>
      <c r="Y81" s="223" t="str">
        <f t="shared" si="62"/>
        <v/>
      </c>
      <c r="Z81" s="223">
        <f t="shared" si="63"/>
        <v>0</v>
      </c>
      <c r="AA81" s="224"/>
      <c r="AB81" s="223" t="str">
        <f t="shared" si="64"/>
        <v/>
      </c>
      <c r="AC81" s="223">
        <f t="shared" si="65"/>
        <v>0</v>
      </c>
      <c r="AD81" s="237"/>
      <c r="AE81" s="237" t="str">
        <f t="shared" si="66"/>
        <v/>
      </c>
      <c r="AF81" s="225" t="str">
        <f>IF(AND('PASTE SD download Sheet'!AD80=""),"",'PASTE SD download Sheet'!AD80)</f>
        <v/>
      </c>
      <c r="AG81" s="225" t="str">
        <f>IF(AND('PASTE SD download Sheet'!AE80=""),"",'PASTE SD download Sheet'!AE80)</f>
        <v/>
      </c>
      <c r="AH81" s="225" t="str">
        <f>IF(AND('PASTE SD download Sheet'!AF80=""),"",'PASTE SD download Sheet'!AF80)</f>
        <v/>
      </c>
      <c r="AI81" s="225">
        <f t="shared" si="67"/>
        <v>0</v>
      </c>
      <c r="AJ81" s="225" t="str">
        <f>IF(AND('PASTE SD download Sheet'!AH80=""),"",'PASTE SD download Sheet'!AH80)</f>
        <v/>
      </c>
      <c r="AK81" s="225" t="str">
        <f t="shared" si="68"/>
        <v/>
      </c>
      <c r="AL81" s="225">
        <f t="shared" si="69"/>
        <v>0</v>
      </c>
      <c r="AM81" s="224"/>
      <c r="AN81" s="225" t="str">
        <f t="shared" si="70"/>
        <v/>
      </c>
      <c r="AO81" s="225">
        <f t="shared" si="71"/>
        <v>0</v>
      </c>
      <c r="AP81" s="226" t="str">
        <f>IF(AND('PASTE SD download Sheet'!AN80=""),"",'PASTE SD download Sheet'!AN80)</f>
        <v/>
      </c>
      <c r="AQ81" s="226" t="str">
        <f>IF(AND('PASTE SD download Sheet'!AO80=""),"",'PASTE SD download Sheet'!AO80)</f>
        <v/>
      </c>
      <c r="AR81" s="226" t="str">
        <f>IF(AND('PASTE SD download Sheet'!AP80=""),"",'PASTE SD download Sheet'!AP80)</f>
        <v/>
      </c>
      <c r="AS81" s="226">
        <f t="shared" si="72"/>
        <v>0</v>
      </c>
      <c r="AT81" s="226" t="str">
        <f>IF(AND('PASTE SD download Sheet'!AR80=""),"",'PASTE SD download Sheet'!AR80)</f>
        <v/>
      </c>
      <c r="AU81" s="226" t="str">
        <f t="shared" si="73"/>
        <v/>
      </c>
      <c r="AV81" s="226">
        <f t="shared" si="74"/>
        <v>0</v>
      </c>
      <c r="AW81" s="224"/>
      <c r="AX81" s="226" t="str">
        <f t="shared" si="75"/>
        <v/>
      </c>
      <c r="AY81" s="226">
        <f t="shared" si="76"/>
        <v>0</v>
      </c>
      <c r="AZ81" s="227" t="str">
        <f>IF(AND('PASTE SD download Sheet'!AX80=""),"",'PASTE SD download Sheet'!AX80)</f>
        <v/>
      </c>
      <c r="BA81" s="227" t="str">
        <f>IF(AND('PASTE SD download Sheet'!AY80=""),"",'PASTE SD download Sheet'!AY80)</f>
        <v/>
      </c>
      <c r="BB81" s="227" t="str">
        <f>IF(AND('PASTE SD download Sheet'!AZ80=""),"",'PASTE SD download Sheet'!AZ80)</f>
        <v/>
      </c>
      <c r="BC81" s="227">
        <f t="shared" si="77"/>
        <v>0</v>
      </c>
      <c r="BD81" s="227" t="str">
        <f>IF(AND('PASTE SD download Sheet'!BB80=""),"",'PASTE SD download Sheet'!BB80)</f>
        <v/>
      </c>
      <c r="BE81" s="227" t="str">
        <f t="shared" si="78"/>
        <v/>
      </c>
      <c r="BF81" s="227">
        <f t="shared" si="79"/>
        <v>0</v>
      </c>
      <c r="BG81" s="224"/>
      <c r="BH81" s="227" t="str">
        <f t="shared" si="80"/>
        <v/>
      </c>
      <c r="BI81" s="227">
        <f t="shared" si="81"/>
        <v>0</v>
      </c>
      <c r="BJ81" s="257"/>
      <c r="BK81" s="257"/>
      <c r="BL81" s="257"/>
      <c r="BM81" s="257"/>
      <c r="BN81" s="228" t="str">
        <f>IF(AND('PASTE SD download Sheet'!BH80=""),"",'PASTE SD download Sheet'!BH80)</f>
        <v/>
      </c>
      <c r="BO81" s="228" t="str">
        <f>IF(AND('PASTE SD download Sheet'!BI80=""),"",'PASTE SD download Sheet'!BI80)</f>
        <v/>
      </c>
      <c r="BP81" s="228" t="str">
        <f>IF(AND('PASTE SD download Sheet'!BJ80=""),"",'PASTE SD download Sheet'!BJ80)</f>
        <v/>
      </c>
      <c r="BQ81" s="228">
        <f t="shared" si="82"/>
        <v>0</v>
      </c>
      <c r="BR81" s="228" t="str">
        <f>IF(AND('PASTE SD download Sheet'!BL80=""),"",'PASTE SD download Sheet'!BL80)</f>
        <v/>
      </c>
      <c r="BS81" s="228" t="str">
        <f t="shared" si="83"/>
        <v/>
      </c>
      <c r="BT81" s="228">
        <f t="shared" si="84"/>
        <v>0</v>
      </c>
      <c r="BU81" s="224"/>
      <c r="BV81" s="228" t="str">
        <f t="shared" si="85"/>
        <v/>
      </c>
      <c r="BW81" s="228">
        <f t="shared" si="86"/>
        <v>0</v>
      </c>
      <c r="BX81" s="5">
        <f t="shared" si="56"/>
        <v>0</v>
      </c>
      <c r="BY81" s="206"/>
      <c r="BZ81" s="206"/>
      <c r="CA81" s="206"/>
      <c r="CB81" s="206"/>
      <c r="CC81" s="206"/>
      <c r="CD81" s="206"/>
      <c r="CE81" s="206"/>
      <c r="CF81" s="206"/>
      <c r="CG81" s="206"/>
      <c r="CH81" s="206"/>
      <c r="CI81" s="206"/>
      <c r="CJ81" s="206"/>
      <c r="CK81" s="206"/>
      <c r="CL81" s="206"/>
      <c r="CM81" s="206"/>
      <c r="CN81" s="206"/>
      <c r="CO81" s="206"/>
      <c r="CP81" s="205"/>
      <c r="CQ81" s="204"/>
    </row>
    <row r="82" spans="1:95" ht="17.25">
      <c r="A82" s="219" t="str">
        <f>IF(AND('PASTE SD download Sheet'!A81=""),"",'PASTE SD download Sheet'!A81)</f>
        <v/>
      </c>
      <c r="B82" s="219" t="str">
        <f>IF(AND('PASTE SD download Sheet'!B81=""),"",'PASTE SD download Sheet'!B81)</f>
        <v/>
      </c>
      <c r="C82" s="219" t="str">
        <f>IF(AND('PASTE SD download Sheet'!C81=""),"",'PASTE SD download Sheet'!C81)</f>
        <v/>
      </c>
      <c r="D82" s="220" t="str">
        <f>IF(AND('PASTE SD download Sheet'!D81=""),"",VALUE('PASTE SD download Sheet'!D81))</f>
        <v/>
      </c>
      <c r="E82" s="219" t="str">
        <f>IF(AND('PASTE SD download Sheet'!E81=""),"",'PASTE SD download Sheet'!E81)</f>
        <v/>
      </c>
      <c r="F82" s="234" t="str">
        <f>IF(AND('PASTE SD download Sheet'!F81=""),"",'PASTE SD download Sheet'!F81)</f>
        <v/>
      </c>
      <c r="G82" s="233" t="str">
        <f>IF(AND('PASTE SD download Sheet'!G81=""),"",UPPER('PASTE SD download Sheet'!G81))</f>
        <v/>
      </c>
      <c r="H82" s="233" t="str">
        <f>IF(AND('PASTE SD download Sheet'!H81=""),"",UPPER('PASTE SD download Sheet'!H81))</f>
        <v/>
      </c>
      <c r="I82" s="233" t="str">
        <f>IF(AND('PASTE SD download Sheet'!I81=""),"",UPPER('PASTE SD download Sheet'!I81))</f>
        <v/>
      </c>
      <c r="J82" s="221" t="str">
        <f>IF(AND('PASTE SD download Sheet'!J81=""),"",'PASTE SD download Sheet'!J81)</f>
        <v/>
      </c>
      <c r="K82" s="221" t="str">
        <f>IF(AND('PASTE SD download Sheet'!K81=""),"",'PASTE SD download Sheet'!K81)</f>
        <v/>
      </c>
      <c r="L82" s="221" t="str">
        <f>IF(AND('PASTE SD download Sheet'!L81=""),"",'PASTE SD download Sheet'!L81)</f>
        <v/>
      </c>
      <c r="M82" s="221">
        <f t="shared" si="57"/>
        <v>0</v>
      </c>
      <c r="N82" s="221" t="str">
        <f>IF(AND('PASTE SD download Sheet'!N81=""),"",'PASTE SD download Sheet'!N81)</f>
        <v/>
      </c>
      <c r="O82" s="221" t="str">
        <f t="shared" si="58"/>
        <v/>
      </c>
      <c r="P82" s="221">
        <f t="shared" si="59"/>
        <v>0</v>
      </c>
      <c r="Q82" s="222"/>
      <c r="R82" s="221" t="str">
        <f t="shared" si="87"/>
        <v/>
      </c>
      <c r="S82" s="221">
        <f t="shared" si="60"/>
        <v>0</v>
      </c>
      <c r="T82" s="223" t="str">
        <f>IF(AND('PASTE SD download Sheet'!T81=""),"",'PASTE SD download Sheet'!T81)</f>
        <v/>
      </c>
      <c r="U82" s="223" t="str">
        <f>IF(AND('PASTE SD download Sheet'!U81=""),"",'PASTE SD download Sheet'!U81)</f>
        <v/>
      </c>
      <c r="V82" s="223" t="str">
        <f>IF(AND('PASTE SD download Sheet'!V81=""),"",'PASTE SD download Sheet'!V81)</f>
        <v/>
      </c>
      <c r="W82" s="223">
        <f t="shared" si="61"/>
        <v>0</v>
      </c>
      <c r="X82" s="223" t="str">
        <f>IF(AND('PASTE SD download Sheet'!X81=""),"",'PASTE SD download Sheet'!X81)</f>
        <v/>
      </c>
      <c r="Y82" s="223" t="str">
        <f t="shared" si="62"/>
        <v/>
      </c>
      <c r="Z82" s="223">
        <f t="shared" si="63"/>
        <v>0</v>
      </c>
      <c r="AA82" s="224"/>
      <c r="AB82" s="223" t="str">
        <f t="shared" si="64"/>
        <v/>
      </c>
      <c r="AC82" s="223">
        <f t="shared" si="65"/>
        <v>0</v>
      </c>
      <c r="AD82" s="237"/>
      <c r="AE82" s="237" t="str">
        <f t="shared" si="66"/>
        <v/>
      </c>
      <c r="AF82" s="225" t="str">
        <f>IF(AND('PASTE SD download Sheet'!AD81=""),"",'PASTE SD download Sheet'!AD81)</f>
        <v/>
      </c>
      <c r="AG82" s="225" t="str">
        <f>IF(AND('PASTE SD download Sheet'!AE81=""),"",'PASTE SD download Sheet'!AE81)</f>
        <v/>
      </c>
      <c r="AH82" s="225" t="str">
        <f>IF(AND('PASTE SD download Sheet'!AF81=""),"",'PASTE SD download Sheet'!AF81)</f>
        <v/>
      </c>
      <c r="AI82" s="225">
        <f t="shared" si="67"/>
        <v>0</v>
      </c>
      <c r="AJ82" s="225" t="str">
        <f>IF(AND('PASTE SD download Sheet'!AH81=""),"",'PASTE SD download Sheet'!AH81)</f>
        <v/>
      </c>
      <c r="AK82" s="225" t="str">
        <f t="shared" si="68"/>
        <v/>
      </c>
      <c r="AL82" s="225">
        <f t="shared" si="69"/>
        <v>0</v>
      </c>
      <c r="AM82" s="224"/>
      <c r="AN82" s="225" t="str">
        <f t="shared" si="70"/>
        <v/>
      </c>
      <c r="AO82" s="225">
        <f t="shared" si="71"/>
        <v>0</v>
      </c>
      <c r="AP82" s="226" t="str">
        <f>IF(AND('PASTE SD download Sheet'!AN81=""),"",'PASTE SD download Sheet'!AN81)</f>
        <v/>
      </c>
      <c r="AQ82" s="226" t="str">
        <f>IF(AND('PASTE SD download Sheet'!AO81=""),"",'PASTE SD download Sheet'!AO81)</f>
        <v/>
      </c>
      <c r="AR82" s="226" t="str">
        <f>IF(AND('PASTE SD download Sheet'!AP81=""),"",'PASTE SD download Sheet'!AP81)</f>
        <v/>
      </c>
      <c r="AS82" s="226">
        <f t="shared" si="72"/>
        <v>0</v>
      </c>
      <c r="AT82" s="226" t="str">
        <f>IF(AND('PASTE SD download Sheet'!AR81=""),"",'PASTE SD download Sheet'!AR81)</f>
        <v/>
      </c>
      <c r="AU82" s="226" t="str">
        <f t="shared" si="73"/>
        <v/>
      </c>
      <c r="AV82" s="226">
        <f t="shared" si="74"/>
        <v>0</v>
      </c>
      <c r="AW82" s="224"/>
      <c r="AX82" s="226" t="str">
        <f t="shared" si="75"/>
        <v/>
      </c>
      <c r="AY82" s="226">
        <f t="shared" si="76"/>
        <v>0</v>
      </c>
      <c r="AZ82" s="227" t="str">
        <f>IF(AND('PASTE SD download Sheet'!AX81=""),"",'PASTE SD download Sheet'!AX81)</f>
        <v/>
      </c>
      <c r="BA82" s="227" t="str">
        <f>IF(AND('PASTE SD download Sheet'!AY81=""),"",'PASTE SD download Sheet'!AY81)</f>
        <v/>
      </c>
      <c r="BB82" s="227" t="str">
        <f>IF(AND('PASTE SD download Sheet'!AZ81=""),"",'PASTE SD download Sheet'!AZ81)</f>
        <v/>
      </c>
      <c r="BC82" s="227">
        <f t="shared" si="77"/>
        <v>0</v>
      </c>
      <c r="BD82" s="227" t="str">
        <f>IF(AND('PASTE SD download Sheet'!BB81=""),"",'PASTE SD download Sheet'!BB81)</f>
        <v/>
      </c>
      <c r="BE82" s="227" t="str">
        <f t="shared" si="78"/>
        <v/>
      </c>
      <c r="BF82" s="227">
        <f t="shared" si="79"/>
        <v>0</v>
      </c>
      <c r="BG82" s="224"/>
      <c r="BH82" s="227" t="str">
        <f t="shared" si="80"/>
        <v/>
      </c>
      <c r="BI82" s="227">
        <f t="shared" si="81"/>
        <v>0</v>
      </c>
      <c r="BJ82" s="257"/>
      <c r="BK82" s="257"/>
      <c r="BL82" s="257"/>
      <c r="BM82" s="257"/>
      <c r="BN82" s="228" t="str">
        <f>IF(AND('PASTE SD download Sheet'!BH81=""),"",'PASTE SD download Sheet'!BH81)</f>
        <v/>
      </c>
      <c r="BO82" s="228" t="str">
        <f>IF(AND('PASTE SD download Sheet'!BI81=""),"",'PASTE SD download Sheet'!BI81)</f>
        <v/>
      </c>
      <c r="BP82" s="228" t="str">
        <f>IF(AND('PASTE SD download Sheet'!BJ81=""),"",'PASTE SD download Sheet'!BJ81)</f>
        <v/>
      </c>
      <c r="BQ82" s="228">
        <f t="shared" si="82"/>
        <v>0</v>
      </c>
      <c r="BR82" s="228" t="str">
        <f>IF(AND('PASTE SD download Sheet'!BL81=""),"",'PASTE SD download Sheet'!BL81)</f>
        <v/>
      </c>
      <c r="BS82" s="228" t="str">
        <f t="shared" si="83"/>
        <v/>
      </c>
      <c r="BT82" s="228">
        <f t="shared" si="84"/>
        <v>0</v>
      </c>
      <c r="BU82" s="224"/>
      <c r="BV82" s="228" t="str">
        <f t="shared" si="85"/>
        <v/>
      </c>
      <c r="BW82" s="228">
        <f t="shared" si="86"/>
        <v>0</v>
      </c>
      <c r="BX82" s="5">
        <f t="shared" si="56"/>
        <v>0</v>
      </c>
      <c r="BY82" s="206"/>
      <c r="BZ82" s="206"/>
      <c r="CA82" s="206"/>
      <c r="CB82" s="206"/>
      <c r="CC82" s="206"/>
      <c r="CD82" s="206"/>
      <c r="CE82" s="206"/>
      <c r="CF82" s="206"/>
      <c r="CG82" s="206"/>
      <c r="CH82" s="206"/>
      <c r="CI82" s="206"/>
      <c r="CJ82" s="206"/>
      <c r="CK82" s="206"/>
      <c r="CL82" s="206"/>
      <c r="CM82" s="206"/>
      <c r="CN82" s="206"/>
      <c r="CO82" s="206"/>
      <c r="CP82" s="205"/>
      <c r="CQ82" s="204"/>
    </row>
    <row r="83" spans="1:95" ht="17.25">
      <c r="A83" s="219" t="str">
        <f>IF(AND('PASTE SD download Sheet'!A82=""),"",'PASTE SD download Sheet'!A82)</f>
        <v/>
      </c>
      <c r="B83" s="219" t="str">
        <f>IF(AND('PASTE SD download Sheet'!B82=""),"",'PASTE SD download Sheet'!B82)</f>
        <v/>
      </c>
      <c r="C83" s="219" t="str">
        <f>IF(AND('PASTE SD download Sheet'!C82=""),"",'PASTE SD download Sheet'!C82)</f>
        <v/>
      </c>
      <c r="D83" s="220" t="str">
        <f>IF(AND('PASTE SD download Sheet'!D82=""),"",VALUE('PASTE SD download Sheet'!D82))</f>
        <v/>
      </c>
      <c r="E83" s="219" t="str">
        <f>IF(AND('PASTE SD download Sheet'!E82=""),"",'PASTE SD download Sheet'!E82)</f>
        <v/>
      </c>
      <c r="F83" s="234" t="str">
        <f>IF(AND('PASTE SD download Sheet'!F82=""),"",'PASTE SD download Sheet'!F82)</f>
        <v/>
      </c>
      <c r="G83" s="233" t="str">
        <f>IF(AND('PASTE SD download Sheet'!G82=""),"",UPPER('PASTE SD download Sheet'!G82))</f>
        <v/>
      </c>
      <c r="H83" s="233" t="str">
        <f>IF(AND('PASTE SD download Sheet'!H82=""),"",UPPER('PASTE SD download Sheet'!H82))</f>
        <v/>
      </c>
      <c r="I83" s="233" t="str">
        <f>IF(AND('PASTE SD download Sheet'!I82=""),"",UPPER('PASTE SD download Sheet'!I82))</f>
        <v/>
      </c>
      <c r="J83" s="221" t="str">
        <f>IF(AND('PASTE SD download Sheet'!J82=""),"",'PASTE SD download Sheet'!J82)</f>
        <v/>
      </c>
      <c r="K83" s="221" t="str">
        <f>IF(AND('PASTE SD download Sheet'!K82=""),"",'PASTE SD download Sheet'!K82)</f>
        <v/>
      </c>
      <c r="L83" s="221" t="str">
        <f>IF(AND('PASTE SD download Sheet'!L82=""),"",'PASTE SD download Sheet'!L82)</f>
        <v/>
      </c>
      <c r="M83" s="221">
        <f t="shared" si="57"/>
        <v>0</v>
      </c>
      <c r="N83" s="221" t="str">
        <f>IF(AND('PASTE SD download Sheet'!N82=""),"",'PASTE SD download Sheet'!N82)</f>
        <v/>
      </c>
      <c r="O83" s="221" t="str">
        <f t="shared" si="58"/>
        <v/>
      </c>
      <c r="P83" s="221">
        <f t="shared" si="59"/>
        <v>0</v>
      </c>
      <c r="Q83" s="222"/>
      <c r="R83" s="221" t="str">
        <f t="shared" si="87"/>
        <v/>
      </c>
      <c r="S83" s="221">
        <f t="shared" si="60"/>
        <v>0</v>
      </c>
      <c r="T83" s="223" t="str">
        <f>IF(AND('PASTE SD download Sheet'!T82=""),"",'PASTE SD download Sheet'!T82)</f>
        <v/>
      </c>
      <c r="U83" s="223" t="str">
        <f>IF(AND('PASTE SD download Sheet'!U82=""),"",'PASTE SD download Sheet'!U82)</f>
        <v/>
      </c>
      <c r="V83" s="223" t="str">
        <f>IF(AND('PASTE SD download Sheet'!V82=""),"",'PASTE SD download Sheet'!V82)</f>
        <v/>
      </c>
      <c r="W83" s="223">
        <f t="shared" si="61"/>
        <v>0</v>
      </c>
      <c r="X83" s="223" t="str">
        <f>IF(AND('PASTE SD download Sheet'!X82=""),"",'PASTE SD download Sheet'!X82)</f>
        <v/>
      </c>
      <c r="Y83" s="223" t="str">
        <f t="shared" si="62"/>
        <v/>
      </c>
      <c r="Z83" s="223">
        <f t="shared" si="63"/>
        <v>0</v>
      </c>
      <c r="AA83" s="224"/>
      <c r="AB83" s="223" t="str">
        <f t="shared" si="64"/>
        <v/>
      </c>
      <c r="AC83" s="223">
        <f t="shared" si="65"/>
        <v>0</v>
      </c>
      <c r="AD83" s="237"/>
      <c r="AE83" s="237" t="str">
        <f t="shared" si="66"/>
        <v/>
      </c>
      <c r="AF83" s="225" t="str">
        <f>IF(AND('PASTE SD download Sheet'!AD82=""),"",'PASTE SD download Sheet'!AD82)</f>
        <v/>
      </c>
      <c r="AG83" s="225" t="str">
        <f>IF(AND('PASTE SD download Sheet'!AE82=""),"",'PASTE SD download Sheet'!AE82)</f>
        <v/>
      </c>
      <c r="AH83" s="225" t="str">
        <f>IF(AND('PASTE SD download Sheet'!AF82=""),"",'PASTE SD download Sheet'!AF82)</f>
        <v/>
      </c>
      <c r="AI83" s="225">
        <f t="shared" si="67"/>
        <v>0</v>
      </c>
      <c r="AJ83" s="225" t="str">
        <f>IF(AND('PASTE SD download Sheet'!AH82=""),"",'PASTE SD download Sheet'!AH82)</f>
        <v/>
      </c>
      <c r="AK83" s="225" t="str">
        <f t="shared" si="68"/>
        <v/>
      </c>
      <c r="AL83" s="225">
        <f t="shared" si="69"/>
        <v>0</v>
      </c>
      <c r="AM83" s="224"/>
      <c r="AN83" s="225" t="str">
        <f t="shared" si="70"/>
        <v/>
      </c>
      <c r="AO83" s="225">
        <f t="shared" si="71"/>
        <v>0</v>
      </c>
      <c r="AP83" s="226" t="str">
        <f>IF(AND('PASTE SD download Sheet'!AN82=""),"",'PASTE SD download Sheet'!AN82)</f>
        <v/>
      </c>
      <c r="AQ83" s="226" t="str">
        <f>IF(AND('PASTE SD download Sheet'!AO82=""),"",'PASTE SD download Sheet'!AO82)</f>
        <v/>
      </c>
      <c r="AR83" s="226" t="str">
        <f>IF(AND('PASTE SD download Sheet'!AP82=""),"",'PASTE SD download Sheet'!AP82)</f>
        <v/>
      </c>
      <c r="AS83" s="226">
        <f t="shared" si="72"/>
        <v>0</v>
      </c>
      <c r="AT83" s="226" t="str">
        <f>IF(AND('PASTE SD download Sheet'!AR82=""),"",'PASTE SD download Sheet'!AR82)</f>
        <v/>
      </c>
      <c r="AU83" s="226" t="str">
        <f t="shared" si="73"/>
        <v/>
      </c>
      <c r="AV83" s="226">
        <f t="shared" si="74"/>
        <v>0</v>
      </c>
      <c r="AW83" s="224"/>
      <c r="AX83" s="226" t="str">
        <f t="shared" si="75"/>
        <v/>
      </c>
      <c r="AY83" s="226">
        <f t="shared" si="76"/>
        <v>0</v>
      </c>
      <c r="AZ83" s="227" t="str">
        <f>IF(AND('PASTE SD download Sheet'!AX82=""),"",'PASTE SD download Sheet'!AX82)</f>
        <v/>
      </c>
      <c r="BA83" s="227" t="str">
        <f>IF(AND('PASTE SD download Sheet'!AY82=""),"",'PASTE SD download Sheet'!AY82)</f>
        <v/>
      </c>
      <c r="BB83" s="227" t="str">
        <f>IF(AND('PASTE SD download Sheet'!AZ82=""),"",'PASTE SD download Sheet'!AZ82)</f>
        <v/>
      </c>
      <c r="BC83" s="227">
        <f t="shared" si="77"/>
        <v>0</v>
      </c>
      <c r="BD83" s="227" t="str">
        <f>IF(AND('PASTE SD download Sheet'!BB82=""),"",'PASTE SD download Sheet'!BB82)</f>
        <v/>
      </c>
      <c r="BE83" s="227" t="str">
        <f t="shared" si="78"/>
        <v/>
      </c>
      <c r="BF83" s="227">
        <f t="shared" si="79"/>
        <v>0</v>
      </c>
      <c r="BG83" s="224"/>
      <c r="BH83" s="227" t="str">
        <f t="shared" si="80"/>
        <v/>
      </c>
      <c r="BI83" s="227">
        <f t="shared" si="81"/>
        <v>0</v>
      </c>
      <c r="BJ83" s="257"/>
      <c r="BK83" s="257"/>
      <c r="BL83" s="257"/>
      <c r="BM83" s="257"/>
      <c r="BN83" s="228" t="str">
        <f>IF(AND('PASTE SD download Sheet'!BH82=""),"",'PASTE SD download Sheet'!BH82)</f>
        <v/>
      </c>
      <c r="BO83" s="228" t="str">
        <f>IF(AND('PASTE SD download Sheet'!BI82=""),"",'PASTE SD download Sheet'!BI82)</f>
        <v/>
      </c>
      <c r="BP83" s="228" t="str">
        <f>IF(AND('PASTE SD download Sheet'!BJ82=""),"",'PASTE SD download Sheet'!BJ82)</f>
        <v/>
      </c>
      <c r="BQ83" s="228">
        <f t="shared" si="82"/>
        <v>0</v>
      </c>
      <c r="BR83" s="228" t="str">
        <f>IF(AND('PASTE SD download Sheet'!BL82=""),"",'PASTE SD download Sheet'!BL82)</f>
        <v/>
      </c>
      <c r="BS83" s="228" t="str">
        <f t="shared" si="83"/>
        <v/>
      </c>
      <c r="BT83" s="228">
        <f t="shared" si="84"/>
        <v>0</v>
      </c>
      <c r="BU83" s="224"/>
      <c r="BV83" s="228" t="str">
        <f t="shared" si="85"/>
        <v/>
      </c>
      <c r="BW83" s="228">
        <f t="shared" si="86"/>
        <v>0</v>
      </c>
      <c r="BX83" s="5">
        <f t="shared" si="56"/>
        <v>0</v>
      </c>
      <c r="BY83" s="206"/>
      <c r="BZ83" s="206"/>
      <c r="CA83" s="206"/>
      <c r="CB83" s="206"/>
      <c r="CC83" s="206"/>
      <c r="CD83" s="206"/>
      <c r="CE83" s="206"/>
      <c r="CF83" s="206"/>
      <c r="CG83" s="206"/>
      <c r="CH83" s="206"/>
      <c r="CI83" s="206"/>
      <c r="CJ83" s="206"/>
      <c r="CK83" s="206"/>
      <c r="CL83" s="206"/>
      <c r="CM83" s="206"/>
      <c r="CN83" s="206"/>
      <c r="CO83" s="206"/>
      <c r="CP83" s="205"/>
      <c r="CQ83" s="204"/>
    </row>
    <row r="84" spans="1:95" ht="17.25">
      <c r="A84" s="219" t="str">
        <f>IF(AND('PASTE SD download Sheet'!A83=""),"",'PASTE SD download Sheet'!A83)</f>
        <v/>
      </c>
      <c r="B84" s="219" t="str">
        <f>IF(AND('PASTE SD download Sheet'!B83=""),"",'PASTE SD download Sheet'!B83)</f>
        <v/>
      </c>
      <c r="C84" s="219" t="str">
        <f>IF(AND('PASTE SD download Sheet'!C83=""),"",'PASTE SD download Sheet'!C83)</f>
        <v/>
      </c>
      <c r="D84" s="220" t="str">
        <f>IF(AND('PASTE SD download Sheet'!D83=""),"",VALUE('PASTE SD download Sheet'!D83))</f>
        <v/>
      </c>
      <c r="E84" s="219" t="str">
        <f>IF(AND('PASTE SD download Sheet'!E83=""),"",'PASTE SD download Sheet'!E83)</f>
        <v/>
      </c>
      <c r="F84" s="234" t="str">
        <f>IF(AND('PASTE SD download Sheet'!F83=""),"",'PASTE SD download Sheet'!F83)</f>
        <v/>
      </c>
      <c r="G84" s="233" t="str">
        <f>IF(AND('PASTE SD download Sheet'!G83=""),"",UPPER('PASTE SD download Sheet'!G83))</f>
        <v/>
      </c>
      <c r="H84" s="233" t="str">
        <f>IF(AND('PASTE SD download Sheet'!H83=""),"",UPPER('PASTE SD download Sheet'!H83))</f>
        <v/>
      </c>
      <c r="I84" s="233" t="str">
        <f>IF(AND('PASTE SD download Sheet'!I83=""),"",UPPER('PASTE SD download Sheet'!I83))</f>
        <v/>
      </c>
      <c r="J84" s="221" t="str">
        <f>IF(AND('PASTE SD download Sheet'!J83=""),"",'PASTE SD download Sheet'!J83)</f>
        <v/>
      </c>
      <c r="K84" s="221" t="str">
        <f>IF(AND('PASTE SD download Sheet'!K83=""),"",'PASTE SD download Sheet'!K83)</f>
        <v/>
      </c>
      <c r="L84" s="221" t="str">
        <f>IF(AND('PASTE SD download Sheet'!L83=""),"",'PASTE SD download Sheet'!L83)</f>
        <v/>
      </c>
      <c r="M84" s="221">
        <f t="shared" si="57"/>
        <v>0</v>
      </c>
      <c r="N84" s="221" t="str">
        <f>IF(AND('PASTE SD download Sheet'!N83=""),"",'PASTE SD download Sheet'!N83)</f>
        <v/>
      </c>
      <c r="O84" s="221" t="str">
        <f t="shared" si="58"/>
        <v/>
      </c>
      <c r="P84" s="221">
        <f t="shared" si="59"/>
        <v>0</v>
      </c>
      <c r="Q84" s="222"/>
      <c r="R84" s="221" t="str">
        <f t="shared" si="87"/>
        <v/>
      </c>
      <c r="S84" s="221">
        <f t="shared" si="60"/>
        <v>0</v>
      </c>
      <c r="T84" s="223" t="str">
        <f>IF(AND('PASTE SD download Sheet'!T83=""),"",'PASTE SD download Sheet'!T83)</f>
        <v/>
      </c>
      <c r="U84" s="223" t="str">
        <f>IF(AND('PASTE SD download Sheet'!U83=""),"",'PASTE SD download Sheet'!U83)</f>
        <v/>
      </c>
      <c r="V84" s="223" t="str">
        <f>IF(AND('PASTE SD download Sheet'!V83=""),"",'PASTE SD download Sheet'!V83)</f>
        <v/>
      </c>
      <c r="W84" s="223">
        <f t="shared" si="61"/>
        <v>0</v>
      </c>
      <c r="X84" s="223" t="str">
        <f>IF(AND('PASTE SD download Sheet'!X83=""),"",'PASTE SD download Sheet'!X83)</f>
        <v/>
      </c>
      <c r="Y84" s="223" t="str">
        <f t="shared" si="62"/>
        <v/>
      </c>
      <c r="Z84" s="223">
        <f t="shared" si="63"/>
        <v>0</v>
      </c>
      <c r="AA84" s="224"/>
      <c r="AB84" s="223" t="str">
        <f t="shared" si="64"/>
        <v/>
      </c>
      <c r="AC84" s="223">
        <f t="shared" si="65"/>
        <v>0</v>
      </c>
      <c r="AD84" s="237"/>
      <c r="AE84" s="237" t="str">
        <f t="shared" si="66"/>
        <v/>
      </c>
      <c r="AF84" s="225" t="str">
        <f>IF(AND('PASTE SD download Sheet'!AD83=""),"",'PASTE SD download Sheet'!AD83)</f>
        <v/>
      </c>
      <c r="AG84" s="225" t="str">
        <f>IF(AND('PASTE SD download Sheet'!AE83=""),"",'PASTE SD download Sheet'!AE83)</f>
        <v/>
      </c>
      <c r="AH84" s="225" t="str">
        <f>IF(AND('PASTE SD download Sheet'!AF83=""),"",'PASTE SD download Sheet'!AF83)</f>
        <v/>
      </c>
      <c r="AI84" s="225">
        <f t="shared" si="67"/>
        <v>0</v>
      </c>
      <c r="AJ84" s="225" t="str">
        <f>IF(AND('PASTE SD download Sheet'!AH83=""),"",'PASTE SD download Sheet'!AH83)</f>
        <v/>
      </c>
      <c r="AK84" s="225" t="str">
        <f t="shared" si="68"/>
        <v/>
      </c>
      <c r="AL84" s="225">
        <f t="shared" si="69"/>
        <v>0</v>
      </c>
      <c r="AM84" s="224"/>
      <c r="AN84" s="225" t="str">
        <f t="shared" si="70"/>
        <v/>
      </c>
      <c r="AO84" s="225">
        <f t="shared" si="71"/>
        <v>0</v>
      </c>
      <c r="AP84" s="226" t="str">
        <f>IF(AND('PASTE SD download Sheet'!AN83=""),"",'PASTE SD download Sheet'!AN83)</f>
        <v/>
      </c>
      <c r="AQ84" s="226" t="str">
        <f>IF(AND('PASTE SD download Sheet'!AO83=""),"",'PASTE SD download Sheet'!AO83)</f>
        <v/>
      </c>
      <c r="AR84" s="226" t="str">
        <f>IF(AND('PASTE SD download Sheet'!AP83=""),"",'PASTE SD download Sheet'!AP83)</f>
        <v/>
      </c>
      <c r="AS84" s="226">
        <f t="shared" si="72"/>
        <v>0</v>
      </c>
      <c r="AT84" s="226" t="str">
        <f>IF(AND('PASTE SD download Sheet'!AR83=""),"",'PASTE SD download Sheet'!AR83)</f>
        <v/>
      </c>
      <c r="AU84" s="226" t="str">
        <f t="shared" si="73"/>
        <v/>
      </c>
      <c r="AV84" s="226">
        <f t="shared" si="74"/>
        <v>0</v>
      </c>
      <c r="AW84" s="224"/>
      <c r="AX84" s="226" t="str">
        <f t="shared" si="75"/>
        <v/>
      </c>
      <c r="AY84" s="226">
        <f t="shared" si="76"/>
        <v>0</v>
      </c>
      <c r="AZ84" s="227" t="str">
        <f>IF(AND('PASTE SD download Sheet'!AX83=""),"",'PASTE SD download Sheet'!AX83)</f>
        <v/>
      </c>
      <c r="BA84" s="227" t="str">
        <f>IF(AND('PASTE SD download Sheet'!AY83=""),"",'PASTE SD download Sheet'!AY83)</f>
        <v/>
      </c>
      <c r="BB84" s="227" t="str">
        <f>IF(AND('PASTE SD download Sheet'!AZ83=""),"",'PASTE SD download Sheet'!AZ83)</f>
        <v/>
      </c>
      <c r="BC84" s="227">
        <f t="shared" si="77"/>
        <v>0</v>
      </c>
      <c r="BD84" s="227" t="str">
        <f>IF(AND('PASTE SD download Sheet'!BB83=""),"",'PASTE SD download Sheet'!BB83)</f>
        <v/>
      </c>
      <c r="BE84" s="227" t="str">
        <f t="shared" si="78"/>
        <v/>
      </c>
      <c r="BF84" s="227">
        <f t="shared" si="79"/>
        <v>0</v>
      </c>
      <c r="BG84" s="224"/>
      <c r="BH84" s="227" t="str">
        <f t="shared" si="80"/>
        <v/>
      </c>
      <c r="BI84" s="227">
        <f t="shared" si="81"/>
        <v>0</v>
      </c>
      <c r="BJ84" s="257"/>
      <c r="BK84" s="257"/>
      <c r="BL84" s="257"/>
      <c r="BM84" s="257"/>
      <c r="BN84" s="228" t="str">
        <f>IF(AND('PASTE SD download Sheet'!BH83=""),"",'PASTE SD download Sheet'!BH83)</f>
        <v/>
      </c>
      <c r="BO84" s="228" t="str">
        <f>IF(AND('PASTE SD download Sheet'!BI83=""),"",'PASTE SD download Sheet'!BI83)</f>
        <v/>
      </c>
      <c r="BP84" s="228" t="str">
        <f>IF(AND('PASTE SD download Sheet'!BJ83=""),"",'PASTE SD download Sheet'!BJ83)</f>
        <v/>
      </c>
      <c r="BQ84" s="228">
        <f t="shared" si="82"/>
        <v>0</v>
      </c>
      <c r="BR84" s="228" t="str">
        <f>IF(AND('PASTE SD download Sheet'!BL83=""),"",'PASTE SD download Sheet'!BL83)</f>
        <v/>
      </c>
      <c r="BS84" s="228" t="str">
        <f t="shared" si="83"/>
        <v/>
      </c>
      <c r="BT84" s="228">
        <f t="shared" si="84"/>
        <v>0</v>
      </c>
      <c r="BU84" s="224"/>
      <c r="BV84" s="228" t="str">
        <f t="shared" si="85"/>
        <v/>
      </c>
      <c r="BW84" s="228">
        <f t="shared" si="86"/>
        <v>0</v>
      </c>
      <c r="BX84" s="5">
        <f t="shared" si="56"/>
        <v>0</v>
      </c>
      <c r="BY84" s="206"/>
      <c r="BZ84" s="206"/>
      <c r="CA84" s="206"/>
      <c r="CB84" s="206"/>
      <c r="CC84" s="206"/>
      <c r="CD84" s="206"/>
      <c r="CE84" s="206"/>
      <c r="CF84" s="206"/>
      <c r="CG84" s="206"/>
      <c r="CH84" s="206"/>
      <c r="CI84" s="206"/>
      <c r="CJ84" s="206"/>
      <c r="CK84" s="206"/>
      <c r="CL84" s="206"/>
      <c r="CM84" s="206"/>
      <c r="CN84" s="206"/>
      <c r="CO84" s="206"/>
      <c r="CP84" s="205"/>
      <c r="CQ84" s="204"/>
    </row>
    <row r="85" spans="1:95" ht="17.25">
      <c r="A85" s="219" t="str">
        <f>IF(AND('PASTE SD download Sheet'!A84=""),"",'PASTE SD download Sheet'!A84)</f>
        <v/>
      </c>
      <c r="B85" s="219" t="str">
        <f>IF(AND('PASTE SD download Sheet'!B84=""),"",'PASTE SD download Sheet'!B84)</f>
        <v/>
      </c>
      <c r="C85" s="219" t="str">
        <f>IF(AND('PASTE SD download Sheet'!C84=""),"",'PASTE SD download Sheet'!C84)</f>
        <v/>
      </c>
      <c r="D85" s="220" t="str">
        <f>IF(AND('PASTE SD download Sheet'!D84=""),"",VALUE('PASTE SD download Sheet'!D84))</f>
        <v/>
      </c>
      <c r="E85" s="219" t="str">
        <f>IF(AND('PASTE SD download Sheet'!E84=""),"",'PASTE SD download Sheet'!E84)</f>
        <v/>
      </c>
      <c r="F85" s="234" t="str">
        <f>IF(AND('PASTE SD download Sheet'!F84=""),"",'PASTE SD download Sheet'!F84)</f>
        <v/>
      </c>
      <c r="G85" s="233" t="str">
        <f>IF(AND('PASTE SD download Sheet'!G84=""),"",UPPER('PASTE SD download Sheet'!G84))</f>
        <v/>
      </c>
      <c r="H85" s="233" t="str">
        <f>IF(AND('PASTE SD download Sheet'!H84=""),"",UPPER('PASTE SD download Sheet'!H84))</f>
        <v/>
      </c>
      <c r="I85" s="233" t="str">
        <f>IF(AND('PASTE SD download Sheet'!I84=""),"",UPPER('PASTE SD download Sheet'!I84))</f>
        <v/>
      </c>
      <c r="J85" s="221" t="str">
        <f>IF(AND('PASTE SD download Sheet'!J84=""),"",'PASTE SD download Sheet'!J84)</f>
        <v/>
      </c>
      <c r="K85" s="221" t="str">
        <f>IF(AND('PASTE SD download Sheet'!K84=""),"",'PASTE SD download Sheet'!K84)</f>
        <v/>
      </c>
      <c r="L85" s="221" t="str">
        <f>IF(AND('PASTE SD download Sheet'!L84=""),"",'PASTE SD download Sheet'!L84)</f>
        <v/>
      </c>
      <c r="M85" s="221">
        <f t="shared" si="57"/>
        <v>0</v>
      </c>
      <c r="N85" s="221" t="str">
        <f>IF(AND('PASTE SD download Sheet'!N84=""),"",'PASTE SD download Sheet'!N84)</f>
        <v/>
      </c>
      <c r="O85" s="221" t="str">
        <f t="shared" si="58"/>
        <v/>
      </c>
      <c r="P85" s="221">
        <f t="shared" si="59"/>
        <v>0</v>
      </c>
      <c r="Q85" s="222"/>
      <c r="R85" s="221" t="str">
        <f t="shared" si="87"/>
        <v/>
      </c>
      <c r="S85" s="221">
        <f t="shared" si="60"/>
        <v>0</v>
      </c>
      <c r="T85" s="223" t="str">
        <f>IF(AND('PASTE SD download Sheet'!T84=""),"",'PASTE SD download Sheet'!T84)</f>
        <v/>
      </c>
      <c r="U85" s="223" t="str">
        <f>IF(AND('PASTE SD download Sheet'!U84=""),"",'PASTE SD download Sheet'!U84)</f>
        <v/>
      </c>
      <c r="V85" s="223" t="str">
        <f>IF(AND('PASTE SD download Sheet'!V84=""),"",'PASTE SD download Sheet'!V84)</f>
        <v/>
      </c>
      <c r="W85" s="223">
        <f t="shared" si="61"/>
        <v>0</v>
      </c>
      <c r="X85" s="223" t="str">
        <f>IF(AND('PASTE SD download Sheet'!X84=""),"",'PASTE SD download Sheet'!X84)</f>
        <v/>
      </c>
      <c r="Y85" s="223" t="str">
        <f t="shared" si="62"/>
        <v/>
      </c>
      <c r="Z85" s="223">
        <f t="shared" si="63"/>
        <v>0</v>
      </c>
      <c r="AA85" s="224"/>
      <c r="AB85" s="223" t="str">
        <f t="shared" si="64"/>
        <v/>
      </c>
      <c r="AC85" s="223">
        <f t="shared" si="65"/>
        <v>0</v>
      </c>
      <c r="AD85" s="237"/>
      <c r="AE85" s="237" t="str">
        <f t="shared" si="66"/>
        <v/>
      </c>
      <c r="AF85" s="225" t="str">
        <f>IF(AND('PASTE SD download Sheet'!AD84=""),"",'PASTE SD download Sheet'!AD84)</f>
        <v/>
      </c>
      <c r="AG85" s="225" t="str">
        <f>IF(AND('PASTE SD download Sheet'!AE84=""),"",'PASTE SD download Sheet'!AE84)</f>
        <v/>
      </c>
      <c r="AH85" s="225" t="str">
        <f>IF(AND('PASTE SD download Sheet'!AF84=""),"",'PASTE SD download Sheet'!AF84)</f>
        <v/>
      </c>
      <c r="AI85" s="225">
        <f t="shared" si="67"/>
        <v>0</v>
      </c>
      <c r="AJ85" s="225" t="str">
        <f>IF(AND('PASTE SD download Sheet'!AH84=""),"",'PASTE SD download Sheet'!AH84)</f>
        <v/>
      </c>
      <c r="AK85" s="225" t="str">
        <f t="shared" si="68"/>
        <v/>
      </c>
      <c r="AL85" s="225">
        <f t="shared" si="69"/>
        <v>0</v>
      </c>
      <c r="AM85" s="224"/>
      <c r="AN85" s="225" t="str">
        <f t="shared" si="70"/>
        <v/>
      </c>
      <c r="AO85" s="225">
        <f t="shared" si="71"/>
        <v>0</v>
      </c>
      <c r="AP85" s="226" t="str">
        <f>IF(AND('PASTE SD download Sheet'!AN84=""),"",'PASTE SD download Sheet'!AN84)</f>
        <v/>
      </c>
      <c r="AQ85" s="226" t="str">
        <f>IF(AND('PASTE SD download Sheet'!AO84=""),"",'PASTE SD download Sheet'!AO84)</f>
        <v/>
      </c>
      <c r="AR85" s="226" t="str">
        <f>IF(AND('PASTE SD download Sheet'!AP84=""),"",'PASTE SD download Sheet'!AP84)</f>
        <v/>
      </c>
      <c r="AS85" s="226">
        <f t="shared" si="72"/>
        <v>0</v>
      </c>
      <c r="AT85" s="226" t="str">
        <f>IF(AND('PASTE SD download Sheet'!AR84=""),"",'PASTE SD download Sheet'!AR84)</f>
        <v/>
      </c>
      <c r="AU85" s="226" t="str">
        <f t="shared" si="73"/>
        <v/>
      </c>
      <c r="AV85" s="226">
        <f t="shared" si="74"/>
        <v>0</v>
      </c>
      <c r="AW85" s="224"/>
      <c r="AX85" s="226" t="str">
        <f t="shared" si="75"/>
        <v/>
      </c>
      <c r="AY85" s="226">
        <f t="shared" si="76"/>
        <v>0</v>
      </c>
      <c r="AZ85" s="227" t="str">
        <f>IF(AND('PASTE SD download Sheet'!AX84=""),"",'PASTE SD download Sheet'!AX84)</f>
        <v/>
      </c>
      <c r="BA85" s="227" t="str">
        <f>IF(AND('PASTE SD download Sheet'!AY84=""),"",'PASTE SD download Sheet'!AY84)</f>
        <v/>
      </c>
      <c r="BB85" s="227" t="str">
        <f>IF(AND('PASTE SD download Sheet'!AZ84=""),"",'PASTE SD download Sheet'!AZ84)</f>
        <v/>
      </c>
      <c r="BC85" s="227">
        <f t="shared" si="77"/>
        <v>0</v>
      </c>
      <c r="BD85" s="227" t="str">
        <f>IF(AND('PASTE SD download Sheet'!BB84=""),"",'PASTE SD download Sheet'!BB84)</f>
        <v/>
      </c>
      <c r="BE85" s="227" t="str">
        <f t="shared" si="78"/>
        <v/>
      </c>
      <c r="BF85" s="227">
        <f t="shared" si="79"/>
        <v>0</v>
      </c>
      <c r="BG85" s="224"/>
      <c r="BH85" s="227" t="str">
        <f t="shared" si="80"/>
        <v/>
      </c>
      <c r="BI85" s="227">
        <f t="shared" si="81"/>
        <v>0</v>
      </c>
      <c r="BJ85" s="257"/>
      <c r="BK85" s="257"/>
      <c r="BL85" s="257"/>
      <c r="BM85" s="257"/>
      <c r="BN85" s="228" t="str">
        <f>IF(AND('PASTE SD download Sheet'!BH84=""),"",'PASTE SD download Sheet'!BH84)</f>
        <v/>
      </c>
      <c r="BO85" s="228" t="str">
        <f>IF(AND('PASTE SD download Sheet'!BI84=""),"",'PASTE SD download Sheet'!BI84)</f>
        <v/>
      </c>
      <c r="BP85" s="228" t="str">
        <f>IF(AND('PASTE SD download Sheet'!BJ84=""),"",'PASTE SD download Sheet'!BJ84)</f>
        <v/>
      </c>
      <c r="BQ85" s="228">
        <f t="shared" si="82"/>
        <v>0</v>
      </c>
      <c r="BR85" s="228" t="str">
        <f>IF(AND('PASTE SD download Sheet'!BL84=""),"",'PASTE SD download Sheet'!BL84)</f>
        <v/>
      </c>
      <c r="BS85" s="228" t="str">
        <f t="shared" si="83"/>
        <v/>
      </c>
      <c r="BT85" s="228">
        <f t="shared" si="84"/>
        <v>0</v>
      </c>
      <c r="BU85" s="224"/>
      <c r="BV85" s="228" t="str">
        <f t="shared" si="85"/>
        <v/>
      </c>
      <c r="BW85" s="228">
        <f t="shared" si="86"/>
        <v>0</v>
      </c>
      <c r="BX85" s="5">
        <f t="shared" si="56"/>
        <v>0</v>
      </c>
      <c r="BY85" s="206"/>
      <c r="BZ85" s="206"/>
      <c r="CA85" s="206"/>
      <c r="CB85" s="206"/>
      <c r="CC85" s="206"/>
      <c r="CD85" s="206"/>
      <c r="CE85" s="206"/>
      <c r="CF85" s="206"/>
      <c r="CG85" s="206"/>
      <c r="CH85" s="206"/>
      <c r="CI85" s="206"/>
      <c r="CJ85" s="206"/>
      <c r="CK85" s="206"/>
      <c r="CL85" s="206"/>
      <c r="CM85" s="206"/>
      <c r="CN85" s="206"/>
      <c r="CO85" s="206"/>
      <c r="CP85" s="205"/>
      <c r="CQ85" s="204"/>
    </row>
    <row r="86" spans="1:95" ht="17.25">
      <c r="A86" s="219" t="str">
        <f>IF(AND('PASTE SD download Sheet'!A85=""),"",'PASTE SD download Sheet'!A85)</f>
        <v/>
      </c>
      <c r="B86" s="219" t="str">
        <f>IF(AND('PASTE SD download Sheet'!B85=""),"",'PASTE SD download Sheet'!B85)</f>
        <v/>
      </c>
      <c r="C86" s="219" t="str">
        <f>IF(AND('PASTE SD download Sheet'!C85=""),"",'PASTE SD download Sheet'!C85)</f>
        <v/>
      </c>
      <c r="D86" s="220" t="str">
        <f>IF(AND('PASTE SD download Sheet'!D85=""),"",VALUE('PASTE SD download Sheet'!D85))</f>
        <v/>
      </c>
      <c r="E86" s="219" t="str">
        <f>IF(AND('PASTE SD download Sheet'!E85=""),"",'PASTE SD download Sheet'!E85)</f>
        <v/>
      </c>
      <c r="F86" s="234" t="str">
        <f>IF(AND('PASTE SD download Sheet'!F85=""),"",'PASTE SD download Sheet'!F85)</f>
        <v/>
      </c>
      <c r="G86" s="233" t="str">
        <f>IF(AND('PASTE SD download Sheet'!G85=""),"",UPPER('PASTE SD download Sheet'!G85))</f>
        <v/>
      </c>
      <c r="H86" s="233" t="str">
        <f>IF(AND('PASTE SD download Sheet'!H85=""),"",UPPER('PASTE SD download Sheet'!H85))</f>
        <v/>
      </c>
      <c r="I86" s="233" t="str">
        <f>IF(AND('PASTE SD download Sheet'!I85=""),"",UPPER('PASTE SD download Sheet'!I85))</f>
        <v/>
      </c>
      <c r="J86" s="221" t="str">
        <f>IF(AND('PASTE SD download Sheet'!J85=""),"",'PASTE SD download Sheet'!J85)</f>
        <v/>
      </c>
      <c r="K86" s="221" t="str">
        <f>IF(AND('PASTE SD download Sheet'!K85=""),"",'PASTE SD download Sheet'!K85)</f>
        <v/>
      </c>
      <c r="L86" s="221" t="str">
        <f>IF(AND('PASTE SD download Sheet'!L85=""),"",'PASTE SD download Sheet'!L85)</f>
        <v/>
      </c>
      <c r="M86" s="221">
        <f t="shared" si="57"/>
        <v>0</v>
      </c>
      <c r="N86" s="221" t="str">
        <f>IF(AND('PASTE SD download Sheet'!N85=""),"",'PASTE SD download Sheet'!N85)</f>
        <v/>
      </c>
      <c r="O86" s="221" t="str">
        <f t="shared" si="58"/>
        <v/>
      </c>
      <c r="P86" s="221">
        <f t="shared" si="59"/>
        <v>0</v>
      </c>
      <c r="Q86" s="222"/>
      <c r="R86" s="221" t="str">
        <f t="shared" si="87"/>
        <v/>
      </c>
      <c r="S86" s="221">
        <f t="shared" si="60"/>
        <v>0</v>
      </c>
      <c r="T86" s="223" t="str">
        <f>IF(AND('PASTE SD download Sheet'!T85=""),"",'PASTE SD download Sheet'!T85)</f>
        <v/>
      </c>
      <c r="U86" s="223" t="str">
        <f>IF(AND('PASTE SD download Sheet'!U85=""),"",'PASTE SD download Sheet'!U85)</f>
        <v/>
      </c>
      <c r="V86" s="223" t="str">
        <f>IF(AND('PASTE SD download Sheet'!V85=""),"",'PASTE SD download Sheet'!V85)</f>
        <v/>
      </c>
      <c r="W86" s="223">
        <f t="shared" si="61"/>
        <v>0</v>
      </c>
      <c r="X86" s="223" t="str">
        <f>IF(AND('PASTE SD download Sheet'!X85=""),"",'PASTE SD download Sheet'!X85)</f>
        <v/>
      </c>
      <c r="Y86" s="223" t="str">
        <f t="shared" si="62"/>
        <v/>
      </c>
      <c r="Z86" s="223">
        <f t="shared" si="63"/>
        <v>0</v>
      </c>
      <c r="AA86" s="224"/>
      <c r="AB86" s="223" t="str">
        <f t="shared" si="64"/>
        <v/>
      </c>
      <c r="AC86" s="223">
        <f t="shared" si="65"/>
        <v>0</v>
      </c>
      <c r="AD86" s="237"/>
      <c r="AE86" s="237" t="str">
        <f t="shared" si="66"/>
        <v/>
      </c>
      <c r="AF86" s="225" t="str">
        <f>IF(AND('PASTE SD download Sheet'!AD85=""),"",'PASTE SD download Sheet'!AD85)</f>
        <v/>
      </c>
      <c r="AG86" s="225" t="str">
        <f>IF(AND('PASTE SD download Sheet'!AE85=""),"",'PASTE SD download Sheet'!AE85)</f>
        <v/>
      </c>
      <c r="AH86" s="225" t="str">
        <f>IF(AND('PASTE SD download Sheet'!AF85=""),"",'PASTE SD download Sheet'!AF85)</f>
        <v/>
      </c>
      <c r="AI86" s="225">
        <f t="shared" si="67"/>
        <v>0</v>
      </c>
      <c r="AJ86" s="225" t="str">
        <f>IF(AND('PASTE SD download Sheet'!AH85=""),"",'PASTE SD download Sheet'!AH85)</f>
        <v/>
      </c>
      <c r="AK86" s="225" t="str">
        <f t="shared" si="68"/>
        <v/>
      </c>
      <c r="AL86" s="225">
        <f t="shared" si="69"/>
        <v>0</v>
      </c>
      <c r="AM86" s="224"/>
      <c r="AN86" s="225" t="str">
        <f t="shared" si="70"/>
        <v/>
      </c>
      <c r="AO86" s="225">
        <f t="shared" si="71"/>
        <v>0</v>
      </c>
      <c r="AP86" s="226" t="str">
        <f>IF(AND('PASTE SD download Sheet'!AN85=""),"",'PASTE SD download Sheet'!AN85)</f>
        <v/>
      </c>
      <c r="AQ86" s="226" t="str">
        <f>IF(AND('PASTE SD download Sheet'!AO85=""),"",'PASTE SD download Sheet'!AO85)</f>
        <v/>
      </c>
      <c r="AR86" s="226" t="str">
        <f>IF(AND('PASTE SD download Sheet'!AP85=""),"",'PASTE SD download Sheet'!AP85)</f>
        <v/>
      </c>
      <c r="AS86" s="226">
        <f t="shared" si="72"/>
        <v>0</v>
      </c>
      <c r="AT86" s="226" t="str">
        <f>IF(AND('PASTE SD download Sheet'!AR85=""),"",'PASTE SD download Sheet'!AR85)</f>
        <v/>
      </c>
      <c r="AU86" s="226" t="str">
        <f t="shared" si="73"/>
        <v/>
      </c>
      <c r="AV86" s="226">
        <f t="shared" si="74"/>
        <v>0</v>
      </c>
      <c r="AW86" s="224"/>
      <c r="AX86" s="226" t="str">
        <f t="shared" si="75"/>
        <v/>
      </c>
      <c r="AY86" s="226">
        <f t="shared" si="76"/>
        <v>0</v>
      </c>
      <c r="AZ86" s="227" t="str">
        <f>IF(AND('PASTE SD download Sheet'!AX85=""),"",'PASTE SD download Sheet'!AX85)</f>
        <v/>
      </c>
      <c r="BA86" s="227" t="str">
        <f>IF(AND('PASTE SD download Sheet'!AY85=""),"",'PASTE SD download Sheet'!AY85)</f>
        <v/>
      </c>
      <c r="BB86" s="227" t="str">
        <f>IF(AND('PASTE SD download Sheet'!AZ85=""),"",'PASTE SD download Sheet'!AZ85)</f>
        <v/>
      </c>
      <c r="BC86" s="227">
        <f t="shared" si="77"/>
        <v>0</v>
      </c>
      <c r="BD86" s="227" t="str">
        <f>IF(AND('PASTE SD download Sheet'!BB85=""),"",'PASTE SD download Sheet'!BB85)</f>
        <v/>
      </c>
      <c r="BE86" s="227" t="str">
        <f t="shared" si="78"/>
        <v/>
      </c>
      <c r="BF86" s="227">
        <f t="shared" si="79"/>
        <v>0</v>
      </c>
      <c r="BG86" s="224"/>
      <c r="BH86" s="227" t="str">
        <f t="shared" si="80"/>
        <v/>
      </c>
      <c r="BI86" s="227">
        <f t="shared" si="81"/>
        <v>0</v>
      </c>
      <c r="BJ86" s="257"/>
      <c r="BK86" s="257"/>
      <c r="BL86" s="257"/>
      <c r="BM86" s="257"/>
      <c r="BN86" s="228" t="str">
        <f>IF(AND('PASTE SD download Sheet'!BH85=""),"",'PASTE SD download Sheet'!BH85)</f>
        <v/>
      </c>
      <c r="BO86" s="228" t="str">
        <f>IF(AND('PASTE SD download Sheet'!BI85=""),"",'PASTE SD download Sheet'!BI85)</f>
        <v/>
      </c>
      <c r="BP86" s="228" t="str">
        <f>IF(AND('PASTE SD download Sheet'!BJ85=""),"",'PASTE SD download Sheet'!BJ85)</f>
        <v/>
      </c>
      <c r="BQ86" s="228">
        <f t="shared" si="82"/>
        <v>0</v>
      </c>
      <c r="BR86" s="228" t="str">
        <f>IF(AND('PASTE SD download Sheet'!BL85=""),"",'PASTE SD download Sheet'!BL85)</f>
        <v/>
      </c>
      <c r="BS86" s="228" t="str">
        <f t="shared" si="83"/>
        <v/>
      </c>
      <c r="BT86" s="228">
        <f t="shared" si="84"/>
        <v>0</v>
      </c>
      <c r="BU86" s="224"/>
      <c r="BV86" s="228" t="str">
        <f t="shared" si="85"/>
        <v/>
      </c>
      <c r="BW86" s="228">
        <f t="shared" si="86"/>
        <v>0</v>
      </c>
      <c r="BX86" s="5">
        <f t="shared" si="56"/>
        <v>0</v>
      </c>
      <c r="BY86" s="206"/>
      <c r="BZ86" s="206"/>
      <c r="CA86" s="206"/>
      <c r="CB86" s="206"/>
      <c r="CC86" s="206"/>
      <c r="CD86" s="206"/>
      <c r="CE86" s="206"/>
      <c r="CF86" s="206"/>
      <c r="CG86" s="206"/>
      <c r="CH86" s="206"/>
      <c r="CI86" s="206"/>
      <c r="CJ86" s="206"/>
      <c r="CK86" s="206"/>
      <c r="CL86" s="206"/>
      <c r="CM86" s="206"/>
      <c r="CN86" s="206"/>
      <c r="CO86" s="206"/>
      <c r="CP86" s="205"/>
      <c r="CQ86" s="204"/>
    </row>
    <row r="87" spans="1:95" ht="17.25">
      <c r="A87" s="219" t="str">
        <f>IF(AND('PASTE SD download Sheet'!A86=""),"",'PASTE SD download Sheet'!A86)</f>
        <v/>
      </c>
      <c r="B87" s="219" t="str">
        <f>IF(AND('PASTE SD download Sheet'!B86=""),"",'PASTE SD download Sheet'!B86)</f>
        <v/>
      </c>
      <c r="C87" s="219" t="str">
        <f>IF(AND('PASTE SD download Sheet'!C86=""),"",'PASTE SD download Sheet'!C86)</f>
        <v/>
      </c>
      <c r="D87" s="220" t="str">
        <f>IF(AND('PASTE SD download Sheet'!D86=""),"",VALUE('PASTE SD download Sheet'!D86))</f>
        <v/>
      </c>
      <c r="E87" s="219" t="str">
        <f>IF(AND('PASTE SD download Sheet'!E86=""),"",'PASTE SD download Sheet'!E86)</f>
        <v/>
      </c>
      <c r="F87" s="234" t="str">
        <f>IF(AND('PASTE SD download Sheet'!F86=""),"",'PASTE SD download Sheet'!F86)</f>
        <v/>
      </c>
      <c r="G87" s="233" t="str">
        <f>IF(AND('PASTE SD download Sheet'!G86=""),"",UPPER('PASTE SD download Sheet'!G86))</f>
        <v/>
      </c>
      <c r="H87" s="233" t="str">
        <f>IF(AND('PASTE SD download Sheet'!H86=""),"",UPPER('PASTE SD download Sheet'!H86))</f>
        <v/>
      </c>
      <c r="I87" s="233" t="str">
        <f>IF(AND('PASTE SD download Sheet'!I86=""),"",UPPER('PASTE SD download Sheet'!I86))</f>
        <v/>
      </c>
      <c r="J87" s="221" t="str">
        <f>IF(AND('PASTE SD download Sheet'!J86=""),"",'PASTE SD download Sheet'!J86)</f>
        <v/>
      </c>
      <c r="K87" s="221" t="str">
        <f>IF(AND('PASTE SD download Sheet'!K86=""),"",'PASTE SD download Sheet'!K86)</f>
        <v/>
      </c>
      <c r="L87" s="221" t="str">
        <f>IF(AND('PASTE SD download Sheet'!L86=""),"",'PASTE SD download Sheet'!L86)</f>
        <v/>
      </c>
      <c r="M87" s="221">
        <f t="shared" si="57"/>
        <v>0</v>
      </c>
      <c r="N87" s="221" t="str">
        <f>IF(AND('PASTE SD download Sheet'!N86=""),"",'PASTE SD download Sheet'!N86)</f>
        <v/>
      </c>
      <c r="O87" s="221" t="str">
        <f t="shared" si="58"/>
        <v/>
      </c>
      <c r="P87" s="221">
        <f t="shared" si="59"/>
        <v>0</v>
      </c>
      <c r="Q87" s="222"/>
      <c r="R87" s="221" t="str">
        <f t="shared" si="87"/>
        <v/>
      </c>
      <c r="S87" s="221">
        <f t="shared" si="60"/>
        <v>0</v>
      </c>
      <c r="T87" s="223" t="str">
        <f>IF(AND('PASTE SD download Sheet'!T86=""),"",'PASTE SD download Sheet'!T86)</f>
        <v/>
      </c>
      <c r="U87" s="223" t="str">
        <f>IF(AND('PASTE SD download Sheet'!U86=""),"",'PASTE SD download Sheet'!U86)</f>
        <v/>
      </c>
      <c r="V87" s="223" t="str">
        <f>IF(AND('PASTE SD download Sheet'!V86=""),"",'PASTE SD download Sheet'!V86)</f>
        <v/>
      </c>
      <c r="W87" s="223">
        <f t="shared" si="61"/>
        <v>0</v>
      </c>
      <c r="X87" s="223" t="str">
        <f>IF(AND('PASTE SD download Sheet'!X86=""),"",'PASTE SD download Sheet'!X86)</f>
        <v/>
      </c>
      <c r="Y87" s="223" t="str">
        <f t="shared" si="62"/>
        <v/>
      </c>
      <c r="Z87" s="223">
        <f t="shared" si="63"/>
        <v>0</v>
      </c>
      <c r="AA87" s="224"/>
      <c r="AB87" s="223" t="str">
        <f t="shared" si="64"/>
        <v/>
      </c>
      <c r="AC87" s="223">
        <f t="shared" si="65"/>
        <v>0</v>
      </c>
      <c r="AD87" s="237"/>
      <c r="AE87" s="237" t="str">
        <f t="shared" si="66"/>
        <v/>
      </c>
      <c r="AF87" s="225" t="str">
        <f>IF(AND('PASTE SD download Sheet'!AD86=""),"",'PASTE SD download Sheet'!AD86)</f>
        <v/>
      </c>
      <c r="AG87" s="225" t="str">
        <f>IF(AND('PASTE SD download Sheet'!AE86=""),"",'PASTE SD download Sheet'!AE86)</f>
        <v/>
      </c>
      <c r="AH87" s="225" t="str">
        <f>IF(AND('PASTE SD download Sheet'!AF86=""),"",'PASTE SD download Sheet'!AF86)</f>
        <v/>
      </c>
      <c r="AI87" s="225">
        <f t="shared" si="67"/>
        <v>0</v>
      </c>
      <c r="AJ87" s="225" t="str">
        <f>IF(AND('PASTE SD download Sheet'!AH86=""),"",'PASTE SD download Sheet'!AH86)</f>
        <v/>
      </c>
      <c r="AK87" s="225" t="str">
        <f t="shared" si="68"/>
        <v/>
      </c>
      <c r="AL87" s="225">
        <f t="shared" si="69"/>
        <v>0</v>
      </c>
      <c r="AM87" s="224"/>
      <c r="AN87" s="225" t="str">
        <f t="shared" si="70"/>
        <v/>
      </c>
      <c r="AO87" s="225">
        <f t="shared" si="71"/>
        <v>0</v>
      </c>
      <c r="AP87" s="226" t="str">
        <f>IF(AND('PASTE SD download Sheet'!AN86=""),"",'PASTE SD download Sheet'!AN86)</f>
        <v/>
      </c>
      <c r="AQ87" s="226" t="str">
        <f>IF(AND('PASTE SD download Sheet'!AO86=""),"",'PASTE SD download Sheet'!AO86)</f>
        <v/>
      </c>
      <c r="AR87" s="226" t="str">
        <f>IF(AND('PASTE SD download Sheet'!AP86=""),"",'PASTE SD download Sheet'!AP86)</f>
        <v/>
      </c>
      <c r="AS87" s="226">
        <f t="shared" si="72"/>
        <v>0</v>
      </c>
      <c r="AT87" s="226" t="str">
        <f>IF(AND('PASTE SD download Sheet'!AR86=""),"",'PASTE SD download Sheet'!AR86)</f>
        <v/>
      </c>
      <c r="AU87" s="226" t="str">
        <f t="shared" si="73"/>
        <v/>
      </c>
      <c r="AV87" s="226">
        <f t="shared" si="74"/>
        <v>0</v>
      </c>
      <c r="AW87" s="224"/>
      <c r="AX87" s="226" t="str">
        <f t="shared" si="75"/>
        <v/>
      </c>
      <c r="AY87" s="226">
        <f t="shared" si="76"/>
        <v>0</v>
      </c>
      <c r="AZ87" s="227" t="str">
        <f>IF(AND('PASTE SD download Sheet'!AX86=""),"",'PASTE SD download Sheet'!AX86)</f>
        <v/>
      </c>
      <c r="BA87" s="227" t="str">
        <f>IF(AND('PASTE SD download Sheet'!AY86=""),"",'PASTE SD download Sheet'!AY86)</f>
        <v/>
      </c>
      <c r="BB87" s="227" t="str">
        <f>IF(AND('PASTE SD download Sheet'!AZ86=""),"",'PASTE SD download Sheet'!AZ86)</f>
        <v/>
      </c>
      <c r="BC87" s="227">
        <f t="shared" si="77"/>
        <v>0</v>
      </c>
      <c r="BD87" s="227" t="str">
        <f>IF(AND('PASTE SD download Sheet'!BB86=""),"",'PASTE SD download Sheet'!BB86)</f>
        <v/>
      </c>
      <c r="BE87" s="227" t="str">
        <f t="shared" si="78"/>
        <v/>
      </c>
      <c r="BF87" s="227">
        <f t="shared" si="79"/>
        <v>0</v>
      </c>
      <c r="BG87" s="224"/>
      <c r="BH87" s="227" t="str">
        <f t="shared" si="80"/>
        <v/>
      </c>
      <c r="BI87" s="227">
        <f t="shared" si="81"/>
        <v>0</v>
      </c>
      <c r="BJ87" s="257"/>
      <c r="BK87" s="257"/>
      <c r="BL87" s="257"/>
      <c r="BM87" s="257"/>
      <c r="BN87" s="228" t="str">
        <f>IF(AND('PASTE SD download Sheet'!BH86=""),"",'PASTE SD download Sheet'!BH86)</f>
        <v/>
      </c>
      <c r="BO87" s="228" t="str">
        <f>IF(AND('PASTE SD download Sheet'!BI86=""),"",'PASTE SD download Sheet'!BI86)</f>
        <v/>
      </c>
      <c r="BP87" s="228" t="str">
        <f>IF(AND('PASTE SD download Sheet'!BJ86=""),"",'PASTE SD download Sheet'!BJ86)</f>
        <v/>
      </c>
      <c r="BQ87" s="228">
        <f t="shared" si="82"/>
        <v>0</v>
      </c>
      <c r="BR87" s="228" t="str">
        <f>IF(AND('PASTE SD download Sheet'!BL86=""),"",'PASTE SD download Sheet'!BL86)</f>
        <v/>
      </c>
      <c r="BS87" s="228" t="str">
        <f t="shared" si="83"/>
        <v/>
      </c>
      <c r="BT87" s="228">
        <f t="shared" si="84"/>
        <v>0</v>
      </c>
      <c r="BU87" s="224"/>
      <c r="BV87" s="228" t="str">
        <f t="shared" si="85"/>
        <v/>
      </c>
      <c r="BW87" s="228">
        <f t="shared" si="86"/>
        <v>0</v>
      </c>
      <c r="BX87" s="5">
        <f t="shared" si="56"/>
        <v>0</v>
      </c>
      <c r="BY87" s="206"/>
      <c r="BZ87" s="206"/>
      <c r="CA87" s="206"/>
      <c r="CB87" s="206"/>
      <c r="CC87" s="206"/>
      <c r="CD87" s="206"/>
      <c r="CE87" s="206"/>
      <c r="CF87" s="206"/>
      <c r="CG87" s="206"/>
      <c r="CH87" s="206"/>
      <c r="CI87" s="206"/>
      <c r="CJ87" s="206"/>
      <c r="CK87" s="206"/>
      <c r="CL87" s="206"/>
      <c r="CM87" s="206"/>
      <c r="CN87" s="206"/>
      <c r="CO87" s="206"/>
      <c r="CP87" s="205"/>
      <c r="CQ87" s="204"/>
    </row>
    <row r="88" spans="1:95" ht="17.25">
      <c r="A88" s="219" t="str">
        <f>IF(AND('PASTE SD download Sheet'!A87=""),"",'PASTE SD download Sheet'!A87)</f>
        <v/>
      </c>
      <c r="B88" s="219" t="str">
        <f>IF(AND('PASTE SD download Sheet'!B87=""),"",'PASTE SD download Sheet'!B87)</f>
        <v/>
      </c>
      <c r="C88" s="219" t="str">
        <f>IF(AND('PASTE SD download Sheet'!C87=""),"",'PASTE SD download Sheet'!C87)</f>
        <v/>
      </c>
      <c r="D88" s="220" t="str">
        <f>IF(AND('PASTE SD download Sheet'!D87=""),"",VALUE('PASTE SD download Sheet'!D87))</f>
        <v/>
      </c>
      <c r="E88" s="219" t="str">
        <f>IF(AND('PASTE SD download Sheet'!E87=""),"",'PASTE SD download Sheet'!E87)</f>
        <v/>
      </c>
      <c r="F88" s="234" t="str">
        <f>IF(AND('PASTE SD download Sheet'!F87=""),"",'PASTE SD download Sheet'!F87)</f>
        <v/>
      </c>
      <c r="G88" s="233" t="str">
        <f>IF(AND('PASTE SD download Sheet'!G87=""),"",UPPER('PASTE SD download Sheet'!G87))</f>
        <v/>
      </c>
      <c r="H88" s="233" t="str">
        <f>IF(AND('PASTE SD download Sheet'!H87=""),"",UPPER('PASTE SD download Sheet'!H87))</f>
        <v/>
      </c>
      <c r="I88" s="233" t="str">
        <f>IF(AND('PASTE SD download Sheet'!I87=""),"",UPPER('PASTE SD download Sheet'!I87))</f>
        <v/>
      </c>
      <c r="J88" s="221" t="str">
        <f>IF(AND('PASTE SD download Sheet'!J87=""),"",'PASTE SD download Sheet'!J87)</f>
        <v/>
      </c>
      <c r="K88" s="221" t="str">
        <f>IF(AND('PASTE SD download Sheet'!K87=""),"",'PASTE SD download Sheet'!K87)</f>
        <v/>
      </c>
      <c r="L88" s="221" t="str">
        <f>IF(AND('PASTE SD download Sheet'!L87=""),"",'PASTE SD download Sheet'!L87)</f>
        <v/>
      </c>
      <c r="M88" s="221">
        <f t="shared" si="57"/>
        <v>0</v>
      </c>
      <c r="N88" s="221" t="str">
        <f>IF(AND('PASTE SD download Sheet'!N87=""),"",'PASTE SD download Sheet'!N87)</f>
        <v/>
      </c>
      <c r="O88" s="221" t="str">
        <f t="shared" si="58"/>
        <v/>
      </c>
      <c r="P88" s="221">
        <f t="shared" si="59"/>
        <v>0</v>
      </c>
      <c r="Q88" s="222"/>
      <c r="R88" s="221" t="str">
        <f t="shared" si="87"/>
        <v/>
      </c>
      <c r="S88" s="221">
        <f t="shared" si="60"/>
        <v>0</v>
      </c>
      <c r="T88" s="223" t="str">
        <f>IF(AND('PASTE SD download Sheet'!T87=""),"",'PASTE SD download Sheet'!T87)</f>
        <v/>
      </c>
      <c r="U88" s="223" t="str">
        <f>IF(AND('PASTE SD download Sheet'!U87=""),"",'PASTE SD download Sheet'!U87)</f>
        <v/>
      </c>
      <c r="V88" s="223" t="str">
        <f>IF(AND('PASTE SD download Sheet'!V87=""),"",'PASTE SD download Sheet'!V87)</f>
        <v/>
      </c>
      <c r="W88" s="223">
        <f t="shared" si="61"/>
        <v>0</v>
      </c>
      <c r="X88" s="223" t="str">
        <f>IF(AND('PASTE SD download Sheet'!X87=""),"",'PASTE SD download Sheet'!X87)</f>
        <v/>
      </c>
      <c r="Y88" s="223" t="str">
        <f t="shared" si="62"/>
        <v/>
      </c>
      <c r="Z88" s="223">
        <f t="shared" si="63"/>
        <v>0</v>
      </c>
      <c r="AA88" s="224"/>
      <c r="AB88" s="223" t="str">
        <f t="shared" si="64"/>
        <v/>
      </c>
      <c r="AC88" s="223">
        <f t="shared" si="65"/>
        <v>0</v>
      </c>
      <c r="AD88" s="237"/>
      <c r="AE88" s="237" t="str">
        <f t="shared" si="66"/>
        <v/>
      </c>
      <c r="AF88" s="225" t="str">
        <f>IF(AND('PASTE SD download Sheet'!AD87=""),"",'PASTE SD download Sheet'!AD87)</f>
        <v/>
      </c>
      <c r="AG88" s="225" t="str">
        <f>IF(AND('PASTE SD download Sheet'!AE87=""),"",'PASTE SD download Sheet'!AE87)</f>
        <v/>
      </c>
      <c r="AH88" s="225" t="str">
        <f>IF(AND('PASTE SD download Sheet'!AF87=""),"",'PASTE SD download Sheet'!AF87)</f>
        <v/>
      </c>
      <c r="AI88" s="225">
        <f t="shared" si="67"/>
        <v>0</v>
      </c>
      <c r="AJ88" s="225" t="str">
        <f>IF(AND('PASTE SD download Sheet'!AH87=""),"",'PASTE SD download Sheet'!AH87)</f>
        <v/>
      </c>
      <c r="AK88" s="225" t="str">
        <f t="shared" si="68"/>
        <v/>
      </c>
      <c r="AL88" s="225">
        <f t="shared" si="69"/>
        <v>0</v>
      </c>
      <c r="AM88" s="224"/>
      <c r="AN88" s="225" t="str">
        <f t="shared" si="70"/>
        <v/>
      </c>
      <c r="AO88" s="225">
        <f t="shared" si="71"/>
        <v>0</v>
      </c>
      <c r="AP88" s="226" t="str">
        <f>IF(AND('PASTE SD download Sheet'!AN87=""),"",'PASTE SD download Sheet'!AN87)</f>
        <v/>
      </c>
      <c r="AQ88" s="226" t="str">
        <f>IF(AND('PASTE SD download Sheet'!AO87=""),"",'PASTE SD download Sheet'!AO87)</f>
        <v/>
      </c>
      <c r="AR88" s="226" t="str">
        <f>IF(AND('PASTE SD download Sheet'!AP87=""),"",'PASTE SD download Sheet'!AP87)</f>
        <v/>
      </c>
      <c r="AS88" s="226">
        <f t="shared" si="72"/>
        <v>0</v>
      </c>
      <c r="AT88" s="226" t="str">
        <f>IF(AND('PASTE SD download Sheet'!AR87=""),"",'PASTE SD download Sheet'!AR87)</f>
        <v/>
      </c>
      <c r="AU88" s="226" t="str">
        <f t="shared" si="73"/>
        <v/>
      </c>
      <c r="AV88" s="226">
        <f t="shared" si="74"/>
        <v>0</v>
      </c>
      <c r="AW88" s="224"/>
      <c r="AX88" s="226" t="str">
        <f t="shared" si="75"/>
        <v/>
      </c>
      <c r="AY88" s="226">
        <f t="shared" si="76"/>
        <v>0</v>
      </c>
      <c r="AZ88" s="227" t="str">
        <f>IF(AND('PASTE SD download Sheet'!AX87=""),"",'PASTE SD download Sheet'!AX87)</f>
        <v/>
      </c>
      <c r="BA88" s="227" t="str">
        <f>IF(AND('PASTE SD download Sheet'!AY87=""),"",'PASTE SD download Sheet'!AY87)</f>
        <v/>
      </c>
      <c r="BB88" s="227" t="str">
        <f>IF(AND('PASTE SD download Sheet'!AZ87=""),"",'PASTE SD download Sheet'!AZ87)</f>
        <v/>
      </c>
      <c r="BC88" s="227">
        <f t="shared" si="77"/>
        <v>0</v>
      </c>
      <c r="BD88" s="227" t="str">
        <f>IF(AND('PASTE SD download Sheet'!BB87=""),"",'PASTE SD download Sheet'!BB87)</f>
        <v/>
      </c>
      <c r="BE88" s="227" t="str">
        <f t="shared" si="78"/>
        <v/>
      </c>
      <c r="BF88" s="227">
        <f t="shared" si="79"/>
        <v>0</v>
      </c>
      <c r="BG88" s="224"/>
      <c r="BH88" s="227" t="str">
        <f t="shared" si="80"/>
        <v/>
      </c>
      <c r="BI88" s="227">
        <f t="shared" si="81"/>
        <v>0</v>
      </c>
      <c r="BJ88" s="257"/>
      <c r="BK88" s="257"/>
      <c r="BL88" s="257"/>
      <c r="BM88" s="257"/>
      <c r="BN88" s="228" t="str">
        <f>IF(AND('PASTE SD download Sheet'!BH87=""),"",'PASTE SD download Sheet'!BH87)</f>
        <v/>
      </c>
      <c r="BO88" s="228" t="str">
        <f>IF(AND('PASTE SD download Sheet'!BI87=""),"",'PASTE SD download Sheet'!BI87)</f>
        <v/>
      </c>
      <c r="BP88" s="228" t="str">
        <f>IF(AND('PASTE SD download Sheet'!BJ87=""),"",'PASTE SD download Sheet'!BJ87)</f>
        <v/>
      </c>
      <c r="BQ88" s="228">
        <f t="shared" si="82"/>
        <v>0</v>
      </c>
      <c r="BR88" s="228" t="str">
        <f>IF(AND('PASTE SD download Sheet'!BL87=""),"",'PASTE SD download Sheet'!BL87)</f>
        <v/>
      </c>
      <c r="BS88" s="228" t="str">
        <f t="shared" si="83"/>
        <v/>
      </c>
      <c r="BT88" s="228">
        <f t="shared" si="84"/>
        <v>0</v>
      </c>
      <c r="BU88" s="224"/>
      <c r="BV88" s="228" t="str">
        <f t="shared" si="85"/>
        <v/>
      </c>
      <c r="BW88" s="228">
        <f t="shared" si="86"/>
        <v>0</v>
      </c>
      <c r="BX88" s="5">
        <f t="shared" si="56"/>
        <v>0</v>
      </c>
      <c r="BY88" s="206"/>
      <c r="BZ88" s="206"/>
      <c r="CA88" s="206"/>
      <c r="CB88" s="206"/>
      <c r="CC88" s="206"/>
      <c r="CD88" s="206"/>
      <c r="CE88" s="206"/>
      <c r="CF88" s="206"/>
      <c r="CG88" s="206"/>
      <c r="CH88" s="206"/>
      <c r="CI88" s="206"/>
      <c r="CJ88" s="206"/>
      <c r="CK88" s="206"/>
      <c r="CL88" s="206"/>
      <c r="CM88" s="206"/>
      <c r="CN88" s="206"/>
      <c r="CO88" s="206"/>
      <c r="CP88" s="205"/>
      <c r="CQ88" s="204"/>
    </row>
    <row r="89" spans="1:95" ht="17.25">
      <c r="A89" s="219" t="str">
        <f>IF(AND('PASTE SD download Sheet'!A88=""),"",'PASTE SD download Sheet'!A88)</f>
        <v/>
      </c>
      <c r="B89" s="219" t="str">
        <f>IF(AND('PASTE SD download Sheet'!B88=""),"",'PASTE SD download Sheet'!B88)</f>
        <v/>
      </c>
      <c r="C89" s="219" t="str">
        <f>IF(AND('PASTE SD download Sheet'!C88=""),"",'PASTE SD download Sheet'!C88)</f>
        <v/>
      </c>
      <c r="D89" s="220" t="str">
        <f>IF(AND('PASTE SD download Sheet'!D88=""),"",VALUE('PASTE SD download Sheet'!D88))</f>
        <v/>
      </c>
      <c r="E89" s="219" t="str">
        <f>IF(AND('PASTE SD download Sheet'!E88=""),"",'PASTE SD download Sheet'!E88)</f>
        <v/>
      </c>
      <c r="F89" s="234" t="str">
        <f>IF(AND('PASTE SD download Sheet'!F88=""),"",'PASTE SD download Sheet'!F88)</f>
        <v/>
      </c>
      <c r="G89" s="233" t="str">
        <f>IF(AND('PASTE SD download Sheet'!G88=""),"",UPPER('PASTE SD download Sheet'!G88))</f>
        <v/>
      </c>
      <c r="H89" s="233" t="str">
        <f>IF(AND('PASTE SD download Sheet'!H88=""),"",UPPER('PASTE SD download Sheet'!H88))</f>
        <v/>
      </c>
      <c r="I89" s="233" t="str">
        <f>IF(AND('PASTE SD download Sheet'!I88=""),"",UPPER('PASTE SD download Sheet'!I88))</f>
        <v/>
      </c>
      <c r="J89" s="221" t="str">
        <f>IF(AND('PASTE SD download Sheet'!J88=""),"",'PASTE SD download Sheet'!J88)</f>
        <v/>
      </c>
      <c r="K89" s="221" t="str">
        <f>IF(AND('PASTE SD download Sheet'!K88=""),"",'PASTE SD download Sheet'!K88)</f>
        <v/>
      </c>
      <c r="L89" s="221" t="str">
        <f>IF(AND('PASTE SD download Sheet'!L88=""),"",'PASTE SD download Sheet'!L88)</f>
        <v/>
      </c>
      <c r="M89" s="221">
        <f t="shared" si="57"/>
        <v>0</v>
      </c>
      <c r="N89" s="221" t="str">
        <f>IF(AND('PASTE SD download Sheet'!N88=""),"",'PASTE SD download Sheet'!N88)</f>
        <v/>
      </c>
      <c r="O89" s="221" t="str">
        <f t="shared" si="58"/>
        <v/>
      </c>
      <c r="P89" s="221">
        <f t="shared" si="59"/>
        <v>0</v>
      </c>
      <c r="Q89" s="222"/>
      <c r="R89" s="221" t="str">
        <f t="shared" si="87"/>
        <v/>
      </c>
      <c r="S89" s="221">
        <f t="shared" si="60"/>
        <v>0</v>
      </c>
      <c r="T89" s="223" t="str">
        <f>IF(AND('PASTE SD download Sheet'!T88=""),"",'PASTE SD download Sheet'!T88)</f>
        <v/>
      </c>
      <c r="U89" s="223" t="str">
        <f>IF(AND('PASTE SD download Sheet'!U88=""),"",'PASTE SD download Sheet'!U88)</f>
        <v/>
      </c>
      <c r="V89" s="223" t="str">
        <f>IF(AND('PASTE SD download Sheet'!V88=""),"",'PASTE SD download Sheet'!V88)</f>
        <v/>
      </c>
      <c r="W89" s="223">
        <f t="shared" si="61"/>
        <v>0</v>
      </c>
      <c r="X89" s="223" t="str">
        <f>IF(AND('PASTE SD download Sheet'!X88=""),"",'PASTE SD download Sheet'!X88)</f>
        <v/>
      </c>
      <c r="Y89" s="223" t="str">
        <f t="shared" si="62"/>
        <v/>
      </c>
      <c r="Z89" s="223">
        <f t="shared" si="63"/>
        <v>0</v>
      </c>
      <c r="AA89" s="224"/>
      <c r="AB89" s="223" t="str">
        <f t="shared" si="64"/>
        <v/>
      </c>
      <c r="AC89" s="223">
        <f t="shared" si="65"/>
        <v>0</v>
      </c>
      <c r="AD89" s="237"/>
      <c r="AE89" s="237" t="str">
        <f t="shared" si="66"/>
        <v/>
      </c>
      <c r="AF89" s="225" t="str">
        <f>IF(AND('PASTE SD download Sheet'!AD88=""),"",'PASTE SD download Sheet'!AD88)</f>
        <v/>
      </c>
      <c r="AG89" s="225" t="str">
        <f>IF(AND('PASTE SD download Sheet'!AE88=""),"",'PASTE SD download Sheet'!AE88)</f>
        <v/>
      </c>
      <c r="AH89" s="225" t="str">
        <f>IF(AND('PASTE SD download Sheet'!AF88=""),"",'PASTE SD download Sheet'!AF88)</f>
        <v/>
      </c>
      <c r="AI89" s="225">
        <f t="shared" si="67"/>
        <v>0</v>
      </c>
      <c r="AJ89" s="225" t="str">
        <f>IF(AND('PASTE SD download Sheet'!AH88=""),"",'PASTE SD download Sheet'!AH88)</f>
        <v/>
      </c>
      <c r="AK89" s="225" t="str">
        <f t="shared" si="68"/>
        <v/>
      </c>
      <c r="AL89" s="225">
        <f t="shared" si="69"/>
        <v>0</v>
      </c>
      <c r="AM89" s="224"/>
      <c r="AN89" s="225" t="str">
        <f t="shared" si="70"/>
        <v/>
      </c>
      <c r="AO89" s="225">
        <f t="shared" si="71"/>
        <v>0</v>
      </c>
      <c r="AP89" s="226" t="str">
        <f>IF(AND('PASTE SD download Sheet'!AN88=""),"",'PASTE SD download Sheet'!AN88)</f>
        <v/>
      </c>
      <c r="AQ89" s="226" t="str">
        <f>IF(AND('PASTE SD download Sheet'!AO88=""),"",'PASTE SD download Sheet'!AO88)</f>
        <v/>
      </c>
      <c r="AR89" s="226" t="str">
        <f>IF(AND('PASTE SD download Sheet'!AP88=""),"",'PASTE SD download Sheet'!AP88)</f>
        <v/>
      </c>
      <c r="AS89" s="226">
        <f t="shared" si="72"/>
        <v>0</v>
      </c>
      <c r="AT89" s="226" t="str">
        <f>IF(AND('PASTE SD download Sheet'!AR88=""),"",'PASTE SD download Sheet'!AR88)</f>
        <v/>
      </c>
      <c r="AU89" s="226" t="str">
        <f t="shared" si="73"/>
        <v/>
      </c>
      <c r="AV89" s="226">
        <f t="shared" si="74"/>
        <v>0</v>
      </c>
      <c r="AW89" s="224"/>
      <c r="AX89" s="226" t="str">
        <f t="shared" si="75"/>
        <v/>
      </c>
      <c r="AY89" s="226">
        <f t="shared" si="76"/>
        <v>0</v>
      </c>
      <c r="AZ89" s="227" t="str">
        <f>IF(AND('PASTE SD download Sheet'!AX88=""),"",'PASTE SD download Sheet'!AX88)</f>
        <v/>
      </c>
      <c r="BA89" s="227" t="str">
        <f>IF(AND('PASTE SD download Sheet'!AY88=""),"",'PASTE SD download Sheet'!AY88)</f>
        <v/>
      </c>
      <c r="BB89" s="227" t="str">
        <f>IF(AND('PASTE SD download Sheet'!AZ88=""),"",'PASTE SD download Sheet'!AZ88)</f>
        <v/>
      </c>
      <c r="BC89" s="227">
        <f t="shared" si="77"/>
        <v>0</v>
      </c>
      <c r="BD89" s="227" t="str">
        <f>IF(AND('PASTE SD download Sheet'!BB88=""),"",'PASTE SD download Sheet'!BB88)</f>
        <v/>
      </c>
      <c r="BE89" s="227" t="str">
        <f t="shared" si="78"/>
        <v/>
      </c>
      <c r="BF89" s="227">
        <f t="shared" si="79"/>
        <v>0</v>
      </c>
      <c r="BG89" s="224"/>
      <c r="BH89" s="227" t="str">
        <f t="shared" si="80"/>
        <v/>
      </c>
      <c r="BI89" s="227">
        <f t="shared" si="81"/>
        <v>0</v>
      </c>
      <c r="BJ89" s="257"/>
      <c r="BK89" s="257"/>
      <c r="BL89" s="257"/>
      <c r="BM89" s="257"/>
      <c r="BN89" s="228" t="str">
        <f>IF(AND('PASTE SD download Sheet'!BH88=""),"",'PASTE SD download Sheet'!BH88)</f>
        <v/>
      </c>
      <c r="BO89" s="228" t="str">
        <f>IF(AND('PASTE SD download Sheet'!BI88=""),"",'PASTE SD download Sheet'!BI88)</f>
        <v/>
      </c>
      <c r="BP89" s="228" t="str">
        <f>IF(AND('PASTE SD download Sheet'!BJ88=""),"",'PASTE SD download Sheet'!BJ88)</f>
        <v/>
      </c>
      <c r="BQ89" s="228">
        <f t="shared" si="82"/>
        <v>0</v>
      </c>
      <c r="BR89" s="228" t="str">
        <f>IF(AND('PASTE SD download Sheet'!BL88=""),"",'PASTE SD download Sheet'!BL88)</f>
        <v/>
      </c>
      <c r="BS89" s="228" t="str">
        <f t="shared" si="83"/>
        <v/>
      </c>
      <c r="BT89" s="228">
        <f t="shared" si="84"/>
        <v>0</v>
      </c>
      <c r="BU89" s="224"/>
      <c r="BV89" s="228" t="str">
        <f t="shared" si="85"/>
        <v/>
      </c>
      <c r="BW89" s="228">
        <f t="shared" si="86"/>
        <v>0</v>
      </c>
      <c r="BX89" s="5">
        <f t="shared" si="56"/>
        <v>0</v>
      </c>
      <c r="BY89" s="206"/>
      <c r="BZ89" s="206"/>
      <c r="CA89" s="206"/>
      <c r="CB89" s="206"/>
      <c r="CC89" s="206"/>
      <c r="CD89" s="206"/>
      <c r="CE89" s="206"/>
      <c r="CF89" s="206"/>
      <c r="CG89" s="206"/>
      <c r="CH89" s="206"/>
      <c r="CI89" s="206"/>
      <c r="CJ89" s="206"/>
      <c r="CK89" s="206"/>
      <c r="CL89" s="206"/>
      <c r="CM89" s="206"/>
      <c r="CN89" s="206"/>
      <c r="CO89" s="206"/>
      <c r="CP89" s="205"/>
      <c r="CQ89" s="204"/>
    </row>
    <row r="90" spans="1:95" ht="17.25">
      <c r="A90" s="219" t="str">
        <f>IF(AND('PASTE SD download Sheet'!A89=""),"",'PASTE SD download Sheet'!A89)</f>
        <v/>
      </c>
      <c r="B90" s="219" t="str">
        <f>IF(AND('PASTE SD download Sheet'!B89=""),"",'PASTE SD download Sheet'!B89)</f>
        <v/>
      </c>
      <c r="C90" s="219" t="str">
        <f>IF(AND('PASTE SD download Sheet'!C89=""),"",'PASTE SD download Sheet'!C89)</f>
        <v/>
      </c>
      <c r="D90" s="220" t="str">
        <f>IF(AND('PASTE SD download Sheet'!D89=""),"",VALUE('PASTE SD download Sheet'!D89))</f>
        <v/>
      </c>
      <c r="E90" s="219" t="str">
        <f>IF(AND('PASTE SD download Sheet'!E89=""),"",'PASTE SD download Sheet'!E89)</f>
        <v/>
      </c>
      <c r="F90" s="234" t="str">
        <f>IF(AND('PASTE SD download Sheet'!F89=""),"",'PASTE SD download Sheet'!F89)</f>
        <v/>
      </c>
      <c r="G90" s="233" t="str">
        <f>IF(AND('PASTE SD download Sheet'!G89=""),"",UPPER('PASTE SD download Sheet'!G89))</f>
        <v/>
      </c>
      <c r="H90" s="233" t="str">
        <f>IF(AND('PASTE SD download Sheet'!H89=""),"",UPPER('PASTE SD download Sheet'!H89))</f>
        <v/>
      </c>
      <c r="I90" s="233" t="str">
        <f>IF(AND('PASTE SD download Sheet'!I89=""),"",UPPER('PASTE SD download Sheet'!I89))</f>
        <v/>
      </c>
      <c r="J90" s="221" t="str">
        <f>IF(AND('PASTE SD download Sheet'!J89=""),"",'PASTE SD download Sheet'!J89)</f>
        <v/>
      </c>
      <c r="K90" s="221" t="str">
        <f>IF(AND('PASTE SD download Sheet'!K89=""),"",'PASTE SD download Sheet'!K89)</f>
        <v/>
      </c>
      <c r="L90" s="221" t="str">
        <f>IF(AND('PASTE SD download Sheet'!L89=""),"",'PASTE SD download Sheet'!L89)</f>
        <v/>
      </c>
      <c r="M90" s="221">
        <f t="shared" si="57"/>
        <v>0</v>
      </c>
      <c r="N90" s="221" t="str">
        <f>IF(AND('PASTE SD download Sheet'!N89=""),"",'PASTE SD download Sheet'!N89)</f>
        <v/>
      </c>
      <c r="O90" s="221" t="str">
        <f t="shared" si="58"/>
        <v/>
      </c>
      <c r="P90" s="221">
        <f t="shared" si="59"/>
        <v>0</v>
      </c>
      <c r="Q90" s="222"/>
      <c r="R90" s="221" t="str">
        <f t="shared" si="87"/>
        <v/>
      </c>
      <c r="S90" s="221">
        <f t="shared" si="60"/>
        <v>0</v>
      </c>
      <c r="T90" s="223" t="str">
        <f>IF(AND('PASTE SD download Sheet'!T89=""),"",'PASTE SD download Sheet'!T89)</f>
        <v/>
      </c>
      <c r="U90" s="223" t="str">
        <f>IF(AND('PASTE SD download Sheet'!U89=""),"",'PASTE SD download Sheet'!U89)</f>
        <v/>
      </c>
      <c r="V90" s="223" t="str">
        <f>IF(AND('PASTE SD download Sheet'!V89=""),"",'PASTE SD download Sheet'!V89)</f>
        <v/>
      </c>
      <c r="W90" s="223">
        <f t="shared" si="61"/>
        <v>0</v>
      </c>
      <c r="X90" s="223" t="str">
        <f>IF(AND('PASTE SD download Sheet'!X89=""),"",'PASTE SD download Sheet'!X89)</f>
        <v/>
      </c>
      <c r="Y90" s="223" t="str">
        <f t="shared" si="62"/>
        <v/>
      </c>
      <c r="Z90" s="223">
        <f t="shared" si="63"/>
        <v>0</v>
      </c>
      <c r="AA90" s="224"/>
      <c r="AB90" s="223" t="str">
        <f t="shared" si="64"/>
        <v/>
      </c>
      <c r="AC90" s="223">
        <f t="shared" si="65"/>
        <v>0</v>
      </c>
      <c r="AD90" s="237"/>
      <c r="AE90" s="237" t="str">
        <f t="shared" si="66"/>
        <v/>
      </c>
      <c r="AF90" s="225" t="str">
        <f>IF(AND('PASTE SD download Sheet'!AD89=""),"",'PASTE SD download Sheet'!AD89)</f>
        <v/>
      </c>
      <c r="AG90" s="225" t="str">
        <f>IF(AND('PASTE SD download Sheet'!AE89=""),"",'PASTE SD download Sheet'!AE89)</f>
        <v/>
      </c>
      <c r="AH90" s="225" t="str">
        <f>IF(AND('PASTE SD download Sheet'!AF89=""),"",'PASTE SD download Sheet'!AF89)</f>
        <v/>
      </c>
      <c r="AI90" s="225">
        <f t="shared" si="67"/>
        <v>0</v>
      </c>
      <c r="AJ90" s="225" t="str">
        <f>IF(AND('PASTE SD download Sheet'!AH89=""),"",'PASTE SD download Sheet'!AH89)</f>
        <v/>
      </c>
      <c r="AK90" s="225" t="str">
        <f t="shared" si="68"/>
        <v/>
      </c>
      <c r="AL90" s="225">
        <f t="shared" si="69"/>
        <v>0</v>
      </c>
      <c r="AM90" s="224"/>
      <c r="AN90" s="225" t="str">
        <f t="shared" si="70"/>
        <v/>
      </c>
      <c r="AO90" s="225">
        <f t="shared" si="71"/>
        <v>0</v>
      </c>
      <c r="AP90" s="226" t="str">
        <f>IF(AND('PASTE SD download Sheet'!AN89=""),"",'PASTE SD download Sheet'!AN89)</f>
        <v/>
      </c>
      <c r="AQ90" s="226" t="str">
        <f>IF(AND('PASTE SD download Sheet'!AO89=""),"",'PASTE SD download Sheet'!AO89)</f>
        <v/>
      </c>
      <c r="AR90" s="226" t="str">
        <f>IF(AND('PASTE SD download Sheet'!AP89=""),"",'PASTE SD download Sheet'!AP89)</f>
        <v/>
      </c>
      <c r="AS90" s="226">
        <f t="shared" si="72"/>
        <v>0</v>
      </c>
      <c r="AT90" s="226" t="str">
        <f>IF(AND('PASTE SD download Sheet'!AR89=""),"",'PASTE SD download Sheet'!AR89)</f>
        <v/>
      </c>
      <c r="AU90" s="226" t="str">
        <f t="shared" si="73"/>
        <v/>
      </c>
      <c r="AV90" s="226">
        <f t="shared" si="74"/>
        <v>0</v>
      </c>
      <c r="AW90" s="224"/>
      <c r="AX90" s="226" t="str">
        <f t="shared" si="75"/>
        <v/>
      </c>
      <c r="AY90" s="226">
        <f t="shared" si="76"/>
        <v>0</v>
      </c>
      <c r="AZ90" s="227" t="str">
        <f>IF(AND('PASTE SD download Sheet'!AX89=""),"",'PASTE SD download Sheet'!AX89)</f>
        <v/>
      </c>
      <c r="BA90" s="227" t="str">
        <f>IF(AND('PASTE SD download Sheet'!AY89=""),"",'PASTE SD download Sheet'!AY89)</f>
        <v/>
      </c>
      <c r="BB90" s="227" t="str">
        <f>IF(AND('PASTE SD download Sheet'!AZ89=""),"",'PASTE SD download Sheet'!AZ89)</f>
        <v/>
      </c>
      <c r="BC90" s="227">
        <f t="shared" si="77"/>
        <v>0</v>
      </c>
      <c r="BD90" s="227" t="str">
        <f>IF(AND('PASTE SD download Sheet'!BB89=""),"",'PASTE SD download Sheet'!BB89)</f>
        <v/>
      </c>
      <c r="BE90" s="227" t="str">
        <f t="shared" si="78"/>
        <v/>
      </c>
      <c r="BF90" s="227">
        <f t="shared" si="79"/>
        <v>0</v>
      </c>
      <c r="BG90" s="224"/>
      <c r="BH90" s="227" t="str">
        <f t="shared" si="80"/>
        <v/>
      </c>
      <c r="BI90" s="227">
        <f t="shared" si="81"/>
        <v>0</v>
      </c>
      <c r="BJ90" s="257"/>
      <c r="BK90" s="257"/>
      <c r="BL90" s="257"/>
      <c r="BM90" s="257"/>
      <c r="BN90" s="228" t="str">
        <f>IF(AND('PASTE SD download Sheet'!BH89=""),"",'PASTE SD download Sheet'!BH89)</f>
        <v/>
      </c>
      <c r="BO90" s="228" t="str">
        <f>IF(AND('PASTE SD download Sheet'!BI89=""),"",'PASTE SD download Sheet'!BI89)</f>
        <v/>
      </c>
      <c r="BP90" s="228" t="str">
        <f>IF(AND('PASTE SD download Sheet'!BJ89=""),"",'PASTE SD download Sheet'!BJ89)</f>
        <v/>
      </c>
      <c r="BQ90" s="228">
        <f t="shared" si="82"/>
        <v>0</v>
      </c>
      <c r="BR90" s="228" t="str">
        <f>IF(AND('PASTE SD download Sheet'!BL89=""),"",'PASTE SD download Sheet'!BL89)</f>
        <v/>
      </c>
      <c r="BS90" s="228" t="str">
        <f t="shared" si="83"/>
        <v/>
      </c>
      <c r="BT90" s="228">
        <f t="shared" si="84"/>
        <v>0</v>
      </c>
      <c r="BU90" s="224"/>
      <c r="BV90" s="228" t="str">
        <f t="shared" si="85"/>
        <v/>
      </c>
      <c r="BW90" s="228">
        <f t="shared" si="86"/>
        <v>0</v>
      </c>
      <c r="BX90" s="5">
        <f t="shared" si="56"/>
        <v>0</v>
      </c>
      <c r="BY90" s="206"/>
      <c r="BZ90" s="206"/>
      <c r="CA90" s="206"/>
      <c r="CB90" s="206"/>
      <c r="CC90" s="206"/>
      <c r="CD90" s="206"/>
      <c r="CE90" s="206"/>
      <c r="CF90" s="206"/>
      <c r="CG90" s="206"/>
      <c r="CH90" s="206"/>
      <c r="CI90" s="206"/>
      <c r="CJ90" s="206"/>
      <c r="CK90" s="206"/>
      <c r="CL90" s="206"/>
      <c r="CM90" s="206"/>
      <c r="CN90" s="206"/>
      <c r="CO90" s="206"/>
      <c r="CP90" s="205"/>
      <c r="CQ90" s="204"/>
    </row>
    <row r="91" spans="1:95" ht="17.25">
      <c r="A91" s="219" t="str">
        <f>IF(AND('PASTE SD download Sheet'!A90=""),"",'PASTE SD download Sheet'!A90)</f>
        <v/>
      </c>
      <c r="B91" s="219" t="str">
        <f>IF(AND('PASTE SD download Sheet'!B90=""),"",'PASTE SD download Sheet'!B90)</f>
        <v/>
      </c>
      <c r="C91" s="219" t="str">
        <f>IF(AND('PASTE SD download Sheet'!C90=""),"",'PASTE SD download Sheet'!C90)</f>
        <v/>
      </c>
      <c r="D91" s="220" t="str">
        <f>IF(AND('PASTE SD download Sheet'!D90=""),"",VALUE('PASTE SD download Sheet'!D90))</f>
        <v/>
      </c>
      <c r="E91" s="219" t="str">
        <f>IF(AND('PASTE SD download Sheet'!E90=""),"",'PASTE SD download Sheet'!E90)</f>
        <v/>
      </c>
      <c r="F91" s="234" t="str">
        <f>IF(AND('PASTE SD download Sheet'!F90=""),"",'PASTE SD download Sheet'!F90)</f>
        <v/>
      </c>
      <c r="G91" s="233" t="str">
        <f>IF(AND('PASTE SD download Sheet'!G90=""),"",UPPER('PASTE SD download Sheet'!G90))</f>
        <v/>
      </c>
      <c r="H91" s="233" t="str">
        <f>IF(AND('PASTE SD download Sheet'!H90=""),"",UPPER('PASTE SD download Sheet'!H90))</f>
        <v/>
      </c>
      <c r="I91" s="233" t="str">
        <f>IF(AND('PASTE SD download Sheet'!I90=""),"",UPPER('PASTE SD download Sheet'!I90))</f>
        <v/>
      </c>
      <c r="J91" s="221" t="str">
        <f>IF(AND('PASTE SD download Sheet'!J90=""),"",'PASTE SD download Sheet'!J90)</f>
        <v/>
      </c>
      <c r="K91" s="221" t="str">
        <f>IF(AND('PASTE SD download Sheet'!K90=""),"",'PASTE SD download Sheet'!K90)</f>
        <v/>
      </c>
      <c r="L91" s="221" t="str">
        <f>IF(AND('PASTE SD download Sheet'!L90=""),"",'PASTE SD download Sheet'!L90)</f>
        <v/>
      </c>
      <c r="M91" s="221">
        <f t="shared" si="57"/>
        <v>0</v>
      </c>
      <c r="N91" s="221" t="str">
        <f>IF(AND('PASTE SD download Sheet'!N90=""),"",'PASTE SD download Sheet'!N90)</f>
        <v/>
      </c>
      <c r="O91" s="221" t="str">
        <f t="shared" si="58"/>
        <v/>
      </c>
      <c r="P91" s="221">
        <f t="shared" si="59"/>
        <v>0</v>
      </c>
      <c r="Q91" s="222"/>
      <c r="R91" s="221" t="str">
        <f t="shared" si="87"/>
        <v/>
      </c>
      <c r="S91" s="221">
        <f t="shared" si="60"/>
        <v>0</v>
      </c>
      <c r="T91" s="223" t="str">
        <f>IF(AND('PASTE SD download Sheet'!T90=""),"",'PASTE SD download Sheet'!T90)</f>
        <v/>
      </c>
      <c r="U91" s="223" t="str">
        <f>IF(AND('PASTE SD download Sheet'!U90=""),"",'PASTE SD download Sheet'!U90)</f>
        <v/>
      </c>
      <c r="V91" s="223" t="str">
        <f>IF(AND('PASTE SD download Sheet'!V90=""),"",'PASTE SD download Sheet'!V90)</f>
        <v/>
      </c>
      <c r="W91" s="223">
        <f t="shared" si="61"/>
        <v>0</v>
      </c>
      <c r="X91" s="223" t="str">
        <f>IF(AND('PASTE SD download Sheet'!X90=""),"",'PASTE SD download Sheet'!X90)</f>
        <v/>
      </c>
      <c r="Y91" s="223" t="str">
        <f t="shared" si="62"/>
        <v/>
      </c>
      <c r="Z91" s="223">
        <f t="shared" si="63"/>
        <v>0</v>
      </c>
      <c r="AA91" s="224"/>
      <c r="AB91" s="223" t="str">
        <f t="shared" si="64"/>
        <v/>
      </c>
      <c r="AC91" s="223">
        <f t="shared" si="65"/>
        <v>0</v>
      </c>
      <c r="AD91" s="237"/>
      <c r="AE91" s="237" t="str">
        <f t="shared" si="66"/>
        <v/>
      </c>
      <c r="AF91" s="225" t="str">
        <f>IF(AND('PASTE SD download Sheet'!AD90=""),"",'PASTE SD download Sheet'!AD90)</f>
        <v/>
      </c>
      <c r="AG91" s="225" t="str">
        <f>IF(AND('PASTE SD download Sheet'!AE90=""),"",'PASTE SD download Sheet'!AE90)</f>
        <v/>
      </c>
      <c r="AH91" s="225" t="str">
        <f>IF(AND('PASTE SD download Sheet'!AF90=""),"",'PASTE SD download Sheet'!AF90)</f>
        <v/>
      </c>
      <c r="AI91" s="225">
        <f t="shared" si="67"/>
        <v>0</v>
      </c>
      <c r="AJ91" s="225" t="str">
        <f>IF(AND('PASTE SD download Sheet'!AH90=""),"",'PASTE SD download Sheet'!AH90)</f>
        <v/>
      </c>
      <c r="AK91" s="225" t="str">
        <f t="shared" si="68"/>
        <v/>
      </c>
      <c r="AL91" s="225">
        <f t="shared" si="69"/>
        <v>0</v>
      </c>
      <c r="AM91" s="224"/>
      <c r="AN91" s="225" t="str">
        <f t="shared" si="70"/>
        <v/>
      </c>
      <c r="AO91" s="225">
        <f t="shared" si="71"/>
        <v>0</v>
      </c>
      <c r="AP91" s="226" t="str">
        <f>IF(AND('PASTE SD download Sheet'!AN90=""),"",'PASTE SD download Sheet'!AN90)</f>
        <v/>
      </c>
      <c r="AQ91" s="226" t="str">
        <f>IF(AND('PASTE SD download Sheet'!AO90=""),"",'PASTE SD download Sheet'!AO90)</f>
        <v/>
      </c>
      <c r="AR91" s="226" t="str">
        <f>IF(AND('PASTE SD download Sheet'!AP90=""),"",'PASTE SD download Sheet'!AP90)</f>
        <v/>
      </c>
      <c r="AS91" s="226">
        <f t="shared" si="72"/>
        <v>0</v>
      </c>
      <c r="AT91" s="226" t="str">
        <f>IF(AND('PASTE SD download Sheet'!AR90=""),"",'PASTE SD download Sheet'!AR90)</f>
        <v/>
      </c>
      <c r="AU91" s="226" t="str">
        <f t="shared" si="73"/>
        <v/>
      </c>
      <c r="AV91" s="226">
        <f t="shared" si="74"/>
        <v>0</v>
      </c>
      <c r="AW91" s="224"/>
      <c r="AX91" s="226" t="str">
        <f t="shared" si="75"/>
        <v/>
      </c>
      <c r="AY91" s="226">
        <f t="shared" si="76"/>
        <v>0</v>
      </c>
      <c r="AZ91" s="227" t="str">
        <f>IF(AND('PASTE SD download Sheet'!AX90=""),"",'PASTE SD download Sheet'!AX90)</f>
        <v/>
      </c>
      <c r="BA91" s="227" t="str">
        <f>IF(AND('PASTE SD download Sheet'!AY90=""),"",'PASTE SD download Sheet'!AY90)</f>
        <v/>
      </c>
      <c r="BB91" s="227" t="str">
        <f>IF(AND('PASTE SD download Sheet'!AZ90=""),"",'PASTE SD download Sheet'!AZ90)</f>
        <v/>
      </c>
      <c r="BC91" s="227">
        <f t="shared" si="77"/>
        <v>0</v>
      </c>
      <c r="BD91" s="227" t="str">
        <f>IF(AND('PASTE SD download Sheet'!BB90=""),"",'PASTE SD download Sheet'!BB90)</f>
        <v/>
      </c>
      <c r="BE91" s="227" t="str">
        <f t="shared" si="78"/>
        <v/>
      </c>
      <c r="BF91" s="227">
        <f t="shared" si="79"/>
        <v>0</v>
      </c>
      <c r="BG91" s="224"/>
      <c r="BH91" s="227" t="str">
        <f t="shared" si="80"/>
        <v/>
      </c>
      <c r="BI91" s="227">
        <f t="shared" si="81"/>
        <v>0</v>
      </c>
      <c r="BJ91" s="257"/>
      <c r="BK91" s="257"/>
      <c r="BL91" s="257"/>
      <c r="BM91" s="257"/>
      <c r="BN91" s="228" t="str">
        <f>IF(AND('PASTE SD download Sheet'!BH90=""),"",'PASTE SD download Sheet'!BH90)</f>
        <v/>
      </c>
      <c r="BO91" s="228" t="str">
        <f>IF(AND('PASTE SD download Sheet'!BI90=""),"",'PASTE SD download Sheet'!BI90)</f>
        <v/>
      </c>
      <c r="BP91" s="228" t="str">
        <f>IF(AND('PASTE SD download Sheet'!BJ90=""),"",'PASTE SD download Sheet'!BJ90)</f>
        <v/>
      </c>
      <c r="BQ91" s="228">
        <f t="shared" si="82"/>
        <v>0</v>
      </c>
      <c r="BR91" s="228" t="str">
        <f>IF(AND('PASTE SD download Sheet'!BL90=""),"",'PASTE SD download Sheet'!BL90)</f>
        <v/>
      </c>
      <c r="BS91" s="228" t="str">
        <f t="shared" si="83"/>
        <v/>
      </c>
      <c r="BT91" s="228">
        <f t="shared" si="84"/>
        <v>0</v>
      </c>
      <c r="BU91" s="224"/>
      <c r="BV91" s="228" t="str">
        <f t="shared" si="85"/>
        <v/>
      </c>
      <c r="BW91" s="228">
        <f t="shared" si="86"/>
        <v>0</v>
      </c>
      <c r="BX91" s="5">
        <f t="shared" si="56"/>
        <v>0</v>
      </c>
      <c r="BY91" s="206"/>
      <c r="BZ91" s="206"/>
      <c r="CA91" s="206"/>
      <c r="CB91" s="206"/>
      <c r="CC91" s="206"/>
      <c r="CD91" s="206"/>
      <c r="CE91" s="206"/>
      <c r="CF91" s="206"/>
      <c r="CG91" s="206"/>
      <c r="CH91" s="206"/>
      <c r="CI91" s="206"/>
      <c r="CJ91" s="206"/>
      <c r="CK91" s="206"/>
      <c r="CL91" s="206"/>
      <c r="CM91" s="206"/>
      <c r="CN91" s="206"/>
      <c r="CO91" s="206"/>
      <c r="CP91" s="205"/>
      <c r="CQ91" s="204"/>
    </row>
    <row r="92" spans="1:95" ht="17.25">
      <c r="A92" s="219" t="str">
        <f>IF(AND('PASTE SD download Sheet'!A91=""),"",'PASTE SD download Sheet'!A91)</f>
        <v/>
      </c>
      <c r="B92" s="219" t="str">
        <f>IF(AND('PASTE SD download Sheet'!B91=""),"",'PASTE SD download Sheet'!B91)</f>
        <v/>
      </c>
      <c r="C92" s="219" t="str">
        <f>IF(AND('PASTE SD download Sheet'!C91=""),"",'PASTE SD download Sheet'!C91)</f>
        <v/>
      </c>
      <c r="D92" s="220" t="str">
        <f>IF(AND('PASTE SD download Sheet'!D91=""),"",VALUE('PASTE SD download Sheet'!D91))</f>
        <v/>
      </c>
      <c r="E92" s="219" t="str">
        <f>IF(AND('PASTE SD download Sheet'!E91=""),"",'PASTE SD download Sheet'!E91)</f>
        <v/>
      </c>
      <c r="F92" s="234" t="str">
        <f>IF(AND('PASTE SD download Sheet'!F91=""),"",'PASTE SD download Sheet'!F91)</f>
        <v/>
      </c>
      <c r="G92" s="233" t="str">
        <f>IF(AND('PASTE SD download Sheet'!G91=""),"",UPPER('PASTE SD download Sheet'!G91))</f>
        <v/>
      </c>
      <c r="H92" s="233" t="str">
        <f>IF(AND('PASTE SD download Sheet'!H91=""),"",UPPER('PASTE SD download Sheet'!H91))</f>
        <v/>
      </c>
      <c r="I92" s="233" t="str">
        <f>IF(AND('PASTE SD download Sheet'!I91=""),"",UPPER('PASTE SD download Sheet'!I91))</f>
        <v/>
      </c>
      <c r="J92" s="221" t="str">
        <f>IF(AND('PASTE SD download Sheet'!J91=""),"",'PASTE SD download Sheet'!J91)</f>
        <v/>
      </c>
      <c r="K92" s="221" t="str">
        <f>IF(AND('PASTE SD download Sheet'!K91=""),"",'PASTE SD download Sheet'!K91)</f>
        <v/>
      </c>
      <c r="L92" s="221" t="str">
        <f>IF(AND('PASTE SD download Sheet'!L91=""),"",'PASTE SD download Sheet'!L91)</f>
        <v/>
      </c>
      <c r="M92" s="221">
        <f t="shared" si="57"/>
        <v>0</v>
      </c>
      <c r="N92" s="221" t="str">
        <f>IF(AND('PASTE SD download Sheet'!N91=""),"",'PASTE SD download Sheet'!N91)</f>
        <v/>
      </c>
      <c r="O92" s="221" t="str">
        <f t="shared" si="58"/>
        <v/>
      </c>
      <c r="P92" s="221">
        <f t="shared" si="59"/>
        <v>0</v>
      </c>
      <c r="Q92" s="222"/>
      <c r="R92" s="221" t="str">
        <f t="shared" si="87"/>
        <v/>
      </c>
      <c r="S92" s="221">
        <f t="shared" si="60"/>
        <v>0</v>
      </c>
      <c r="T92" s="223" t="str">
        <f>IF(AND('PASTE SD download Sheet'!T91=""),"",'PASTE SD download Sheet'!T91)</f>
        <v/>
      </c>
      <c r="U92" s="223" t="str">
        <f>IF(AND('PASTE SD download Sheet'!U91=""),"",'PASTE SD download Sheet'!U91)</f>
        <v/>
      </c>
      <c r="V92" s="223" t="str">
        <f>IF(AND('PASTE SD download Sheet'!V91=""),"",'PASTE SD download Sheet'!V91)</f>
        <v/>
      </c>
      <c r="W92" s="223">
        <f t="shared" si="61"/>
        <v>0</v>
      </c>
      <c r="X92" s="223" t="str">
        <f>IF(AND('PASTE SD download Sheet'!X91=""),"",'PASTE SD download Sheet'!X91)</f>
        <v/>
      </c>
      <c r="Y92" s="223" t="str">
        <f t="shared" si="62"/>
        <v/>
      </c>
      <c r="Z92" s="223">
        <f t="shared" si="63"/>
        <v>0</v>
      </c>
      <c r="AA92" s="224"/>
      <c r="AB92" s="223" t="str">
        <f t="shared" si="64"/>
        <v/>
      </c>
      <c r="AC92" s="223">
        <f t="shared" si="65"/>
        <v>0</v>
      </c>
      <c r="AD92" s="237"/>
      <c r="AE92" s="237" t="str">
        <f t="shared" si="66"/>
        <v/>
      </c>
      <c r="AF92" s="225" t="str">
        <f>IF(AND('PASTE SD download Sheet'!AD91=""),"",'PASTE SD download Sheet'!AD91)</f>
        <v/>
      </c>
      <c r="AG92" s="225" t="str">
        <f>IF(AND('PASTE SD download Sheet'!AE91=""),"",'PASTE SD download Sheet'!AE91)</f>
        <v/>
      </c>
      <c r="AH92" s="225" t="str">
        <f>IF(AND('PASTE SD download Sheet'!AF91=""),"",'PASTE SD download Sheet'!AF91)</f>
        <v/>
      </c>
      <c r="AI92" s="225">
        <f t="shared" si="67"/>
        <v>0</v>
      </c>
      <c r="AJ92" s="225" t="str">
        <f>IF(AND('PASTE SD download Sheet'!AH91=""),"",'PASTE SD download Sheet'!AH91)</f>
        <v/>
      </c>
      <c r="AK92" s="225" t="str">
        <f t="shared" si="68"/>
        <v/>
      </c>
      <c r="AL92" s="225">
        <f t="shared" si="69"/>
        <v>0</v>
      </c>
      <c r="AM92" s="224"/>
      <c r="AN92" s="225" t="str">
        <f t="shared" si="70"/>
        <v/>
      </c>
      <c r="AO92" s="225">
        <f t="shared" si="71"/>
        <v>0</v>
      </c>
      <c r="AP92" s="226" t="str">
        <f>IF(AND('PASTE SD download Sheet'!AN91=""),"",'PASTE SD download Sheet'!AN91)</f>
        <v/>
      </c>
      <c r="AQ92" s="226" t="str">
        <f>IF(AND('PASTE SD download Sheet'!AO91=""),"",'PASTE SD download Sheet'!AO91)</f>
        <v/>
      </c>
      <c r="AR92" s="226" t="str">
        <f>IF(AND('PASTE SD download Sheet'!AP91=""),"",'PASTE SD download Sheet'!AP91)</f>
        <v/>
      </c>
      <c r="AS92" s="226">
        <f t="shared" si="72"/>
        <v>0</v>
      </c>
      <c r="AT92" s="226" t="str">
        <f>IF(AND('PASTE SD download Sheet'!AR91=""),"",'PASTE SD download Sheet'!AR91)</f>
        <v/>
      </c>
      <c r="AU92" s="226" t="str">
        <f t="shared" si="73"/>
        <v/>
      </c>
      <c r="AV92" s="226">
        <f t="shared" si="74"/>
        <v>0</v>
      </c>
      <c r="AW92" s="224"/>
      <c r="AX92" s="226" t="str">
        <f t="shared" si="75"/>
        <v/>
      </c>
      <c r="AY92" s="226">
        <f t="shared" si="76"/>
        <v>0</v>
      </c>
      <c r="AZ92" s="227" t="str">
        <f>IF(AND('PASTE SD download Sheet'!AX91=""),"",'PASTE SD download Sheet'!AX91)</f>
        <v/>
      </c>
      <c r="BA92" s="227" t="str">
        <f>IF(AND('PASTE SD download Sheet'!AY91=""),"",'PASTE SD download Sheet'!AY91)</f>
        <v/>
      </c>
      <c r="BB92" s="227" t="str">
        <f>IF(AND('PASTE SD download Sheet'!AZ91=""),"",'PASTE SD download Sheet'!AZ91)</f>
        <v/>
      </c>
      <c r="BC92" s="227">
        <f t="shared" si="77"/>
        <v>0</v>
      </c>
      <c r="BD92" s="227" t="str">
        <f>IF(AND('PASTE SD download Sheet'!BB91=""),"",'PASTE SD download Sheet'!BB91)</f>
        <v/>
      </c>
      <c r="BE92" s="227" t="str">
        <f t="shared" si="78"/>
        <v/>
      </c>
      <c r="BF92" s="227">
        <f t="shared" si="79"/>
        <v>0</v>
      </c>
      <c r="BG92" s="224"/>
      <c r="BH92" s="227" t="str">
        <f t="shared" si="80"/>
        <v/>
      </c>
      <c r="BI92" s="227">
        <f t="shared" si="81"/>
        <v>0</v>
      </c>
      <c r="BJ92" s="257"/>
      <c r="BK92" s="257"/>
      <c r="BL92" s="257"/>
      <c r="BM92" s="257"/>
      <c r="BN92" s="228" t="str">
        <f>IF(AND('PASTE SD download Sheet'!BH91=""),"",'PASTE SD download Sheet'!BH91)</f>
        <v/>
      </c>
      <c r="BO92" s="228" t="str">
        <f>IF(AND('PASTE SD download Sheet'!BI91=""),"",'PASTE SD download Sheet'!BI91)</f>
        <v/>
      </c>
      <c r="BP92" s="228" t="str">
        <f>IF(AND('PASTE SD download Sheet'!BJ91=""),"",'PASTE SD download Sheet'!BJ91)</f>
        <v/>
      </c>
      <c r="BQ92" s="228">
        <f t="shared" si="82"/>
        <v>0</v>
      </c>
      <c r="BR92" s="228" t="str">
        <f>IF(AND('PASTE SD download Sheet'!BL91=""),"",'PASTE SD download Sheet'!BL91)</f>
        <v/>
      </c>
      <c r="BS92" s="228" t="str">
        <f t="shared" si="83"/>
        <v/>
      </c>
      <c r="BT92" s="228">
        <f t="shared" si="84"/>
        <v>0</v>
      </c>
      <c r="BU92" s="224"/>
      <c r="BV92" s="228" t="str">
        <f t="shared" si="85"/>
        <v/>
      </c>
      <c r="BW92" s="228">
        <f t="shared" si="86"/>
        <v>0</v>
      </c>
      <c r="BX92" s="5">
        <f t="shared" si="56"/>
        <v>0</v>
      </c>
      <c r="BY92" s="206"/>
      <c r="BZ92" s="206"/>
      <c r="CA92" s="206"/>
      <c r="CB92" s="206"/>
      <c r="CC92" s="206"/>
      <c r="CD92" s="206"/>
      <c r="CE92" s="206"/>
      <c r="CF92" s="206"/>
      <c r="CG92" s="206"/>
      <c r="CH92" s="206"/>
      <c r="CI92" s="206"/>
      <c r="CJ92" s="206"/>
      <c r="CK92" s="206"/>
      <c r="CL92" s="206"/>
      <c r="CM92" s="206"/>
      <c r="CN92" s="206"/>
      <c r="CO92" s="206"/>
      <c r="CP92" s="205"/>
      <c r="CQ92" s="204"/>
    </row>
    <row r="93" spans="1:95" ht="17.25">
      <c r="A93" s="219" t="str">
        <f>IF(AND('PASTE SD download Sheet'!A92=""),"",'PASTE SD download Sheet'!A92)</f>
        <v/>
      </c>
      <c r="B93" s="219" t="str">
        <f>IF(AND('PASTE SD download Sheet'!B92=""),"",'PASTE SD download Sheet'!B92)</f>
        <v/>
      </c>
      <c r="C93" s="219" t="str">
        <f>IF(AND('PASTE SD download Sheet'!C92=""),"",'PASTE SD download Sheet'!C92)</f>
        <v/>
      </c>
      <c r="D93" s="220" t="str">
        <f>IF(AND('PASTE SD download Sheet'!D92=""),"",VALUE('PASTE SD download Sheet'!D92))</f>
        <v/>
      </c>
      <c r="E93" s="219" t="str">
        <f>IF(AND('PASTE SD download Sheet'!E92=""),"",'PASTE SD download Sheet'!E92)</f>
        <v/>
      </c>
      <c r="F93" s="234" t="str">
        <f>IF(AND('PASTE SD download Sheet'!F92=""),"",'PASTE SD download Sheet'!F92)</f>
        <v/>
      </c>
      <c r="G93" s="233" t="str">
        <f>IF(AND('PASTE SD download Sheet'!G92=""),"",UPPER('PASTE SD download Sheet'!G92))</f>
        <v/>
      </c>
      <c r="H93" s="233" t="str">
        <f>IF(AND('PASTE SD download Sheet'!H92=""),"",UPPER('PASTE SD download Sheet'!H92))</f>
        <v/>
      </c>
      <c r="I93" s="233" t="str">
        <f>IF(AND('PASTE SD download Sheet'!I92=""),"",UPPER('PASTE SD download Sheet'!I92))</f>
        <v/>
      </c>
      <c r="J93" s="221" t="str">
        <f>IF(AND('PASTE SD download Sheet'!J92=""),"",'PASTE SD download Sheet'!J92)</f>
        <v/>
      </c>
      <c r="K93" s="221" t="str">
        <f>IF(AND('PASTE SD download Sheet'!K92=""),"",'PASTE SD download Sheet'!K92)</f>
        <v/>
      </c>
      <c r="L93" s="221" t="str">
        <f>IF(AND('PASTE SD download Sheet'!L92=""),"",'PASTE SD download Sheet'!L92)</f>
        <v/>
      </c>
      <c r="M93" s="221">
        <f t="shared" si="57"/>
        <v>0</v>
      </c>
      <c r="N93" s="221" t="str">
        <f>IF(AND('PASTE SD download Sheet'!N92=""),"",'PASTE SD download Sheet'!N92)</f>
        <v/>
      </c>
      <c r="O93" s="221" t="str">
        <f t="shared" si="58"/>
        <v/>
      </c>
      <c r="P93" s="221">
        <f t="shared" si="59"/>
        <v>0</v>
      </c>
      <c r="Q93" s="222"/>
      <c r="R93" s="221" t="str">
        <f t="shared" si="87"/>
        <v/>
      </c>
      <c r="S93" s="221">
        <f t="shared" si="60"/>
        <v>0</v>
      </c>
      <c r="T93" s="223" t="str">
        <f>IF(AND('PASTE SD download Sheet'!T92=""),"",'PASTE SD download Sheet'!T92)</f>
        <v/>
      </c>
      <c r="U93" s="223" t="str">
        <f>IF(AND('PASTE SD download Sheet'!U92=""),"",'PASTE SD download Sheet'!U92)</f>
        <v/>
      </c>
      <c r="V93" s="223" t="str">
        <f>IF(AND('PASTE SD download Sheet'!V92=""),"",'PASTE SD download Sheet'!V92)</f>
        <v/>
      </c>
      <c r="W93" s="223">
        <f t="shared" si="61"/>
        <v>0</v>
      </c>
      <c r="X93" s="223" t="str">
        <f>IF(AND('PASTE SD download Sheet'!X92=""),"",'PASTE SD download Sheet'!X92)</f>
        <v/>
      </c>
      <c r="Y93" s="223" t="str">
        <f t="shared" si="62"/>
        <v/>
      </c>
      <c r="Z93" s="223">
        <f t="shared" si="63"/>
        <v>0</v>
      </c>
      <c r="AA93" s="224"/>
      <c r="AB93" s="223" t="str">
        <f t="shared" si="64"/>
        <v/>
      </c>
      <c r="AC93" s="223">
        <f t="shared" si="65"/>
        <v>0</v>
      </c>
      <c r="AD93" s="237"/>
      <c r="AE93" s="237" t="str">
        <f t="shared" si="66"/>
        <v/>
      </c>
      <c r="AF93" s="225" t="str">
        <f>IF(AND('PASTE SD download Sheet'!AD92=""),"",'PASTE SD download Sheet'!AD92)</f>
        <v/>
      </c>
      <c r="AG93" s="225" t="str">
        <f>IF(AND('PASTE SD download Sheet'!AE92=""),"",'PASTE SD download Sheet'!AE92)</f>
        <v/>
      </c>
      <c r="AH93" s="225" t="str">
        <f>IF(AND('PASTE SD download Sheet'!AF92=""),"",'PASTE SD download Sheet'!AF92)</f>
        <v/>
      </c>
      <c r="AI93" s="225">
        <f t="shared" si="67"/>
        <v>0</v>
      </c>
      <c r="AJ93" s="225" t="str">
        <f>IF(AND('PASTE SD download Sheet'!AH92=""),"",'PASTE SD download Sheet'!AH92)</f>
        <v/>
      </c>
      <c r="AK93" s="225" t="str">
        <f t="shared" si="68"/>
        <v/>
      </c>
      <c r="AL93" s="225">
        <f t="shared" si="69"/>
        <v>0</v>
      </c>
      <c r="AM93" s="224"/>
      <c r="AN93" s="225" t="str">
        <f t="shared" si="70"/>
        <v/>
      </c>
      <c r="AO93" s="225">
        <f t="shared" si="71"/>
        <v>0</v>
      </c>
      <c r="AP93" s="226" t="str">
        <f>IF(AND('PASTE SD download Sheet'!AN92=""),"",'PASTE SD download Sheet'!AN92)</f>
        <v/>
      </c>
      <c r="AQ93" s="226" t="str">
        <f>IF(AND('PASTE SD download Sheet'!AO92=""),"",'PASTE SD download Sheet'!AO92)</f>
        <v/>
      </c>
      <c r="AR93" s="226" t="str">
        <f>IF(AND('PASTE SD download Sheet'!AP92=""),"",'PASTE SD download Sheet'!AP92)</f>
        <v/>
      </c>
      <c r="AS93" s="226">
        <f t="shared" si="72"/>
        <v>0</v>
      </c>
      <c r="AT93" s="226" t="str">
        <f>IF(AND('PASTE SD download Sheet'!AR92=""),"",'PASTE SD download Sheet'!AR92)</f>
        <v/>
      </c>
      <c r="AU93" s="226" t="str">
        <f t="shared" si="73"/>
        <v/>
      </c>
      <c r="AV93" s="226">
        <f t="shared" si="74"/>
        <v>0</v>
      </c>
      <c r="AW93" s="224"/>
      <c r="AX93" s="226" t="str">
        <f t="shared" si="75"/>
        <v/>
      </c>
      <c r="AY93" s="226">
        <f t="shared" si="76"/>
        <v>0</v>
      </c>
      <c r="AZ93" s="227" t="str">
        <f>IF(AND('PASTE SD download Sheet'!AX92=""),"",'PASTE SD download Sheet'!AX92)</f>
        <v/>
      </c>
      <c r="BA93" s="227" t="str">
        <f>IF(AND('PASTE SD download Sheet'!AY92=""),"",'PASTE SD download Sheet'!AY92)</f>
        <v/>
      </c>
      <c r="BB93" s="227" t="str">
        <f>IF(AND('PASTE SD download Sheet'!AZ92=""),"",'PASTE SD download Sheet'!AZ92)</f>
        <v/>
      </c>
      <c r="BC93" s="227">
        <f t="shared" si="77"/>
        <v>0</v>
      </c>
      <c r="BD93" s="227" t="str">
        <f>IF(AND('PASTE SD download Sheet'!BB92=""),"",'PASTE SD download Sheet'!BB92)</f>
        <v/>
      </c>
      <c r="BE93" s="227" t="str">
        <f t="shared" si="78"/>
        <v/>
      </c>
      <c r="BF93" s="227">
        <f t="shared" si="79"/>
        <v>0</v>
      </c>
      <c r="BG93" s="224"/>
      <c r="BH93" s="227" t="str">
        <f t="shared" si="80"/>
        <v/>
      </c>
      <c r="BI93" s="227">
        <f t="shared" si="81"/>
        <v>0</v>
      </c>
      <c r="BJ93" s="257"/>
      <c r="BK93" s="257"/>
      <c r="BL93" s="257"/>
      <c r="BM93" s="257"/>
      <c r="BN93" s="228" t="str">
        <f>IF(AND('PASTE SD download Sheet'!BH92=""),"",'PASTE SD download Sheet'!BH92)</f>
        <v/>
      </c>
      <c r="BO93" s="228" t="str">
        <f>IF(AND('PASTE SD download Sheet'!BI92=""),"",'PASTE SD download Sheet'!BI92)</f>
        <v/>
      </c>
      <c r="BP93" s="228" t="str">
        <f>IF(AND('PASTE SD download Sheet'!BJ92=""),"",'PASTE SD download Sheet'!BJ92)</f>
        <v/>
      </c>
      <c r="BQ93" s="228">
        <f t="shared" si="82"/>
        <v>0</v>
      </c>
      <c r="BR93" s="228" t="str">
        <f>IF(AND('PASTE SD download Sheet'!BL92=""),"",'PASTE SD download Sheet'!BL92)</f>
        <v/>
      </c>
      <c r="BS93" s="228" t="str">
        <f t="shared" si="83"/>
        <v/>
      </c>
      <c r="BT93" s="228">
        <f t="shared" si="84"/>
        <v>0</v>
      </c>
      <c r="BU93" s="224"/>
      <c r="BV93" s="228" t="str">
        <f t="shared" si="85"/>
        <v/>
      </c>
      <c r="BW93" s="228">
        <f t="shared" si="86"/>
        <v>0</v>
      </c>
      <c r="BX93" s="5">
        <f t="shared" si="56"/>
        <v>0</v>
      </c>
      <c r="BY93" s="206"/>
      <c r="BZ93" s="206"/>
      <c r="CA93" s="206"/>
      <c r="CB93" s="206"/>
      <c r="CC93" s="206"/>
      <c r="CD93" s="206"/>
      <c r="CE93" s="206"/>
      <c r="CF93" s="206"/>
      <c r="CG93" s="206"/>
      <c r="CH93" s="206"/>
      <c r="CI93" s="206"/>
      <c r="CJ93" s="206"/>
      <c r="CK93" s="206"/>
      <c r="CL93" s="206"/>
      <c r="CM93" s="206"/>
      <c r="CN93" s="206"/>
      <c r="CO93" s="206"/>
      <c r="CP93" s="205"/>
      <c r="CQ93" s="204"/>
    </row>
    <row r="94" spans="1:95" ht="17.25">
      <c r="A94" s="219" t="str">
        <f>IF(AND('PASTE SD download Sheet'!A93=""),"",'PASTE SD download Sheet'!A93)</f>
        <v/>
      </c>
      <c r="B94" s="219" t="str">
        <f>IF(AND('PASTE SD download Sheet'!B93=""),"",'PASTE SD download Sheet'!B93)</f>
        <v/>
      </c>
      <c r="C94" s="219" t="str">
        <f>IF(AND('PASTE SD download Sheet'!C93=""),"",'PASTE SD download Sheet'!C93)</f>
        <v/>
      </c>
      <c r="D94" s="220" t="str">
        <f>IF(AND('PASTE SD download Sheet'!D93=""),"",VALUE('PASTE SD download Sheet'!D93))</f>
        <v/>
      </c>
      <c r="E94" s="219" t="str">
        <f>IF(AND('PASTE SD download Sheet'!E93=""),"",'PASTE SD download Sheet'!E93)</f>
        <v/>
      </c>
      <c r="F94" s="234" t="str">
        <f>IF(AND('PASTE SD download Sheet'!F93=""),"",'PASTE SD download Sheet'!F93)</f>
        <v/>
      </c>
      <c r="G94" s="233" t="str">
        <f>IF(AND('PASTE SD download Sheet'!G93=""),"",UPPER('PASTE SD download Sheet'!G93))</f>
        <v/>
      </c>
      <c r="H94" s="233" t="str">
        <f>IF(AND('PASTE SD download Sheet'!H93=""),"",UPPER('PASTE SD download Sheet'!H93))</f>
        <v/>
      </c>
      <c r="I94" s="233" t="str">
        <f>IF(AND('PASTE SD download Sheet'!I93=""),"",UPPER('PASTE SD download Sheet'!I93))</f>
        <v/>
      </c>
      <c r="J94" s="221" t="str">
        <f>IF(AND('PASTE SD download Sheet'!J93=""),"",'PASTE SD download Sheet'!J93)</f>
        <v/>
      </c>
      <c r="K94" s="221" t="str">
        <f>IF(AND('PASTE SD download Sheet'!K93=""),"",'PASTE SD download Sheet'!K93)</f>
        <v/>
      </c>
      <c r="L94" s="221" t="str">
        <f>IF(AND('PASTE SD download Sheet'!L93=""),"",'PASTE SD download Sheet'!L93)</f>
        <v/>
      </c>
      <c r="M94" s="221">
        <f t="shared" si="57"/>
        <v>0</v>
      </c>
      <c r="N94" s="221" t="str">
        <f>IF(AND('PASTE SD download Sheet'!N93=""),"",'PASTE SD download Sheet'!N93)</f>
        <v/>
      </c>
      <c r="O94" s="221" t="str">
        <f t="shared" si="58"/>
        <v/>
      </c>
      <c r="P94" s="221">
        <f t="shared" si="59"/>
        <v>0</v>
      </c>
      <c r="Q94" s="222"/>
      <c r="R94" s="221" t="str">
        <f t="shared" si="87"/>
        <v/>
      </c>
      <c r="S94" s="221">
        <f t="shared" si="60"/>
        <v>0</v>
      </c>
      <c r="T94" s="223" t="str">
        <f>IF(AND('PASTE SD download Sheet'!T93=""),"",'PASTE SD download Sheet'!T93)</f>
        <v/>
      </c>
      <c r="U94" s="223" t="str">
        <f>IF(AND('PASTE SD download Sheet'!U93=""),"",'PASTE SD download Sheet'!U93)</f>
        <v/>
      </c>
      <c r="V94" s="223" t="str">
        <f>IF(AND('PASTE SD download Sheet'!V93=""),"",'PASTE SD download Sheet'!V93)</f>
        <v/>
      </c>
      <c r="W94" s="223">
        <f t="shared" si="61"/>
        <v>0</v>
      </c>
      <c r="X94" s="223" t="str">
        <f>IF(AND('PASTE SD download Sheet'!X93=""),"",'PASTE SD download Sheet'!X93)</f>
        <v/>
      </c>
      <c r="Y94" s="223" t="str">
        <f t="shared" si="62"/>
        <v/>
      </c>
      <c r="Z94" s="223">
        <f t="shared" si="63"/>
        <v>0</v>
      </c>
      <c r="AA94" s="224"/>
      <c r="AB94" s="223" t="str">
        <f t="shared" si="64"/>
        <v/>
      </c>
      <c r="AC94" s="223">
        <f t="shared" si="65"/>
        <v>0</v>
      </c>
      <c r="AD94" s="237"/>
      <c r="AE94" s="237" t="str">
        <f t="shared" si="66"/>
        <v/>
      </c>
      <c r="AF94" s="225" t="str">
        <f>IF(AND('PASTE SD download Sheet'!AD93=""),"",'PASTE SD download Sheet'!AD93)</f>
        <v/>
      </c>
      <c r="AG94" s="225" t="str">
        <f>IF(AND('PASTE SD download Sheet'!AE93=""),"",'PASTE SD download Sheet'!AE93)</f>
        <v/>
      </c>
      <c r="AH94" s="225" t="str">
        <f>IF(AND('PASTE SD download Sheet'!AF93=""),"",'PASTE SD download Sheet'!AF93)</f>
        <v/>
      </c>
      <c r="AI94" s="225">
        <f t="shared" si="67"/>
        <v>0</v>
      </c>
      <c r="AJ94" s="225" t="str">
        <f>IF(AND('PASTE SD download Sheet'!AH93=""),"",'PASTE SD download Sheet'!AH93)</f>
        <v/>
      </c>
      <c r="AK94" s="225" t="str">
        <f t="shared" si="68"/>
        <v/>
      </c>
      <c r="AL94" s="225">
        <f t="shared" si="69"/>
        <v>0</v>
      </c>
      <c r="AM94" s="224"/>
      <c r="AN94" s="225" t="str">
        <f t="shared" si="70"/>
        <v/>
      </c>
      <c r="AO94" s="225">
        <f t="shared" si="71"/>
        <v>0</v>
      </c>
      <c r="AP94" s="226" t="str">
        <f>IF(AND('PASTE SD download Sheet'!AN93=""),"",'PASTE SD download Sheet'!AN93)</f>
        <v/>
      </c>
      <c r="AQ94" s="226" t="str">
        <f>IF(AND('PASTE SD download Sheet'!AO93=""),"",'PASTE SD download Sheet'!AO93)</f>
        <v/>
      </c>
      <c r="AR94" s="226" t="str">
        <f>IF(AND('PASTE SD download Sheet'!AP93=""),"",'PASTE SD download Sheet'!AP93)</f>
        <v/>
      </c>
      <c r="AS94" s="226">
        <f t="shared" si="72"/>
        <v>0</v>
      </c>
      <c r="AT94" s="226" t="str">
        <f>IF(AND('PASTE SD download Sheet'!AR93=""),"",'PASTE SD download Sheet'!AR93)</f>
        <v/>
      </c>
      <c r="AU94" s="226" t="str">
        <f t="shared" si="73"/>
        <v/>
      </c>
      <c r="AV94" s="226">
        <f t="shared" si="74"/>
        <v>0</v>
      </c>
      <c r="AW94" s="224"/>
      <c r="AX94" s="226" t="str">
        <f t="shared" si="75"/>
        <v/>
      </c>
      <c r="AY94" s="226">
        <f t="shared" si="76"/>
        <v>0</v>
      </c>
      <c r="AZ94" s="227" t="str">
        <f>IF(AND('PASTE SD download Sheet'!AX93=""),"",'PASTE SD download Sheet'!AX93)</f>
        <v/>
      </c>
      <c r="BA94" s="227" t="str">
        <f>IF(AND('PASTE SD download Sheet'!AY93=""),"",'PASTE SD download Sheet'!AY93)</f>
        <v/>
      </c>
      <c r="BB94" s="227" t="str">
        <f>IF(AND('PASTE SD download Sheet'!AZ93=""),"",'PASTE SD download Sheet'!AZ93)</f>
        <v/>
      </c>
      <c r="BC94" s="227">
        <f t="shared" si="77"/>
        <v>0</v>
      </c>
      <c r="BD94" s="227" t="str">
        <f>IF(AND('PASTE SD download Sheet'!BB93=""),"",'PASTE SD download Sheet'!BB93)</f>
        <v/>
      </c>
      <c r="BE94" s="227" t="str">
        <f t="shared" si="78"/>
        <v/>
      </c>
      <c r="BF94" s="227">
        <f t="shared" si="79"/>
        <v>0</v>
      </c>
      <c r="BG94" s="224"/>
      <c r="BH94" s="227" t="str">
        <f t="shared" si="80"/>
        <v/>
      </c>
      <c r="BI94" s="227">
        <f t="shared" si="81"/>
        <v>0</v>
      </c>
      <c r="BJ94" s="257"/>
      <c r="BK94" s="257"/>
      <c r="BL94" s="257"/>
      <c r="BM94" s="257"/>
      <c r="BN94" s="228" t="str">
        <f>IF(AND('PASTE SD download Sheet'!BH93=""),"",'PASTE SD download Sheet'!BH93)</f>
        <v/>
      </c>
      <c r="BO94" s="228" t="str">
        <f>IF(AND('PASTE SD download Sheet'!BI93=""),"",'PASTE SD download Sheet'!BI93)</f>
        <v/>
      </c>
      <c r="BP94" s="228" t="str">
        <f>IF(AND('PASTE SD download Sheet'!BJ93=""),"",'PASTE SD download Sheet'!BJ93)</f>
        <v/>
      </c>
      <c r="BQ94" s="228">
        <f t="shared" si="82"/>
        <v>0</v>
      </c>
      <c r="BR94" s="228" t="str">
        <f>IF(AND('PASTE SD download Sheet'!BL93=""),"",'PASTE SD download Sheet'!BL93)</f>
        <v/>
      </c>
      <c r="BS94" s="228" t="str">
        <f t="shared" si="83"/>
        <v/>
      </c>
      <c r="BT94" s="228">
        <f t="shared" si="84"/>
        <v>0</v>
      </c>
      <c r="BU94" s="224"/>
      <c r="BV94" s="228" t="str">
        <f t="shared" si="85"/>
        <v/>
      </c>
      <c r="BW94" s="228">
        <f t="shared" si="86"/>
        <v>0</v>
      </c>
      <c r="BX94" s="5">
        <f t="shared" si="56"/>
        <v>0</v>
      </c>
      <c r="BY94" s="206"/>
      <c r="BZ94" s="206"/>
      <c r="CA94" s="206"/>
      <c r="CB94" s="206"/>
      <c r="CC94" s="206"/>
      <c r="CD94" s="206"/>
      <c r="CE94" s="206"/>
      <c r="CF94" s="206"/>
      <c r="CG94" s="206"/>
      <c r="CH94" s="206"/>
      <c r="CI94" s="206"/>
      <c r="CJ94" s="206"/>
      <c r="CK94" s="206"/>
      <c r="CL94" s="206"/>
      <c r="CM94" s="206"/>
      <c r="CN94" s="206"/>
      <c r="CO94" s="206"/>
      <c r="CP94" s="205"/>
      <c r="CQ94" s="204"/>
    </row>
    <row r="95" spans="1:95" ht="17.25">
      <c r="A95" s="219" t="str">
        <f>IF(AND('PASTE SD download Sheet'!A94=""),"",'PASTE SD download Sheet'!A94)</f>
        <v/>
      </c>
      <c r="B95" s="219" t="str">
        <f>IF(AND('PASTE SD download Sheet'!B94=""),"",'PASTE SD download Sheet'!B94)</f>
        <v/>
      </c>
      <c r="C95" s="219" t="str">
        <f>IF(AND('PASTE SD download Sheet'!C94=""),"",'PASTE SD download Sheet'!C94)</f>
        <v/>
      </c>
      <c r="D95" s="220" t="str">
        <f>IF(AND('PASTE SD download Sheet'!D94=""),"",VALUE('PASTE SD download Sheet'!D94))</f>
        <v/>
      </c>
      <c r="E95" s="219" t="str">
        <f>IF(AND('PASTE SD download Sheet'!E94=""),"",'PASTE SD download Sheet'!E94)</f>
        <v/>
      </c>
      <c r="F95" s="234" t="str">
        <f>IF(AND('PASTE SD download Sheet'!F94=""),"",'PASTE SD download Sheet'!F94)</f>
        <v/>
      </c>
      <c r="G95" s="233" t="str">
        <f>IF(AND('PASTE SD download Sheet'!G94=""),"",UPPER('PASTE SD download Sheet'!G94))</f>
        <v/>
      </c>
      <c r="H95" s="233" t="str">
        <f>IF(AND('PASTE SD download Sheet'!H94=""),"",UPPER('PASTE SD download Sheet'!H94))</f>
        <v/>
      </c>
      <c r="I95" s="233" t="str">
        <f>IF(AND('PASTE SD download Sheet'!I94=""),"",UPPER('PASTE SD download Sheet'!I94))</f>
        <v/>
      </c>
      <c r="J95" s="221" t="str">
        <f>IF(AND('PASTE SD download Sheet'!J94=""),"",'PASTE SD download Sheet'!J94)</f>
        <v/>
      </c>
      <c r="K95" s="221" t="str">
        <f>IF(AND('PASTE SD download Sheet'!K94=""),"",'PASTE SD download Sheet'!K94)</f>
        <v/>
      </c>
      <c r="L95" s="221" t="str">
        <f>IF(AND('PASTE SD download Sheet'!L94=""),"",'PASTE SD download Sheet'!L94)</f>
        <v/>
      </c>
      <c r="M95" s="221">
        <f t="shared" si="57"/>
        <v>0</v>
      </c>
      <c r="N95" s="221" t="str">
        <f>IF(AND('PASTE SD download Sheet'!N94=""),"",'PASTE SD download Sheet'!N94)</f>
        <v/>
      </c>
      <c r="O95" s="221" t="str">
        <f t="shared" si="58"/>
        <v/>
      </c>
      <c r="P95" s="221">
        <f t="shared" si="59"/>
        <v>0</v>
      </c>
      <c r="Q95" s="222"/>
      <c r="R95" s="221" t="str">
        <f t="shared" si="87"/>
        <v/>
      </c>
      <c r="S95" s="221">
        <f t="shared" si="60"/>
        <v>0</v>
      </c>
      <c r="T95" s="223" t="str">
        <f>IF(AND('PASTE SD download Sheet'!T94=""),"",'PASTE SD download Sheet'!T94)</f>
        <v/>
      </c>
      <c r="U95" s="223" t="str">
        <f>IF(AND('PASTE SD download Sheet'!U94=""),"",'PASTE SD download Sheet'!U94)</f>
        <v/>
      </c>
      <c r="V95" s="223" t="str">
        <f>IF(AND('PASTE SD download Sheet'!V94=""),"",'PASTE SD download Sheet'!V94)</f>
        <v/>
      </c>
      <c r="W95" s="223">
        <f t="shared" si="61"/>
        <v>0</v>
      </c>
      <c r="X95" s="223" t="str">
        <f>IF(AND('PASTE SD download Sheet'!X94=""),"",'PASTE SD download Sheet'!X94)</f>
        <v/>
      </c>
      <c r="Y95" s="223" t="str">
        <f t="shared" si="62"/>
        <v/>
      </c>
      <c r="Z95" s="223">
        <f t="shared" si="63"/>
        <v>0</v>
      </c>
      <c r="AA95" s="224"/>
      <c r="AB95" s="223" t="str">
        <f t="shared" si="64"/>
        <v/>
      </c>
      <c r="AC95" s="223">
        <f t="shared" si="65"/>
        <v>0</v>
      </c>
      <c r="AD95" s="237"/>
      <c r="AE95" s="237" t="str">
        <f t="shared" si="66"/>
        <v/>
      </c>
      <c r="AF95" s="225" t="str">
        <f>IF(AND('PASTE SD download Sheet'!AD94=""),"",'PASTE SD download Sheet'!AD94)</f>
        <v/>
      </c>
      <c r="AG95" s="225" t="str">
        <f>IF(AND('PASTE SD download Sheet'!AE94=""),"",'PASTE SD download Sheet'!AE94)</f>
        <v/>
      </c>
      <c r="AH95" s="225" t="str">
        <f>IF(AND('PASTE SD download Sheet'!AF94=""),"",'PASTE SD download Sheet'!AF94)</f>
        <v/>
      </c>
      <c r="AI95" s="225">
        <f t="shared" si="67"/>
        <v>0</v>
      </c>
      <c r="AJ95" s="225" t="str">
        <f>IF(AND('PASTE SD download Sheet'!AH94=""),"",'PASTE SD download Sheet'!AH94)</f>
        <v/>
      </c>
      <c r="AK95" s="225" t="str">
        <f t="shared" si="68"/>
        <v/>
      </c>
      <c r="AL95" s="225">
        <f t="shared" si="69"/>
        <v>0</v>
      </c>
      <c r="AM95" s="224"/>
      <c r="AN95" s="225" t="str">
        <f t="shared" si="70"/>
        <v/>
      </c>
      <c r="AO95" s="225">
        <f t="shared" si="71"/>
        <v>0</v>
      </c>
      <c r="AP95" s="226" t="str">
        <f>IF(AND('PASTE SD download Sheet'!AN94=""),"",'PASTE SD download Sheet'!AN94)</f>
        <v/>
      </c>
      <c r="AQ95" s="226" t="str">
        <f>IF(AND('PASTE SD download Sheet'!AO94=""),"",'PASTE SD download Sheet'!AO94)</f>
        <v/>
      </c>
      <c r="AR95" s="226" t="str">
        <f>IF(AND('PASTE SD download Sheet'!AP94=""),"",'PASTE SD download Sheet'!AP94)</f>
        <v/>
      </c>
      <c r="AS95" s="226">
        <f t="shared" si="72"/>
        <v>0</v>
      </c>
      <c r="AT95" s="226" t="str">
        <f>IF(AND('PASTE SD download Sheet'!AR94=""),"",'PASTE SD download Sheet'!AR94)</f>
        <v/>
      </c>
      <c r="AU95" s="226" t="str">
        <f t="shared" si="73"/>
        <v/>
      </c>
      <c r="AV95" s="226">
        <f t="shared" si="74"/>
        <v>0</v>
      </c>
      <c r="AW95" s="224"/>
      <c r="AX95" s="226" t="str">
        <f t="shared" si="75"/>
        <v/>
      </c>
      <c r="AY95" s="226">
        <f t="shared" si="76"/>
        <v>0</v>
      </c>
      <c r="AZ95" s="227" t="str">
        <f>IF(AND('PASTE SD download Sheet'!AX94=""),"",'PASTE SD download Sheet'!AX94)</f>
        <v/>
      </c>
      <c r="BA95" s="227" t="str">
        <f>IF(AND('PASTE SD download Sheet'!AY94=""),"",'PASTE SD download Sheet'!AY94)</f>
        <v/>
      </c>
      <c r="BB95" s="227" t="str">
        <f>IF(AND('PASTE SD download Sheet'!AZ94=""),"",'PASTE SD download Sheet'!AZ94)</f>
        <v/>
      </c>
      <c r="BC95" s="227">
        <f t="shared" si="77"/>
        <v>0</v>
      </c>
      <c r="BD95" s="227" t="str">
        <f>IF(AND('PASTE SD download Sheet'!BB94=""),"",'PASTE SD download Sheet'!BB94)</f>
        <v/>
      </c>
      <c r="BE95" s="227" t="str">
        <f t="shared" si="78"/>
        <v/>
      </c>
      <c r="BF95" s="227">
        <f t="shared" si="79"/>
        <v>0</v>
      </c>
      <c r="BG95" s="224"/>
      <c r="BH95" s="227" t="str">
        <f t="shared" si="80"/>
        <v/>
      </c>
      <c r="BI95" s="227">
        <f t="shared" si="81"/>
        <v>0</v>
      </c>
      <c r="BJ95" s="257"/>
      <c r="BK95" s="257"/>
      <c r="BL95" s="257"/>
      <c r="BM95" s="257"/>
      <c r="BN95" s="228" t="str">
        <f>IF(AND('PASTE SD download Sheet'!BH94=""),"",'PASTE SD download Sheet'!BH94)</f>
        <v/>
      </c>
      <c r="BO95" s="228" t="str">
        <f>IF(AND('PASTE SD download Sheet'!BI94=""),"",'PASTE SD download Sheet'!BI94)</f>
        <v/>
      </c>
      <c r="BP95" s="228" t="str">
        <f>IF(AND('PASTE SD download Sheet'!BJ94=""),"",'PASTE SD download Sheet'!BJ94)</f>
        <v/>
      </c>
      <c r="BQ95" s="228">
        <f t="shared" si="82"/>
        <v>0</v>
      </c>
      <c r="BR95" s="228" t="str">
        <f>IF(AND('PASTE SD download Sheet'!BL94=""),"",'PASTE SD download Sheet'!BL94)</f>
        <v/>
      </c>
      <c r="BS95" s="228" t="str">
        <f t="shared" si="83"/>
        <v/>
      </c>
      <c r="BT95" s="228">
        <f t="shared" si="84"/>
        <v>0</v>
      </c>
      <c r="BU95" s="224"/>
      <c r="BV95" s="228" t="str">
        <f t="shared" si="85"/>
        <v/>
      </c>
      <c r="BW95" s="228">
        <f t="shared" si="86"/>
        <v>0</v>
      </c>
      <c r="BX95" s="5">
        <f t="shared" si="56"/>
        <v>0</v>
      </c>
      <c r="BY95" s="206"/>
      <c r="BZ95" s="206"/>
      <c r="CA95" s="206"/>
      <c r="CB95" s="206"/>
      <c r="CC95" s="206"/>
      <c r="CD95" s="206"/>
      <c r="CE95" s="206"/>
      <c r="CF95" s="206"/>
      <c r="CG95" s="206"/>
      <c r="CH95" s="206"/>
      <c r="CI95" s="206"/>
      <c r="CJ95" s="206"/>
      <c r="CK95" s="206"/>
      <c r="CL95" s="206"/>
      <c r="CM95" s="206"/>
      <c r="CN95" s="206"/>
      <c r="CO95" s="206"/>
      <c r="CP95" s="205"/>
      <c r="CQ95" s="204"/>
    </row>
    <row r="96" spans="1:95" ht="17.25">
      <c r="A96" s="219" t="str">
        <f>IF(AND('PASTE SD download Sheet'!A95=""),"",'PASTE SD download Sheet'!A95)</f>
        <v/>
      </c>
      <c r="B96" s="219" t="str">
        <f>IF(AND('PASTE SD download Sheet'!B95=""),"",'PASTE SD download Sheet'!B95)</f>
        <v/>
      </c>
      <c r="C96" s="219" t="str">
        <f>IF(AND('PASTE SD download Sheet'!C95=""),"",'PASTE SD download Sheet'!C95)</f>
        <v/>
      </c>
      <c r="D96" s="220" t="str">
        <f>IF(AND('PASTE SD download Sheet'!D95=""),"",VALUE('PASTE SD download Sheet'!D95))</f>
        <v/>
      </c>
      <c r="E96" s="219" t="str">
        <f>IF(AND('PASTE SD download Sheet'!E95=""),"",'PASTE SD download Sheet'!E95)</f>
        <v/>
      </c>
      <c r="F96" s="234" t="str">
        <f>IF(AND('PASTE SD download Sheet'!F95=""),"",'PASTE SD download Sheet'!F95)</f>
        <v/>
      </c>
      <c r="G96" s="233" t="str">
        <f>IF(AND('PASTE SD download Sheet'!G95=""),"",UPPER('PASTE SD download Sheet'!G95))</f>
        <v/>
      </c>
      <c r="H96" s="233" t="str">
        <f>IF(AND('PASTE SD download Sheet'!H95=""),"",UPPER('PASTE SD download Sheet'!H95))</f>
        <v/>
      </c>
      <c r="I96" s="233" t="str">
        <f>IF(AND('PASTE SD download Sheet'!I95=""),"",UPPER('PASTE SD download Sheet'!I95))</f>
        <v/>
      </c>
      <c r="J96" s="221" t="str">
        <f>IF(AND('PASTE SD download Sheet'!J95=""),"",'PASTE SD download Sheet'!J95)</f>
        <v/>
      </c>
      <c r="K96" s="221" t="str">
        <f>IF(AND('PASTE SD download Sheet'!K95=""),"",'PASTE SD download Sheet'!K95)</f>
        <v/>
      </c>
      <c r="L96" s="221" t="str">
        <f>IF(AND('PASTE SD download Sheet'!L95=""),"",'PASTE SD download Sheet'!L95)</f>
        <v/>
      </c>
      <c r="M96" s="221">
        <f t="shared" si="57"/>
        <v>0</v>
      </c>
      <c r="N96" s="221" t="str">
        <f>IF(AND('PASTE SD download Sheet'!N95=""),"",'PASTE SD download Sheet'!N95)</f>
        <v/>
      </c>
      <c r="O96" s="221" t="str">
        <f t="shared" si="58"/>
        <v/>
      </c>
      <c r="P96" s="221">
        <f t="shared" si="59"/>
        <v>0</v>
      </c>
      <c r="Q96" s="222"/>
      <c r="R96" s="221" t="str">
        <f t="shared" si="87"/>
        <v/>
      </c>
      <c r="S96" s="221">
        <f t="shared" si="60"/>
        <v>0</v>
      </c>
      <c r="T96" s="223" t="str">
        <f>IF(AND('PASTE SD download Sheet'!T95=""),"",'PASTE SD download Sheet'!T95)</f>
        <v/>
      </c>
      <c r="U96" s="223" t="str">
        <f>IF(AND('PASTE SD download Sheet'!U95=""),"",'PASTE SD download Sheet'!U95)</f>
        <v/>
      </c>
      <c r="V96" s="223" t="str">
        <f>IF(AND('PASTE SD download Sheet'!V95=""),"",'PASTE SD download Sheet'!V95)</f>
        <v/>
      </c>
      <c r="W96" s="223">
        <f t="shared" si="61"/>
        <v>0</v>
      </c>
      <c r="X96" s="223" t="str">
        <f>IF(AND('PASTE SD download Sheet'!X95=""),"",'PASTE SD download Sheet'!X95)</f>
        <v/>
      </c>
      <c r="Y96" s="223" t="str">
        <f t="shared" si="62"/>
        <v/>
      </c>
      <c r="Z96" s="223">
        <f t="shared" si="63"/>
        <v>0</v>
      </c>
      <c r="AA96" s="224"/>
      <c r="AB96" s="223" t="str">
        <f t="shared" si="64"/>
        <v/>
      </c>
      <c r="AC96" s="223">
        <f t="shared" si="65"/>
        <v>0</v>
      </c>
      <c r="AD96" s="237"/>
      <c r="AE96" s="237" t="str">
        <f t="shared" si="66"/>
        <v/>
      </c>
      <c r="AF96" s="225" t="str">
        <f>IF(AND('PASTE SD download Sheet'!AD95=""),"",'PASTE SD download Sheet'!AD95)</f>
        <v/>
      </c>
      <c r="AG96" s="225" t="str">
        <f>IF(AND('PASTE SD download Sheet'!AE95=""),"",'PASTE SD download Sheet'!AE95)</f>
        <v/>
      </c>
      <c r="AH96" s="225" t="str">
        <f>IF(AND('PASTE SD download Sheet'!AF95=""),"",'PASTE SD download Sheet'!AF95)</f>
        <v/>
      </c>
      <c r="AI96" s="225">
        <f t="shared" si="67"/>
        <v>0</v>
      </c>
      <c r="AJ96" s="225" t="str">
        <f>IF(AND('PASTE SD download Sheet'!AH95=""),"",'PASTE SD download Sheet'!AH95)</f>
        <v/>
      </c>
      <c r="AK96" s="225" t="str">
        <f t="shared" si="68"/>
        <v/>
      </c>
      <c r="AL96" s="225">
        <f t="shared" si="69"/>
        <v>0</v>
      </c>
      <c r="AM96" s="224"/>
      <c r="AN96" s="225" t="str">
        <f t="shared" si="70"/>
        <v/>
      </c>
      <c r="AO96" s="225">
        <f t="shared" si="71"/>
        <v>0</v>
      </c>
      <c r="AP96" s="226" t="str">
        <f>IF(AND('PASTE SD download Sheet'!AN95=""),"",'PASTE SD download Sheet'!AN95)</f>
        <v/>
      </c>
      <c r="AQ96" s="226" t="str">
        <f>IF(AND('PASTE SD download Sheet'!AO95=""),"",'PASTE SD download Sheet'!AO95)</f>
        <v/>
      </c>
      <c r="AR96" s="226" t="str">
        <f>IF(AND('PASTE SD download Sheet'!AP95=""),"",'PASTE SD download Sheet'!AP95)</f>
        <v/>
      </c>
      <c r="AS96" s="226">
        <f t="shared" si="72"/>
        <v>0</v>
      </c>
      <c r="AT96" s="226" t="str">
        <f>IF(AND('PASTE SD download Sheet'!AR95=""),"",'PASTE SD download Sheet'!AR95)</f>
        <v/>
      </c>
      <c r="AU96" s="226" t="str">
        <f t="shared" si="73"/>
        <v/>
      </c>
      <c r="AV96" s="226">
        <f t="shared" si="74"/>
        <v>0</v>
      </c>
      <c r="AW96" s="224"/>
      <c r="AX96" s="226" t="str">
        <f t="shared" si="75"/>
        <v/>
      </c>
      <c r="AY96" s="226">
        <f t="shared" si="76"/>
        <v>0</v>
      </c>
      <c r="AZ96" s="227" t="str">
        <f>IF(AND('PASTE SD download Sheet'!AX95=""),"",'PASTE SD download Sheet'!AX95)</f>
        <v/>
      </c>
      <c r="BA96" s="227" t="str">
        <f>IF(AND('PASTE SD download Sheet'!AY95=""),"",'PASTE SD download Sheet'!AY95)</f>
        <v/>
      </c>
      <c r="BB96" s="227" t="str">
        <f>IF(AND('PASTE SD download Sheet'!AZ95=""),"",'PASTE SD download Sheet'!AZ95)</f>
        <v/>
      </c>
      <c r="BC96" s="227">
        <f t="shared" si="77"/>
        <v>0</v>
      </c>
      <c r="BD96" s="227" t="str">
        <f>IF(AND('PASTE SD download Sheet'!BB95=""),"",'PASTE SD download Sheet'!BB95)</f>
        <v/>
      </c>
      <c r="BE96" s="227" t="str">
        <f t="shared" si="78"/>
        <v/>
      </c>
      <c r="BF96" s="227">
        <f t="shared" si="79"/>
        <v>0</v>
      </c>
      <c r="BG96" s="224"/>
      <c r="BH96" s="227" t="str">
        <f t="shared" si="80"/>
        <v/>
      </c>
      <c r="BI96" s="227">
        <f t="shared" si="81"/>
        <v>0</v>
      </c>
      <c r="BJ96" s="257"/>
      <c r="BK96" s="257"/>
      <c r="BL96" s="257"/>
      <c r="BM96" s="257"/>
      <c r="BN96" s="228" t="str">
        <f>IF(AND('PASTE SD download Sheet'!BH95=""),"",'PASTE SD download Sheet'!BH95)</f>
        <v/>
      </c>
      <c r="BO96" s="228" t="str">
        <f>IF(AND('PASTE SD download Sheet'!BI95=""),"",'PASTE SD download Sheet'!BI95)</f>
        <v/>
      </c>
      <c r="BP96" s="228" t="str">
        <f>IF(AND('PASTE SD download Sheet'!BJ95=""),"",'PASTE SD download Sheet'!BJ95)</f>
        <v/>
      </c>
      <c r="BQ96" s="228">
        <f t="shared" si="82"/>
        <v>0</v>
      </c>
      <c r="BR96" s="228" t="str">
        <f>IF(AND('PASTE SD download Sheet'!BL95=""),"",'PASTE SD download Sheet'!BL95)</f>
        <v/>
      </c>
      <c r="BS96" s="228" t="str">
        <f t="shared" si="83"/>
        <v/>
      </c>
      <c r="BT96" s="228">
        <f t="shared" si="84"/>
        <v>0</v>
      </c>
      <c r="BU96" s="224"/>
      <c r="BV96" s="228" t="str">
        <f t="shared" si="85"/>
        <v/>
      </c>
      <c r="BW96" s="228">
        <f t="shared" si="86"/>
        <v>0</v>
      </c>
      <c r="BX96" s="5">
        <f t="shared" si="56"/>
        <v>0</v>
      </c>
      <c r="BY96" s="206"/>
      <c r="BZ96" s="206"/>
      <c r="CA96" s="206"/>
      <c r="CB96" s="206"/>
      <c r="CC96" s="206"/>
      <c r="CD96" s="206"/>
      <c r="CE96" s="206"/>
      <c r="CF96" s="206"/>
      <c r="CG96" s="206"/>
      <c r="CH96" s="206"/>
      <c r="CI96" s="206"/>
      <c r="CJ96" s="206"/>
      <c r="CK96" s="206"/>
      <c r="CL96" s="206"/>
      <c r="CM96" s="206"/>
      <c r="CN96" s="206"/>
      <c r="CO96" s="206"/>
      <c r="CP96" s="205"/>
      <c r="CQ96" s="204"/>
    </row>
    <row r="97" spans="1:95" ht="17.25">
      <c r="A97" s="219" t="str">
        <f>IF(AND('PASTE SD download Sheet'!A96=""),"",'PASTE SD download Sheet'!A96)</f>
        <v/>
      </c>
      <c r="B97" s="219" t="str">
        <f>IF(AND('PASTE SD download Sheet'!B96=""),"",'PASTE SD download Sheet'!B96)</f>
        <v/>
      </c>
      <c r="C97" s="219" t="str">
        <f>IF(AND('PASTE SD download Sheet'!C96=""),"",'PASTE SD download Sheet'!C96)</f>
        <v/>
      </c>
      <c r="D97" s="220" t="str">
        <f>IF(AND('PASTE SD download Sheet'!D96=""),"",VALUE('PASTE SD download Sheet'!D96))</f>
        <v/>
      </c>
      <c r="E97" s="219" t="str">
        <f>IF(AND('PASTE SD download Sheet'!E96=""),"",'PASTE SD download Sheet'!E96)</f>
        <v/>
      </c>
      <c r="F97" s="234" t="str">
        <f>IF(AND('PASTE SD download Sheet'!F96=""),"",'PASTE SD download Sheet'!F96)</f>
        <v/>
      </c>
      <c r="G97" s="233" t="str">
        <f>IF(AND('PASTE SD download Sheet'!G96=""),"",UPPER('PASTE SD download Sheet'!G96))</f>
        <v/>
      </c>
      <c r="H97" s="233" t="str">
        <f>IF(AND('PASTE SD download Sheet'!H96=""),"",UPPER('PASTE SD download Sheet'!H96))</f>
        <v/>
      </c>
      <c r="I97" s="233" t="str">
        <f>IF(AND('PASTE SD download Sheet'!I96=""),"",UPPER('PASTE SD download Sheet'!I96))</f>
        <v/>
      </c>
      <c r="J97" s="221" t="str">
        <f>IF(AND('PASTE SD download Sheet'!J96=""),"",'PASTE SD download Sheet'!J96)</f>
        <v/>
      </c>
      <c r="K97" s="221" t="str">
        <f>IF(AND('PASTE SD download Sheet'!K96=""),"",'PASTE SD download Sheet'!K96)</f>
        <v/>
      </c>
      <c r="L97" s="221" t="str">
        <f>IF(AND('PASTE SD download Sheet'!L96=""),"",'PASTE SD download Sheet'!L96)</f>
        <v/>
      </c>
      <c r="M97" s="221">
        <f t="shared" si="57"/>
        <v>0</v>
      </c>
      <c r="N97" s="221" t="str">
        <f>IF(AND('PASTE SD download Sheet'!N96=""),"",'PASTE SD download Sheet'!N96)</f>
        <v/>
      </c>
      <c r="O97" s="221" t="str">
        <f t="shared" si="58"/>
        <v/>
      </c>
      <c r="P97" s="221">
        <f t="shared" si="59"/>
        <v>0</v>
      </c>
      <c r="Q97" s="222"/>
      <c r="R97" s="221" t="str">
        <f t="shared" si="87"/>
        <v/>
      </c>
      <c r="S97" s="221">
        <f t="shared" si="60"/>
        <v>0</v>
      </c>
      <c r="T97" s="223" t="str">
        <f>IF(AND('PASTE SD download Sheet'!T96=""),"",'PASTE SD download Sheet'!T96)</f>
        <v/>
      </c>
      <c r="U97" s="223" t="str">
        <f>IF(AND('PASTE SD download Sheet'!U96=""),"",'PASTE SD download Sheet'!U96)</f>
        <v/>
      </c>
      <c r="V97" s="223" t="str">
        <f>IF(AND('PASTE SD download Sheet'!V96=""),"",'PASTE SD download Sheet'!V96)</f>
        <v/>
      </c>
      <c r="W97" s="223">
        <f t="shared" si="61"/>
        <v>0</v>
      </c>
      <c r="X97" s="223" t="str">
        <f>IF(AND('PASTE SD download Sheet'!X96=""),"",'PASTE SD download Sheet'!X96)</f>
        <v/>
      </c>
      <c r="Y97" s="223" t="str">
        <f t="shared" si="62"/>
        <v/>
      </c>
      <c r="Z97" s="223">
        <f t="shared" si="63"/>
        <v>0</v>
      </c>
      <c r="AA97" s="224"/>
      <c r="AB97" s="223" t="str">
        <f t="shared" si="64"/>
        <v/>
      </c>
      <c r="AC97" s="223">
        <f t="shared" si="65"/>
        <v>0</v>
      </c>
      <c r="AD97" s="237"/>
      <c r="AE97" s="237" t="str">
        <f t="shared" si="66"/>
        <v/>
      </c>
      <c r="AF97" s="225" t="str">
        <f>IF(AND('PASTE SD download Sheet'!AD96=""),"",'PASTE SD download Sheet'!AD96)</f>
        <v/>
      </c>
      <c r="AG97" s="225" t="str">
        <f>IF(AND('PASTE SD download Sheet'!AE96=""),"",'PASTE SD download Sheet'!AE96)</f>
        <v/>
      </c>
      <c r="AH97" s="225" t="str">
        <f>IF(AND('PASTE SD download Sheet'!AF96=""),"",'PASTE SD download Sheet'!AF96)</f>
        <v/>
      </c>
      <c r="AI97" s="225">
        <f t="shared" si="67"/>
        <v>0</v>
      </c>
      <c r="AJ97" s="225" t="str">
        <f>IF(AND('PASTE SD download Sheet'!AH96=""),"",'PASTE SD download Sheet'!AH96)</f>
        <v/>
      </c>
      <c r="AK97" s="225" t="str">
        <f t="shared" si="68"/>
        <v/>
      </c>
      <c r="AL97" s="225">
        <f t="shared" si="69"/>
        <v>0</v>
      </c>
      <c r="AM97" s="224"/>
      <c r="AN97" s="225" t="str">
        <f t="shared" si="70"/>
        <v/>
      </c>
      <c r="AO97" s="225">
        <f t="shared" si="71"/>
        <v>0</v>
      </c>
      <c r="AP97" s="226" t="str">
        <f>IF(AND('PASTE SD download Sheet'!AN96=""),"",'PASTE SD download Sheet'!AN96)</f>
        <v/>
      </c>
      <c r="AQ97" s="226" t="str">
        <f>IF(AND('PASTE SD download Sheet'!AO96=""),"",'PASTE SD download Sheet'!AO96)</f>
        <v/>
      </c>
      <c r="AR97" s="226" t="str">
        <f>IF(AND('PASTE SD download Sheet'!AP96=""),"",'PASTE SD download Sheet'!AP96)</f>
        <v/>
      </c>
      <c r="AS97" s="226">
        <f t="shared" si="72"/>
        <v>0</v>
      </c>
      <c r="AT97" s="226" t="str">
        <f>IF(AND('PASTE SD download Sheet'!AR96=""),"",'PASTE SD download Sheet'!AR96)</f>
        <v/>
      </c>
      <c r="AU97" s="226" t="str">
        <f t="shared" si="73"/>
        <v/>
      </c>
      <c r="AV97" s="226">
        <f t="shared" si="74"/>
        <v>0</v>
      </c>
      <c r="AW97" s="224"/>
      <c r="AX97" s="226" t="str">
        <f t="shared" si="75"/>
        <v/>
      </c>
      <c r="AY97" s="226">
        <f t="shared" si="76"/>
        <v>0</v>
      </c>
      <c r="AZ97" s="227" t="str">
        <f>IF(AND('PASTE SD download Sheet'!AX96=""),"",'PASTE SD download Sheet'!AX96)</f>
        <v/>
      </c>
      <c r="BA97" s="227" t="str">
        <f>IF(AND('PASTE SD download Sheet'!AY96=""),"",'PASTE SD download Sheet'!AY96)</f>
        <v/>
      </c>
      <c r="BB97" s="227" t="str">
        <f>IF(AND('PASTE SD download Sheet'!AZ96=""),"",'PASTE SD download Sheet'!AZ96)</f>
        <v/>
      </c>
      <c r="BC97" s="227">
        <f t="shared" si="77"/>
        <v>0</v>
      </c>
      <c r="BD97" s="227" t="str">
        <f>IF(AND('PASTE SD download Sheet'!BB96=""),"",'PASTE SD download Sheet'!BB96)</f>
        <v/>
      </c>
      <c r="BE97" s="227" t="str">
        <f t="shared" si="78"/>
        <v/>
      </c>
      <c r="BF97" s="227">
        <f t="shared" si="79"/>
        <v>0</v>
      </c>
      <c r="BG97" s="224"/>
      <c r="BH97" s="227" t="str">
        <f t="shared" si="80"/>
        <v/>
      </c>
      <c r="BI97" s="227">
        <f t="shared" si="81"/>
        <v>0</v>
      </c>
      <c r="BJ97" s="257"/>
      <c r="BK97" s="257"/>
      <c r="BL97" s="257"/>
      <c r="BM97" s="257"/>
      <c r="BN97" s="228" t="str">
        <f>IF(AND('PASTE SD download Sheet'!BH96=""),"",'PASTE SD download Sheet'!BH96)</f>
        <v/>
      </c>
      <c r="BO97" s="228" t="str">
        <f>IF(AND('PASTE SD download Sheet'!BI96=""),"",'PASTE SD download Sheet'!BI96)</f>
        <v/>
      </c>
      <c r="BP97" s="228" t="str">
        <f>IF(AND('PASTE SD download Sheet'!BJ96=""),"",'PASTE SD download Sheet'!BJ96)</f>
        <v/>
      </c>
      <c r="BQ97" s="228">
        <f t="shared" si="82"/>
        <v>0</v>
      </c>
      <c r="BR97" s="228" t="str">
        <f>IF(AND('PASTE SD download Sheet'!BL96=""),"",'PASTE SD download Sheet'!BL96)</f>
        <v/>
      </c>
      <c r="BS97" s="228" t="str">
        <f t="shared" si="83"/>
        <v/>
      </c>
      <c r="BT97" s="228">
        <f t="shared" si="84"/>
        <v>0</v>
      </c>
      <c r="BU97" s="224"/>
      <c r="BV97" s="228" t="str">
        <f t="shared" si="85"/>
        <v/>
      </c>
      <c r="BW97" s="228">
        <f t="shared" si="86"/>
        <v>0</v>
      </c>
      <c r="BX97" s="5">
        <f t="shared" si="56"/>
        <v>0</v>
      </c>
      <c r="BY97" s="206"/>
      <c r="BZ97" s="206"/>
      <c r="CA97" s="206"/>
      <c r="CB97" s="206"/>
      <c r="CC97" s="206"/>
      <c r="CD97" s="206"/>
      <c r="CE97" s="206"/>
      <c r="CF97" s="206"/>
      <c r="CG97" s="206"/>
      <c r="CH97" s="206"/>
      <c r="CI97" s="206"/>
      <c r="CJ97" s="206"/>
      <c r="CK97" s="206"/>
      <c r="CL97" s="206"/>
      <c r="CM97" s="206"/>
      <c r="CN97" s="206"/>
      <c r="CO97" s="206"/>
      <c r="CP97" s="205"/>
      <c r="CQ97" s="204"/>
    </row>
    <row r="98" spans="1:95" ht="17.25">
      <c r="A98" s="219" t="str">
        <f>IF(AND('PASTE SD download Sheet'!A97=""),"",'PASTE SD download Sheet'!A97)</f>
        <v/>
      </c>
      <c r="B98" s="219" t="str">
        <f>IF(AND('PASTE SD download Sheet'!B97=""),"",'PASTE SD download Sheet'!B97)</f>
        <v/>
      </c>
      <c r="C98" s="219" t="str">
        <f>IF(AND('PASTE SD download Sheet'!C97=""),"",'PASTE SD download Sheet'!C97)</f>
        <v/>
      </c>
      <c r="D98" s="220" t="str">
        <f>IF(AND('PASTE SD download Sheet'!D97=""),"",VALUE('PASTE SD download Sheet'!D97))</f>
        <v/>
      </c>
      <c r="E98" s="219" t="str">
        <f>IF(AND('PASTE SD download Sheet'!E97=""),"",'PASTE SD download Sheet'!E97)</f>
        <v/>
      </c>
      <c r="F98" s="234" t="str">
        <f>IF(AND('PASTE SD download Sheet'!F97=""),"",'PASTE SD download Sheet'!F97)</f>
        <v/>
      </c>
      <c r="G98" s="233" t="str">
        <f>IF(AND('PASTE SD download Sheet'!G97=""),"",UPPER('PASTE SD download Sheet'!G97))</f>
        <v/>
      </c>
      <c r="H98" s="233" t="str">
        <f>IF(AND('PASTE SD download Sheet'!H97=""),"",UPPER('PASTE SD download Sheet'!H97))</f>
        <v/>
      </c>
      <c r="I98" s="233" t="str">
        <f>IF(AND('PASTE SD download Sheet'!I97=""),"",UPPER('PASTE SD download Sheet'!I97))</f>
        <v/>
      </c>
      <c r="J98" s="221" t="str">
        <f>IF(AND('PASTE SD download Sheet'!J97=""),"",'PASTE SD download Sheet'!J97)</f>
        <v/>
      </c>
      <c r="K98" s="221" t="str">
        <f>IF(AND('PASTE SD download Sheet'!K97=""),"",'PASTE SD download Sheet'!K97)</f>
        <v/>
      </c>
      <c r="L98" s="221" t="str">
        <f>IF(AND('PASTE SD download Sheet'!L97=""),"",'PASTE SD download Sheet'!L97)</f>
        <v/>
      </c>
      <c r="M98" s="221">
        <f t="shared" si="57"/>
        <v>0</v>
      </c>
      <c r="N98" s="221" t="str">
        <f>IF(AND('PASTE SD download Sheet'!N97=""),"",'PASTE SD download Sheet'!N97)</f>
        <v/>
      </c>
      <c r="O98" s="221" t="str">
        <f t="shared" si="58"/>
        <v/>
      </c>
      <c r="P98" s="221">
        <f t="shared" si="59"/>
        <v>0</v>
      </c>
      <c r="Q98" s="222"/>
      <c r="R98" s="221" t="str">
        <f t="shared" si="87"/>
        <v/>
      </c>
      <c r="S98" s="221">
        <f t="shared" si="60"/>
        <v>0</v>
      </c>
      <c r="T98" s="223" t="str">
        <f>IF(AND('PASTE SD download Sheet'!T97=""),"",'PASTE SD download Sheet'!T97)</f>
        <v/>
      </c>
      <c r="U98" s="223" t="str">
        <f>IF(AND('PASTE SD download Sheet'!U97=""),"",'PASTE SD download Sheet'!U97)</f>
        <v/>
      </c>
      <c r="V98" s="223" t="str">
        <f>IF(AND('PASTE SD download Sheet'!V97=""),"",'PASTE SD download Sheet'!V97)</f>
        <v/>
      </c>
      <c r="W98" s="223">
        <f t="shared" si="61"/>
        <v>0</v>
      </c>
      <c r="X98" s="223" t="str">
        <f>IF(AND('PASTE SD download Sheet'!X97=""),"",'PASTE SD download Sheet'!X97)</f>
        <v/>
      </c>
      <c r="Y98" s="223" t="str">
        <f t="shared" si="62"/>
        <v/>
      </c>
      <c r="Z98" s="223">
        <f t="shared" si="63"/>
        <v>0</v>
      </c>
      <c r="AA98" s="224"/>
      <c r="AB98" s="223" t="str">
        <f t="shared" si="64"/>
        <v/>
      </c>
      <c r="AC98" s="223">
        <f t="shared" si="65"/>
        <v>0</v>
      </c>
      <c r="AD98" s="237"/>
      <c r="AE98" s="237" t="str">
        <f t="shared" si="66"/>
        <v/>
      </c>
      <c r="AF98" s="225" t="str">
        <f>IF(AND('PASTE SD download Sheet'!AD97=""),"",'PASTE SD download Sheet'!AD97)</f>
        <v/>
      </c>
      <c r="AG98" s="225" t="str">
        <f>IF(AND('PASTE SD download Sheet'!AE97=""),"",'PASTE SD download Sheet'!AE97)</f>
        <v/>
      </c>
      <c r="AH98" s="225" t="str">
        <f>IF(AND('PASTE SD download Sheet'!AF97=""),"",'PASTE SD download Sheet'!AF97)</f>
        <v/>
      </c>
      <c r="AI98" s="225">
        <f t="shared" si="67"/>
        <v>0</v>
      </c>
      <c r="AJ98" s="225" t="str">
        <f>IF(AND('PASTE SD download Sheet'!AH97=""),"",'PASTE SD download Sheet'!AH97)</f>
        <v/>
      </c>
      <c r="AK98" s="225" t="str">
        <f t="shared" si="68"/>
        <v/>
      </c>
      <c r="AL98" s="225">
        <f t="shared" si="69"/>
        <v>0</v>
      </c>
      <c r="AM98" s="224"/>
      <c r="AN98" s="225" t="str">
        <f t="shared" si="70"/>
        <v/>
      </c>
      <c r="AO98" s="225">
        <f t="shared" si="71"/>
        <v>0</v>
      </c>
      <c r="AP98" s="226" t="str">
        <f>IF(AND('PASTE SD download Sheet'!AN97=""),"",'PASTE SD download Sheet'!AN97)</f>
        <v/>
      </c>
      <c r="AQ98" s="226" t="str">
        <f>IF(AND('PASTE SD download Sheet'!AO97=""),"",'PASTE SD download Sheet'!AO97)</f>
        <v/>
      </c>
      <c r="AR98" s="226" t="str">
        <f>IF(AND('PASTE SD download Sheet'!AP97=""),"",'PASTE SD download Sheet'!AP97)</f>
        <v/>
      </c>
      <c r="AS98" s="226">
        <f t="shared" si="72"/>
        <v>0</v>
      </c>
      <c r="AT98" s="226" t="str">
        <f>IF(AND('PASTE SD download Sheet'!AR97=""),"",'PASTE SD download Sheet'!AR97)</f>
        <v/>
      </c>
      <c r="AU98" s="226" t="str">
        <f t="shared" si="73"/>
        <v/>
      </c>
      <c r="AV98" s="226">
        <f t="shared" si="74"/>
        <v>0</v>
      </c>
      <c r="AW98" s="224"/>
      <c r="AX98" s="226" t="str">
        <f t="shared" si="75"/>
        <v/>
      </c>
      <c r="AY98" s="226">
        <f t="shared" si="76"/>
        <v>0</v>
      </c>
      <c r="AZ98" s="227" t="str">
        <f>IF(AND('PASTE SD download Sheet'!AX97=""),"",'PASTE SD download Sheet'!AX97)</f>
        <v/>
      </c>
      <c r="BA98" s="227" t="str">
        <f>IF(AND('PASTE SD download Sheet'!AY97=""),"",'PASTE SD download Sheet'!AY97)</f>
        <v/>
      </c>
      <c r="BB98" s="227" t="str">
        <f>IF(AND('PASTE SD download Sheet'!AZ97=""),"",'PASTE SD download Sheet'!AZ97)</f>
        <v/>
      </c>
      <c r="BC98" s="227">
        <f t="shared" si="77"/>
        <v>0</v>
      </c>
      <c r="BD98" s="227" t="str">
        <f>IF(AND('PASTE SD download Sheet'!BB97=""),"",'PASTE SD download Sheet'!BB97)</f>
        <v/>
      </c>
      <c r="BE98" s="227" t="str">
        <f t="shared" si="78"/>
        <v/>
      </c>
      <c r="BF98" s="227">
        <f t="shared" si="79"/>
        <v>0</v>
      </c>
      <c r="BG98" s="224"/>
      <c r="BH98" s="227" t="str">
        <f t="shared" si="80"/>
        <v/>
      </c>
      <c r="BI98" s="227">
        <f t="shared" si="81"/>
        <v>0</v>
      </c>
      <c r="BJ98" s="257"/>
      <c r="BK98" s="257"/>
      <c r="BL98" s="257"/>
      <c r="BM98" s="257"/>
      <c r="BN98" s="228" t="str">
        <f>IF(AND('PASTE SD download Sheet'!BH97=""),"",'PASTE SD download Sheet'!BH97)</f>
        <v/>
      </c>
      <c r="BO98" s="228" t="str">
        <f>IF(AND('PASTE SD download Sheet'!BI97=""),"",'PASTE SD download Sheet'!BI97)</f>
        <v/>
      </c>
      <c r="BP98" s="228" t="str">
        <f>IF(AND('PASTE SD download Sheet'!BJ97=""),"",'PASTE SD download Sheet'!BJ97)</f>
        <v/>
      </c>
      <c r="BQ98" s="228">
        <f t="shared" si="82"/>
        <v>0</v>
      </c>
      <c r="BR98" s="228" t="str">
        <f>IF(AND('PASTE SD download Sheet'!BL97=""),"",'PASTE SD download Sheet'!BL97)</f>
        <v/>
      </c>
      <c r="BS98" s="228" t="str">
        <f t="shared" si="83"/>
        <v/>
      </c>
      <c r="BT98" s="228">
        <f t="shared" si="84"/>
        <v>0</v>
      </c>
      <c r="BU98" s="224"/>
      <c r="BV98" s="228" t="str">
        <f t="shared" si="85"/>
        <v/>
      </c>
      <c r="BW98" s="228">
        <f t="shared" si="86"/>
        <v>0</v>
      </c>
      <c r="BX98" s="5">
        <f t="shared" si="56"/>
        <v>0</v>
      </c>
      <c r="BY98" s="206"/>
      <c r="BZ98" s="206"/>
      <c r="CA98" s="206"/>
      <c r="CB98" s="206"/>
      <c r="CC98" s="206"/>
      <c r="CD98" s="206"/>
      <c r="CE98" s="206"/>
      <c r="CF98" s="206"/>
      <c r="CG98" s="206"/>
      <c r="CH98" s="206"/>
      <c r="CI98" s="206"/>
      <c r="CJ98" s="206"/>
      <c r="CK98" s="206"/>
      <c r="CL98" s="206"/>
      <c r="CM98" s="206"/>
      <c r="CN98" s="206"/>
      <c r="CO98" s="206"/>
      <c r="CP98" s="205"/>
      <c r="CQ98" s="204"/>
    </row>
    <row r="99" spans="1:95" ht="17.25">
      <c r="A99" s="219" t="str">
        <f>IF(AND('PASTE SD download Sheet'!A98=""),"",'PASTE SD download Sheet'!A98)</f>
        <v/>
      </c>
      <c r="B99" s="219" t="str">
        <f>IF(AND('PASTE SD download Sheet'!B98=""),"",'PASTE SD download Sheet'!B98)</f>
        <v/>
      </c>
      <c r="C99" s="219" t="str">
        <f>IF(AND('PASTE SD download Sheet'!C98=""),"",'PASTE SD download Sheet'!C98)</f>
        <v/>
      </c>
      <c r="D99" s="220" t="str">
        <f>IF(AND('PASTE SD download Sheet'!D98=""),"",VALUE('PASTE SD download Sheet'!D98))</f>
        <v/>
      </c>
      <c r="E99" s="219" t="str">
        <f>IF(AND('PASTE SD download Sheet'!E98=""),"",'PASTE SD download Sheet'!E98)</f>
        <v/>
      </c>
      <c r="F99" s="234" t="str">
        <f>IF(AND('PASTE SD download Sheet'!F98=""),"",'PASTE SD download Sheet'!F98)</f>
        <v/>
      </c>
      <c r="G99" s="233" t="str">
        <f>IF(AND('PASTE SD download Sheet'!G98=""),"",UPPER('PASTE SD download Sheet'!G98))</f>
        <v/>
      </c>
      <c r="H99" s="233" t="str">
        <f>IF(AND('PASTE SD download Sheet'!H98=""),"",UPPER('PASTE SD download Sheet'!H98))</f>
        <v/>
      </c>
      <c r="I99" s="233" t="str">
        <f>IF(AND('PASTE SD download Sheet'!I98=""),"",UPPER('PASTE SD download Sheet'!I98))</f>
        <v/>
      </c>
      <c r="J99" s="221" t="str">
        <f>IF(AND('PASTE SD download Sheet'!J98=""),"",'PASTE SD download Sheet'!J98)</f>
        <v/>
      </c>
      <c r="K99" s="221" t="str">
        <f>IF(AND('PASTE SD download Sheet'!K98=""),"",'PASTE SD download Sheet'!K98)</f>
        <v/>
      </c>
      <c r="L99" s="221" t="str">
        <f>IF(AND('PASTE SD download Sheet'!L98=""),"",'PASTE SD download Sheet'!L98)</f>
        <v/>
      </c>
      <c r="M99" s="221">
        <f t="shared" si="57"/>
        <v>0</v>
      </c>
      <c r="N99" s="221" t="str">
        <f>IF(AND('PASTE SD download Sheet'!N98=""),"",'PASTE SD download Sheet'!N98)</f>
        <v/>
      </c>
      <c r="O99" s="221" t="str">
        <f t="shared" si="58"/>
        <v/>
      </c>
      <c r="P99" s="221">
        <f t="shared" si="59"/>
        <v>0</v>
      </c>
      <c r="Q99" s="222"/>
      <c r="R99" s="221" t="str">
        <f t="shared" si="87"/>
        <v/>
      </c>
      <c r="S99" s="221">
        <f t="shared" si="60"/>
        <v>0</v>
      </c>
      <c r="T99" s="223" t="str">
        <f>IF(AND('PASTE SD download Sheet'!T98=""),"",'PASTE SD download Sheet'!T98)</f>
        <v/>
      </c>
      <c r="U99" s="223" t="str">
        <f>IF(AND('PASTE SD download Sheet'!U98=""),"",'PASTE SD download Sheet'!U98)</f>
        <v/>
      </c>
      <c r="V99" s="223" t="str">
        <f>IF(AND('PASTE SD download Sheet'!V98=""),"",'PASTE SD download Sheet'!V98)</f>
        <v/>
      </c>
      <c r="W99" s="223">
        <f t="shared" si="61"/>
        <v>0</v>
      </c>
      <c r="X99" s="223" t="str">
        <f>IF(AND('PASTE SD download Sheet'!X98=""),"",'PASTE SD download Sheet'!X98)</f>
        <v/>
      </c>
      <c r="Y99" s="223" t="str">
        <f t="shared" si="62"/>
        <v/>
      </c>
      <c r="Z99" s="223">
        <f t="shared" si="63"/>
        <v>0</v>
      </c>
      <c r="AA99" s="224"/>
      <c r="AB99" s="223" t="str">
        <f t="shared" si="64"/>
        <v/>
      </c>
      <c r="AC99" s="223">
        <f t="shared" si="65"/>
        <v>0</v>
      </c>
      <c r="AD99" s="237"/>
      <c r="AE99" s="237" t="str">
        <f t="shared" si="66"/>
        <v/>
      </c>
      <c r="AF99" s="225" t="str">
        <f>IF(AND('PASTE SD download Sheet'!AD98=""),"",'PASTE SD download Sheet'!AD98)</f>
        <v/>
      </c>
      <c r="AG99" s="225" t="str">
        <f>IF(AND('PASTE SD download Sheet'!AE98=""),"",'PASTE SD download Sheet'!AE98)</f>
        <v/>
      </c>
      <c r="AH99" s="225" t="str">
        <f>IF(AND('PASTE SD download Sheet'!AF98=""),"",'PASTE SD download Sheet'!AF98)</f>
        <v/>
      </c>
      <c r="AI99" s="225">
        <f t="shared" si="67"/>
        <v>0</v>
      </c>
      <c r="AJ99" s="225" t="str">
        <f>IF(AND('PASTE SD download Sheet'!AH98=""),"",'PASTE SD download Sheet'!AH98)</f>
        <v/>
      </c>
      <c r="AK99" s="225" t="str">
        <f t="shared" si="68"/>
        <v/>
      </c>
      <c r="AL99" s="225">
        <f t="shared" si="69"/>
        <v>0</v>
      </c>
      <c r="AM99" s="224"/>
      <c r="AN99" s="225" t="str">
        <f t="shared" si="70"/>
        <v/>
      </c>
      <c r="AO99" s="225">
        <f t="shared" si="71"/>
        <v>0</v>
      </c>
      <c r="AP99" s="226" t="str">
        <f>IF(AND('PASTE SD download Sheet'!AN98=""),"",'PASTE SD download Sheet'!AN98)</f>
        <v/>
      </c>
      <c r="AQ99" s="226" t="str">
        <f>IF(AND('PASTE SD download Sheet'!AO98=""),"",'PASTE SD download Sheet'!AO98)</f>
        <v/>
      </c>
      <c r="AR99" s="226" t="str">
        <f>IF(AND('PASTE SD download Sheet'!AP98=""),"",'PASTE SD download Sheet'!AP98)</f>
        <v/>
      </c>
      <c r="AS99" s="226">
        <f t="shared" si="72"/>
        <v>0</v>
      </c>
      <c r="AT99" s="226" t="str">
        <f>IF(AND('PASTE SD download Sheet'!AR98=""),"",'PASTE SD download Sheet'!AR98)</f>
        <v/>
      </c>
      <c r="AU99" s="226" t="str">
        <f t="shared" si="73"/>
        <v/>
      </c>
      <c r="AV99" s="226">
        <f t="shared" si="74"/>
        <v>0</v>
      </c>
      <c r="AW99" s="224"/>
      <c r="AX99" s="226" t="str">
        <f t="shared" si="75"/>
        <v/>
      </c>
      <c r="AY99" s="226">
        <f t="shared" si="76"/>
        <v>0</v>
      </c>
      <c r="AZ99" s="227" t="str">
        <f>IF(AND('PASTE SD download Sheet'!AX98=""),"",'PASTE SD download Sheet'!AX98)</f>
        <v/>
      </c>
      <c r="BA99" s="227" t="str">
        <f>IF(AND('PASTE SD download Sheet'!AY98=""),"",'PASTE SD download Sheet'!AY98)</f>
        <v/>
      </c>
      <c r="BB99" s="227" t="str">
        <f>IF(AND('PASTE SD download Sheet'!AZ98=""),"",'PASTE SD download Sheet'!AZ98)</f>
        <v/>
      </c>
      <c r="BC99" s="227">
        <f t="shared" si="77"/>
        <v>0</v>
      </c>
      <c r="BD99" s="227" t="str">
        <f>IF(AND('PASTE SD download Sheet'!BB98=""),"",'PASTE SD download Sheet'!BB98)</f>
        <v/>
      </c>
      <c r="BE99" s="227" t="str">
        <f t="shared" si="78"/>
        <v/>
      </c>
      <c r="BF99" s="227">
        <f t="shared" si="79"/>
        <v>0</v>
      </c>
      <c r="BG99" s="224"/>
      <c r="BH99" s="227" t="str">
        <f t="shared" si="80"/>
        <v/>
      </c>
      <c r="BI99" s="227">
        <f t="shared" si="81"/>
        <v>0</v>
      </c>
      <c r="BJ99" s="257"/>
      <c r="BK99" s="257"/>
      <c r="BL99" s="257"/>
      <c r="BM99" s="257"/>
      <c r="BN99" s="228" t="str">
        <f>IF(AND('PASTE SD download Sheet'!BH98=""),"",'PASTE SD download Sheet'!BH98)</f>
        <v/>
      </c>
      <c r="BO99" s="228" t="str">
        <f>IF(AND('PASTE SD download Sheet'!BI98=""),"",'PASTE SD download Sheet'!BI98)</f>
        <v/>
      </c>
      <c r="BP99" s="228" t="str">
        <f>IF(AND('PASTE SD download Sheet'!BJ98=""),"",'PASTE SD download Sheet'!BJ98)</f>
        <v/>
      </c>
      <c r="BQ99" s="228">
        <f t="shared" si="82"/>
        <v>0</v>
      </c>
      <c r="BR99" s="228" t="str">
        <f>IF(AND('PASTE SD download Sheet'!BL98=""),"",'PASTE SD download Sheet'!BL98)</f>
        <v/>
      </c>
      <c r="BS99" s="228" t="str">
        <f t="shared" si="83"/>
        <v/>
      </c>
      <c r="BT99" s="228">
        <f t="shared" si="84"/>
        <v>0</v>
      </c>
      <c r="BU99" s="224"/>
      <c r="BV99" s="228" t="str">
        <f t="shared" si="85"/>
        <v/>
      </c>
      <c r="BW99" s="228">
        <f t="shared" si="86"/>
        <v>0</v>
      </c>
      <c r="BX99" s="5">
        <f t="shared" si="56"/>
        <v>0</v>
      </c>
      <c r="BY99" s="206"/>
      <c r="BZ99" s="206"/>
      <c r="CA99" s="206"/>
      <c r="CB99" s="206"/>
      <c r="CC99" s="206"/>
      <c r="CD99" s="206"/>
      <c r="CE99" s="206"/>
      <c r="CF99" s="206"/>
      <c r="CG99" s="206"/>
      <c r="CH99" s="206"/>
      <c r="CI99" s="206"/>
      <c r="CJ99" s="206"/>
      <c r="CK99" s="206"/>
      <c r="CL99" s="206"/>
      <c r="CM99" s="206"/>
      <c r="CN99" s="206"/>
      <c r="CO99" s="206"/>
      <c r="CP99" s="205"/>
      <c r="CQ99" s="204"/>
    </row>
    <row r="100" spans="1:95" ht="17.25">
      <c r="A100" s="219" t="str">
        <f>IF(AND('PASTE SD download Sheet'!A99=""),"",'PASTE SD download Sheet'!A99)</f>
        <v/>
      </c>
      <c r="B100" s="219" t="str">
        <f>IF(AND('PASTE SD download Sheet'!B99=""),"",'PASTE SD download Sheet'!B99)</f>
        <v/>
      </c>
      <c r="C100" s="219" t="str">
        <f>IF(AND('PASTE SD download Sheet'!C99=""),"",'PASTE SD download Sheet'!C99)</f>
        <v/>
      </c>
      <c r="D100" s="220" t="str">
        <f>IF(AND('PASTE SD download Sheet'!D99=""),"",VALUE('PASTE SD download Sheet'!D99))</f>
        <v/>
      </c>
      <c r="E100" s="219" t="str">
        <f>IF(AND('PASTE SD download Sheet'!E99=""),"",'PASTE SD download Sheet'!E99)</f>
        <v/>
      </c>
      <c r="F100" s="234" t="str">
        <f>IF(AND('PASTE SD download Sheet'!F99=""),"",'PASTE SD download Sheet'!F99)</f>
        <v/>
      </c>
      <c r="G100" s="233" t="str">
        <f>IF(AND('PASTE SD download Sheet'!G99=""),"",UPPER('PASTE SD download Sheet'!G99))</f>
        <v/>
      </c>
      <c r="H100" s="233" t="str">
        <f>IF(AND('PASTE SD download Sheet'!H99=""),"",UPPER('PASTE SD download Sheet'!H99))</f>
        <v/>
      </c>
      <c r="I100" s="233" t="str">
        <f>IF(AND('PASTE SD download Sheet'!I99=""),"",UPPER('PASTE SD download Sheet'!I99))</f>
        <v/>
      </c>
      <c r="J100" s="221" t="str">
        <f>IF(AND('PASTE SD download Sheet'!J99=""),"",'PASTE SD download Sheet'!J99)</f>
        <v/>
      </c>
      <c r="K100" s="221" t="str">
        <f>IF(AND('PASTE SD download Sheet'!K99=""),"",'PASTE SD download Sheet'!K99)</f>
        <v/>
      </c>
      <c r="L100" s="221" t="str">
        <f>IF(AND('PASTE SD download Sheet'!L99=""),"",'PASTE SD download Sheet'!L99)</f>
        <v/>
      </c>
      <c r="M100" s="221">
        <f t="shared" si="57"/>
        <v>0</v>
      </c>
      <c r="N100" s="221" t="str">
        <f>IF(AND('PASTE SD download Sheet'!N99=""),"",'PASTE SD download Sheet'!N99)</f>
        <v/>
      </c>
      <c r="O100" s="221" t="str">
        <f t="shared" si="58"/>
        <v/>
      </c>
      <c r="P100" s="221">
        <f t="shared" si="59"/>
        <v>0</v>
      </c>
      <c r="Q100" s="222"/>
      <c r="R100" s="221" t="str">
        <f t="shared" si="87"/>
        <v/>
      </c>
      <c r="S100" s="221">
        <f t="shared" si="60"/>
        <v>0</v>
      </c>
      <c r="T100" s="223" t="str">
        <f>IF(AND('PASTE SD download Sheet'!T99=""),"",'PASTE SD download Sheet'!T99)</f>
        <v/>
      </c>
      <c r="U100" s="223" t="str">
        <f>IF(AND('PASTE SD download Sheet'!U99=""),"",'PASTE SD download Sheet'!U99)</f>
        <v/>
      </c>
      <c r="V100" s="223" t="str">
        <f>IF(AND('PASTE SD download Sheet'!V99=""),"",'PASTE SD download Sheet'!V99)</f>
        <v/>
      </c>
      <c r="W100" s="223">
        <f t="shared" si="61"/>
        <v>0</v>
      </c>
      <c r="X100" s="223" t="str">
        <f>IF(AND('PASTE SD download Sheet'!X99=""),"",'PASTE SD download Sheet'!X99)</f>
        <v/>
      </c>
      <c r="Y100" s="223" t="str">
        <f t="shared" si="62"/>
        <v/>
      </c>
      <c r="Z100" s="223">
        <f t="shared" si="63"/>
        <v>0</v>
      </c>
      <c r="AA100" s="224"/>
      <c r="AB100" s="223" t="str">
        <f t="shared" si="64"/>
        <v/>
      </c>
      <c r="AC100" s="223">
        <f t="shared" si="65"/>
        <v>0</v>
      </c>
      <c r="AD100" s="237"/>
      <c r="AE100" s="237" t="str">
        <f t="shared" si="66"/>
        <v/>
      </c>
      <c r="AF100" s="225" t="str">
        <f>IF(AND('PASTE SD download Sheet'!AD99=""),"",'PASTE SD download Sheet'!AD99)</f>
        <v/>
      </c>
      <c r="AG100" s="225" t="str">
        <f>IF(AND('PASTE SD download Sheet'!AE99=""),"",'PASTE SD download Sheet'!AE99)</f>
        <v/>
      </c>
      <c r="AH100" s="225" t="str">
        <f>IF(AND('PASTE SD download Sheet'!AF99=""),"",'PASTE SD download Sheet'!AF99)</f>
        <v/>
      </c>
      <c r="AI100" s="225">
        <f t="shared" si="67"/>
        <v>0</v>
      </c>
      <c r="AJ100" s="225" t="str">
        <f>IF(AND('PASTE SD download Sheet'!AH99=""),"",'PASTE SD download Sheet'!AH99)</f>
        <v/>
      </c>
      <c r="AK100" s="225" t="str">
        <f t="shared" si="68"/>
        <v/>
      </c>
      <c r="AL100" s="225">
        <f t="shared" si="69"/>
        <v>0</v>
      </c>
      <c r="AM100" s="224"/>
      <c r="AN100" s="225" t="str">
        <f t="shared" si="70"/>
        <v/>
      </c>
      <c r="AO100" s="225">
        <f t="shared" si="71"/>
        <v>0</v>
      </c>
      <c r="AP100" s="226" t="str">
        <f>IF(AND('PASTE SD download Sheet'!AN99=""),"",'PASTE SD download Sheet'!AN99)</f>
        <v/>
      </c>
      <c r="AQ100" s="226" t="str">
        <f>IF(AND('PASTE SD download Sheet'!AO99=""),"",'PASTE SD download Sheet'!AO99)</f>
        <v/>
      </c>
      <c r="AR100" s="226" t="str">
        <f>IF(AND('PASTE SD download Sheet'!AP99=""),"",'PASTE SD download Sheet'!AP99)</f>
        <v/>
      </c>
      <c r="AS100" s="226">
        <f t="shared" si="72"/>
        <v>0</v>
      </c>
      <c r="AT100" s="226" t="str">
        <f>IF(AND('PASTE SD download Sheet'!AR99=""),"",'PASTE SD download Sheet'!AR99)</f>
        <v/>
      </c>
      <c r="AU100" s="226" t="str">
        <f t="shared" si="73"/>
        <v/>
      </c>
      <c r="AV100" s="226">
        <f t="shared" si="74"/>
        <v>0</v>
      </c>
      <c r="AW100" s="224"/>
      <c r="AX100" s="226" t="str">
        <f t="shared" si="75"/>
        <v/>
      </c>
      <c r="AY100" s="226">
        <f t="shared" si="76"/>
        <v>0</v>
      </c>
      <c r="AZ100" s="227" t="str">
        <f>IF(AND('PASTE SD download Sheet'!AX99=""),"",'PASTE SD download Sheet'!AX99)</f>
        <v/>
      </c>
      <c r="BA100" s="227" t="str">
        <f>IF(AND('PASTE SD download Sheet'!AY99=""),"",'PASTE SD download Sheet'!AY99)</f>
        <v/>
      </c>
      <c r="BB100" s="227" t="str">
        <f>IF(AND('PASTE SD download Sheet'!AZ99=""),"",'PASTE SD download Sheet'!AZ99)</f>
        <v/>
      </c>
      <c r="BC100" s="227">
        <f t="shared" si="77"/>
        <v>0</v>
      </c>
      <c r="BD100" s="227" t="str">
        <f>IF(AND('PASTE SD download Sheet'!BB99=""),"",'PASTE SD download Sheet'!BB99)</f>
        <v/>
      </c>
      <c r="BE100" s="227" t="str">
        <f t="shared" si="78"/>
        <v/>
      </c>
      <c r="BF100" s="227">
        <f t="shared" si="79"/>
        <v>0</v>
      </c>
      <c r="BG100" s="224"/>
      <c r="BH100" s="227" t="str">
        <f t="shared" si="80"/>
        <v/>
      </c>
      <c r="BI100" s="227">
        <f t="shared" si="81"/>
        <v>0</v>
      </c>
      <c r="BJ100" s="257"/>
      <c r="BK100" s="257"/>
      <c r="BL100" s="257"/>
      <c r="BM100" s="257"/>
      <c r="BN100" s="228" t="str">
        <f>IF(AND('PASTE SD download Sheet'!BH99=""),"",'PASTE SD download Sheet'!BH99)</f>
        <v/>
      </c>
      <c r="BO100" s="228" t="str">
        <f>IF(AND('PASTE SD download Sheet'!BI99=""),"",'PASTE SD download Sheet'!BI99)</f>
        <v/>
      </c>
      <c r="BP100" s="228" t="str">
        <f>IF(AND('PASTE SD download Sheet'!BJ99=""),"",'PASTE SD download Sheet'!BJ99)</f>
        <v/>
      </c>
      <c r="BQ100" s="228">
        <f t="shared" si="82"/>
        <v>0</v>
      </c>
      <c r="BR100" s="228" t="str">
        <f>IF(AND('PASTE SD download Sheet'!BL99=""),"",'PASTE SD download Sheet'!BL99)</f>
        <v/>
      </c>
      <c r="BS100" s="228" t="str">
        <f t="shared" si="83"/>
        <v/>
      </c>
      <c r="BT100" s="228">
        <f t="shared" si="84"/>
        <v>0</v>
      </c>
      <c r="BU100" s="224"/>
      <c r="BV100" s="228" t="str">
        <f t="shared" si="85"/>
        <v/>
      </c>
      <c r="BW100" s="228">
        <f t="shared" si="86"/>
        <v>0</v>
      </c>
      <c r="BX100" s="5">
        <f t="shared" si="56"/>
        <v>0</v>
      </c>
      <c r="BY100" s="206"/>
      <c r="BZ100" s="206"/>
      <c r="CA100" s="206"/>
      <c r="CB100" s="206"/>
      <c r="CC100" s="206"/>
      <c r="CD100" s="206"/>
      <c r="CE100" s="206"/>
      <c r="CF100" s="206"/>
      <c r="CG100" s="206"/>
      <c r="CH100" s="206"/>
      <c r="CI100" s="206"/>
      <c r="CJ100" s="206"/>
      <c r="CK100" s="206"/>
      <c r="CL100" s="206"/>
      <c r="CM100" s="206"/>
      <c r="CN100" s="206"/>
      <c r="CO100" s="206"/>
      <c r="CP100" s="205"/>
      <c r="CQ100" s="204"/>
    </row>
    <row r="101" spans="1:95" ht="17.25">
      <c r="A101" s="219" t="str">
        <f>IF(AND('PASTE SD download Sheet'!A100=""),"",'PASTE SD download Sheet'!A100)</f>
        <v/>
      </c>
      <c r="B101" s="219" t="str">
        <f>IF(AND('PASTE SD download Sheet'!B100=""),"",'PASTE SD download Sheet'!B100)</f>
        <v/>
      </c>
      <c r="C101" s="219" t="str">
        <f>IF(AND('PASTE SD download Sheet'!C100=""),"",'PASTE SD download Sheet'!C100)</f>
        <v/>
      </c>
      <c r="D101" s="220" t="str">
        <f>IF(AND('PASTE SD download Sheet'!D100=""),"",VALUE('PASTE SD download Sheet'!D100))</f>
        <v/>
      </c>
      <c r="E101" s="219" t="str">
        <f>IF(AND('PASTE SD download Sheet'!E100=""),"",'PASTE SD download Sheet'!E100)</f>
        <v/>
      </c>
      <c r="F101" s="234" t="str">
        <f>IF(AND('PASTE SD download Sheet'!F100=""),"",'PASTE SD download Sheet'!F100)</f>
        <v/>
      </c>
      <c r="G101" s="233" t="str">
        <f>IF(AND('PASTE SD download Sheet'!G100=""),"",UPPER('PASTE SD download Sheet'!G100))</f>
        <v/>
      </c>
      <c r="H101" s="233" t="str">
        <f>IF(AND('PASTE SD download Sheet'!H100=""),"",UPPER('PASTE SD download Sheet'!H100))</f>
        <v/>
      </c>
      <c r="I101" s="233" t="str">
        <f>IF(AND('PASTE SD download Sheet'!I100=""),"",UPPER('PASTE SD download Sheet'!I100))</f>
        <v/>
      </c>
      <c r="J101" s="221" t="str">
        <f>IF(AND('PASTE SD download Sheet'!J100=""),"",'PASTE SD download Sheet'!J100)</f>
        <v/>
      </c>
      <c r="K101" s="221" t="str">
        <f>IF(AND('PASTE SD download Sheet'!K100=""),"",'PASTE SD download Sheet'!K100)</f>
        <v/>
      </c>
      <c r="L101" s="221" t="str">
        <f>IF(AND('PASTE SD download Sheet'!L100=""),"",'PASTE SD download Sheet'!L100)</f>
        <v/>
      </c>
      <c r="M101" s="221">
        <f t="shared" si="57"/>
        <v>0</v>
      </c>
      <c r="N101" s="221" t="str">
        <f>IF(AND('PASTE SD download Sheet'!N100=""),"",'PASTE SD download Sheet'!N100)</f>
        <v/>
      </c>
      <c r="O101" s="221" t="str">
        <f t="shared" si="58"/>
        <v/>
      </c>
      <c r="P101" s="221">
        <f t="shared" si="59"/>
        <v>0</v>
      </c>
      <c r="Q101" s="222"/>
      <c r="R101" s="221" t="str">
        <f t="shared" si="87"/>
        <v/>
      </c>
      <c r="S101" s="221">
        <f t="shared" si="60"/>
        <v>0</v>
      </c>
      <c r="T101" s="223" t="str">
        <f>IF(AND('PASTE SD download Sheet'!T100=""),"",'PASTE SD download Sheet'!T100)</f>
        <v/>
      </c>
      <c r="U101" s="223" t="str">
        <f>IF(AND('PASTE SD download Sheet'!U100=""),"",'PASTE SD download Sheet'!U100)</f>
        <v/>
      </c>
      <c r="V101" s="223" t="str">
        <f>IF(AND('PASTE SD download Sheet'!V100=""),"",'PASTE SD download Sheet'!V100)</f>
        <v/>
      </c>
      <c r="W101" s="223">
        <f t="shared" si="61"/>
        <v>0</v>
      </c>
      <c r="X101" s="223" t="str">
        <f>IF(AND('PASTE SD download Sheet'!X100=""),"",'PASTE SD download Sheet'!X100)</f>
        <v/>
      </c>
      <c r="Y101" s="223" t="str">
        <f t="shared" si="62"/>
        <v/>
      </c>
      <c r="Z101" s="223">
        <f t="shared" si="63"/>
        <v>0</v>
      </c>
      <c r="AA101" s="224"/>
      <c r="AB101" s="223" t="str">
        <f t="shared" si="64"/>
        <v/>
      </c>
      <c r="AC101" s="223">
        <f t="shared" si="65"/>
        <v>0</v>
      </c>
      <c r="AD101" s="237"/>
      <c r="AE101" s="237" t="str">
        <f t="shared" si="66"/>
        <v/>
      </c>
      <c r="AF101" s="225" t="str">
        <f>IF(AND('PASTE SD download Sheet'!AD100=""),"",'PASTE SD download Sheet'!AD100)</f>
        <v/>
      </c>
      <c r="AG101" s="225" t="str">
        <f>IF(AND('PASTE SD download Sheet'!AE100=""),"",'PASTE SD download Sheet'!AE100)</f>
        <v/>
      </c>
      <c r="AH101" s="225" t="str">
        <f>IF(AND('PASTE SD download Sheet'!AF100=""),"",'PASTE SD download Sheet'!AF100)</f>
        <v/>
      </c>
      <c r="AI101" s="225">
        <f t="shared" si="67"/>
        <v>0</v>
      </c>
      <c r="AJ101" s="225" t="str">
        <f>IF(AND('PASTE SD download Sheet'!AH100=""),"",'PASTE SD download Sheet'!AH100)</f>
        <v/>
      </c>
      <c r="AK101" s="225" t="str">
        <f t="shared" si="68"/>
        <v/>
      </c>
      <c r="AL101" s="225">
        <f t="shared" si="69"/>
        <v>0</v>
      </c>
      <c r="AM101" s="224"/>
      <c r="AN101" s="225" t="str">
        <f t="shared" si="70"/>
        <v/>
      </c>
      <c r="AO101" s="225">
        <f t="shared" si="71"/>
        <v>0</v>
      </c>
      <c r="AP101" s="226" t="str">
        <f>IF(AND('PASTE SD download Sheet'!AN100=""),"",'PASTE SD download Sheet'!AN100)</f>
        <v/>
      </c>
      <c r="AQ101" s="226" t="str">
        <f>IF(AND('PASTE SD download Sheet'!AO100=""),"",'PASTE SD download Sheet'!AO100)</f>
        <v/>
      </c>
      <c r="AR101" s="226" t="str">
        <f>IF(AND('PASTE SD download Sheet'!AP100=""),"",'PASTE SD download Sheet'!AP100)</f>
        <v/>
      </c>
      <c r="AS101" s="226">
        <f t="shared" si="72"/>
        <v>0</v>
      </c>
      <c r="AT101" s="226" t="str">
        <f>IF(AND('PASTE SD download Sheet'!AR100=""),"",'PASTE SD download Sheet'!AR100)</f>
        <v/>
      </c>
      <c r="AU101" s="226" t="str">
        <f t="shared" si="73"/>
        <v/>
      </c>
      <c r="AV101" s="226">
        <f t="shared" si="74"/>
        <v>0</v>
      </c>
      <c r="AW101" s="224"/>
      <c r="AX101" s="226" t="str">
        <f t="shared" si="75"/>
        <v/>
      </c>
      <c r="AY101" s="226">
        <f t="shared" si="76"/>
        <v>0</v>
      </c>
      <c r="AZ101" s="227" t="str">
        <f>IF(AND('PASTE SD download Sheet'!AX100=""),"",'PASTE SD download Sheet'!AX100)</f>
        <v/>
      </c>
      <c r="BA101" s="227" t="str">
        <f>IF(AND('PASTE SD download Sheet'!AY100=""),"",'PASTE SD download Sheet'!AY100)</f>
        <v/>
      </c>
      <c r="BB101" s="227" t="str">
        <f>IF(AND('PASTE SD download Sheet'!AZ100=""),"",'PASTE SD download Sheet'!AZ100)</f>
        <v/>
      </c>
      <c r="BC101" s="227">
        <f t="shared" si="77"/>
        <v>0</v>
      </c>
      <c r="BD101" s="227" t="str">
        <f>IF(AND('PASTE SD download Sheet'!BB100=""),"",'PASTE SD download Sheet'!BB100)</f>
        <v/>
      </c>
      <c r="BE101" s="227" t="str">
        <f t="shared" si="78"/>
        <v/>
      </c>
      <c r="BF101" s="227">
        <f t="shared" si="79"/>
        <v>0</v>
      </c>
      <c r="BG101" s="224"/>
      <c r="BH101" s="227" t="str">
        <f t="shared" si="80"/>
        <v/>
      </c>
      <c r="BI101" s="227">
        <f t="shared" si="81"/>
        <v>0</v>
      </c>
      <c r="BJ101" s="257"/>
      <c r="BK101" s="257"/>
      <c r="BL101" s="257"/>
      <c r="BM101" s="257"/>
      <c r="BN101" s="228" t="str">
        <f>IF(AND('PASTE SD download Sheet'!BH100=""),"",'PASTE SD download Sheet'!BH100)</f>
        <v/>
      </c>
      <c r="BO101" s="228" t="str">
        <f>IF(AND('PASTE SD download Sheet'!BI100=""),"",'PASTE SD download Sheet'!BI100)</f>
        <v/>
      </c>
      <c r="BP101" s="228" t="str">
        <f>IF(AND('PASTE SD download Sheet'!BJ100=""),"",'PASTE SD download Sheet'!BJ100)</f>
        <v/>
      </c>
      <c r="BQ101" s="228">
        <f t="shared" si="82"/>
        <v>0</v>
      </c>
      <c r="BR101" s="228" t="str">
        <f>IF(AND('PASTE SD download Sheet'!BL100=""),"",'PASTE SD download Sheet'!BL100)</f>
        <v/>
      </c>
      <c r="BS101" s="228" t="str">
        <f t="shared" si="83"/>
        <v/>
      </c>
      <c r="BT101" s="228">
        <f t="shared" si="84"/>
        <v>0</v>
      </c>
      <c r="BU101" s="224"/>
      <c r="BV101" s="228" t="str">
        <f t="shared" si="85"/>
        <v/>
      </c>
      <c r="BW101" s="228">
        <f t="shared" si="86"/>
        <v>0</v>
      </c>
      <c r="BX101" s="5">
        <f t="shared" si="56"/>
        <v>0</v>
      </c>
      <c r="BY101" s="206"/>
      <c r="BZ101" s="206"/>
      <c r="CA101" s="206"/>
      <c r="CB101" s="206"/>
      <c r="CC101" s="206"/>
      <c r="CD101" s="206"/>
      <c r="CE101" s="206"/>
      <c r="CF101" s="206"/>
      <c r="CG101" s="206"/>
      <c r="CH101" s="206"/>
      <c r="CI101" s="206"/>
      <c r="CJ101" s="206"/>
      <c r="CK101" s="206"/>
      <c r="CL101" s="206"/>
      <c r="CM101" s="206"/>
      <c r="CN101" s="206"/>
      <c r="CO101" s="206"/>
      <c r="CP101" s="205"/>
      <c r="CQ101" s="204"/>
    </row>
    <row r="102" spans="1:95" ht="17.25">
      <c r="A102" s="219" t="str">
        <f>IF(AND('PASTE SD download Sheet'!A101=""),"",'PASTE SD download Sheet'!A101)</f>
        <v/>
      </c>
      <c r="B102" s="219" t="str">
        <f>IF(AND('PASTE SD download Sheet'!B101=""),"",'PASTE SD download Sheet'!B101)</f>
        <v/>
      </c>
      <c r="C102" s="219" t="str">
        <f>IF(AND('PASTE SD download Sheet'!C101=""),"",'PASTE SD download Sheet'!C101)</f>
        <v/>
      </c>
      <c r="D102" s="220" t="str">
        <f>IF(AND('PASTE SD download Sheet'!D101=""),"",VALUE('PASTE SD download Sheet'!D101))</f>
        <v/>
      </c>
      <c r="E102" s="219" t="str">
        <f>IF(AND('PASTE SD download Sheet'!E101=""),"",'PASTE SD download Sheet'!E101)</f>
        <v/>
      </c>
      <c r="F102" s="234" t="str">
        <f>IF(AND('PASTE SD download Sheet'!F101=""),"",'PASTE SD download Sheet'!F101)</f>
        <v/>
      </c>
      <c r="G102" s="233" t="str">
        <f>IF(AND('PASTE SD download Sheet'!G101=""),"",UPPER('PASTE SD download Sheet'!G101))</f>
        <v/>
      </c>
      <c r="H102" s="233" t="str">
        <f>IF(AND('PASTE SD download Sheet'!H101=""),"",UPPER('PASTE SD download Sheet'!H101))</f>
        <v/>
      </c>
      <c r="I102" s="233" t="str">
        <f>IF(AND('PASTE SD download Sheet'!I101=""),"",UPPER('PASTE SD download Sheet'!I101))</f>
        <v/>
      </c>
      <c r="J102" s="221" t="str">
        <f>IF(AND('PASTE SD download Sheet'!J101=""),"",'PASTE SD download Sheet'!J101)</f>
        <v/>
      </c>
      <c r="K102" s="221" t="str">
        <f>IF(AND('PASTE SD download Sheet'!K101=""),"",'PASTE SD download Sheet'!K101)</f>
        <v/>
      </c>
      <c r="L102" s="221" t="str">
        <f>IF(AND('PASTE SD download Sheet'!L101=""),"",'PASTE SD download Sheet'!L101)</f>
        <v/>
      </c>
      <c r="M102" s="221">
        <f t="shared" si="57"/>
        <v>0</v>
      </c>
      <c r="N102" s="221" t="str">
        <f>IF(AND('PASTE SD download Sheet'!N101=""),"",'PASTE SD download Sheet'!N101)</f>
        <v/>
      </c>
      <c r="O102" s="221" t="str">
        <f t="shared" si="58"/>
        <v/>
      </c>
      <c r="P102" s="221">
        <f t="shared" si="59"/>
        <v>0</v>
      </c>
      <c r="Q102" s="222"/>
      <c r="R102" s="221" t="str">
        <f t="shared" si="87"/>
        <v/>
      </c>
      <c r="S102" s="221">
        <f t="shared" si="60"/>
        <v>0</v>
      </c>
      <c r="T102" s="223" t="str">
        <f>IF(AND('PASTE SD download Sheet'!T101=""),"",'PASTE SD download Sheet'!T101)</f>
        <v/>
      </c>
      <c r="U102" s="223" t="str">
        <f>IF(AND('PASTE SD download Sheet'!U101=""),"",'PASTE SD download Sheet'!U101)</f>
        <v/>
      </c>
      <c r="V102" s="223" t="str">
        <f>IF(AND('PASTE SD download Sheet'!V101=""),"",'PASTE SD download Sheet'!V101)</f>
        <v/>
      </c>
      <c r="W102" s="223">
        <f t="shared" si="61"/>
        <v>0</v>
      </c>
      <c r="X102" s="223" t="str">
        <f>IF(AND('PASTE SD download Sheet'!X101=""),"",'PASTE SD download Sheet'!X101)</f>
        <v/>
      </c>
      <c r="Y102" s="223" t="str">
        <f t="shared" si="62"/>
        <v/>
      </c>
      <c r="Z102" s="223">
        <f t="shared" si="63"/>
        <v>0</v>
      </c>
      <c r="AA102" s="224"/>
      <c r="AB102" s="223" t="str">
        <f t="shared" si="64"/>
        <v/>
      </c>
      <c r="AC102" s="223">
        <f t="shared" si="65"/>
        <v>0</v>
      </c>
      <c r="AD102" s="237"/>
      <c r="AE102" s="237" t="str">
        <f t="shared" si="66"/>
        <v/>
      </c>
      <c r="AF102" s="225" t="str">
        <f>IF(AND('PASTE SD download Sheet'!AD101=""),"",'PASTE SD download Sheet'!AD101)</f>
        <v/>
      </c>
      <c r="AG102" s="225" t="str">
        <f>IF(AND('PASTE SD download Sheet'!AE101=""),"",'PASTE SD download Sheet'!AE101)</f>
        <v/>
      </c>
      <c r="AH102" s="225" t="str">
        <f>IF(AND('PASTE SD download Sheet'!AF101=""),"",'PASTE SD download Sheet'!AF101)</f>
        <v/>
      </c>
      <c r="AI102" s="225">
        <f t="shared" si="67"/>
        <v>0</v>
      </c>
      <c r="AJ102" s="225" t="str">
        <f>IF(AND('PASTE SD download Sheet'!AH101=""),"",'PASTE SD download Sheet'!AH101)</f>
        <v/>
      </c>
      <c r="AK102" s="225" t="str">
        <f t="shared" si="68"/>
        <v/>
      </c>
      <c r="AL102" s="225">
        <f t="shared" si="69"/>
        <v>0</v>
      </c>
      <c r="AM102" s="224"/>
      <c r="AN102" s="225" t="str">
        <f t="shared" si="70"/>
        <v/>
      </c>
      <c r="AO102" s="225">
        <f t="shared" si="71"/>
        <v>0</v>
      </c>
      <c r="AP102" s="226" t="str">
        <f>IF(AND('PASTE SD download Sheet'!AN101=""),"",'PASTE SD download Sheet'!AN101)</f>
        <v/>
      </c>
      <c r="AQ102" s="226" t="str">
        <f>IF(AND('PASTE SD download Sheet'!AO101=""),"",'PASTE SD download Sheet'!AO101)</f>
        <v/>
      </c>
      <c r="AR102" s="226" t="str">
        <f>IF(AND('PASTE SD download Sheet'!AP101=""),"",'PASTE SD download Sheet'!AP101)</f>
        <v/>
      </c>
      <c r="AS102" s="226">
        <f t="shared" si="72"/>
        <v>0</v>
      </c>
      <c r="AT102" s="226" t="str">
        <f>IF(AND('PASTE SD download Sheet'!AR101=""),"",'PASTE SD download Sheet'!AR101)</f>
        <v/>
      </c>
      <c r="AU102" s="226" t="str">
        <f t="shared" si="73"/>
        <v/>
      </c>
      <c r="AV102" s="226">
        <f t="shared" si="74"/>
        <v>0</v>
      </c>
      <c r="AW102" s="224"/>
      <c r="AX102" s="226" t="str">
        <f t="shared" si="75"/>
        <v/>
      </c>
      <c r="AY102" s="226">
        <f t="shared" si="76"/>
        <v>0</v>
      </c>
      <c r="AZ102" s="227" t="str">
        <f>IF(AND('PASTE SD download Sheet'!AX101=""),"",'PASTE SD download Sheet'!AX101)</f>
        <v/>
      </c>
      <c r="BA102" s="227" t="str">
        <f>IF(AND('PASTE SD download Sheet'!AY101=""),"",'PASTE SD download Sheet'!AY101)</f>
        <v/>
      </c>
      <c r="BB102" s="227" t="str">
        <f>IF(AND('PASTE SD download Sheet'!AZ101=""),"",'PASTE SD download Sheet'!AZ101)</f>
        <v/>
      </c>
      <c r="BC102" s="227">
        <f t="shared" si="77"/>
        <v>0</v>
      </c>
      <c r="BD102" s="227" t="str">
        <f>IF(AND('PASTE SD download Sheet'!BB101=""),"",'PASTE SD download Sheet'!BB101)</f>
        <v/>
      </c>
      <c r="BE102" s="227" t="str">
        <f t="shared" si="78"/>
        <v/>
      </c>
      <c r="BF102" s="227">
        <f t="shared" si="79"/>
        <v>0</v>
      </c>
      <c r="BG102" s="224"/>
      <c r="BH102" s="227" t="str">
        <f t="shared" si="80"/>
        <v/>
      </c>
      <c r="BI102" s="227">
        <f t="shared" si="81"/>
        <v>0</v>
      </c>
      <c r="BJ102" s="257"/>
      <c r="BK102" s="257"/>
      <c r="BL102" s="257"/>
      <c r="BM102" s="257"/>
      <c r="BN102" s="228" t="str">
        <f>IF(AND('PASTE SD download Sheet'!BH101=""),"",'PASTE SD download Sheet'!BH101)</f>
        <v/>
      </c>
      <c r="BO102" s="228" t="str">
        <f>IF(AND('PASTE SD download Sheet'!BI101=""),"",'PASTE SD download Sheet'!BI101)</f>
        <v/>
      </c>
      <c r="BP102" s="228" t="str">
        <f>IF(AND('PASTE SD download Sheet'!BJ101=""),"",'PASTE SD download Sheet'!BJ101)</f>
        <v/>
      </c>
      <c r="BQ102" s="228">
        <f t="shared" si="82"/>
        <v>0</v>
      </c>
      <c r="BR102" s="228" t="str">
        <f>IF(AND('PASTE SD download Sheet'!BL101=""),"",'PASTE SD download Sheet'!BL101)</f>
        <v/>
      </c>
      <c r="BS102" s="228" t="str">
        <f t="shared" si="83"/>
        <v/>
      </c>
      <c r="BT102" s="228">
        <f t="shared" si="84"/>
        <v>0</v>
      </c>
      <c r="BU102" s="224"/>
      <c r="BV102" s="228" t="str">
        <f t="shared" si="85"/>
        <v/>
      </c>
      <c r="BW102" s="228">
        <f t="shared" si="86"/>
        <v>0</v>
      </c>
      <c r="BX102" s="5">
        <f t="shared" si="56"/>
        <v>0</v>
      </c>
      <c r="BY102" s="206"/>
      <c r="BZ102" s="206"/>
      <c r="CA102" s="206"/>
      <c r="CB102" s="206"/>
      <c r="CC102" s="206"/>
      <c r="CD102" s="206"/>
      <c r="CE102" s="206"/>
      <c r="CF102" s="206"/>
      <c r="CG102" s="206"/>
      <c r="CH102" s="206"/>
      <c r="CI102" s="206"/>
      <c r="CJ102" s="206"/>
      <c r="CK102" s="206"/>
      <c r="CL102" s="206"/>
      <c r="CM102" s="206"/>
      <c r="CN102" s="206"/>
      <c r="CO102" s="206"/>
      <c r="CP102" s="205"/>
      <c r="CQ102" s="204"/>
    </row>
    <row r="103" spans="1:95" ht="17.25">
      <c r="A103" s="219" t="str">
        <f>IF(AND('PASTE SD download Sheet'!A102=""),"",'PASTE SD download Sheet'!A102)</f>
        <v/>
      </c>
      <c r="B103" s="219" t="str">
        <f>IF(AND('PASTE SD download Sheet'!B102=""),"",'PASTE SD download Sheet'!B102)</f>
        <v/>
      </c>
      <c r="C103" s="219" t="str">
        <f>IF(AND('PASTE SD download Sheet'!C102=""),"",'PASTE SD download Sheet'!C102)</f>
        <v/>
      </c>
      <c r="D103" s="220" t="str">
        <f>IF(AND('PASTE SD download Sheet'!D102=""),"",VALUE('PASTE SD download Sheet'!D102))</f>
        <v/>
      </c>
      <c r="E103" s="219" t="str">
        <f>IF(AND('PASTE SD download Sheet'!E102=""),"",'PASTE SD download Sheet'!E102)</f>
        <v/>
      </c>
      <c r="F103" s="234" t="str">
        <f>IF(AND('PASTE SD download Sheet'!F102=""),"",'PASTE SD download Sheet'!F102)</f>
        <v/>
      </c>
      <c r="G103" s="233" t="str">
        <f>IF(AND('PASTE SD download Sheet'!G102=""),"",UPPER('PASTE SD download Sheet'!G102))</f>
        <v/>
      </c>
      <c r="H103" s="233" t="str">
        <f>IF(AND('PASTE SD download Sheet'!H102=""),"",UPPER('PASTE SD download Sheet'!H102))</f>
        <v/>
      </c>
      <c r="I103" s="233" t="str">
        <f>IF(AND('PASTE SD download Sheet'!I102=""),"",UPPER('PASTE SD download Sheet'!I102))</f>
        <v/>
      </c>
      <c r="J103" s="221" t="str">
        <f>IF(AND('PASTE SD download Sheet'!J102=""),"",'PASTE SD download Sheet'!J102)</f>
        <v/>
      </c>
      <c r="K103" s="221" t="str">
        <f>IF(AND('PASTE SD download Sheet'!K102=""),"",'PASTE SD download Sheet'!K102)</f>
        <v/>
      </c>
      <c r="L103" s="221" t="str">
        <f>IF(AND('PASTE SD download Sheet'!L102=""),"",'PASTE SD download Sheet'!L102)</f>
        <v/>
      </c>
      <c r="M103" s="221">
        <f t="shared" si="57"/>
        <v>0</v>
      </c>
      <c r="N103" s="221" t="str">
        <f>IF(AND('PASTE SD download Sheet'!N102=""),"",'PASTE SD download Sheet'!N102)</f>
        <v/>
      </c>
      <c r="O103" s="221" t="str">
        <f t="shared" si="58"/>
        <v/>
      </c>
      <c r="P103" s="221">
        <f t="shared" si="59"/>
        <v>0</v>
      </c>
      <c r="Q103" s="222"/>
      <c r="R103" s="221" t="str">
        <f t="shared" si="87"/>
        <v/>
      </c>
      <c r="S103" s="221">
        <f t="shared" si="60"/>
        <v>0</v>
      </c>
      <c r="T103" s="223" t="str">
        <f>IF(AND('PASTE SD download Sheet'!T102=""),"",'PASTE SD download Sheet'!T102)</f>
        <v/>
      </c>
      <c r="U103" s="223" t="str">
        <f>IF(AND('PASTE SD download Sheet'!U102=""),"",'PASTE SD download Sheet'!U102)</f>
        <v/>
      </c>
      <c r="V103" s="223" t="str">
        <f>IF(AND('PASTE SD download Sheet'!V102=""),"",'PASTE SD download Sheet'!V102)</f>
        <v/>
      </c>
      <c r="W103" s="223">
        <f t="shared" si="61"/>
        <v>0</v>
      </c>
      <c r="X103" s="223" t="str">
        <f>IF(AND('PASTE SD download Sheet'!X102=""),"",'PASTE SD download Sheet'!X102)</f>
        <v/>
      </c>
      <c r="Y103" s="223" t="str">
        <f t="shared" si="62"/>
        <v/>
      </c>
      <c r="Z103" s="223">
        <f t="shared" si="63"/>
        <v>0</v>
      </c>
      <c r="AA103" s="224"/>
      <c r="AB103" s="223" t="str">
        <f t="shared" si="64"/>
        <v/>
      </c>
      <c r="AC103" s="223">
        <f t="shared" si="65"/>
        <v>0</v>
      </c>
      <c r="AD103" s="237"/>
      <c r="AE103" s="237" t="str">
        <f t="shared" si="66"/>
        <v/>
      </c>
      <c r="AF103" s="225" t="str">
        <f>IF(AND('PASTE SD download Sheet'!AD102=""),"",'PASTE SD download Sheet'!AD102)</f>
        <v/>
      </c>
      <c r="AG103" s="225" t="str">
        <f>IF(AND('PASTE SD download Sheet'!AE102=""),"",'PASTE SD download Sheet'!AE102)</f>
        <v/>
      </c>
      <c r="AH103" s="225" t="str">
        <f>IF(AND('PASTE SD download Sheet'!AF102=""),"",'PASTE SD download Sheet'!AF102)</f>
        <v/>
      </c>
      <c r="AI103" s="225">
        <f t="shared" si="67"/>
        <v>0</v>
      </c>
      <c r="AJ103" s="225" t="str">
        <f>IF(AND('PASTE SD download Sheet'!AH102=""),"",'PASTE SD download Sheet'!AH102)</f>
        <v/>
      </c>
      <c r="AK103" s="225" t="str">
        <f t="shared" si="68"/>
        <v/>
      </c>
      <c r="AL103" s="225">
        <f t="shared" si="69"/>
        <v>0</v>
      </c>
      <c r="AM103" s="224"/>
      <c r="AN103" s="225" t="str">
        <f t="shared" si="70"/>
        <v/>
      </c>
      <c r="AO103" s="225">
        <f t="shared" si="71"/>
        <v>0</v>
      </c>
      <c r="AP103" s="226" t="str">
        <f>IF(AND('PASTE SD download Sheet'!AN102=""),"",'PASTE SD download Sheet'!AN102)</f>
        <v/>
      </c>
      <c r="AQ103" s="226" t="str">
        <f>IF(AND('PASTE SD download Sheet'!AO102=""),"",'PASTE SD download Sheet'!AO102)</f>
        <v/>
      </c>
      <c r="AR103" s="226" t="str">
        <f>IF(AND('PASTE SD download Sheet'!AP102=""),"",'PASTE SD download Sheet'!AP102)</f>
        <v/>
      </c>
      <c r="AS103" s="226">
        <f t="shared" si="72"/>
        <v>0</v>
      </c>
      <c r="AT103" s="226" t="str">
        <f>IF(AND('PASTE SD download Sheet'!AR102=""),"",'PASTE SD download Sheet'!AR102)</f>
        <v/>
      </c>
      <c r="AU103" s="226" t="str">
        <f t="shared" si="73"/>
        <v/>
      </c>
      <c r="AV103" s="226">
        <f t="shared" si="74"/>
        <v>0</v>
      </c>
      <c r="AW103" s="224"/>
      <c r="AX103" s="226" t="str">
        <f t="shared" si="75"/>
        <v/>
      </c>
      <c r="AY103" s="226">
        <f t="shared" si="76"/>
        <v>0</v>
      </c>
      <c r="AZ103" s="227" t="str">
        <f>IF(AND('PASTE SD download Sheet'!AX102=""),"",'PASTE SD download Sheet'!AX102)</f>
        <v/>
      </c>
      <c r="BA103" s="227" t="str">
        <f>IF(AND('PASTE SD download Sheet'!AY102=""),"",'PASTE SD download Sheet'!AY102)</f>
        <v/>
      </c>
      <c r="BB103" s="227" t="str">
        <f>IF(AND('PASTE SD download Sheet'!AZ102=""),"",'PASTE SD download Sheet'!AZ102)</f>
        <v/>
      </c>
      <c r="BC103" s="227">
        <f t="shared" si="77"/>
        <v>0</v>
      </c>
      <c r="BD103" s="227" t="str">
        <f>IF(AND('PASTE SD download Sheet'!BB102=""),"",'PASTE SD download Sheet'!BB102)</f>
        <v/>
      </c>
      <c r="BE103" s="227" t="str">
        <f t="shared" si="78"/>
        <v/>
      </c>
      <c r="BF103" s="227">
        <f t="shared" si="79"/>
        <v>0</v>
      </c>
      <c r="BG103" s="224"/>
      <c r="BH103" s="227" t="str">
        <f t="shared" si="80"/>
        <v/>
      </c>
      <c r="BI103" s="227">
        <f t="shared" si="81"/>
        <v>0</v>
      </c>
      <c r="BJ103" s="257"/>
      <c r="BK103" s="257"/>
      <c r="BL103" s="257"/>
      <c r="BM103" s="257"/>
      <c r="BN103" s="228" t="str">
        <f>IF(AND('PASTE SD download Sheet'!BH102=""),"",'PASTE SD download Sheet'!BH102)</f>
        <v/>
      </c>
      <c r="BO103" s="228" t="str">
        <f>IF(AND('PASTE SD download Sheet'!BI102=""),"",'PASTE SD download Sheet'!BI102)</f>
        <v/>
      </c>
      <c r="BP103" s="228" t="str">
        <f>IF(AND('PASTE SD download Sheet'!BJ102=""),"",'PASTE SD download Sheet'!BJ102)</f>
        <v/>
      </c>
      <c r="BQ103" s="228">
        <f t="shared" si="82"/>
        <v>0</v>
      </c>
      <c r="BR103" s="228" t="str">
        <f>IF(AND('PASTE SD download Sheet'!BL102=""),"",'PASTE SD download Sheet'!BL102)</f>
        <v/>
      </c>
      <c r="BS103" s="228" t="str">
        <f t="shared" si="83"/>
        <v/>
      </c>
      <c r="BT103" s="228">
        <f t="shared" si="84"/>
        <v>0</v>
      </c>
      <c r="BU103" s="224"/>
      <c r="BV103" s="228" t="str">
        <f t="shared" si="85"/>
        <v/>
      </c>
      <c r="BW103" s="228">
        <f t="shared" si="86"/>
        <v>0</v>
      </c>
      <c r="BX103" s="5">
        <f t="shared" si="56"/>
        <v>0</v>
      </c>
      <c r="BY103" s="206"/>
      <c r="BZ103" s="206"/>
      <c r="CA103" s="206"/>
      <c r="CB103" s="206"/>
      <c r="CC103" s="206"/>
      <c r="CD103" s="206"/>
      <c r="CE103" s="206"/>
      <c r="CF103" s="206"/>
      <c r="CG103" s="206"/>
      <c r="CH103" s="206"/>
      <c r="CI103" s="206"/>
      <c r="CJ103" s="206"/>
      <c r="CK103" s="206"/>
      <c r="CL103" s="206"/>
      <c r="CM103" s="206"/>
      <c r="CN103" s="206"/>
      <c r="CO103" s="206"/>
      <c r="CP103" s="205"/>
      <c r="CQ103" s="204"/>
    </row>
    <row r="104" spans="1:95" ht="17.25">
      <c r="A104" s="219" t="str">
        <f>IF(AND('PASTE SD download Sheet'!A103=""),"",'PASTE SD download Sheet'!A103)</f>
        <v/>
      </c>
      <c r="B104" s="219" t="str">
        <f>IF(AND('PASTE SD download Sheet'!B103=""),"",'PASTE SD download Sheet'!B103)</f>
        <v/>
      </c>
      <c r="C104" s="219" t="str">
        <f>IF(AND('PASTE SD download Sheet'!C103=""),"",'PASTE SD download Sheet'!C103)</f>
        <v/>
      </c>
      <c r="D104" s="220" t="str">
        <f>IF(AND('PASTE SD download Sheet'!D103=""),"",VALUE('PASTE SD download Sheet'!D103))</f>
        <v/>
      </c>
      <c r="E104" s="219" t="str">
        <f>IF(AND('PASTE SD download Sheet'!E103=""),"",'PASTE SD download Sheet'!E103)</f>
        <v/>
      </c>
      <c r="F104" s="234" t="str">
        <f>IF(AND('PASTE SD download Sheet'!F103=""),"",'PASTE SD download Sheet'!F103)</f>
        <v/>
      </c>
      <c r="G104" s="233" t="str">
        <f>IF(AND('PASTE SD download Sheet'!G103=""),"",UPPER('PASTE SD download Sheet'!G103))</f>
        <v/>
      </c>
      <c r="H104" s="233" t="str">
        <f>IF(AND('PASTE SD download Sheet'!H103=""),"",UPPER('PASTE SD download Sheet'!H103))</f>
        <v/>
      </c>
      <c r="I104" s="233" t="str">
        <f>IF(AND('PASTE SD download Sheet'!I103=""),"",UPPER('PASTE SD download Sheet'!I103))</f>
        <v/>
      </c>
      <c r="J104" s="221" t="str">
        <f>IF(AND('PASTE SD download Sheet'!J103=""),"",'PASTE SD download Sheet'!J103)</f>
        <v/>
      </c>
      <c r="K104" s="221" t="str">
        <f>IF(AND('PASTE SD download Sheet'!K103=""),"",'PASTE SD download Sheet'!K103)</f>
        <v/>
      </c>
      <c r="L104" s="221" t="str">
        <f>IF(AND('PASTE SD download Sheet'!L103=""),"",'PASTE SD download Sheet'!L103)</f>
        <v/>
      </c>
      <c r="M104" s="221">
        <f t="shared" si="57"/>
        <v>0</v>
      </c>
      <c r="N104" s="221" t="str">
        <f>IF(AND('PASTE SD download Sheet'!N103=""),"",'PASTE SD download Sheet'!N103)</f>
        <v/>
      </c>
      <c r="O104" s="221" t="str">
        <f t="shared" si="58"/>
        <v/>
      </c>
      <c r="P104" s="221">
        <f t="shared" si="59"/>
        <v>0</v>
      </c>
      <c r="Q104" s="222"/>
      <c r="R104" s="221" t="str">
        <f t="shared" si="87"/>
        <v/>
      </c>
      <c r="S104" s="221">
        <f t="shared" si="60"/>
        <v>0</v>
      </c>
      <c r="T104" s="223" t="str">
        <f>IF(AND('PASTE SD download Sheet'!T103=""),"",'PASTE SD download Sheet'!T103)</f>
        <v/>
      </c>
      <c r="U104" s="223" t="str">
        <f>IF(AND('PASTE SD download Sheet'!U103=""),"",'PASTE SD download Sheet'!U103)</f>
        <v/>
      </c>
      <c r="V104" s="223" t="str">
        <f>IF(AND('PASTE SD download Sheet'!V103=""),"",'PASTE SD download Sheet'!V103)</f>
        <v/>
      </c>
      <c r="W104" s="223">
        <f t="shared" si="61"/>
        <v>0</v>
      </c>
      <c r="X104" s="223" t="str">
        <f>IF(AND('PASTE SD download Sheet'!X103=""),"",'PASTE SD download Sheet'!X103)</f>
        <v/>
      </c>
      <c r="Y104" s="223" t="str">
        <f t="shared" si="62"/>
        <v/>
      </c>
      <c r="Z104" s="223">
        <f t="shared" si="63"/>
        <v>0</v>
      </c>
      <c r="AA104" s="224"/>
      <c r="AB104" s="223" t="str">
        <f t="shared" si="64"/>
        <v/>
      </c>
      <c r="AC104" s="223">
        <f t="shared" si="65"/>
        <v>0</v>
      </c>
      <c r="AD104" s="237"/>
      <c r="AE104" s="237" t="str">
        <f t="shared" si="66"/>
        <v/>
      </c>
      <c r="AF104" s="225" t="str">
        <f>IF(AND('PASTE SD download Sheet'!AD103=""),"",'PASTE SD download Sheet'!AD103)</f>
        <v/>
      </c>
      <c r="AG104" s="225" t="str">
        <f>IF(AND('PASTE SD download Sheet'!AE103=""),"",'PASTE SD download Sheet'!AE103)</f>
        <v/>
      </c>
      <c r="AH104" s="225" t="str">
        <f>IF(AND('PASTE SD download Sheet'!AF103=""),"",'PASTE SD download Sheet'!AF103)</f>
        <v/>
      </c>
      <c r="AI104" s="225">
        <f t="shared" si="67"/>
        <v>0</v>
      </c>
      <c r="AJ104" s="225" t="str">
        <f>IF(AND('PASTE SD download Sheet'!AH103=""),"",'PASTE SD download Sheet'!AH103)</f>
        <v/>
      </c>
      <c r="AK104" s="225" t="str">
        <f t="shared" si="68"/>
        <v/>
      </c>
      <c r="AL104" s="225">
        <f t="shared" si="69"/>
        <v>0</v>
      </c>
      <c r="AM104" s="224"/>
      <c r="AN104" s="225" t="str">
        <f t="shared" si="70"/>
        <v/>
      </c>
      <c r="AO104" s="225">
        <f t="shared" si="71"/>
        <v>0</v>
      </c>
      <c r="AP104" s="226" t="str">
        <f>IF(AND('PASTE SD download Sheet'!AN103=""),"",'PASTE SD download Sheet'!AN103)</f>
        <v/>
      </c>
      <c r="AQ104" s="226" t="str">
        <f>IF(AND('PASTE SD download Sheet'!AO103=""),"",'PASTE SD download Sheet'!AO103)</f>
        <v/>
      </c>
      <c r="AR104" s="226" t="str">
        <f>IF(AND('PASTE SD download Sheet'!AP103=""),"",'PASTE SD download Sheet'!AP103)</f>
        <v/>
      </c>
      <c r="AS104" s="226">
        <f t="shared" si="72"/>
        <v>0</v>
      </c>
      <c r="AT104" s="226" t="str">
        <f>IF(AND('PASTE SD download Sheet'!AR103=""),"",'PASTE SD download Sheet'!AR103)</f>
        <v/>
      </c>
      <c r="AU104" s="226" t="str">
        <f t="shared" si="73"/>
        <v/>
      </c>
      <c r="AV104" s="226">
        <f t="shared" si="74"/>
        <v>0</v>
      </c>
      <c r="AW104" s="224"/>
      <c r="AX104" s="226" t="str">
        <f t="shared" si="75"/>
        <v/>
      </c>
      <c r="AY104" s="226">
        <f t="shared" si="76"/>
        <v>0</v>
      </c>
      <c r="AZ104" s="227" t="str">
        <f>IF(AND('PASTE SD download Sheet'!AX103=""),"",'PASTE SD download Sheet'!AX103)</f>
        <v/>
      </c>
      <c r="BA104" s="227" t="str">
        <f>IF(AND('PASTE SD download Sheet'!AY103=""),"",'PASTE SD download Sheet'!AY103)</f>
        <v/>
      </c>
      <c r="BB104" s="227" t="str">
        <f>IF(AND('PASTE SD download Sheet'!AZ103=""),"",'PASTE SD download Sheet'!AZ103)</f>
        <v/>
      </c>
      <c r="BC104" s="227">
        <f t="shared" si="77"/>
        <v>0</v>
      </c>
      <c r="BD104" s="227" t="str">
        <f>IF(AND('PASTE SD download Sheet'!BB103=""),"",'PASTE SD download Sheet'!BB103)</f>
        <v/>
      </c>
      <c r="BE104" s="227" t="str">
        <f t="shared" si="78"/>
        <v/>
      </c>
      <c r="BF104" s="227">
        <f t="shared" si="79"/>
        <v>0</v>
      </c>
      <c r="BG104" s="224"/>
      <c r="BH104" s="227" t="str">
        <f t="shared" si="80"/>
        <v/>
      </c>
      <c r="BI104" s="227">
        <f t="shared" si="81"/>
        <v>0</v>
      </c>
      <c r="BJ104" s="257"/>
      <c r="BK104" s="257"/>
      <c r="BL104" s="257"/>
      <c r="BM104" s="257"/>
      <c r="BN104" s="228" t="str">
        <f>IF(AND('PASTE SD download Sheet'!BH103=""),"",'PASTE SD download Sheet'!BH103)</f>
        <v/>
      </c>
      <c r="BO104" s="228" t="str">
        <f>IF(AND('PASTE SD download Sheet'!BI103=""),"",'PASTE SD download Sheet'!BI103)</f>
        <v/>
      </c>
      <c r="BP104" s="228" t="str">
        <f>IF(AND('PASTE SD download Sheet'!BJ103=""),"",'PASTE SD download Sheet'!BJ103)</f>
        <v/>
      </c>
      <c r="BQ104" s="228">
        <f t="shared" si="82"/>
        <v>0</v>
      </c>
      <c r="BR104" s="228" t="str">
        <f>IF(AND('PASTE SD download Sheet'!BL103=""),"",'PASTE SD download Sheet'!BL103)</f>
        <v/>
      </c>
      <c r="BS104" s="228" t="str">
        <f t="shared" si="83"/>
        <v/>
      </c>
      <c r="BT104" s="228">
        <f t="shared" si="84"/>
        <v>0</v>
      </c>
      <c r="BU104" s="224"/>
      <c r="BV104" s="228" t="str">
        <f t="shared" si="85"/>
        <v/>
      </c>
      <c r="BW104" s="228">
        <f t="shared" si="86"/>
        <v>0</v>
      </c>
      <c r="BX104" s="5">
        <f t="shared" si="56"/>
        <v>0</v>
      </c>
      <c r="BY104" s="206"/>
      <c r="BZ104" s="206"/>
      <c r="CA104" s="206"/>
      <c r="CB104" s="206"/>
      <c r="CC104" s="206"/>
      <c r="CD104" s="206"/>
      <c r="CE104" s="206"/>
      <c r="CF104" s="206"/>
      <c r="CG104" s="206"/>
      <c r="CH104" s="206"/>
      <c r="CI104" s="206"/>
      <c r="CJ104" s="206"/>
      <c r="CK104" s="206"/>
      <c r="CL104" s="206"/>
      <c r="CM104" s="206"/>
      <c r="CN104" s="206"/>
      <c r="CO104" s="206"/>
      <c r="CP104" s="205"/>
      <c r="CQ104" s="204"/>
    </row>
    <row r="105" spans="1:95" ht="17.25">
      <c r="A105" s="219" t="str">
        <f>IF(AND('PASTE SD download Sheet'!A104=""),"",'PASTE SD download Sheet'!A104)</f>
        <v/>
      </c>
      <c r="B105" s="219" t="str">
        <f>IF(AND('PASTE SD download Sheet'!B104=""),"",'PASTE SD download Sheet'!B104)</f>
        <v/>
      </c>
      <c r="C105" s="219" t="str">
        <f>IF(AND('PASTE SD download Sheet'!C104=""),"",'PASTE SD download Sheet'!C104)</f>
        <v/>
      </c>
      <c r="D105" s="220" t="str">
        <f>IF(AND('PASTE SD download Sheet'!D104=""),"",VALUE('PASTE SD download Sheet'!D104))</f>
        <v/>
      </c>
      <c r="E105" s="219" t="str">
        <f>IF(AND('PASTE SD download Sheet'!E104=""),"",'PASTE SD download Sheet'!E104)</f>
        <v/>
      </c>
      <c r="F105" s="234" t="str">
        <f>IF(AND('PASTE SD download Sheet'!F104=""),"",'PASTE SD download Sheet'!F104)</f>
        <v/>
      </c>
      <c r="G105" s="233" t="str">
        <f>IF(AND('PASTE SD download Sheet'!G104=""),"",UPPER('PASTE SD download Sheet'!G104))</f>
        <v/>
      </c>
      <c r="H105" s="233" t="str">
        <f>IF(AND('PASTE SD download Sheet'!H104=""),"",UPPER('PASTE SD download Sheet'!H104))</f>
        <v/>
      </c>
      <c r="I105" s="233" t="str">
        <f>IF(AND('PASTE SD download Sheet'!I104=""),"",UPPER('PASTE SD download Sheet'!I104))</f>
        <v/>
      </c>
      <c r="J105" s="221" t="str">
        <f>IF(AND('PASTE SD download Sheet'!J104=""),"",'PASTE SD download Sheet'!J104)</f>
        <v/>
      </c>
      <c r="K105" s="221" t="str">
        <f>IF(AND('PASTE SD download Sheet'!K104=""),"",'PASTE SD download Sheet'!K104)</f>
        <v/>
      </c>
      <c r="L105" s="221" t="str">
        <f>IF(AND('PASTE SD download Sheet'!L104=""),"",'PASTE SD download Sheet'!L104)</f>
        <v/>
      </c>
      <c r="M105" s="221">
        <f t="shared" si="57"/>
        <v>0</v>
      </c>
      <c r="N105" s="221" t="str">
        <f>IF(AND('PASTE SD download Sheet'!N104=""),"",'PASTE SD download Sheet'!N104)</f>
        <v/>
      </c>
      <c r="O105" s="221" t="str">
        <f t="shared" si="58"/>
        <v/>
      </c>
      <c r="P105" s="221">
        <f t="shared" si="59"/>
        <v>0</v>
      </c>
      <c r="Q105" s="222"/>
      <c r="R105" s="221" t="str">
        <f t="shared" si="87"/>
        <v/>
      </c>
      <c r="S105" s="221">
        <f t="shared" si="60"/>
        <v>0</v>
      </c>
      <c r="T105" s="223" t="str">
        <f>IF(AND('PASTE SD download Sheet'!T104=""),"",'PASTE SD download Sheet'!T104)</f>
        <v/>
      </c>
      <c r="U105" s="223" t="str">
        <f>IF(AND('PASTE SD download Sheet'!U104=""),"",'PASTE SD download Sheet'!U104)</f>
        <v/>
      </c>
      <c r="V105" s="223" t="str">
        <f>IF(AND('PASTE SD download Sheet'!V104=""),"",'PASTE SD download Sheet'!V104)</f>
        <v/>
      </c>
      <c r="W105" s="223">
        <f t="shared" si="61"/>
        <v>0</v>
      </c>
      <c r="X105" s="223" t="str">
        <f>IF(AND('PASTE SD download Sheet'!X104=""),"",'PASTE SD download Sheet'!X104)</f>
        <v/>
      </c>
      <c r="Y105" s="223" t="str">
        <f t="shared" si="62"/>
        <v/>
      </c>
      <c r="Z105" s="223">
        <f t="shared" si="63"/>
        <v>0</v>
      </c>
      <c r="AA105" s="224"/>
      <c r="AB105" s="223" t="str">
        <f t="shared" si="64"/>
        <v/>
      </c>
      <c r="AC105" s="223">
        <f t="shared" si="65"/>
        <v>0</v>
      </c>
      <c r="AD105" s="237"/>
      <c r="AE105" s="237" t="str">
        <f t="shared" si="66"/>
        <v/>
      </c>
      <c r="AF105" s="225" t="str">
        <f>IF(AND('PASTE SD download Sheet'!AD104=""),"",'PASTE SD download Sheet'!AD104)</f>
        <v/>
      </c>
      <c r="AG105" s="225" t="str">
        <f>IF(AND('PASTE SD download Sheet'!AE104=""),"",'PASTE SD download Sheet'!AE104)</f>
        <v/>
      </c>
      <c r="AH105" s="225" t="str">
        <f>IF(AND('PASTE SD download Sheet'!AF104=""),"",'PASTE SD download Sheet'!AF104)</f>
        <v/>
      </c>
      <c r="AI105" s="225">
        <f t="shared" si="67"/>
        <v>0</v>
      </c>
      <c r="AJ105" s="225" t="str">
        <f>IF(AND('PASTE SD download Sheet'!AH104=""),"",'PASTE SD download Sheet'!AH104)</f>
        <v/>
      </c>
      <c r="AK105" s="225" t="str">
        <f t="shared" si="68"/>
        <v/>
      </c>
      <c r="AL105" s="225">
        <f t="shared" si="69"/>
        <v>0</v>
      </c>
      <c r="AM105" s="224"/>
      <c r="AN105" s="225" t="str">
        <f t="shared" si="70"/>
        <v/>
      </c>
      <c r="AO105" s="225">
        <f t="shared" si="71"/>
        <v>0</v>
      </c>
      <c r="AP105" s="226" t="str">
        <f>IF(AND('PASTE SD download Sheet'!AN104=""),"",'PASTE SD download Sheet'!AN104)</f>
        <v/>
      </c>
      <c r="AQ105" s="226" t="str">
        <f>IF(AND('PASTE SD download Sheet'!AO104=""),"",'PASTE SD download Sheet'!AO104)</f>
        <v/>
      </c>
      <c r="AR105" s="226" t="str">
        <f>IF(AND('PASTE SD download Sheet'!AP104=""),"",'PASTE SD download Sheet'!AP104)</f>
        <v/>
      </c>
      <c r="AS105" s="226">
        <f t="shared" si="72"/>
        <v>0</v>
      </c>
      <c r="AT105" s="226" t="str">
        <f>IF(AND('PASTE SD download Sheet'!AR104=""),"",'PASTE SD download Sheet'!AR104)</f>
        <v/>
      </c>
      <c r="AU105" s="226" t="str">
        <f t="shared" si="73"/>
        <v/>
      </c>
      <c r="AV105" s="226">
        <f t="shared" si="74"/>
        <v>0</v>
      </c>
      <c r="AW105" s="224"/>
      <c r="AX105" s="226" t="str">
        <f t="shared" si="75"/>
        <v/>
      </c>
      <c r="AY105" s="226">
        <f t="shared" si="76"/>
        <v>0</v>
      </c>
      <c r="AZ105" s="227" t="str">
        <f>IF(AND('PASTE SD download Sheet'!AX104=""),"",'PASTE SD download Sheet'!AX104)</f>
        <v/>
      </c>
      <c r="BA105" s="227" t="str">
        <f>IF(AND('PASTE SD download Sheet'!AY104=""),"",'PASTE SD download Sheet'!AY104)</f>
        <v/>
      </c>
      <c r="BB105" s="227" t="str">
        <f>IF(AND('PASTE SD download Sheet'!AZ104=""),"",'PASTE SD download Sheet'!AZ104)</f>
        <v/>
      </c>
      <c r="BC105" s="227">
        <f t="shared" si="77"/>
        <v>0</v>
      </c>
      <c r="BD105" s="227" t="str">
        <f>IF(AND('PASTE SD download Sheet'!BB104=""),"",'PASTE SD download Sheet'!BB104)</f>
        <v/>
      </c>
      <c r="BE105" s="227" t="str">
        <f t="shared" si="78"/>
        <v/>
      </c>
      <c r="BF105" s="227">
        <f t="shared" si="79"/>
        <v>0</v>
      </c>
      <c r="BG105" s="224"/>
      <c r="BH105" s="227" t="str">
        <f t="shared" si="80"/>
        <v/>
      </c>
      <c r="BI105" s="227">
        <f t="shared" si="81"/>
        <v>0</v>
      </c>
      <c r="BJ105" s="257"/>
      <c r="BK105" s="257"/>
      <c r="BL105" s="257"/>
      <c r="BM105" s="257"/>
      <c r="BN105" s="228" t="str">
        <f>IF(AND('PASTE SD download Sheet'!BH104=""),"",'PASTE SD download Sheet'!BH104)</f>
        <v/>
      </c>
      <c r="BO105" s="228" t="str">
        <f>IF(AND('PASTE SD download Sheet'!BI104=""),"",'PASTE SD download Sheet'!BI104)</f>
        <v/>
      </c>
      <c r="BP105" s="228" t="str">
        <f>IF(AND('PASTE SD download Sheet'!BJ104=""),"",'PASTE SD download Sheet'!BJ104)</f>
        <v/>
      </c>
      <c r="BQ105" s="228">
        <f t="shared" si="82"/>
        <v>0</v>
      </c>
      <c r="BR105" s="228" t="str">
        <f>IF(AND('PASTE SD download Sheet'!BL104=""),"",'PASTE SD download Sheet'!BL104)</f>
        <v/>
      </c>
      <c r="BS105" s="228" t="str">
        <f t="shared" si="83"/>
        <v/>
      </c>
      <c r="BT105" s="228">
        <f t="shared" si="84"/>
        <v>0</v>
      </c>
      <c r="BU105" s="224"/>
      <c r="BV105" s="228" t="str">
        <f t="shared" si="85"/>
        <v/>
      </c>
      <c r="BW105" s="228">
        <f t="shared" si="86"/>
        <v>0</v>
      </c>
      <c r="BX105" s="5">
        <f t="shared" si="56"/>
        <v>0</v>
      </c>
      <c r="BY105" s="206"/>
      <c r="BZ105" s="206"/>
      <c r="CA105" s="206"/>
      <c r="CB105" s="206"/>
      <c r="CC105" s="206"/>
      <c r="CD105" s="206"/>
      <c r="CE105" s="206"/>
      <c r="CF105" s="206"/>
      <c r="CG105" s="206"/>
      <c r="CH105" s="206"/>
      <c r="CI105" s="206"/>
      <c r="CJ105" s="206"/>
      <c r="CK105" s="206"/>
      <c r="CL105" s="206"/>
      <c r="CM105" s="206"/>
      <c r="CN105" s="206"/>
      <c r="CO105" s="206"/>
      <c r="CP105" s="205"/>
      <c r="CQ105" s="204"/>
    </row>
    <row r="106" spans="1:95" ht="17.25">
      <c r="A106" s="219" t="str">
        <f>IF(AND('PASTE SD download Sheet'!A105=""),"",'PASTE SD download Sheet'!A105)</f>
        <v/>
      </c>
      <c r="B106" s="219" t="str">
        <f>IF(AND('PASTE SD download Sheet'!B105=""),"",'PASTE SD download Sheet'!B105)</f>
        <v/>
      </c>
      <c r="C106" s="219" t="str">
        <f>IF(AND('PASTE SD download Sheet'!C105=""),"",'PASTE SD download Sheet'!C105)</f>
        <v/>
      </c>
      <c r="D106" s="220" t="str">
        <f>IF(AND('PASTE SD download Sheet'!D105=""),"",VALUE('PASTE SD download Sheet'!D105))</f>
        <v/>
      </c>
      <c r="E106" s="219" t="str">
        <f>IF(AND('PASTE SD download Sheet'!E105=""),"",'PASTE SD download Sheet'!E105)</f>
        <v/>
      </c>
      <c r="F106" s="234" t="str">
        <f>IF(AND('PASTE SD download Sheet'!F105=""),"",'PASTE SD download Sheet'!F105)</f>
        <v/>
      </c>
      <c r="G106" s="233" t="str">
        <f>IF(AND('PASTE SD download Sheet'!G105=""),"",UPPER('PASTE SD download Sheet'!G105))</f>
        <v/>
      </c>
      <c r="H106" s="233" t="str">
        <f>IF(AND('PASTE SD download Sheet'!H105=""),"",UPPER('PASTE SD download Sheet'!H105))</f>
        <v/>
      </c>
      <c r="I106" s="233" t="str">
        <f>IF(AND('PASTE SD download Sheet'!I105=""),"",UPPER('PASTE SD download Sheet'!I105))</f>
        <v/>
      </c>
      <c r="J106" s="221" t="str">
        <f>IF(AND('PASTE SD download Sheet'!J105=""),"",'PASTE SD download Sheet'!J105)</f>
        <v/>
      </c>
      <c r="K106" s="221" t="str">
        <f>IF(AND('PASTE SD download Sheet'!K105=""),"",'PASTE SD download Sheet'!K105)</f>
        <v/>
      </c>
      <c r="L106" s="221" t="str">
        <f>IF(AND('PASTE SD download Sheet'!L105=""),"",'PASTE SD download Sheet'!L105)</f>
        <v/>
      </c>
      <c r="M106" s="221">
        <f t="shared" si="57"/>
        <v>0</v>
      </c>
      <c r="N106" s="221" t="str">
        <f>IF(AND('PASTE SD download Sheet'!N105=""),"",'PASTE SD download Sheet'!N105)</f>
        <v/>
      </c>
      <c r="O106" s="221" t="str">
        <f t="shared" si="58"/>
        <v/>
      </c>
      <c r="P106" s="221">
        <f t="shared" si="59"/>
        <v>0</v>
      </c>
      <c r="Q106" s="222"/>
      <c r="R106" s="221" t="str">
        <f t="shared" si="87"/>
        <v/>
      </c>
      <c r="S106" s="221">
        <f t="shared" si="60"/>
        <v>0</v>
      </c>
      <c r="T106" s="223" t="str">
        <f>IF(AND('PASTE SD download Sheet'!T105=""),"",'PASTE SD download Sheet'!T105)</f>
        <v/>
      </c>
      <c r="U106" s="223" t="str">
        <f>IF(AND('PASTE SD download Sheet'!U105=""),"",'PASTE SD download Sheet'!U105)</f>
        <v/>
      </c>
      <c r="V106" s="223" t="str">
        <f>IF(AND('PASTE SD download Sheet'!V105=""),"",'PASTE SD download Sheet'!V105)</f>
        <v/>
      </c>
      <c r="W106" s="223">
        <f t="shared" si="61"/>
        <v>0</v>
      </c>
      <c r="X106" s="223" t="str">
        <f>IF(AND('PASTE SD download Sheet'!X105=""),"",'PASTE SD download Sheet'!X105)</f>
        <v/>
      </c>
      <c r="Y106" s="223" t="str">
        <f t="shared" si="62"/>
        <v/>
      </c>
      <c r="Z106" s="223">
        <f t="shared" si="63"/>
        <v>0</v>
      </c>
      <c r="AA106" s="224"/>
      <c r="AB106" s="223" t="str">
        <f t="shared" si="64"/>
        <v/>
      </c>
      <c r="AC106" s="223">
        <f t="shared" si="65"/>
        <v>0</v>
      </c>
      <c r="AD106" s="237"/>
      <c r="AE106" s="237" t="str">
        <f t="shared" si="66"/>
        <v/>
      </c>
      <c r="AF106" s="225" t="str">
        <f>IF(AND('PASTE SD download Sheet'!AD105=""),"",'PASTE SD download Sheet'!AD105)</f>
        <v/>
      </c>
      <c r="AG106" s="225" t="str">
        <f>IF(AND('PASTE SD download Sheet'!AE105=""),"",'PASTE SD download Sheet'!AE105)</f>
        <v/>
      </c>
      <c r="AH106" s="225" t="str">
        <f>IF(AND('PASTE SD download Sheet'!AF105=""),"",'PASTE SD download Sheet'!AF105)</f>
        <v/>
      </c>
      <c r="AI106" s="225">
        <f t="shared" si="67"/>
        <v>0</v>
      </c>
      <c r="AJ106" s="225" t="str">
        <f>IF(AND('PASTE SD download Sheet'!AH105=""),"",'PASTE SD download Sheet'!AH105)</f>
        <v/>
      </c>
      <c r="AK106" s="225" t="str">
        <f t="shared" si="68"/>
        <v/>
      </c>
      <c r="AL106" s="225">
        <f t="shared" si="69"/>
        <v>0</v>
      </c>
      <c r="AM106" s="224"/>
      <c r="AN106" s="225" t="str">
        <f t="shared" si="70"/>
        <v/>
      </c>
      <c r="AO106" s="225">
        <f t="shared" si="71"/>
        <v>0</v>
      </c>
      <c r="AP106" s="226" t="str">
        <f>IF(AND('PASTE SD download Sheet'!AN105=""),"",'PASTE SD download Sheet'!AN105)</f>
        <v/>
      </c>
      <c r="AQ106" s="226" t="str">
        <f>IF(AND('PASTE SD download Sheet'!AO105=""),"",'PASTE SD download Sheet'!AO105)</f>
        <v/>
      </c>
      <c r="AR106" s="226" t="str">
        <f>IF(AND('PASTE SD download Sheet'!AP105=""),"",'PASTE SD download Sheet'!AP105)</f>
        <v/>
      </c>
      <c r="AS106" s="226">
        <f t="shared" si="72"/>
        <v>0</v>
      </c>
      <c r="AT106" s="226" t="str">
        <f>IF(AND('PASTE SD download Sheet'!AR105=""),"",'PASTE SD download Sheet'!AR105)</f>
        <v/>
      </c>
      <c r="AU106" s="226" t="str">
        <f t="shared" si="73"/>
        <v/>
      </c>
      <c r="AV106" s="226">
        <f t="shared" si="74"/>
        <v>0</v>
      </c>
      <c r="AW106" s="224"/>
      <c r="AX106" s="226" t="str">
        <f t="shared" si="75"/>
        <v/>
      </c>
      <c r="AY106" s="226">
        <f t="shared" si="76"/>
        <v>0</v>
      </c>
      <c r="AZ106" s="227" t="str">
        <f>IF(AND('PASTE SD download Sheet'!AX105=""),"",'PASTE SD download Sheet'!AX105)</f>
        <v/>
      </c>
      <c r="BA106" s="227" t="str">
        <f>IF(AND('PASTE SD download Sheet'!AY105=""),"",'PASTE SD download Sheet'!AY105)</f>
        <v/>
      </c>
      <c r="BB106" s="227" t="str">
        <f>IF(AND('PASTE SD download Sheet'!AZ105=""),"",'PASTE SD download Sheet'!AZ105)</f>
        <v/>
      </c>
      <c r="BC106" s="227">
        <f t="shared" si="77"/>
        <v>0</v>
      </c>
      <c r="BD106" s="227" t="str">
        <f>IF(AND('PASTE SD download Sheet'!BB105=""),"",'PASTE SD download Sheet'!BB105)</f>
        <v/>
      </c>
      <c r="BE106" s="227" t="str">
        <f t="shared" si="78"/>
        <v/>
      </c>
      <c r="BF106" s="227">
        <f t="shared" si="79"/>
        <v>0</v>
      </c>
      <c r="BG106" s="224"/>
      <c r="BH106" s="227" t="str">
        <f t="shared" si="80"/>
        <v/>
      </c>
      <c r="BI106" s="227">
        <f t="shared" si="81"/>
        <v>0</v>
      </c>
      <c r="BJ106" s="257"/>
      <c r="BK106" s="257"/>
      <c r="BL106" s="257"/>
      <c r="BM106" s="257"/>
      <c r="BN106" s="228" t="str">
        <f>IF(AND('PASTE SD download Sheet'!BH105=""),"",'PASTE SD download Sheet'!BH105)</f>
        <v/>
      </c>
      <c r="BO106" s="228" t="str">
        <f>IF(AND('PASTE SD download Sheet'!BI105=""),"",'PASTE SD download Sheet'!BI105)</f>
        <v/>
      </c>
      <c r="BP106" s="228" t="str">
        <f>IF(AND('PASTE SD download Sheet'!BJ105=""),"",'PASTE SD download Sheet'!BJ105)</f>
        <v/>
      </c>
      <c r="BQ106" s="228">
        <f t="shared" si="82"/>
        <v>0</v>
      </c>
      <c r="BR106" s="228" t="str">
        <f>IF(AND('PASTE SD download Sheet'!BL105=""),"",'PASTE SD download Sheet'!BL105)</f>
        <v/>
      </c>
      <c r="BS106" s="228" t="str">
        <f t="shared" si="83"/>
        <v/>
      </c>
      <c r="BT106" s="228">
        <f t="shared" si="84"/>
        <v>0</v>
      </c>
      <c r="BU106" s="224"/>
      <c r="BV106" s="228" t="str">
        <f t="shared" si="85"/>
        <v/>
      </c>
      <c r="BW106" s="228">
        <f t="shared" si="86"/>
        <v>0</v>
      </c>
      <c r="BX106" s="5">
        <f t="shared" si="56"/>
        <v>0</v>
      </c>
      <c r="BY106" s="206"/>
      <c r="BZ106" s="206"/>
      <c r="CA106" s="206"/>
      <c r="CB106" s="206"/>
      <c r="CC106" s="206"/>
      <c r="CD106" s="206"/>
      <c r="CE106" s="206"/>
      <c r="CF106" s="206"/>
      <c r="CG106" s="206"/>
      <c r="CH106" s="206"/>
      <c r="CI106" s="206"/>
      <c r="CJ106" s="206"/>
      <c r="CK106" s="206"/>
      <c r="CL106" s="206"/>
      <c r="CM106" s="206"/>
      <c r="CN106" s="206"/>
      <c r="CO106" s="206"/>
      <c r="CP106" s="205"/>
      <c r="CQ106" s="204"/>
    </row>
    <row r="107" spans="1:95" ht="17.25">
      <c r="A107" s="219" t="str">
        <f>IF(AND('PASTE SD download Sheet'!A106=""),"",'PASTE SD download Sheet'!A106)</f>
        <v/>
      </c>
      <c r="B107" s="219" t="str">
        <f>IF(AND('PASTE SD download Sheet'!B106=""),"",'PASTE SD download Sheet'!B106)</f>
        <v/>
      </c>
      <c r="C107" s="219" t="str">
        <f>IF(AND('PASTE SD download Sheet'!C106=""),"",'PASTE SD download Sheet'!C106)</f>
        <v/>
      </c>
      <c r="D107" s="220" t="str">
        <f>IF(AND('PASTE SD download Sheet'!D106=""),"",VALUE('PASTE SD download Sheet'!D106))</f>
        <v/>
      </c>
      <c r="E107" s="219" t="str">
        <f>IF(AND('PASTE SD download Sheet'!E106=""),"",'PASTE SD download Sheet'!E106)</f>
        <v/>
      </c>
      <c r="F107" s="234" t="str">
        <f>IF(AND('PASTE SD download Sheet'!F106=""),"",'PASTE SD download Sheet'!F106)</f>
        <v/>
      </c>
      <c r="G107" s="233" t="str">
        <f>IF(AND('PASTE SD download Sheet'!G106=""),"",UPPER('PASTE SD download Sheet'!G106))</f>
        <v/>
      </c>
      <c r="H107" s="233" t="str">
        <f>IF(AND('PASTE SD download Sheet'!H106=""),"",UPPER('PASTE SD download Sheet'!H106))</f>
        <v/>
      </c>
      <c r="I107" s="233" t="str">
        <f>IF(AND('PASTE SD download Sheet'!I106=""),"",UPPER('PASTE SD download Sheet'!I106))</f>
        <v/>
      </c>
      <c r="J107" s="221" t="str">
        <f>IF(AND('PASTE SD download Sheet'!J106=""),"",'PASTE SD download Sheet'!J106)</f>
        <v/>
      </c>
      <c r="K107" s="221" t="str">
        <f>IF(AND('PASTE SD download Sheet'!K106=""),"",'PASTE SD download Sheet'!K106)</f>
        <v/>
      </c>
      <c r="L107" s="221" t="str">
        <f>IF(AND('PASTE SD download Sheet'!L106=""),"",'PASTE SD download Sheet'!L106)</f>
        <v/>
      </c>
      <c r="M107" s="221">
        <f t="shared" si="57"/>
        <v>0</v>
      </c>
      <c r="N107" s="221" t="str">
        <f>IF(AND('PASTE SD download Sheet'!N106=""),"",'PASTE SD download Sheet'!N106)</f>
        <v/>
      </c>
      <c r="O107" s="221" t="str">
        <f t="shared" si="58"/>
        <v/>
      </c>
      <c r="P107" s="221">
        <f t="shared" si="59"/>
        <v>0</v>
      </c>
      <c r="Q107" s="222"/>
      <c r="R107" s="221" t="str">
        <f t="shared" si="87"/>
        <v/>
      </c>
      <c r="S107" s="221">
        <f t="shared" si="60"/>
        <v>0</v>
      </c>
      <c r="T107" s="223" t="str">
        <f>IF(AND('PASTE SD download Sheet'!T106=""),"",'PASTE SD download Sheet'!T106)</f>
        <v/>
      </c>
      <c r="U107" s="223" t="str">
        <f>IF(AND('PASTE SD download Sheet'!U106=""),"",'PASTE SD download Sheet'!U106)</f>
        <v/>
      </c>
      <c r="V107" s="223" t="str">
        <f>IF(AND('PASTE SD download Sheet'!V106=""),"",'PASTE SD download Sheet'!V106)</f>
        <v/>
      </c>
      <c r="W107" s="223">
        <f t="shared" si="61"/>
        <v>0</v>
      </c>
      <c r="X107" s="223" t="str">
        <f>IF(AND('PASTE SD download Sheet'!X106=""),"",'PASTE SD download Sheet'!X106)</f>
        <v/>
      </c>
      <c r="Y107" s="223" t="str">
        <f t="shared" si="62"/>
        <v/>
      </c>
      <c r="Z107" s="223">
        <f t="shared" si="63"/>
        <v>0</v>
      </c>
      <c r="AA107" s="224"/>
      <c r="AB107" s="223" t="str">
        <f t="shared" si="64"/>
        <v/>
      </c>
      <c r="AC107" s="223">
        <f t="shared" si="65"/>
        <v>0</v>
      </c>
      <c r="AD107" s="237"/>
      <c r="AE107" s="237" t="str">
        <f t="shared" si="66"/>
        <v/>
      </c>
      <c r="AF107" s="225" t="str">
        <f>IF(AND('PASTE SD download Sheet'!AD106=""),"",'PASTE SD download Sheet'!AD106)</f>
        <v/>
      </c>
      <c r="AG107" s="225" t="str">
        <f>IF(AND('PASTE SD download Sheet'!AE106=""),"",'PASTE SD download Sheet'!AE106)</f>
        <v/>
      </c>
      <c r="AH107" s="225" t="str">
        <f>IF(AND('PASTE SD download Sheet'!AF106=""),"",'PASTE SD download Sheet'!AF106)</f>
        <v/>
      </c>
      <c r="AI107" s="225">
        <f t="shared" si="67"/>
        <v>0</v>
      </c>
      <c r="AJ107" s="225" t="str">
        <f>IF(AND('PASTE SD download Sheet'!AH106=""),"",'PASTE SD download Sheet'!AH106)</f>
        <v/>
      </c>
      <c r="AK107" s="225" t="str">
        <f t="shared" si="68"/>
        <v/>
      </c>
      <c r="AL107" s="225">
        <f t="shared" si="69"/>
        <v>0</v>
      </c>
      <c r="AM107" s="224"/>
      <c r="AN107" s="225" t="str">
        <f t="shared" si="70"/>
        <v/>
      </c>
      <c r="AO107" s="225">
        <f t="shared" si="71"/>
        <v>0</v>
      </c>
      <c r="AP107" s="226" t="str">
        <f>IF(AND('PASTE SD download Sheet'!AN106=""),"",'PASTE SD download Sheet'!AN106)</f>
        <v/>
      </c>
      <c r="AQ107" s="226" t="str">
        <f>IF(AND('PASTE SD download Sheet'!AO106=""),"",'PASTE SD download Sheet'!AO106)</f>
        <v/>
      </c>
      <c r="AR107" s="226" t="str">
        <f>IF(AND('PASTE SD download Sheet'!AP106=""),"",'PASTE SD download Sheet'!AP106)</f>
        <v/>
      </c>
      <c r="AS107" s="226">
        <f t="shared" si="72"/>
        <v>0</v>
      </c>
      <c r="AT107" s="226" t="str">
        <f>IF(AND('PASTE SD download Sheet'!AR106=""),"",'PASTE SD download Sheet'!AR106)</f>
        <v/>
      </c>
      <c r="AU107" s="226" t="str">
        <f t="shared" si="73"/>
        <v/>
      </c>
      <c r="AV107" s="226">
        <f t="shared" si="74"/>
        <v>0</v>
      </c>
      <c r="AW107" s="224"/>
      <c r="AX107" s="226" t="str">
        <f t="shared" si="75"/>
        <v/>
      </c>
      <c r="AY107" s="226">
        <f t="shared" si="76"/>
        <v>0</v>
      </c>
      <c r="AZ107" s="227" t="str">
        <f>IF(AND('PASTE SD download Sheet'!AX106=""),"",'PASTE SD download Sheet'!AX106)</f>
        <v/>
      </c>
      <c r="BA107" s="227" t="str">
        <f>IF(AND('PASTE SD download Sheet'!AY106=""),"",'PASTE SD download Sheet'!AY106)</f>
        <v/>
      </c>
      <c r="BB107" s="227" t="str">
        <f>IF(AND('PASTE SD download Sheet'!AZ106=""),"",'PASTE SD download Sheet'!AZ106)</f>
        <v/>
      </c>
      <c r="BC107" s="227">
        <f t="shared" si="77"/>
        <v>0</v>
      </c>
      <c r="BD107" s="227" t="str">
        <f>IF(AND('PASTE SD download Sheet'!BB106=""),"",'PASTE SD download Sheet'!BB106)</f>
        <v/>
      </c>
      <c r="BE107" s="227" t="str">
        <f t="shared" si="78"/>
        <v/>
      </c>
      <c r="BF107" s="227">
        <f t="shared" si="79"/>
        <v>0</v>
      </c>
      <c r="BG107" s="224"/>
      <c r="BH107" s="227" t="str">
        <f t="shared" si="80"/>
        <v/>
      </c>
      <c r="BI107" s="227">
        <f t="shared" si="81"/>
        <v>0</v>
      </c>
      <c r="BJ107" s="257"/>
      <c r="BK107" s="257"/>
      <c r="BL107" s="257"/>
      <c r="BM107" s="257"/>
      <c r="BN107" s="228" t="str">
        <f>IF(AND('PASTE SD download Sheet'!BH106=""),"",'PASTE SD download Sheet'!BH106)</f>
        <v/>
      </c>
      <c r="BO107" s="228" t="str">
        <f>IF(AND('PASTE SD download Sheet'!BI106=""),"",'PASTE SD download Sheet'!BI106)</f>
        <v/>
      </c>
      <c r="BP107" s="228" t="str">
        <f>IF(AND('PASTE SD download Sheet'!BJ106=""),"",'PASTE SD download Sheet'!BJ106)</f>
        <v/>
      </c>
      <c r="BQ107" s="228">
        <f t="shared" si="82"/>
        <v>0</v>
      </c>
      <c r="BR107" s="228" t="str">
        <f>IF(AND('PASTE SD download Sheet'!BL106=""),"",'PASTE SD download Sheet'!BL106)</f>
        <v/>
      </c>
      <c r="BS107" s="228" t="str">
        <f t="shared" si="83"/>
        <v/>
      </c>
      <c r="BT107" s="228">
        <f t="shared" si="84"/>
        <v>0</v>
      </c>
      <c r="BU107" s="224"/>
      <c r="BV107" s="228" t="str">
        <f t="shared" si="85"/>
        <v/>
      </c>
      <c r="BW107" s="228">
        <f t="shared" si="86"/>
        <v>0</v>
      </c>
      <c r="BX107" s="5">
        <f t="shared" si="56"/>
        <v>0</v>
      </c>
      <c r="BY107" s="206"/>
      <c r="BZ107" s="206"/>
      <c r="CA107" s="206"/>
      <c r="CB107" s="206"/>
      <c r="CC107" s="206"/>
      <c r="CD107" s="206"/>
      <c r="CE107" s="206"/>
      <c r="CF107" s="206"/>
      <c r="CG107" s="206"/>
      <c r="CH107" s="206"/>
      <c r="CI107" s="206"/>
      <c r="CJ107" s="206"/>
      <c r="CK107" s="206"/>
      <c r="CL107" s="206"/>
      <c r="CM107" s="206"/>
      <c r="CN107" s="206"/>
      <c r="CO107" s="206"/>
      <c r="CP107" s="205"/>
      <c r="CQ107" s="204"/>
    </row>
    <row r="108" spans="1:95" ht="17.25">
      <c r="A108" s="219" t="str">
        <f>IF(AND('PASTE SD download Sheet'!A107=""),"",'PASTE SD download Sheet'!A107)</f>
        <v/>
      </c>
      <c r="B108" s="219" t="str">
        <f>IF(AND('PASTE SD download Sheet'!B107=""),"",'PASTE SD download Sheet'!B107)</f>
        <v/>
      </c>
      <c r="C108" s="219" t="str">
        <f>IF(AND('PASTE SD download Sheet'!C107=""),"",'PASTE SD download Sheet'!C107)</f>
        <v/>
      </c>
      <c r="D108" s="220" t="str">
        <f>IF(AND('PASTE SD download Sheet'!D107=""),"",VALUE('PASTE SD download Sheet'!D107))</f>
        <v/>
      </c>
      <c r="E108" s="219" t="str">
        <f>IF(AND('PASTE SD download Sheet'!E107=""),"",'PASTE SD download Sheet'!E107)</f>
        <v/>
      </c>
      <c r="F108" s="234" t="str">
        <f>IF(AND('PASTE SD download Sheet'!F107=""),"",'PASTE SD download Sheet'!F107)</f>
        <v/>
      </c>
      <c r="G108" s="233" t="str">
        <f>IF(AND('PASTE SD download Sheet'!G107=""),"",UPPER('PASTE SD download Sheet'!G107))</f>
        <v/>
      </c>
      <c r="H108" s="233" t="str">
        <f>IF(AND('PASTE SD download Sheet'!H107=""),"",UPPER('PASTE SD download Sheet'!H107))</f>
        <v/>
      </c>
      <c r="I108" s="233" t="str">
        <f>IF(AND('PASTE SD download Sheet'!I107=""),"",UPPER('PASTE SD download Sheet'!I107))</f>
        <v/>
      </c>
      <c r="J108" s="221" t="str">
        <f>IF(AND('PASTE SD download Sheet'!J107=""),"",'PASTE SD download Sheet'!J107)</f>
        <v/>
      </c>
      <c r="K108" s="221" t="str">
        <f>IF(AND('PASTE SD download Sheet'!K107=""),"",'PASTE SD download Sheet'!K107)</f>
        <v/>
      </c>
      <c r="L108" s="221" t="str">
        <f>IF(AND('PASTE SD download Sheet'!L107=""),"",'PASTE SD download Sheet'!L107)</f>
        <v/>
      </c>
      <c r="M108" s="221">
        <f t="shared" si="57"/>
        <v>0</v>
      </c>
      <c r="N108" s="221" t="str">
        <f>IF(AND('PASTE SD download Sheet'!N107=""),"",'PASTE SD download Sheet'!N107)</f>
        <v/>
      </c>
      <c r="O108" s="221" t="str">
        <f t="shared" si="58"/>
        <v/>
      </c>
      <c r="P108" s="221">
        <f t="shared" si="59"/>
        <v>0</v>
      </c>
      <c r="Q108" s="222"/>
      <c r="R108" s="221" t="str">
        <f t="shared" si="87"/>
        <v/>
      </c>
      <c r="S108" s="221">
        <f t="shared" si="60"/>
        <v>0</v>
      </c>
      <c r="T108" s="223" t="str">
        <f>IF(AND('PASTE SD download Sheet'!T107=""),"",'PASTE SD download Sheet'!T107)</f>
        <v/>
      </c>
      <c r="U108" s="223" t="str">
        <f>IF(AND('PASTE SD download Sheet'!U107=""),"",'PASTE SD download Sheet'!U107)</f>
        <v/>
      </c>
      <c r="V108" s="223" t="str">
        <f>IF(AND('PASTE SD download Sheet'!V107=""),"",'PASTE SD download Sheet'!V107)</f>
        <v/>
      </c>
      <c r="W108" s="223">
        <f t="shared" si="61"/>
        <v>0</v>
      </c>
      <c r="X108" s="223" t="str">
        <f>IF(AND('PASTE SD download Sheet'!X107=""),"",'PASTE SD download Sheet'!X107)</f>
        <v/>
      </c>
      <c r="Y108" s="223" t="str">
        <f t="shared" si="62"/>
        <v/>
      </c>
      <c r="Z108" s="223">
        <f t="shared" si="63"/>
        <v>0</v>
      </c>
      <c r="AA108" s="224"/>
      <c r="AB108" s="223" t="str">
        <f t="shared" si="64"/>
        <v/>
      </c>
      <c r="AC108" s="223">
        <f t="shared" si="65"/>
        <v>0</v>
      </c>
      <c r="AD108" s="237"/>
      <c r="AE108" s="237" t="str">
        <f t="shared" si="66"/>
        <v/>
      </c>
      <c r="AF108" s="225" t="str">
        <f>IF(AND('PASTE SD download Sheet'!AD107=""),"",'PASTE SD download Sheet'!AD107)</f>
        <v/>
      </c>
      <c r="AG108" s="225" t="str">
        <f>IF(AND('PASTE SD download Sheet'!AE107=""),"",'PASTE SD download Sheet'!AE107)</f>
        <v/>
      </c>
      <c r="AH108" s="225" t="str">
        <f>IF(AND('PASTE SD download Sheet'!AF107=""),"",'PASTE SD download Sheet'!AF107)</f>
        <v/>
      </c>
      <c r="AI108" s="225">
        <f t="shared" si="67"/>
        <v>0</v>
      </c>
      <c r="AJ108" s="225" t="str">
        <f>IF(AND('PASTE SD download Sheet'!AH107=""),"",'PASTE SD download Sheet'!AH107)</f>
        <v/>
      </c>
      <c r="AK108" s="225" t="str">
        <f t="shared" si="68"/>
        <v/>
      </c>
      <c r="AL108" s="225">
        <f t="shared" si="69"/>
        <v>0</v>
      </c>
      <c r="AM108" s="224"/>
      <c r="AN108" s="225" t="str">
        <f t="shared" si="70"/>
        <v/>
      </c>
      <c r="AO108" s="225">
        <f t="shared" si="71"/>
        <v>0</v>
      </c>
      <c r="AP108" s="226" t="str">
        <f>IF(AND('PASTE SD download Sheet'!AN107=""),"",'PASTE SD download Sheet'!AN107)</f>
        <v/>
      </c>
      <c r="AQ108" s="226" t="str">
        <f>IF(AND('PASTE SD download Sheet'!AO107=""),"",'PASTE SD download Sheet'!AO107)</f>
        <v/>
      </c>
      <c r="AR108" s="226" t="str">
        <f>IF(AND('PASTE SD download Sheet'!AP107=""),"",'PASTE SD download Sheet'!AP107)</f>
        <v/>
      </c>
      <c r="AS108" s="226">
        <f t="shared" si="72"/>
        <v>0</v>
      </c>
      <c r="AT108" s="226" t="str">
        <f>IF(AND('PASTE SD download Sheet'!AR107=""),"",'PASTE SD download Sheet'!AR107)</f>
        <v/>
      </c>
      <c r="AU108" s="226" t="str">
        <f t="shared" si="73"/>
        <v/>
      </c>
      <c r="AV108" s="226">
        <f t="shared" si="74"/>
        <v>0</v>
      </c>
      <c r="AW108" s="224"/>
      <c r="AX108" s="226" t="str">
        <f t="shared" si="75"/>
        <v/>
      </c>
      <c r="AY108" s="226">
        <f t="shared" si="76"/>
        <v>0</v>
      </c>
      <c r="AZ108" s="227" t="str">
        <f>IF(AND('PASTE SD download Sheet'!AX107=""),"",'PASTE SD download Sheet'!AX107)</f>
        <v/>
      </c>
      <c r="BA108" s="227" t="str">
        <f>IF(AND('PASTE SD download Sheet'!AY107=""),"",'PASTE SD download Sheet'!AY107)</f>
        <v/>
      </c>
      <c r="BB108" s="227" t="str">
        <f>IF(AND('PASTE SD download Sheet'!AZ107=""),"",'PASTE SD download Sheet'!AZ107)</f>
        <v/>
      </c>
      <c r="BC108" s="227">
        <f t="shared" si="77"/>
        <v>0</v>
      </c>
      <c r="BD108" s="227" t="str">
        <f>IF(AND('PASTE SD download Sheet'!BB107=""),"",'PASTE SD download Sheet'!BB107)</f>
        <v/>
      </c>
      <c r="BE108" s="227" t="str">
        <f t="shared" si="78"/>
        <v/>
      </c>
      <c r="BF108" s="227">
        <f t="shared" si="79"/>
        <v>0</v>
      </c>
      <c r="BG108" s="224"/>
      <c r="BH108" s="227" t="str">
        <f t="shared" si="80"/>
        <v/>
      </c>
      <c r="BI108" s="227">
        <f t="shared" si="81"/>
        <v>0</v>
      </c>
      <c r="BJ108" s="257"/>
      <c r="BK108" s="257"/>
      <c r="BL108" s="257"/>
      <c r="BM108" s="257"/>
      <c r="BN108" s="228" t="str">
        <f>IF(AND('PASTE SD download Sheet'!BH107=""),"",'PASTE SD download Sheet'!BH107)</f>
        <v/>
      </c>
      <c r="BO108" s="228" t="str">
        <f>IF(AND('PASTE SD download Sheet'!BI107=""),"",'PASTE SD download Sheet'!BI107)</f>
        <v/>
      </c>
      <c r="BP108" s="228" t="str">
        <f>IF(AND('PASTE SD download Sheet'!BJ107=""),"",'PASTE SD download Sheet'!BJ107)</f>
        <v/>
      </c>
      <c r="BQ108" s="228">
        <f t="shared" si="82"/>
        <v>0</v>
      </c>
      <c r="BR108" s="228" t="str">
        <f>IF(AND('PASTE SD download Sheet'!BL107=""),"",'PASTE SD download Sheet'!BL107)</f>
        <v/>
      </c>
      <c r="BS108" s="228" t="str">
        <f t="shared" si="83"/>
        <v/>
      </c>
      <c r="BT108" s="228">
        <f t="shared" si="84"/>
        <v>0</v>
      </c>
      <c r="BU108" s="224"/>
      <c r="BV108" s="228" t="str">
        <f t="shared" si="85"/>
        <v/>
      </c>
      <c r="BW108" s="228">
        <f t="shared" si="86"/>
        <v>0</v>
      </c>
      <c r="BX108" s="5">
        <f t="shared" si="56"/>
        <v>0</v>
      </c>
      <c r="BY108" s="206"/>
      <c r="BZ108" s="206"/>
      <c r="CA108" s="206"/>
      <c r="CB108" s="206"/>
      <c r="CC108" s="206"/>
      <c r="CD108" s="206"/>
      <c r="CE108" s="206"/>
      <c r="CF108" s="206"/>
      <c r="CG108" s="206"/>
      <c r="CH108" s="206"/>
      <c r="CI108" s="206"/>
      <c r="CJ108" s="206"/>
      <c r="CK108" s="206"/>
      <c r="CL108" s="206"/>
      <c r="CM108" s="206"/>
      <c r="CN108" s="206"/>
      <c r="CO108" s="206"/>
      <c r="CP108" s="205"/>
      <c r="CQ108" s="204"/>
    </row>
    <row r="109" spans="1:95" ht="17.25">
      <c r="A109" s="219" t="str">
        <f>IF(AND('PASTE SD download Sheet'!A108=""),"",'PASTE SD download Sheet'!A108)</f>
        <v/>
      </c>
      <c r="B109" s="219" t="str">
        <f>IF(AND('PASTE SD download Sheet'!B108=""),"",'PASTE SD download Sheet'!B108)</f>
        <v/>
      </c>
      <c r="C109" s="219" t="str">
        <f>IF(AND('PASTE SD download Sheet'!C108=""),"",'PASTE SD download Sheet'!C108)</f>
        <v/>
      </c>
      <c r="D109" s="220" t="str">
        <f>IF(AND('PASTE SD download Sheet'!D108=""),"",VALUE('PASTE SD download Sheet'!D108))</f>
        <v/>
      </c>
      <c r="E109" s="219" t="str">
        <f>IF(AND('PASTE SD download Sheet'!E108=""),"",'PASTE SD download Sheet'!E108)</f>
        <v/>
      </c>
      <c r="F109" s="234" t="str">
        <f>IF(AND('PASTE SD download Sheet'!F108=""),"",'PASTE SD download Sheet'!F108)</f>
        <v/>
      </c>
      <c r="G109" s="233" t="str">
        <f>IF(AND('PASTE SD download Sheet'!G108=""),"",UPPER('PASTE SD download Sheet'!G108))</f>
        <v/>
      </c>
      <c r="H109" s="233" t="str">
        <f>IF(AND('PASTE SD download Sheet'!H108=""),"",UPPER('PASTE SD download Sheet'!H108))</f>
        <v/>
      </c>
      <c r="I109" s="233" t="str">
        <f>IF(AND('PASTE SD download Sheet'!I108=""),"",UPPER('PASTE SD download Sheet'!I108))</f>
        <v/>
      </c>
      <c r="J109" s="221" t="str">
        <f>IF(AND('PASTE SD download Sheet'!J108=""),"",'PASTE SD download Sheet'!J108)</f>
        <v/>
      </c>
      <c r="K109" s="221" t="str">
        <f>IF(AND('PASTE SD download Sheet'!K108=""),"",'PASTE SD download Sheet'!K108)</f>
        <v/>
      </c>
      <c r="L109" s="221" t="str">
        <f>IF(AND('PASTE SD download Sheet'!L108=""),"",'PASTE SD download Sheet'!L108)</f>
        <v/>
      </c>
      <c r="M109" s="221">
        <f t="shared" si="57"/>
        <v>0</v>
      </c>
      <c r="N109" s="221" t="str">
        <f>IF(AND('PASTE SD download Sheet'!N108=""),"",'PASTE SD download Sheet'!N108)</f>
        <v/>
      </c>
      <c r="O109" s="221" t="str">
        <f t="shared" si="58"/>
        <v/>
      </c>
      <c r="P109" s="221">
        <f t="shared" si="59"/>
        <v>0</v>
      </c>
      <c r="Q109" s="222"/>
      <c r="R109" s="221" t="str">
        <f t="shared" si="87"/>
        <v/>
      </c>
      <c r="S109" s="221">
        <f t="shared" si="60"/>
        <v>0</v>
      </c>
      <c r="T109" s="223" t="str">
        <f>IF(AND('PASTE SD download Sheet'!T108=""),"",'PASTE SD download Sheet'!T108)</f>
        <v/>
      </c>
      <c r="U109" s="223" t="str">
        <f>IF(AND('PASTE SD download Sheet'!U108=""),"",'PASTE SD download Sheet'!U108)</f>
        <v/>
      </c>
      <c r="V109" s="223" t="str">
        <f>IF(AND('PASTE SD download Sheet'!V108=""),"",'PASTE SD download Sheet'!V108)</f>
        <v/>
      </c>
      <c r="W109" s="223">
        <f t="shared" si="61"/>
        <v>0</v>
      </c>
      <c r="X109" s="223" t="str">
        <f>IF(AND('PASTE SD download Sheet'!X108=""),"",'PASTE SD download Sheet'!X108)</f>
        <v/>
      </c>
      <c r="Y109" s="223" t="str">
        <f t="shared" si="62"/>
        <v/>
      </c>
      <c r="Z109" s="223">
        <f t="shared" si="63"/>
        <v>0</v>
      </c>
      <c r="AA109" s="224"/>
      <c r="AB109" s="223" t="str">
        <f t="shared" si="64"/>
        <v/>
      </c>
      <c r="AC109" s="223">
        <f t="shared" si="65"/>
        <v>0</v>
      </c>
      <c r="AD109" s="237"/>
      <c r="AE109" s="237" t="str">
        <f t="shared" si="66"/>
        <v/>
      </c>
      <c r="AF109" s="225" t="str">
        <f>IF(AND('PASTE SD download Sheet'!AD108=""),"",'PASTE SD download Sheet'!AD108)</f>
        <v/>
      </c>
      <c r="AG109" s="225" t="str">
        <f>IF(AND('PASTE SD download Sheet'!AE108=""),"",'PASTE SD download Sheet'!AE108)</f>
        <v/>
      </c>
      <c r="AH109" s="225" t="str">
        <f>IF(AND('PASTE SD download Sheet'!AF108=""),"",'PASTE SD download Sheet'!AF108)</f>
        <v/>
      </c>
      <c r="AI109" s="225">
        <f t="shared" si="67"/>
        <v>0</v>
      </c>
      <c r="AJ109" s="225" t="str">
        <f>IF(AND('PASTE SD download Sheet'!AH108=""),"",'PASTE SD download Sheet'!AH108)</f>
        <v/>
      </c>
      <c r="AK109" s="225" t="str">
        <f t="shared" si="68"/>
        <v/>
      </c>
      <c r="AL109" s="225">
        <f t="shared" si="69"/>
        <v>0</v>
      </c>
      <c r="AM109" s="224"/>
      <c r="AN109" s="225" t="str">
        <f t="shared" si="70"/>
        <v/>
      </c>
      <c r="AO109" s="225">
        <f t="shared" si="71"/>
        <v>0</v>
      </c>
      <c r="AP109" s="226" t="str">
        <f>IF(AND('PASTE SD download Sheet'!AN108=""),"",'PASTE SD download Sheet'!AN108)</f>
        <v/>
      </c>
      <c r="AQ109" s="226" t="str">
        <f>IF(AND('PASTE SD download Sheet'!AO108=""),"",'PASTE SD download Sheet'!AO108)</f>
        <v/>
      </c>
      <c r="AR109" s="226" t="str">
        <f>IF(AND('PASTE SD download Sheet'!AP108=""),"",'PASTE SD download Sheet'!AP108)</f>
        <v/>
      </c>
      <c r="AS109" s="226">
        <f t="shared" si="72"/>
        <v>0</v>
      </c>
      <c r="AT109" s="226" t="str">
        <f>IF(AND('PASTE SD download Sheet'!AR108=""),"",'PASTE SD download Sheet'!AR108)</f>
        <v/>
      </c>
      <c r="AU109" s="226" t="str">
        <f t="shared" si="73"/>
        <v/>
      </c>
      <c r="AV109" s="226">
        <f t="shared" si="74"/>
        <v>0</v>
      </c>
      <c r="AW109" s="224"/>
      <c r="AX109" s="226" t="str">
        <f t="shared" si="75"/>
        <v/>
      </c>
      <c r="AY109" s="226">
        <f t="shared" si="76"/>
        <v>0</v>
      </c>
      <c r="AZ109" s="227" t="str">
        <f>IF(AND('PASTE SD download Sheet'!AX108=""),"",'PASTE SD download Sheet'!AX108)</f>
        <v/>
      </c>
      <c r="BA109" s="227" t="str">
        <f>IF(AND('PASTE SD download Sheet'!AY108=""),"",'PASTE SD download Sheet'!AY108)</f>
        <v/>
      </c>
      <c r="BB109" s="227" t="str">
        <f>IF(AND('PASTE SD download Sheet'!AZ108=""),"",'PASTE SD download Sheet'!AZ108)</f>
        <v/>
      </c>
      <c r="BC109" s="227">
        <f t="shared" si="77"/>
        <v>0</v>
      </c>
      <c r="BD109" s="227" t="str">
        <f>IF(AND('PASTE SD download Sheet'!BB108=""),"",'PASTE SD download Sheet'!BB108)</f>
        <v/>
      </c>
      <c r="BE109" s="227" t="str">
        <f t="shared" si="78"/>
        <v/>
      </c>
      <c r="BF109" s="227">
        <f t="shared" si="79"/>
        <v>0</v>
      </c>
      <c r="BG109" s="224"/>
      <c r="BH109" s="227" t="str">
        <f t="shared" si="80"/>
        <v/>
      </c>
      <c r="BI109" s="227">
        <f t="shared" si="81"/>
        <v>0</v>
      </c>
      <c r="BJ109" s="257"/>
      <c r="BK109" s="257"/>
      <c r="BL109" s="257"/>
      <c r="BM109" s="257"/>
      <c r="BN109" s="228" t="str">
        <f>IF(AND('PASTE SD download Sheet'!BH108=""),"",'PASTE SD download Sheet'!BH108)</f>
        <v/>
      </c>
      <c r="BO109" s="228" t="str">
        <f>IF(AND('PASTE SD download Sheet'!BI108=""),"",'PASTE SD download Sheet'!BI108)</f>
        <v/>
      </c>
      <c r="BP109" s="228" t="str">
        <f>IF(AND('PASTE SD download Sheet'!BJ108=""),"",'PASTE SD download Sheet'!BJ108)</f>
        <v/>
      </c>
      <c r="BQ109" s="228">
        <f t="shared" si="82"/>
        <v>0</v>
      </c>
      <c r="BR109" s="228" t="str">
        <f>IF(AND('PASTE SD download Sheet'!BL108=""),"",'PASTE SD download Sheet'!BL108)</f>
        <v/>
      </c>
      <c r="BS109" s="228" t="str">
        <f t="shared" si="83"/>
        <v/>
      </c>
      <c r="BT109" s="228">
        <f t="shared" si="84"/>
        <v>0</v>
      </c>
      <c r="BU109" s="224"/>
      <c r="BV109" s="228" t="str">
        <f t="shared" si="85"/>
        <v/>
      </c>
      <c r="BW109" s="228">
        <f t="shared" si="86"/>
        <v>0</v>
      </c>
      <c r="BX109" s="5">
        <f t="shared" si="56"/>
        <v>0</v>
      </c>
      <c r="BY109" s="206"/>
      <c r="BZ109" s="206"/>
      <c r="CA109" s="206"/>
      <c r="CB109" s="206"/>
      <c r="CC109" s="206"/>
      <c r="CD109" s="206"/>
      <c r="CE109" s="206"/>
      <c r="CF109" s="206"/>
      <c r="CG109" s="206"/>
      <c r="CH109" s="206"/>
      <c r="CI109" s="206"/>
      <c r="CJ109" s="206"/>
      <c r="CK109" s="206"/>
      <c r="CL109" s="206"/>
      <c r="CM109" s="206"/>
      <c r="CN109" s="206"/>
      <c r="CO109" s="206"/>
      <c r="CP109" s="205"/>
      <c r="CQ109" s="204"/>
    </row>
    <row r="110" spans="1:95" ht="17.25">
      <c r="A110" s="219" t="str">
        <f>IF(AND('PASTE SD download Sheet'!A109=""),"",'PASTE SD download Sheet'!A109)</f>
        <v/>
      </c>
      <c r="B110" s="219" t="str">
        <f>IF(AND('PASTE SD download Sheet'!B109=""),"",'PASTE SD download Sheet'!B109)</f>
        <v/>
      </c>
      <c r="C110" s="219" t="str">
        <f>IF(AND('PASTE SD download Sheet'!C109=""),"",'PASTE SD download Sheet'!C109)</f>
        <v/>
      </c>
      <c r="D110" s="220" t="str">
        <f>IF(AND('PASTE SD download Sheet'!D109=""),"",VALUE('PASTE SD download Sheet'!D109))</f>
        <v/>
      </c>
      <c r="E110" s="219" t="str">
        <f>IF(AND('PASTE SD download Sheet'!E109=""),"",'PASTE SD download Sheet'!E109)</f>
        <v/>
      </c>
      <c r="F110" s="234" t="str">
        <f>IF(AND('PASTE SD download Sheet'!F109=""),"",'PASTE SD download Sheet'!F109)</f>
        <v/>
      </c>
      <c r="G110" s="233" t="str">
        <f>IF(AND('PASTE SD download Sheet'!G109=""),"",UPPER('PASTE SD download Sheet'!G109))</f>
        <v/>
      </c>
      <c r="H110" s="233" t="str">
        <f>IF(AND('PASTE SD download Sheet'!H109=""),"",UPPER('PASTE SD download Sheet'!H109))</f>
        <v/>
      </c>
      <c r="I110" s="233" t="str">
        <f>IF(AND('PASTE SD download Sheet'!I109=""),"",UPPER('PASTE SD download Sheet'!I109))</f>
        <v/>
      </c>
      <c r="J110" s="221" t="str">
        <f>IF(AND('PASTE SD download Sheet'!J109=""),"",'PASTE SD download Sheet'!J109)</f>
        <v/>
      </c>
      <c r="K110" s="221" t="str">
        <f>IF(AND('PASTE SD download Sheet'!K109=""),"",'PASTE SD download Sheet'!K109)</f>
        <v/>
      </c>
      <c r="L110" s="221" t="str">
        <f>IF(AND('PASTE SD download Sheet'!L109=""),"",'PASTE SD download Sheet'!L109)</f>
        <v/>
      </c>
      <c r="M110" s="221">
        <f t="shared" si="57"/>
        <v>0</v>
      </c>
      <c r="N110" s="221" t="str">
        <f>IF(AND('PASTE SD download Sheet'!N109=""),"",'PASTE SD download Sheet'!N109)</f>
        <v/>
      </c>
      <c r="O110" s="221" t="str">
        <f t="shared" si="58"/>
        <v/>
      </c>
      <c r="P110" s="221">
        <f t="shared" si="59"/>
        <v>0</v>
      </c>
      <c r="Q110" s="222"/>
      <c r="R110" s="221" t="str">
        <f t="shared" si="87"/>
        <v/>
      </c>
      <c r="S110" s="221">
        <f t="shared" si="60"/>
        <v>0</v>
      </c>
      <c r="T110" s="223" t="str">
        <f>IF(AND('PASTE SD download Sheet'!T109=""),"",'PASTE SD download Sheet'!T109)</f>
        <v/>
      </c>
      <c r="U110" s="223" t="str">
        <f>IF(AND('PASTE SD download Sheet'!U109=""),"",'PASTE SD download Sheet'!U109)</f>
        <v/>
      </c>
      <c r="V110" s="223" t="str">
        <f>IF(AND('PASTE SD download Sheet'!V109=""),"",'PASTE SD download Sheet'!V109)</f>
        <v/>
      </c>
      <c r="W110" s="223">
        <f t="shared" si="61"/>
        <v>0</v>
      </c>
      <c r="X110" s="223" t="str">
        <f>IF(AND('PASTE SD download Sheet'!X109=""),"",'PASTE SD download Sheet'!X109)</f>
        <v/>
      </c>
      <c r="Y110" s="223" t="str">
        <f t="shared" si="62"/>
        <v/>
      </c>
      <c r="Z110" s="223">
        <f t="shared" si="63"/>
        <v>0</v>
      </c>
      <c r="AA110" s="224"/>
      <c r="AB110" s="223" t="str">
        <f t="shared" si="64"/>
        <v/>
      </c>
      <c r="AC110" s="223">
        <f t="shared" si="65"/>
        <v>0</v>
      </c>
      <c r="AD110" s="237"/>
      <c r="AE110" s="237" t="str">
        <f t="shared" si="66"/>
        <v/>
      </c>
      <c r="AF110" s="225" t="str">
        <f>IF(AND('PASTE SD download Sheet'!AD109=""),"",'PASTE SD download Sheet'!AD109)</f>
        <v/>
      </c>
      <c r="AG110" s="225" t="str">
        <f>IF(AND('PASTE SD download Sheet'!AE109=""),"",'PASTE SD download Sheet'!AE109)</f>
        <v/>
      </c>
      <c r="AH110" s="225" t="str">
        <f>IF(AND('PASTE SD download Sheet'!AF109=""),"",'PASTE SD download Sheet'!AF109)</f>
        <v/>
      </c>
      <c r="AI110" s="225">
        <f t="shared" si="67"/>
        <v>0</v>
      </c>
      <c r="AJ110" s="225" t="str">
        <f>IF(AND('PASTE SD download Sheet'!AH109=""),"",'PASTE SD download Sheet'!AH109)</f>
        <v/>
      </c>
      <c r="AK110" s="225" t="str">
        <f t="shared" si="68"/>
        <v/>
      </c>
      <c r="AL110" s="225">
        <f t="shared" si="69"/>
        <v>0</v>
      </c>
      <c r="AM110" s="224"/>
      <c r="AN110" s="225" t="str">
        <f t="shared" si="70"/>
        <v/>
      </c>
      <c r="AO110" s="225">
        <f t="shared" si="71"/>
        <v>0</v>
      </c>
      <c r="AP110" s="226" t="str">
        <f>IF(AND('PASTE SD download Sheet'!AN109=""),"",'PASTE SD download Sheet'!AN109)</f>
        <v/>
      </c>
      <c r="AQ110" s="226" t="str">
        <f>IF(AND('PASTE SD download Sheet'!AO109=""),"",'PASTE SD download Sheet'!AO109)</f>
        <v/>
      </c>
      <c r="AR110" s="226" t="str">
        <f>IF(AND('PASTE SD download Sheet'!AP109=""),"",'PASTE SD download Sheet'!AP109)</f>
        <v/>
      </c>
      <c r="AS110" s="226">
        <f t="shared" si="72"/>
        <v>0</v>
      </c>
      <c r="AT110" s="226" t="str">
        <f>IF(AND('PASTE SD download Sheet'!AR109=""),"",'PASTE SD download Sheet'!AR109)</f>
        <v/>
      </c>
      <c r="AU110" s="226" t="str">
        <f t="shared" si="73"/>
        <v/>
      </c>
      <c r="AV110" s="226">
        <f t="shared" si="74"/>
        <v>0</v>
      </c>
      <c r="AW110" s="224"/>
      <c r="AX110" s="226" t="str">
        <f t="shared" si="75"/>
        <v/>
      </c>
      <c r="AY110" s="226">
        <f t="shared" si="76"/>
        <v>0</v>
      </c>
      <c r="AZ110" s="227" t="str">
        <f>IF(AND('PASTE SD download Sheet'!AX109=""),"",'PASTE SD download Sheet'!AX109)</f>
        <v/>
      </c>
      <c r="BA110" s="227" t="str">
        <f>IF(AND('PASTE SD download Sheet'!AY109=""),"",'PASTE SD download Sheet'!AY109)</f>
        <v/>
      </c>
      <c r="BB110" s="227" t="str">
        <f>IF(AND('PASTE SD download Sheet'!AZ109=""),"",'PASTE SD download Sheet'!AZ109)</f>
        <v/>
      </c>
      <c r="BC110" s="227">
        <f t="shared" si="77"/>
        <v>0</v>
      </c>
      <c r="BD110" s="227" t="str">
        <f>IF(AND('PASTE SD download Sheet'!BB109=""),"",'PASTE SD download Sheet'!BB109)</f>
        <v/>
      </c>
      <c r="BE110" s="227" t="str">
        <f t="shared" si="78"/>
        <v/>
      </c>
      <c r="BF110" s="227">
        <f t="shared" si="79"/>
        <v>0</v>
      </c>
      <c r="BG110" s="224"/>
      <c r="BH110" s="227" t="str">
        <f t="shared" si="80"/>
        <v/>
      </c>
      <c r="BI110" s="227">
        <f t="shared" si="81"/>
        <v>0</v>
      </c>
      <c r="BJ110" s="257"/>
      <c r="BK110" s="257"/>
      <c r="BL110" s="257"/>
      <c r="BM110" s="257"/>
      <c r="BN110" s="228" t="str">
        <f>IF(AND('PASTE SD download Sheet'!BH109=""),"",'PASTE SD download Sheet'!BH109)</f>
        <v/>
      </c>
      <c r="BO110" s="228" t="str">
        <f>IF(AND('PASTE SD download Sheet'!BI109=""),"",'PASTE SD download Sheet'!BI109)</f>
        <v/>
      </c>
      <c r="BP110" s="228" t="str">
        <f>IF(AND('PASTE SD download Sheet'!BJ109=""),"",'PASTE SD download Sheet'!BJ109)</f>
        <v/>
      </c>
      <c r="BQ110" s="228">
        <f t="shared" si="82"/>
        <v>0</v>
      </c>
      <c r="BR110" s="228" t="str">
        <f>IF(AND('PASTE SD download Sheet'!BL109=""),"",'PASTE SD download Sheet'!BL109)</f>
        <v/>
      </c>
      <c r="BS110" s="228" t="str">
        <f t="shared" si="83"/>
        <v/>
      </c>
      <c r="BT110" s="228">
        <f t="shared" si="84"/>
        <v>0</v>
      </c>
      <c r="BU110" s="224"/>
      <c r="BV110" s="228" t="str">
        <f t="shared" si="85"/>
        <v/>
      </c>
      <c r="BW110" s="228">
        <f t="shared" si="86"/>
        <v>0</v>
      </c>
      <c r="BX110" s="5">
        <f t="shared" si="56"/>
        <v>0</v>
      </c>
      <c r="BY110" s="206"/>
      <c r="BZ110" s="206"/>
      <c r="CA110" s="206"/>
      <c r="CB110" s="206"/>
      <c r="CC110" s="206"/>
      <c r="CD110" s="206"/>
      <c r="CE110" s="206"/>
      <c r="CF110" s="206"/>
      <c r="CG110" s="206"/>
      <c r="CH110" s="206"/>
      <c r="CI110" s="206"/>
      <c r="CJ110" s="206"/>
      <c r="CK110" s="206"/>
      <c r="CL110" s="206"/>
      <c r="CM110" s="206"/>
      <c r="CN110" s="206"/>
      <c r="CO110" s="206"/>
      <c r="CP110" s="205"/>
      <c r="CQ110" s="204"/>
    </row>
    <row r="111" spans="1:95" ht="17.25">
      <c r="A111" s="219" t="str">
        <f>IF(AND('PASTE SD download Sheet'!A110=""),"",'PASTE SD download Sheet'!A110)</f>
        <v/>
      </c>
      <c r="B111" s="219" t="str">
        <f>IF(AND('PASTE SD download Sheet'!B110=""),"",'PASTE SD download Sheet'!B110)</f>
        <v/>
      </c>
      <c r="C111" s="219" t="str">
        <f>IF(AND('PASTE SD download Sheet'!C110=""),"",'PASTE SD download Sheet'!C110)</f>
        <v/>
      </c>
      <c r="D111" s="220" t="str">
        <f>IF(AND('PASTE SD download Sheet'!D110=""),"",VALUE('PASTE SD download Sheet'!D110))</f>
        <v/>
      </c>
      <c r="E111" s="219" t="str">
        <f>IF(AND('PASTE SD download Sheet'!E110=""),"",'PASTE SD download Sheet'!E110)</f>
        <v/>
      </c>
      <c r="F111" s="234" t="str">
        <f>IF(AND('PASTE SD download Sheet'!F110=""),"",'PASTE SD download Sheet'!F110)</f>
        <v/>
      </c>
      <c r="G111" s="233" t="str">
        <f>IF(AND('PASTE SD download Sheet'!G110=""),"",UPPER('PASTE SD download Sheet'!G110))</f>
        <v/>
      </c>
      <c r="H111" s="233" t="str">
        <f>IF(AND('PASTE SD download Sheet'!H110=""),"",UPPER('PASTE SD download Sheet'!H110))</f>
        <v/>
      </c>
      <c r="I111" s="233" t="str">
        <f>IF(AND('PASTE SD download Sheet'!I110=""),"",UPPER('PASTE SD download Sheet'!I110))</f>
        <v/>
      </c>
      <c r="J111" s="221" t="str">
        <f>IF(AND('PASTE SD download Sheet'!J110=""),"",'PASTE SD download Sheet'!J110)</f>
        <v/>
      </c>
      <c r="K111" s="221" t="str">
        <f>IF(AND('PASTE SD download Sheet'!K110=""),"",'PASTE SD download Sheet'!K110)</f>
        <v/>
      </c>
      <c r="L111" s="221" t="str">
        <f>IF(AND('PASTE SD download Sheet'!L110=""),"",'PASTE SD download Sheet'!L110)</f>
        <v/>
      </c>
      <c r="M111" s="221">
        <f t="shared" si="57"/>
        <v>0</v>
      </c>
      <c r="N111" s="221" t="str">
        <f>IF(AND('PASTE SD download Sheet'!N110=""),"",'PASTE SD download Sheet'!N110)</f>
        <v/>
      </c>
      <c r="O111" s="221" t="str">
        <f t="shared" si="58"/>
        <v/>
      </c>
      <c r="P111" s="221">
        <f t="shared" si="59"/>
        <v>0</v>
      </c>
      <c r="Q111" s="222"/>
      <c r="R111" s="221" t="str">
        <f t="shared" si="87"/>
        <v/>
      </c>
      <c r="S111" s="221">
        <f t="shared" si="60"/>
        <v>0</v>
      </c>
      <c r="T111" s="223" t="str">
        <f>IF(AND('PASTE SD download Sheet'!T110=""),"",'PASTE SD download Sheet'!T110)</f>
        <v/>
      </c>
      <c r="U111" s="223" t="str">
        <f>IF(AND('PASTE SD download Sheet'!U110=""),"",'PASTE SD download Sheet'!U110)</f>
        <v/>
      </c>
      <c r="V111" s="223" t="str">
        <f>IF(AND('PASTE SD download Sheet'!V110=""),"",'PASTE SD download Sheet'!V110)</f>
        <v/>
      </c>
      <c r="W111" s="223">
        <f t="shared" si="61"/>
        <v>0</v>
      </c>
      <c r="X111" s="223" t="str">
        <f>IF(AND('PASTE SD download Sheet'!X110=""),"",'PASTE SD download Sheet'!X110)</f>
        <v/>
      </c>
      <c r="Y111" s="223" t="str">
        <f t="shared" si="62"/>
        <v/>
      </c>
      <c r="Z111" s="223">
        <f t="shared" si="63"/>
        <v>0</v>
      </c>
      <c r="AA111" s="224"/>
      <c r="AB111" s="223" t="str">
        <f t="shared" si="64"/>
        <v/>
      </c>
      <c r="AC111" s="223">
        <f t="shared" si="65"/>
        <v>0</v>
      </c>
      <c r="AD111" s="237"/>
      <c r="AE111" s="237" t="str">
        <f t="shared" si="66"/>
        <v/>
      </c>
      <c r="AF111" s="225" t="str">
        <f>IF(AND('PASTE SD download Sheet'!AD110=""),"",'PASTE SD download Sheet'!AD110)</f>
        <v/>
      </c>
      <c r="AG111" s="225" t="str">
        <f>IF(AND('PASTE SD download Sheet'!AE110=""),"",'PASTE SD download Sheet'!AE110)</f>
        <v/>
      </c>
      <c r="AH111" s="225" t="str">
        <f>IF(AND('PASTE SD download Sheet'!AF110=""),"",'PASTE SD download Sheet'!AF110)</f>
        <v/>
      </c>
      <c r="AI111" s="225">
        <f t="shared" si="67"/>
        <v>0</v>
      </c>
      <c r="AJ111" s="225" t="str">
        <f>IF(AND('PASTE SD download Sheet'!AH110=""),"",'PASTE SD download Sheet'!AH110)</f>
        <v/>
      </c>
      <c r="AK111" s="225" t="str">
        <f t="shared" si="68"/>
        <v/>
      </c>
      <c r="AL111" s="225">
        <f t="shared" si="69"/>
        <v>0</v>
      </c>
      <c r="AM111" s="224"/>
      <c r="AN111" s="225" t="str">
        <f t="shared" si="70"/>
        <v/>
      </c>
      <c r="AO111" s="225">
        <f t="shared" si="71"/>
        <v>0</v>
      </c>
      <c r="AP111" s="226" t="str">
        <f>IF(AND('PASTE SD download Sheet'!AN110=""),"",'PASTE SD download Sheet'!AN110)</f>
        <v/>
      </c>
      <c r="AQ111" s="226" t="str">
        <f>IF(AND('PASTE SD download Sheet'!AO110=""),"",'PASTE SD download Sheet'!AO110)</f>
        <v/>
      </c>
      <c r="AR111" s="226" t="str">
        <f>IF(AND('PASTE SD download Sheet'!AP110=""),"",'PASTE SD download Sheet'!AP110)</f>
        <v/>
      </c>
      <c r="AS111" s="226">
        <f t="shared" si="72"/>
        <v>0</v>
      </c>
      <c r="AT111" s="226" t="str">
        <f>IF(AND('PASTE SD download Sheet'!AR110=""),"",'PASTE SD download Sheet'!AR110)</f>
        <v/>
      </c>
      <c r="AU111" s="226" t="str">
        <f t="shared" si="73"/>
        <v/>
      </c>
      <c r="AV111" s="226">
        <f t="shared" si="74"/>
        <v>0</v>
      </c>
      <c r="AW111" s="224"/>
      <c r="AX111" s="226" t="str">
        <f t="shared" si="75"/>
        <v/>
      </c>
      <c r="AY111" s="226">
        <f t="shared" si="76"/>
        <v>0</v>
      </c>
      <c r="AZ111" s="227" t="str">
        <f>IF(AND('PASTE SD download Sheet'!AX110=""),"",'PASTE SD download Sheet'!AX110)</f>
        <v/>
      </c>
      <c r="BA111" s="227" t="str">
        <f>IF(AND('PASTE SD download Sheet'!AY110=""),"",'PASTE SD download Sheet'!AY110)</f>
        <v/>
      </c>
      <c r="BB111" s="227" t="str">
        <f>IF(AND('PASTE SD download Sheet'!AZ110=""),"",'PASTE SD download Sheet'!AZ110)</f>
        <v/>
      </c>
      <c r="BC111" s="227">
        <f t="shared" si="77"/>
        <v>0</v>
      </c>
      <c r="BD111" s="227" t="str">
        <f>IF(AND('PASTE SD download Sheet'!BB110=""),"",'PASTE SD download Sheet'!BB110)</f>
        <v/>
      </c>
      <c r="BE111" s="227" t="str">
        <f t="shared" si="78"/>
        <v/>
      </c>
      <c r="BF111" s="227">
        <f t="shared" si="79"/>
        <v>0</v>
      </c>
      <c r="BG111" s="224"/>
      <c r="BH111" s="227" t="str">
        <f t="shared" si="80"/>
        <v/>
      </c>
      <c r="BI111" s="227">
        <f t="shared" si="81"/>
        <v>0</v>
      </c>
      <c r="BJ111" s="257"/>
      <c r="BK111" s="257"/>
      <c r="BL111" s="257"/>
      <c r="BM111" s="257"/>
      <c r="BN111" s="228" t="str">
        <f>IF(AND('PASTE SD download Sheet'!BH110=""),"",'PASTE SD download Sheet'!BH110)</f>
        <v/>
      </c>
      <c r="BO111" s="228" t="str">
        <f>IF(AND('PASTE SD download Sheet'!BI110=""),"",'PASTE SD download Sheet'!BI110)</f>
        <v/>
      </c>
      <c r="BP111" s="228" t="str">
        <f>IF(AND('PASTE SD download Sheet'!BJ110=""),"",'PASTE SD download Sheet'!BJ110)</f>
        <v/>
      </c>
      <c r="BQ111" s="228">
        <f t="shared" si="82"/>
        <v>0</v>
      </c>
      <c r="BR111" s="228" t="str">
        <f>IF(AND('PASTE SD download Sheet'!BL110=""),"",'PASTE SD download Sheet'!BL110)</f>
        <v/>
      </c>
      <c r="BS111" s="228" t="str">
        <f t="shared" si="83"/>
        <v/>
      </c>
      <c r="BT111" s="228">
        <f t="shared" si="84"/>
        <v>0</v>
      </c>
      <c r="BU111" s="224"/>
      <c r="BV111" s="228" t="str">
        <f t="shared" si="85"/>
        <v/>
      </c>
      <c r="BW111" s="228">
        <f t="shared" si="86"/>
        <v>0</v>
      </c>
      <c r="BX111" s="5">
        <f t="shared" si="56"/>
        <v>0</v>
      </c>
      <c r="BY111" s="206"/>
      <c r="BZ111" s="206"/>
      <c r="CA111" s="206"/>
      <c r="CB111" s="206"/>
      <c r="CC111" s="206"/>
      <c r="CD111" s="206"/>
      <c r="CE111" s="206"/>
      <c r="CF111" s="206"/>
      <c r="CG111" s="206"/>
      <c r="CH111" s="206"/>
      <c r="CI111" s="206"/>
      <c r="CJ111" s="206"/>
      <c r="CK111" s="206"/>
      <c r="CL111" s="206"/>
      <c r="CM111" s="206"/>
      <c r="CN111" s="206"/>
      <c r="CO111" s="206"/>
      <c r="CP111" s="205"/>
      <c r="CQ111" s="204"/>
    </row>
    <row r="112" spans="1:95" ht="17.25">
      <c r="A112" s="219" t="str">
        <f>IF(AND('PASTE SD download Sheet'!A111=""),"",'PASTE SD download Sheet'!A111)</f>
        <v/>
      </c>
      <c r="B112" s="219" t="str">
        <f>IF(AND('PASTE SD download Sheet'!B111=""),"",'PASTE SD download Sheet'!B111)</f>
        <v/>
      </c>
      <c r="C112" s="219" t="str">
        <f>IF(AND('PASTE SD download Sheet'!C111=""),"",'PASTE SD download Sheet'!C111)</f>
        <v/>
      </c>
      <c r="D112" s="220" t="str">
        <f>IF(AND('PASTE SD download Sheet'!D111=""),"",VALUE('PASTE SD download Sheet'!D111))</f>
        <v/>
      </c>
      <c r="E112" s="219" t="str">
        <f>IF(AND('PASTE SD download Sheet'!E111=""),"",'PASTE SD download Sheet'!E111)</f>
        <v/>
      </c>
      <c r="F112" s="234" t="str">
        <f>IF(AND('PASTE SD download Sheet'!F111=""),"",'PASTE SD download Sheet'!F111)</f>
        <v/>
      </c>
      <c r="G112" s="233" t="str">
        <f>IF(AND('PASTE SD download Sheet'!G111=""),"",UPPER('PASTE SD download Sheet'!G111))</f>
        <v/>
      </c>
      <c r="H112" s="233" t="str">
        <f>IF(AND('PASTE SD download Sheet'!H111=""),"",UPPER('PASTE SD download Sheet'!H111))</f>
        <v/>
      </c>
      <c r="I112" s="233" t="str">
        <f>IF(AND('PASTE SD download Sheet'!I111=""),"",UPPER('PASTE SD download Sheet'!I111))</f>
        <v/>
      </c>
      <c r="J112" s="221" t="str">
        <f>IF(AND('PASTE SD download Sheet'!J111=""),"",'PASTE SD download Sheet'!J111)</f>
        <v/>
      </c>
      <c r="K112" s="221" t="str">
        <f>IF(AND('PASTE SD download Sheet'!K111=""),"",'PASTE SD download Sheet'!K111)</f>
        <v/>
      </c>
      <c r="L112" s="221" t="str">
        <f>IF(AND('PASTE SD download Sheet'!L111=""),"",'PASTE SD download Sheet'!L111)</f>
        <v/>
      </c>
      <c r="M112" s="221">
        <f t="shared" si="57"/>
        <v>0</v>
      </c>
      <c r="N112" s="221" t="str">
        <f>IF(AND('PASTE SD download Sheet'!N111=""),"",'PASTE SD download Sheet'!N111)</f>
        <v/>
      </c>
      <c r="O112" s="221" t="str">
        <f t="shared" si="58"/>
        <v/>
      </c>
      <c r="P112" s="221">
        <f t="shared" si="59"/>
        <v>0</v>
      </c>
      <c r="Q112" s="222"/>
      <c r="R112" s="221" t="str">
        <f t="shared" si="87"/>
        <v/>
      </c>
      <c r="S112" s="221">
        <f t="shared" si="60"/>
        <v>0</v>
      </c>
      <c r="T112" s="223" t="str">
        <f>IF(AND('PASTE SD download Sheet'!T111=""),"",'PASTE SD download Sheet'!T111)</f>
        <v/>
      </c>
      <c r="U112" s="223" t="str">
        <f>IF(AND('PASTE SD download Sheet'!U111=""),"",'PASTE SD download Sheet'!U111)</f>
        <v/>
      </c>
      <c r="V112" s="223" t="str">
        <f>IF(AND('PASTE SD download Sheet'!V111=""),"",'PASTE SD download Sheet'!V111)</f>
        <v/>
      </c>
      <c r="W112" s="223">
        <f t="shared" si="61"/>
        <v>0</v>
      </c>
      <c r="X112" s="223" t="str">
        <f>IF(AND('PASTE SD download Sheet'!X111=""),"",'PASTE SD download Sheet'!X111)</f>
        <v/>
      </c>
      <c r="Y112" s="223" t="str">
        <f t="shared" si="62"/>
        <v/>
      </c>
      <c r="Z112" s="223">
        <f t="shared" si="63"/>
        <v>0</v>
      </c>
      <c r="AA112" s="224"/>
      <c r="AB112" s="223" t="str">
        <f t="shared" si="64"/>
        <v/>
      </c>
      <c r="AC112" s="223">
        <f t="shared" si="65"/>
        <v>0</v>
      </c>
      <c r="AD112" s="237"/>
      <c r="AE112" s="237" t="str">
        <f t="shared" si="66"/>
        <v/>
      </c>
      <c r="AF112" s="225" t="str">
        <f>IF(AND('PASTE SD download Sheet'!AD111=""),"",'PASTE SD download Sheet'!AD111)</f>
        <v/>
      </c>
      <c r="AG112" s="225" t="str">
        <f>IF(AND('PASTE SD download Sheet'!AE111=""),"",'PASTE SD download Sheet'!AE111)</f>
        <v/>
      </c>
      <c r="AH112" s="225" t="str">
        <f>IF(AND('PASTE SD download Sheet'!AF111=""),"",'PASTE SD download Sheet'!AF111)</f>
        <v/>
      </c>
      <c r="AI112" s="225">
        <f t="shared" si="67"/>
        <v>0</v>
      </c>
      <c r="AJ112" s="225" t="str">
        <f>IF(AND('PASTE SD download Sheet'!AH111=""),"",'PASTE SD download Sheet'!AH111)</f>
        <v/>
      </c>
      <c r="AK112" s="225" t="str">
        <f t="shared" si="68"/>
        <v/>
      </c>
      <c r="AL112" s="225">
        <f t="shared" si="69"/>
        <v>0</v>
      </c>
      <c r="AM112" s="224"/>
      <c r="AN112" s="225" t="str">
        <f t="shared" si="70"/>
        <v/>
      </c>
      <c r="AO112" s="225">
        <f t="shared" si="71"/>
        <v>0</v>
      </c>
      <c r="AP112" s="226" t="str">
        <f>IF(AND('PASTE SD download Sheet'!AN111=""),"",'PASTE SD download Sheet'!AN111)</f>
        <v/>
      </c>
      <c r="AQ112" s="226" t="str">
        <f>IF(AND('PASTE SD download Sheet'!AO111=""),"",'PASTE SD download Sheet'!AO111)</f>
        <v/>
      </c>
      <c r="AR112" s="226" t="str">
        <f>IF(AND('PASTE SD download Sheet'!AP111=""),"",'PASTE SD download Sheet'!AP111)</f>
        <v/>
      </c>
      <c r="AS112" s="226">
        <f t="shared" si="72"/>
        <v>0</v>
      </c>
      <c r="AT112" s="226" t="str">
        <f>IF(AND('PASTE SD download Sheet'!AR111=""),"",'PASTE SD download Sheet'!AR111)</f>
        <v/>
      </c>
      <c r="AU112" s="226" t="str">
        <f t="shared" si="73"/>
        <v/>
      </c>
      <c r="AV112" s="226">
        <f t="shared" si="74"/>
        <v>0</v>
      </c>
      <c r="AW112" s="224"/>
      <c r="AX112" s="226" t="str">
        <f t="shared" si="75"/>
        <v/>
      </c>
      <c r="AY112" s="226">
        <f t="shared" si="76"/>
        <v>0</v>
      </c>
      <c r="AZ112" s="227" t="str">
        <f>IF(AND('PASTE SD download Sheet'!AX111=""),"",'PASTE SD download Sheet'!AX111)</f>
        <v/>
      </c>
      <c r="BA112" s="227" t="str">
        <f>IF(AND('PASTE SD download Sheet'!AY111=""),"",'PASTE SD download Sheet'!AY111)</f>
        <v/>
      </c>
      <c r="BB112" s="227" t="str">
        <f>IF(AND('PASTE SD download Sheet'!AZ111=""),"",'PASTE SD download Sheet'!AZ111)</f>
        <v/>
      </c>
      <c r="BC112" s="227">
        <f t="shared" si="77"/>
        <v>0</v>
      </c>
      <c r="BD112" s="227" t="str">
        <f>IF(AND('PASTE SD download Sheet'!BB111=""),"",'PASTE SD download Sheet'!BB111)</f>
        <v/>
      </c>
      <c r="BE112" s="227" t="str">
        <f t="shared" si="78"/>
        <v/>
      </c>
      <c r="BF112" s="227">
        <f t="shared" si="79"/>
        <v>0</v>
      </c>
      <c r="BG112" s="224"/>
      <c r="BH112" s="227" t="str">
        <f t="shared" si="80"/>
        <v/>
      </c>
      <c r="BI112" s="227">
        <f t="shared" si="81"/>
        <v>0</v>
      </c>
      <c r="BJ112" s="257"/>
      <c r="BK112" s="257"/>
      <c r="BL112" s="257"/>
      <c r="BM112" s="257"/>
      <c r="BN112" s="228" t="str">
        <f>IF(AND('PASTE SD download Sheet'!BH111=""),"",'PASTE SD download Sheet'!BH111)</f>
        <v/>
      </c>
      <c r="BO112" s="228" t="str">
        <f>IF(AND('PASTE SD download Sheet'!BI111=""),"",'PASTE SD download Sheet'!BI111)</f>
        <v/>
      </c>
      <c r="BP112" s="228" t="str">
        <f>IF(AND('PASTE SD download Sheet'!BJ111=""),"",'PASTE SD download Sheet'!BJ111)</f>
        <v/>
      </c>
      <c r="BQ112" s="228">
        <f t="shared" si="82"/>
        <v>0</v>
      </c>
      <c r="BR112" s="228" t="str">
        <f>IF(AND('PASTE SD download Sheet'!BL111=""),"",'PASTE SD download Sheet'!BL111)</f>
        <v/>
      </c>
      <c r="BS112" s="228" t="str">
        <f t="shared" si="83"/>
        <v/>
      </c>
      <c r="BT112" s="228">
        <f t="shared" si="84"/>
        <v>0</v>
      </c>
      <c r="BU112" s="224"/>
      <c r="BV112" s="228" t="str">
        <f t="shared" si="85"/>
        <v/>
      </c>
      <c r="BW112" s="228">
        <f t="shared" si="86"/>
        <v>0</v>
      </c>
      <c r="BX112" s="5">
        <f t="shared" si="56"/>
        <v>0</v>
      </c>
      <c r="BY112" s="206"/>
      <c r="BZ112" s="206"/>
      <c r="CA112" s="206"/>
      <c r="CB112" s="206"/>
      <c r="CC112" s="206"/>
      <c r="CD112" s="206"/>
      <c r="CE112" s="206"/>
      <c r="CF112" s="206"/>
      <c r="CG112" s="206"/>
      <c r="CH112" s="206"/>
      <c r="CI112" s="206"/>
      <c r="CJ112" s="206"/>
      <c r="CK112" s="206"/>
      <c r="CL112" s="206"/>
      <c r="CM112" s="206"/>
      <c r="CN112" s="206"/>
      <c r="CO112" s="206"/>
      <c r="CP112" s="205"/>
      <c r="CQ112" s="204"/>
    </row>
    <row r="113" spans="1:95" ht="17.25">
      <c r="A113" s="219" t="str">
        <f>IF(AND('PASTE SD download Sheet'!A112=""),"",'PASTE SD download Sheet'!A112)</f>
        <v/>
      </c>
      <c r="B113" s="219" t="str">
        <f>IF(AND('PASTE SD download Sheet'!B112=""),"",'PASTE SD download Sheet'!B112)</f>
        <v/>
      </c>
      <c r="C113" s="219" t="str">
        <f>IF(AND('PASTE SD download Sheet'!C112=""),"",'PASTE SD download Sheet'!C112)</f>
        <v/>
      </c>
      <c r="D113" s="220" t="str">
        <f>IF(AND('PASTE SD download Sheet'!D112=""),"",VALUE('PASTE SD download Sheet'!D112))</f>
        <v/>
      </c>
      <c r="E113" s="219" t="str">
        <f>IF(AND('PASTE SD download Sheet'!E112=""),"",'PASTE SD download Sheet'!E112)</f>
        <v/>
      </c>
      <c r="F113" s="234" t="str">
        <f>IF(AND('PASTE SD download Sheet'!F112=""),"",'PASTE SD download Sheet'!F112)</f>
        <v/>
      </c>
      <c r="G113" s="233" t="str">
        <f>IF(AND('PASTE SD download Sheet'!G112=""),"",UPPER('PASTE SD download Sheet'!G112))</f>
        <v/>
      </c>
      <c r="H113" s="233" t="str">
        <f>IF(AND('PASTE SD download Sheet'!H112=""),"",UPPER('PASTE SD download Sheet'!H112))</f>
        <v/>
      </c>
      <c r="I113" s="233" t="str">
        <f>IF(AND('PASTE SD download Sheet'!I112=""),"",UPPER('PASTE SD download Sheet'!I112))</f>
        <v/>
      </c>
      <c r="J113" s="221" t="str">
        <f>IF(AND('PASTE SD download Sheet'!J112=""),"",'PASTE SD download Sheet'!J112)</f>
        <v/>
      </c>
      <c r="K113" s="221" t="str">
        <f>IF(AND('PASTE SD download Sheet'!K112=""),"",'PASTE SD download Sheet'!K112)</f>
        <v/>
      </c>
      <c r="L113" s="221" t="str">
        <f>IF(AND('PASTE SD download Sheet'!L112=""),"",'PASTE SD download Sheet'!L112)</f>
        <v/>
      </c>
      <c r="M113" s="221">
        <f t="shared" si="57"/>
        <v>0</v>
      </c>
      <c r="N113" s="221" t="str">
        <f>IF(AND('PASTE SD download Sheet'!N112=""),"",'PASTE SD download Sheet'!N112)</f>
        <v/>
      </c>
      <c r="O113" s="221" t="str">
        <f t="shared" si="58"/>
        <v/>
      </c>
      <c r="P113" s="221">
        <f t="shared" si="59"/>
        <v>0</v>
      </c>
      <c r="Q113" s="222"/>
      <c r="R113" s="221" t="str">
        <f t="shared" si="87"/>
        <v/>
      </c>
      <c r="S113" s="221">
        <f t="shared" si="60"/>
        <v>0</v>
      </c>
      <c r="T113" s="223" t="str">
        <f>IF(AND('PASTE SD download Sheet'!T112=""),"",'PASTE SD download Sheet'!T112)</f>
        <v/>
      </c>
      <c r="U113" s="223" t="str">
        <f>IF(AND('PASTE SD download Sheet'!U112=""),"",'PASTE SD download Sheet'!U112)</f>
        <v/>
      </c>
      <c r="V113" s="223" t="str">
        <f>IF(AND('PASTE SD download Sheet'!V112=""),"",'PASTE SD download Sheet'!V112)</f>
        <v/>
      </c>
      <c r="W113" s="223">
        <f t="shared" si="61"/>
        <v>0</v>
      </c>
      <c r="X113" s="223" t="str">
        <f>IF(AND('PASTE SD download Sheet'!X112=""),"",'PASTE SD download Sheet'!X112)</f>
        <v/>
      </c>
      <c r="Y113" s="223" t="str">
        <f t="shared" si="62"/>
        <v/>
      </c>
      <c r="Z113" s="223">
        <f t="shared" si="63"/>
        <v>0</v>
      </c>
      <c r="AA113" s="224"/>
      <c r="AB113" s="223" t="str">
        <f t="shared" si="64"/>
        <v/>
      </c>
      <c r="AC113" s="223">
        <f t="shared" si="65"/>
        <v>0</v>
      </c>
      <c r="AD113" s="237"/>
      <c r="AE113" s="237" t="str">
        <f t="shared" si="66"/>
        <v/>
      </c>
      <c r="AF113" s="225" t="str">
        <f>IF(AND('PASTE SD download Sheet'!AD112=""),"",'PASTE SD download Sheet'!AD112)</f>
        <v/>
      </c>
      <c r="AG113" s="225" t="str">
        <f>IF(AND('PASTE SD download Sheet'!AE112=""),"",'PASTE SD download Sheet'!AE112)</f>
        <v/>
      </c>
      <c r="AH113" s="225" t="str">
        <f>IF(AND('PASTE SD download Sheet'!AF112=""),"",'PASTE SD download Sheet'!AF112)</f>
        <v/>
      </c>
      <c r="AI113" s="225">
        <f t="shared" si="67"/>
        <v>0</v>
      </c>
      <c r="AJ113" s="225" t="str">
        <f>IF(AND('PASTE SD download Sheet'!AH112=""),"",'PASTE SD download Sheet'!AH112)</f>
        <v/>
      </c>
      <c r="AK113" s="225" t="str">
        <f t="shared" si="68"/>
        <v/>
      </c>
      <c r="AL113" s="225">
        <f t="shared" si="69"/>
        <v>0</v>
      </c>
      <c r="AM113" s="224"/>
      <c r="AN113" s="225" t="str">
        <f t="shared" si="70"/>
        <v/>
      </c>
      <c r="AO113" s="225">
        <f t="shared" si="71"/>
        <v>0</v>
      </c>
      <c r="AP113" s="226" t="str">
        <f>IF(AND('PASTE SD download Sheet'!AN112=""),"",'PASTE SD download Sheet'!AN112)</f>
        <v/>
      </c>
      <c r="AQ113" s="226" t="str">
        <f>IF(AND('PASTE SD download Sheet'!AO112=""),"",'PASTE SD download Sheet'!AO112)</f>
        <v/>
      </c>
      <c r="AR113" s="226" t="str">
        <f>IF(AND('PASTE SD download Sheet'!AP112=""),"",'PASTE SD download Sheet'!AP112)</f>
        <v/>
      </c>
      <c r="AS113" s="226">
        <f t="shared" si="72"/>
        <v>0</v>
      </c>
      <c r="AT113" s="226" t="str">
        <f>IF(AND('PASTE SD download Sheet'!AR112=""),"",'PASTE SD download Sheet'!AR112)</f>
        <v/>
      </c>
      <c r="AU113" s="226" t="str">
        <f t="shared" si="73"/>
        <v/>
      </c>
      <c r="AV113" s="226">
        <f t="shared" si="74"/>
        <v>0</v>
      </c>
      <c r="AW113" s="224"/>
      <c r="AX113" s="226" t="str">
        <f t="shared" si="75"/>
        <v/>
      </c>
      <c r="AY113" s="226">
        <f t="shared" si="76"/>
        <v>0</v>
      </c>
      <c r="AZ113" s="227" t="str">
        <f>IF(AND('PASTE SD download Sheet'!AX112=""),"",'PASTE SD download Sheet'!AX112)</f>
        <v/>
      </c>
      <c r="BA113" s="227" t="str">
        <f>IF(AND('PASTE SD download Sheet'!AY112=""),"",'PASTE SD download Sheet'!AY112)</f>
        <v/>
      </c>
      <c r="BB113" s="227" t="str">
        <f>IF(AND('PASTE SD download Sheet'!AZ112=""),"",'PASTE SD download Sheet'!AZ112)</f>
        <v/>
      </c>
      <c r="BC113" s="227">
        <f t="shared" si="77"/>
        <v>0</v>
      </c>
      <c r="BD113" s="227" t="str">
        <f>IF(AND('PASTE SD download Sheet'!BB112=""),"",'PASTE SD download Sheet'!BB112)</f>
        <v/>
      </c>
      <c r="BE113" s="227" t="str">
        <f t="shared" si="78"/>
        <v/>
      </c>
      <c r="BF113" s="227">
        <f t="shared" si="79"/>
        <v>0</v>
      </c>
      <c r="BG113" s="224"/>
      <c r="BH113" s="227" t="str">
        <f t="shared" si="80"/>
        <v/>
      </c>
      <c r="BI113" s="227">
        <f t="shared" si="81"/>
        <v>0</v>
      </c>
      <c r="BJ113" s="257"/>
      <c r="BK113" s="257"/>
      <c r="BL113" s="257"/>
      <c r="BM113" s="257"/>
      <c r="BN113" s="228" t="str">
        <f>IF(AND('PASTE SD download Sheet'!BH112=""),"",'PASTE SD download Sheet'!BH112)</f>
        <v/>
      </c>
      <c r="BO113" s="228" t="str">
        <f>IF(AND('PASTE SD download Sheet'!BI112=""),"",'PASTE SD download Sheet'!BI112)</f>
        <v/>
      </c>
      <c r="BP113" s="228" t="str">
        <f>IF(AND('PASTE SD download Sheet'!BJ112=""),"",'PASTE SD download Sheet'!BJ112)</f>
        <v/>
      </c>
      <c r="BQ113" s="228">
        <f t="shared" si="82"/>
        <v>0</v>
      </c>
      <c r="BR113" s="228" t="str">
        <f>IF(AND('PASTE SD download Sheet'!BL112=""),"",'PASTE SD download Sheet'!BL112)</f>
        <v/>
      </c>
      <c r="BS113" s="228" t="str">
        <f t="shared" si="83"/>
        <v/>
      </c>
      <c r="BT113" s="228">
        <f t="shared" si="84"/>
        <v>0</v>
      </c>
      <c r="BU113" s="224"/>
      <c r="BV113" s="228" t="str">
        <f t="shared" si="85"/>
        <v/>
      </c>
      <c r="BW113" s="228">
        <f t="shared" si="86"/>
        <v>0</v>
      </c>
      <c r="BX113" s="5">
        <f t="shared" si="56"/>
        <v>0</v>
      </c>
      <c r="BY113" s="206"/>
      <c r="BZ113" s="206"/>
      <c r="CA113" s="206"/>
      <c r="CB113" s="206"/>
      <c r="CC113" s="206"/>
      <c r="CD113" s="206"/>
      <c r="CE113" s="206"/>
      <c r="CF113" s="206"/>
      <c r="CG113" s="206"/>
      <c r="CH113" s="206"/>
      <c r="CI113" s="206"/>
      <c r="CJ113" s="206"/>
      <c r="CK113" s="206"/>
      <c r="CL113" s="206"/>
      <c r="CM113" s="206"/>
      <c r="CN113" s="206"/>
      <c r="CO113" s="206"/>
      <c r="CP113" s="205"/>
      <c r="CQ113" s="204"/>
    </row>
    <row r="114" spans="1:95" ht="17.25">
      <c r="A114" s="219" t="str">
        <f>IF(AND('PASTE SD download Sheet'!A113=""),"",'PASTE SD download Sheet'!A113)</f>
        <v/>
      </c>
      <c r="B114" s="219" t="str">
        <f>IF(AND('PASTE SD download Sheet'!B113=""),"",'PASTE SD download Sheet'!B113)</f>
        <v/>
      </c>
      <c r="C114" s="219" t="str">
        <f>IF(AND('PASTE SD download Sheet'!C113=""),"",'PASTE SD download Sheet'!C113)</f>
        <v/>
      </c>
      <c r="D114" s="220" t="str">
        <f>IF(AND('PASTE SD download Sheet'!D113=""),"",VALUE('PASTE SD download Sheet'!D113))</f>
        <v/>
      </c>
      <c r="E114" s="219" t="str">
        <f>IF(AND('PASTE SD download Sheet'!E113=""),"",'PASTE SD download Sheet'!E113)</f>
        <v/>
      </c>
      <c r="F114" s="234" t="str">
        <f>IF(AND('PASTE SD download Sheet'!F113=""),"",'PASTE SD download Sheet'!F113)</f>
        <v/>
      </c>
      <c r="G114" s="233" t="str">
        <f>IF(AND('PASTE SD download Sheet'!G113=""),"",UPPER('PASTE SD download Sheet'!G113))</f>
        <v/>
      </c>
      <c r="H114" s="233" t="str">
        <f>IF(AND('PASTE SD download Sheet'!H113=""),"",UPPER('PASTE SD download Sheet'!H113))</f>
        <v/>
      </c>
      <c r="I114" s="233" t="str">
        <f>IF(AND('PASTE SD download Sheet'!I113=""),"",UPPER('PASTE SD download Sheet'!I113))</f>
        <v/>
      </c>
      <c r="J114" s="221" t="str">
        <f>IF(AND('PASTE SD download Sheet'!J113=""),"",'PASTE SD download Sheet'!J113)</f>
        <v/>
      </c>
      <c r="K114" s="221" t="str">
        <f>IF(AND('PASTE SD download Sheet'!K113=""),"",'PASTE SD download Sheet'!K113)</f>
        <v/>
      </c>
      <c r="L114" s="221" t="str">
        <f>IF(AND('PASTE SD download Sheet'!L113=""),"",'PASTE SD download Sheet'!L113)</f>
        <v/>
      </c>
      <c r="M114" s="221">
        <f t="shared" si="57"/>
        <v>0</v>
      </c>
      <c r="N114" s="221" t="str">
        <f>IF(AND('PASTE SD download Sheet'!N113=""),"",'PASTE SD download Sheet'!N113)</f>
        <v/>
      </c>
      <c r="O114" s="221" t="str">
        <f t="shared" si="58"/>
        <v/>
      </c>
      <c r="P114" s="221">
        <f t="shared" si="59"/>
        <v>0</v>
      </c>
      <c r="Q114" s="222"/>
      <c r="R114" s="221" t="str">
        <f t="shared" si="87"/>
        <v/>
      </c>
      <c r="S114" s="221">
        <f t="shared" si="60"/>
        <v>0</v>
      </c>
      <c r="T114" s="223" t="str">
        <f>IF(AND('PASTE SD download Sheet'!T113=""),"",'PASTE SD download Sheet'!T113)</f>
        <v/>
      </c>
      <c r="U114" s="223" t="str">
        <f>IF(AND('PASTE SD download Sheet'!U113=""),"",'PASTE SD download Sheet'!U113)</f>
        <v/>
      </c>
      <c r="V114" s="223" t="str">
        <f>IF(AND('PASTE SD download Sheet'!V113=""),"",'PASTE SD download Sheet'!V113)</f>
        <v/>
      </c>
      <c r="W114" s="223">
        <f t="shared" si="61"/>
        <v>0</v>
      </c>
      <c r="X114" s="223" t="str">
        <f>IF(AND('PASTE SD download Sheet'!X113=""),"",'PASTE SD download Sheet'!X113)</f>
        <v/>
      </c>
      <c r="Y114" s="223" t="str">
        <f t="shared" si="62"/>
        <v/>
      </c>
      <c r="Z114" s="223">
        <f t="shared" si="63"/>
        <v>0</v>
      </c>
      <c r="AA114" s="224"/>
      <c r="AB114" s="223" t="str">
        <f t="shared" si="64"/>
        <v/>
      </c>
      <c r="AC114" s="223">
        <f t="shared" si="65"/>
        <v>0</v>
      </c>
      <c r="AD114" s="237"/>
      <c r="AE114" s="237" t="str">
        <f t="shared" si="66"/>
        <v/>
      </c>
      <c r="AF114" s="225" t="str">
        <f>IF(AND('PASTE SD download Sheet'!AD113=""),"",'PASTE SD download Sheet'!AD113)</f>
        <v/>
      </c>
      <c r="AG114" s="225" t="str">
        <f>IF(AND('PASTE SD download Sheet'!AE113=""),"",'PASTE SD download Sheet'!AE113)</f>
        <v/>
      </c>
      <c r="AH114" s="225" t="str">
        <f>IF(AND('PASTE SD download Sheet'!AF113=""),"",'PASTE SD download Sheet'!AF113)</f>
        <v/>
      </c>
      <c r="AI114" s="225">
        <f t="shared" si="67"/>
        <v>0</v>
      </c>
      <c r="AJ114" s="225" t="str">
        <f>IF(AND('PASTE SD download Sheet'!AH113=""),"",'PASTE SD download Sheet'!AH113)</f>
        <v/>
      </c>
      <c r="AK114" s="225" t="str">
        <f t="shared" si="68"/>
        <v/>
      </c>
      <c r="AL114" s="225">
        <f t="shared" si="69"/>
        <v>0</v>
      </c>
      <c r="AM114" s="224"/>
      <c r="AN114" s="225" t="str">
        <f t="shared" si="70"/>
        <v/>
      </c>
      <c r="AO114" s="225">
        <f t="shared" si="71"/>
        <v>0</v>
      </c>
      <c r="AP114" s="226" t="str">
        <f>IF(AND('PASTE SD download Sheet'!AN113=""),"",'PASTE SD download Sheet'!AN113)</f>
        <v/>
      </c>
      <c r="AQ114" s="226" t="str">
        <f>IF(AND('PASTE SD download Sheet'!AO113=""),"",'PASTE SD download Sheet'!AO113)</f>
        <v/>
      </c>
      <c r="AR114" s="226" t="str">
        <f>IF(AND('PASTE SD download Sheet'!AP113=""),"",'PASTE SD download Sheet'!AP113)</f>
        <v/>
      </c>
      <c r="AS114" s="226">
        <f t="shared" si="72"/>
        <v>0</v>
      </c>
      <c r="AT114" s="226" t="str">
        <f>IF(AND('PASTE SD download Sheet'!AR113=""),"",'PASTE SD download Sheet'!AR113)</f>
        <v/>
      </c>
      <c r="AU114" s="226" t="str">
        <f t="shared" si="73"/>
        <v/>
      </c>
      <c r="AV114" s="226">
        <f t="shared" si="74"/>
        <v>0</v>
      </c>
      <c r="AW114" s="224"/>
      <c r="AX114" s="226" t="str">
        <f t="shared" si="75"/>
        <v/>
      </c>
      <c r="AY114" s="226">
        <f t="shared" si="76"/>
        <v>0</v>
      </c>
      <c r="AZ114" s="227" t="str">
        <f>IF(AND('PASTE SD download Sheet'!AX113=""),"",'PASTE SD download Sheet'!AX113)</f>
        <v/>
      </c>
      <c r="BA114" s="227" t="str">
        <f>IF(AND('PASTE SD download Sheet'!AY113=""),"",'PASTE SD download Sheet'!AY113)</f>
        <v/>
      </c>
      <c r="BB114" s="227" t="str">
        <f>IF(AND('PASTE SD download Sheet'!AZ113=""),"",'PASTE SD download Sheet'!AZ113)</f>
        <v/>
      </c>
      <c r="BC114" s="227">
        <f t="shared" si="77"/>
        <v>0</v>
      </c>
      <c r="BD114" s="227" t="str">
        <f>IF(AND('PASTE SD download Sheet'!BB113=""),"",'PASTE SD download Sheet'!BB113)</f>
        <v/>
      </c>
      <c r="BE114" s="227" t="str">
        <f t="shared" si="78"/>
        <v/>
      </c>
      <c r="BF114" s="227">
        <f t="shared" si="79"/>
        <v>0</v>
      </c>
      <c r="BG114" s="224"/>
      <c r="BH114" s="227" t="str">
        <f t="shared" si="80"/>
        <v/>
      </c>
      <c r="BI114" s="227">
        <f t="shared" si="81"/>
        <v>0</v>
      </c>
      <c r="BJ114" s="257"/>
      <c r="BK114" s="257"/>
      <c r="BL114" s="257"/>
      <c r="BM114" s="257"/>
      <c r="BN114" s="228" t="str">
        <f>IF(AND('PASTE SD download Sheet'!BH113=""),"",'PASTE SD download Sheet'!BH113)</f>
        <v/>
      </c>
      <c r="BO114" s="228" t="str">
        <f>IF(AND('PASTE SD download Sheet'!BI113=""),"",'PASTE SD download Sheet'!BI113)</f>
        <v/>
      </c>
      <c r="BP114" s="228" t="str">
        <f>IF(AND('PASTE SD download Sheet'!BJ113=""),"",'PASTE SD download Sheet'!BJ113)</f>
        <v/>
      </c>
      <c r="BQ114" s="228">
        <f t="shared" si="82"/>
        <v>0</v>
      </c>
      <c r="BR114" s="228" t="str">
        <f>IF(AND('PASTE SD download Sheet'!BL113=""),"",'PASTE SD download Sheet'!BL113)</f>
        <v/>
      </c>
      <c r="BS114" s="228" t="str">
        <f t="shared" si="83"/>
        <v/>
      </c>
      <c r="BT114" s="228">
        <f t="shared" si="84"/>
        <v>0</v>
      </c>
      <c r="BU114" s="224"/>
      <c r="BV114" s="228" t="str">
        <f t="shared" si="85"/>
        <v/>
      </c>
      <c r="BW114" s="228">
        <f t="shared" si="86"/>
        <v>0</v>
      </c>
      <c r="BX114" s="5">
        <f t="shared" si="56"/>
        <v>0</v>
      </c>
      <c r="BY114" s="206"/>
      <c r="BZ114" s="206"/>
      <c r="CA114" s="206"/>
      <c r="CB114" s="206"/>
      <c r="CC114" s="206"/>
      <c r="CD114" s="206"/>
      <c r="CE114" s="206"/>
      <c r="CF114" s="206"/>
      <c r="CG114" s="206"/>
      <c r="CH114" s="206"/>
      <c r="CI114" s="206"/>
      <c r="CJ114" s="206"/>
      <c r="CK114" s="206"/>
      <c r="CL114" s="206"/>
      <c r="CM114" s="206"/>
      <c r="CN114" s="206"/>
      <c r="CO114" s="206"/>
      <c r="CP114" s="205"/>
      <c r="CQ114" s="204"/>
    </row>
    <row r="115" spans="1:95" ht="17.25">
      <c r="A115" s="219" t="str">
        <f>IF(AND('PASTE SD download Sheet'!A114=""),"",'PASTE SD download Sheet'!A114)</f>
        <v/>
      </c>
      <c r="B115" s="219" t="str">
        <f>IF(AND('PASTE SD download Sheet'!B114=""),"",'PASTE SD download Sheet'!B114)</f>
        <v/>
      </c>
      <c r="C115" s="219" t="str">
        <f>IF(AND('PASTE SD download Sheet'!C114=""),"",'PASTE SD download Sheet'!C114)</f>
        <v/>
      </c>
      <c r="D115" s="220" t="str">
        <f>IF(AND('PASTE SD download Sheet'!D114=""),"",VALUE('PASTE SD download Sheet'!D114))</f>
        <v/>
      </c>
      <c r="E115" s="219" t="str">
        <f>IF(AND('PASTE SD download Sheet'!E114=""),"",'PASTE SD download Sheet'!E114)</f>
        <v/>
      </c>
      <c r="F115" s="234" t="str">
        <f>IF(AND('PASTE SD download Sheet'!F114=""),"",'PASTE SD download Sheet'!F114)</f>
        <v/>
      </c>
      <c r="G115" s="233" t="str">
        <f>IF(AND('PASTE SD download Sheet'!G114=""),"",UPPER('PASTE SD download Sheet'!G114))</f>
        <v/>
      </c>
      <c r="H115" s="233" t="str">
        <f>IF(AND('PASTE SD download Sheet'!H114=""),"",UPPER('PASTE SD download Sheet'!H114))</f>
        <v/>
      </c>
      <c r="I115" s="233" t="str">
        <f>IF(AND('PASTE SD download Sheet'!I114=""),"",UPPER('PASTE SD download Sheet'!I114))</f>
        <v/>
      </c>
      <c r="J115" s="221" t="str">
        <f>IF(AND('PASTE SD download Sheet'!J114=""),"",'PASTE SD download Sheet'!J114)</f>
        <v/>
      </c>
      <c r="K115" s="221" t="str">
        <f>IF(AND('PASTE SD download Sheet'!K114=""),"",'PASTE SD download Sheet'!K114)</f>
        <v/>
      </c>
      <c r="L115" s="221" t="str">
        <f>IF(AND('PASTE SD download Sheet'!L114=""),"",'PASTE SD download Sheet'!L114)</f>
        <v/>
      </c>
      <c r="M115" s="221">
        <f t="shared" si="57"/>
        <v>0</v>
      </c>
      <c r="N115" s="221" t="str">
        <f>IF(AND('PASTE SD download Sheet'!N114=""),"",'PASTE SD download Sheet'!N114)</f>
        <v/>
      </c>
      <c r="O115" s="221" t="str">
        <f t="shared" si="58"/>
        <v/>
      </c>
      <c r="P115" s="221">
        <f t="shared" si="59"/>
        <v>0</v>
      </c>
      <c r="Q115" s="222"/>
      <c r="R115" s="221" t="str">
        <f t="shared" si="87"/>
        <v/>
      </c>
      <c r="S115" s="221">
        <f t="shared" si="60"/>
        <v>0</v>
      </c>
      <c r="T115" s="223" t="str">
        <f>IF(AND('PASTE SD download Sheet'!T114=""),"",'PASTE SD download Sheet'!T114)</f>
        <v/>
      </c>
      <c r="U115" s="223" t="str">
        <f>IF(AND('PASTE SD download Sheet'!U114=""),"",'PASTE SD download Sheet'!U114)</f>
        <v/>
      </c>
      <c r="V115" s="223" t="str">
        <f>IF(AND('PASTE SD download Sheet'!V114=""),"",'PASTE SD download Sheet'!V114)</f>
        <v/>
      </c>
      <c r="W115" s="223">
        <f t="shared" si="61"/>
        <v>0</v>
      </c>
      <c r="X115" s="223" t="str">
        <f>IF(AND('PASTE SD download Sheet'!X114=""),"",'PASTE SD download Sheet'!X114)</f>
        <v/>
      </c>
      <c r="Y115" s="223" t="str">
        <f t="shared" si="62"/>
        <v/>
      </c>
      <c r="Z115" s="223">
        <f t="shared" si="63"/>
        <v>0</v>
      </c>
      <c r="AA115" s="224"/>
      <c r="AB115" s="223" t="str">
        <f t="shared" si="64"/>
        <v/>
      </c>
      <c r="AC115" s="223">
        <f t="shared" si="65"/>
        <v>0</v>
      </c>
      <c r="AD115" s="237"/>
      <c r="AE115" s="237" t="str">
        <f t="shared" si="66"/>
        <v/>
      </c>
      <c r="AF115" s="225" t="str">
        <f>IF(AND('PASTE SD download Sheet'!AD114=""),"",'PASTE SD download Sheet'!AD114)</f>
        <v/>
      </c>
      <c r="AG115" s="225" t="str">
        <f>IF(AND('PASTE SD download Sheet'!AE114=""),"",'PASTE SD download Sheet'!AE114)</f>
        <v/>
      </c>
      <c r="AH115" s="225" t="str">
        <f>IF(AND('PASTE SD download Sheet'!AF114=""),"",'PASTE SD download Sheet'!AF114)</f>
        <v/>
      </c>
      <c r="AI115" s="225">
        <f t="shared" si="67"/>
        <v>0</v>
      </c>
      <c r="AJ115" s="225" t="str">
        <f>IF(AND('PASTE SD download Sheet'!AH114=""),"",'PASTE SD download Sheet'!AH114)</f>
        <v/>
      </c>
      <c r="AK115" s="225" t="str">
        <f t="shared" si="68"/>
        <v/>
      </c>
      <c r="AL115" s="225">
        <f t="shared" si="69"/>
        <v>0</v>
      </c>
      <c r="AM115" s="224"/>
      <c r="AN115" s="225" t="str">
        <f t="shared" si="70"/>
        <v/>
      </c>
      <c r="AO115" s="225">
        <f t="shared" si="71"/>
        <v>0</v>
      </c>
      <c r="AP115" s="226" t="str">
        <f>IF(AND('PASTE SD download Sheet'!AN114=""),"",'PASTE SD download Sheet'!AN114)</f>
        <v/>
      </c>
      <c r="AQ115" s="226" t="str">
        <f>IF(AND('PASTE SD download Sheet'!AO114=""),"",'PASTE SD download Sheet'!AO114)</f>
        <v/>
      </c>
      <c r="AR115" s="226" t="str">
        <f>IF(AND('PASTE SD download Sheet'!AP114=""),"",'PASTE SD download Sheet'!AP114)</f>
        <v/>
      </c>
      <c r="AS115" s="226">
        <f t="shared" si="72"/>
        <v>0</v>
      </c>
      <c r="AT115" s="226" t="str">
        <f>IF(AND('PASTE SD download Sheet'!AR114=""),"",'PASTE SD download Sheet'!AR114)</f>
        <v/>
      </c>
      <c r="AU115" s="226" t="str">
        <f t="shared" si="73"/>
        <v/>
      </c>
      <c r="AV115" s="226">
        <f t="shared" si="74"/>
        <v>0</v>
      </c>
      <c r="AW115" s="224"/>
      <c r="AX115" s="226" t="str">
        <f t="shared" si="75"/>
        <v/>
      </c>
      <c r="AY115" s="226">
        <f t="shared" si="76"/>
        <v>0</v>
      </c>
      <c r="AZ115" s="227" t="str">
        <f>IF(AND('PASTE SD download Sheet'!AX114=""),"",'PASTE SD download Sheet'!AX114)</f>
        <v/>
      </c>
      <c r="BA115" s="227" t="str">
        <f>IF(AND('PASTE SD download Sheet'!AY114=""),"",'PASTE SD download Sheet'!AY114)</f>
        <v/>
      </c>
      <c r="BB115" s="227" t="str">
        <f>IF(AND('PASTE SD download Sheet'!AZ114=""),"",'PASTE SD download Sheet'!AZ114)</f>
        <v/>
      </c>
      <c r="BC115" s="227">
        <f t="shared" si="77"/>
        <v>0</v>
      </c>
      <c r="BD115" s="227" t="str">
        <f>IF(AND('PASTE SD download Sheet'!BB114=""),"",'PASTE SD download Sheet'!BB114)</f>
        <v/>
      </c>
      <c r="BE115" s="227" t="str">
        <f t="shared" si="78"/>
        <v/>
      </c>
      <c r="BF115" s="227">
        <f t="shared" si="79"/>
        <v>0</v>
      </c>
      <c r="BG115" s="224"/>
      <c r="BH115" s="227" t="str">
        <f t="shared" si="80"/>
        <v/>
      </c>
      <c r="BI115" s="227">
        <f t="shared" si="81"/>
        <v>0</v>
      </c>
      <c r="BJ115" s="257"/>
      <c r="BK115" s="257"/>
      <c r="BL115" s="257"/>
      <c r="BM115" s="257"/>
      <c r="BN115" s="228" t="str">
        <f>IF(AND('PASTE SD download Sheet'!BH114=""),"",'PASTE SD download Sheet'!BH114)</f>
        <v/>
      </c>
      <c r="BO115" s="228" t="str">
        <f>IF(AND('PASTE SD download Sheet'!BI114=""),"",'PASTE SD download Sheet'!BI114)</f>
        <v/>
      </c>
      <c r="BP115" s="228" t="str">
        <f>IF(AND('PASTE SD download Sheet'!BJ114=""),"",'PASTE SD download Sheet'!BJ114)</f>
        <v/>
      </c>
      <c r="BQ115" s="228">
        <f t="shared" si="82"/>
        <v>0</v>
      </c>
      <c r="BR115" s="228" t="str">
        <f>IF(AND('PASTE SD download Sheet'!BL114=""),"",'PASTE SD download Sheet'!BL114)</f>
        <v/>
      </c>
      <c r="BS115" s="228" t="str">
        <f t="shared" si="83"/>
        <v/>
      </c>
      <c r="BT115" s="228">
        <f t="shared" si="84"/>
        <v>0</v>
      </c>
      <c r="BU115" s="224"/>
      <c r="BV115" s="228" t="str">
        <f t="shared" si="85"/>
        <v/>
      </c>
      <c r="BW115" s="228">
        <f t="shared" si="86"/>
        <v>0</v>
      </c>
      <c r="BX115" s="5">
        <f t="shared" si="56"/>
        <v>0</v>
      </c>
      <c r="BY115" s="206"/>
      <c r="BZ115" s="206"/>
      <c r="CA115" s="206"/>
      <c r="CB115" s="206"/>
      <c r="CC115" s="206"/>
      <c r="CD115" s="206"/>
      <c r="CE115" s="206"/>
      <c r="CF115" s="206"/>
      <c r="CG115" s="206"/>
      <c r="CH115" s="206"/>
      <c r="CI115" s="206"/>
      <c r="CJ115" s="206"/>
      <c r="CK115" s="206"/>
      <c r="CL115" s="206"/>
      <c r="CM115" s="206"/>
      <c r="CN115" s="206"/>
      <c r="CO115" s="206"/>
      <c r="CP115" s="205"/>
      <c r="CQ115" s="204"/>
    </row>
    <row r="116" spans="1:95" ht="17.25">
      <c r="A116" s="219" t="str">
        <f>IF(AND('PASTE SD download Sheet'!A115=""),"",'PASTE SD download Sheet'!A115)</f>
        <v/>
      </c>
      <c r="B116" s="219" t="str">
        <f>IF(AND('PASTE SD download Sheet'!B115=""),"",'PASTE SD download Sheet'!B115)</f>
        <v/>
      </c>
      <c r="C116" s="219" t="str">
        <f>IF(AND('PASTE SD download Sheet'!C115=""),"",'PASTE SD download Sheet'!C115)</f>
        <v/>
      </c>
      <c r="D116" s="220" t="str">
        <f>IF(AND('PASTE SD download Sheet'!D115=""),"",VALUE('PASTE SD download Sheet'!D115))</f>
        <v/>
      </c>
      <c r="E116" s="219" t="str">
        <f>IF(AND('PASTE SD download Sheet'!E115=""),"",'PASTE SD download Sheet'!E115)</f>
        <v/>
      </c>
      <c r="F116" s="234" t="str">
        <f>IF(AND('PASTE SD download Sheet'!F115=""),"",'PASTE SD download Sheet'!F115)</f>
        <v/>
      </c>
      <c r="G116" s="233" t="str">
        <f>IF(AND('PASTE SD download Sheet'!G115=""),"",UPPER('PASTE SD download Sheet'!G115))</f>
        <v/>
      </c>
      <c r="H116" s="233" t="str">
        <f>IF(AND('PASTE SD download Sheet'!H115=""),"",UPPER('PASTE SD download Sheet'!H115))</f>
        <v/>
      </c>
      <c r="I116" s="233" t="str">
        <f>IF(AND('PASTE SD download Sheet'!I115=""),"",UPPER('PASTE SD download Sheet'!I115))</f>
        <v/>
      </c>
      <c r="J116" s="221" t="str">
        <f>IF(AND('PASTE SD download Sheet'!J115=""),"",'PASTE SD download Sheet'!J115)</f>
        <v/>
      </c>
      <c r="K116" s="221" t="str">
        <f>IF(AND('PASTE SD download Sheet'!K115=""),"",'PASTE SD download Sheet'!K115)</f>
        <v/>
      </c>
      <c r="L116" s="221" t="str">
        <f>IF(AND('PASTE SD download Sheet'!L115=""),"",'PASTE SD download Sheet'!L115)</f>
        <v/>
      </c>
      <c r="M116" s="221">
        <f t="shared" si="57"/>
        <v>0</v>
      </c>
      <c r="N116" s="221" t="str">
        <f>IF(AND('PASTE SD download Sheet'!N115=""),"",'PASTE SD download Sheet'!N115)</f>
        <v/>
      </c>
      <c r="O116" s="221" t="str">
        <f t="shared" si="58"/>
        <v/>
      </c>
      <c r="P116" s="221">
        <f t="shared" si="59"/>
        <v>0</v>
      </c>
      <c r="Q116" s="222"/>
      <c r="R116" s="221" t="str">
        <f t="shared" si="87"/>
        <v/>
      </c>
      <c r="S116" s="221">
        <f t="shared" si="60"/>
        <v>0</v>
      </c>
      <c r="T116" s="223" t="str">
        <f>IF(AND('PASTE SD download Sheet'!T115=""),"",'PASTE SD download Sheet'!T115)</f>
        <v/>
      </c>
      <c r="U116" s="223" t="str">
        <f>IF(AND('PASTE SD download Sheet'!U115=""),"",'PASTE SD download Sheet'!U115)</f>
        <v/>
      </c>
      <c r="V116" s="223" t="str">
        <f>IF(AND('PASTE SD download Sheet'!V115=""),"",'PASTE SD download Sheet'!V115)</f>
        <v/>
      </c>
      <c r="W116" s="223">
        <f t="shared" si="61"/>
        <v>0</v>
      </c>
      <c r="X116" s="223" t="str">
        <f>IF(AND('PASTE SD download Sheet'!X115=""),"",'PASTE SD download Sheet'!X115)</f>
        <v/>
      </c>
      <c r="Y116" s="223" t="str">
        <f t="shared" si="62"/>
        <v/>
      </c>
      <c r="Z116" s="223">
        <f t="shared" si="63"/>
        <v>0</v>
      </c>
      <c r="AA116" s="224"/>
      <c r="AB116" s="223" t="str">
        <f t="shared" si="64"/>
        <v/>
      </c>
      <c r="AC116" s="223">
        <f t="shared" si="65"/>
        <v>0</v>
      </c>
      <c r="AD116" s="237"/>
      <c r="AE116" s="237" t="str">
        <f t="shared" si="66"/>
        <v/>
      </c>
      <c r="AF116" s="225" t="str">
        <f>IF(AND('PASTE SD download Sheet'!AD115=""),"",'PASTE SD download Sheet'!AD115)</f>
        <v/>
      </c>
      <c r="AG116" s="225" t="str">
        <f>IF(AND('PASTE SD download Sheet'!AE115=""),"",'PASTE SD download Sheet'!AE115)</f>
        <v/>
      </c>
      <c r="AH116" s="225" t="str">
        <f>IF(AND('PASTE SD download Sheet'!AF115=""),"",'PASTE SD download Sheet'!AF115)</f>
        <v/>
      </c>
      <c r="AI116" s="225">
        <f t="shared" si="67"/>
        <v>0</v>
      </c>
      <c r="AJ116" s="225" t="str">
        <f>IF(AND('PASTE SD download Sheet'!AH115=""),"",'PASTE SD download Sheet'!AH115)</f>
        <v/>
      </c>
      <c r="AK116" s="225" t="str">
        <f t="shared" si="68"/>
        <v/>
      </c>
      <c r="AL116" s="225">
        <f t="shared" si="69"/>
        <v>0</v>
      </c>
      <c r="AM116" s="224"/>
      <c r="AN116" s="225" t="str">
        <f t="shared" si="70"/>
        <v/>
      </c>
      <c r="AO116" s="225">
        <f t="shared" si="71"/>
        <v>0</v>
      </c>
      <c r="AP116" s="226" t="str">
        <f>IF(AND('PASTE SD download Sheet'!AN115=""),"",'PASTE SD download Sheet'!AN115)</f>
        <v/>
      </c>
      <c r="AQ116" s="226" t="str">
        <f>IF(AND('PASTE SD download Sheet'!AO115=""),"",'PASTE SD download Sheet'!AO115)</f>
        <v/>
      </c>
      <c r="AR116" s="226" t="str">
        <f>IF(AND('PASTE SD download Sheet'!AP115=""),"",'PASTE SD download Sheet'!AP115)</f>
        <v/>
      </c>
      <c r="AS116" s="226">
        <f t="shared" si="72"/>
        <v>0</v>
      </c>
      <c r="AT116" s="226" t="str">
        <f>IF(AND('PASTE SD download Sheet'!AR115=""),"",'PASTE SD download Sheet'!AR115)</f>
        <v/>
      </c>
      <c r="AU116" s="226" t="str">
        <f t="shared" si="73"/>
        <v/>
      </c>
      <c r="AV116" s="226">
        <f t="shared" si="74"/>
        <v>0</v>
      </c>
      <c r="AW116" s="224"/>
      <c r="AX116" s="226" t="str">
        <f t="shared" si="75"/>
        <v/>
      </c>
      <c r="AY116" s="226">
        <f t="shared" si="76"/>
        <v>0</v>
      </c>
      <c r="AZ116" s="227" t="str">
        <f>IF(AND('PASTE SD download Sheet'!AX115=""),"",'PASTE SD download Sheet'!AX115)</f>
        <v/>
      </c>
      <c r="BA116" s="227" t="str">
        <f>IF(AND('PASTE SD download Sheet'!AY115=""),"",'PASTE SD download Sheet'!AY115)</f>
        <v/>
      </c>
      <c r="BB116" s="227" t="str">
        <f>IF(AND('PASTE SD download Sheet'!AZ115=""),"",'PASTE SD download Sheet'!AZ115)</f>
        <v/>
      </c>
      <c r="BC116" s="227">
        <f t="shared" si="77"/>
        <v>0</v>
      </c>
      <c r="BD116" s="227" t="str">
        <f>IF(AND('PASTE SD download Sheet'!BB115=""),"",'PASTE SD download Sheet'!BB115)</f>
        <v/>
      </c>
      <c r="BE116" s="227" t="str">
        <f t="shared" si="78"/>
        <v/>
      </c>
      <c r="BF116" s="227">
        <f t="shared" si="79"/>
        <v>0</v>
      </c>
      <c r="BG116" s="224"/>
      <c r="BH116" s="227" t="str">
        <f t="shared" si="80"/>
        <v/>
      </c>
      <c r="BI116" s="227">
        <f t="shared" si="81"/>
        <v>0</v>
      </c>
      <c r="BJ116" s="257"/>
      <c r="BK116" s="257"/>
      <c r="BL116" s="257"/>
      <c r="BM116" s="257"/>
      <c r="BN116" s="228" t="str">
        <f>IF(AND('PASTE SD download Sheet'!BH115=""),"",'PASTE SD download Sheet'!BH115)</f>
        <v/>
      </c>
      <c r="BO116" s="228" t="str">
        <f>IF(AND('PASTE SD download Sheet'!BI115=""),"",'PASTE SD download Sheet'!BI115)</f>
        <v/>
      </c>
      <c r="BP116" s="228" t="str">
        <f>IF(AND('PASTE SD download Sheet'!BJ115=""),"",'PASTE SD download Sheet'!BJ115)</f>
        <v/>
      </c>
      <c r="BQ116" s="228">
        <f t="shared" si="82"/>
        <v>0</v>
      </c>
      <c r="BR116" s="228" t="str">
        <f>IF(AND('PASTE SD download Sheet'!BL115=""),"",'PASTE SD download Sheet'!BL115)</f>
        <v/>
      </c>
      <c r="BS116" s="228" t="str">
        <f t="shared" si="83"/>
        <v/>
      </c>
      <c r="BT116" s="228">
        <f t="shared" si="84"/>
        <v>0</v>
      </c>
      <c r="BU116" s="224"/>
      <c r="BV116" s="228" t="str">
        <f t="shared" si="85"/>
        <v/>
      </c>
      <c r="BW116" s="228">
        <f t="shared" si="86"/>
        <v>0</v>
      </c>
      <c r="BX116" s="5">
        <f t="shared" si="56"/>
        <v>0</v>
      </c>
      <c r="BY116" s="206"/>
      <c r="BZ116" s="206"/>
      <c r="CA116" s="206"/>
      <c r="CB116" s="206"/>
      <c r="CC116" s="206"/>
      <c r="CD116" s="206"/>
      <c r="CE116" s="206"/>
      <c r="CF116" s="206"/>
      <c r="CG116" s="206"/>
      <c r="CH116" s="206"/>
      <c r="CI116" s="206"/>
      <c r="CJ116" s="206"/>
      <c r="CK116" s="206"/>
      <c r="CL116" s="206"/>
      <c r="CM116" s="206"/>
      <c r="CN116" s="206"/>
      <c r="CO116" s="206"/>
      <c r="CP116" s="205"/>
      <c r="CQ116" s="204"/>
    </row>
    <row r="117" spans="1:95" ht="17.25">
      <c r="A117" s="219" t="str">
        <f>IF(AND('PASTE SD download Sheet'!A116=""),"",'PASTE SD download Sheet'!A116)</f>
        <v/>
      </c>
      <c r="B117" s="219" t="str">
        <f>IF(AND('PASTE SD download Sheet'!B116=""),"",'PASTE SD download Sheet'!B116)</f>
        <v/>
      </c>
      <c r="C117" s="219" t="str">
        <f>IF(AND('PASTE SD download Sheet'!C116=""),"",'PASTE SD download Sheet'!C116)</f>
        <v/>
      </c>
      <c r="D117" s="220" t="str">
        <f>IF(AND('PASTE SD download Sheet'!D116=""),"",VALUE('PASTE SD download Sheet'!D116))</f>
        <v/>
      </c>
      <c r="E117" s="219" t="str">
        <f>IF(AND('PASTE SD download Sheet'!E116=""),"",'PASTE SD download Sheet'!E116)</f>
        <v/>
      </c>
      <c r="F117" s="234" t="str">
        <f>IF(AND('PASTE SD download Sheet'!F116=""),"",'PASTE SD download Sheet'!F116)</f>
        <v/>
      </c>
      <c r="G117" s="233" t="str">
        <f>IF(AND('PASTE SD download Sheet'!G116=""),"",UPPER('PASTE SD download Sheet'!G116))</f>
        <v/>
      </c>
      <c r="H117" s="233" t="str">
        <f>IF(AND('PASTE SD download Sheet'!H116=""),"",UPPER('PASTE SD download Sheet'!H116))</f>
        <v/>
      </c>
      <c r="I117" s="233" t="str">
        <f>IF(AND('PASTE SD download Sheet'!I116=""),"",UPPER('PASTE SD download Sheet'!I116))</f>
        <v/>
      </c>
      <c r="J117" s="221" t="str">
        <f>IF(AND('PASTE SD download Sheet'!J116=""),"",'PASTE SD download Sheet'!J116)</f>
        <v/>
      </c>
      <c r="K117" s="221" t="str">
        <f>IF(AND('PASTE SD download Sheet'!K116=""),"",'PASTE SD download Sheet'!K116)</f>
        <v/>
      </c>
      <c r="L117" s="221" t="str">
        <f>IF(AND('PASTE SD download Sheet'!L116=""),"",'PASTE SD download Sheet'!L116)</f>
        <v/>
      </c>
      <c r="M117" s="221">
        <f t="shared" si="57"/>
        <v>0</v>
      </c>
      <c r="N117" s="221" t="str">
        <f>IF(AND('PASTE SD download Sheet'!N116=""),"",'PASTE SD download Sheet'!N116)</f>
        <v/>
      </c>
      <c r="O117" s="221" t="str">
        <f t="shared" si="58"/>
        <v/>
      </c>
      <c r="P117" s="221">
        <f t="shared" si="59"/>
        <v>0</v>
      </c>
      <c r="Q117" s="222"/>
      <c r="R117" s="221" t="str">
        <f t="shared" si="87"/>
        <v/>
      </c>
      <c r="S117" s="221">
        <f t="shared" si="60"/>
        <v>0</v>
      </c>
      <c r="T117" s="223" t="str">
        <f>IF(AND('PASTE SD download Sheet'!T116=""),"",'PASTE SD download Sheet'!T116)</f>
        <v/>
      </c>
      <c r="U117" s="223" t="str">
        <f>IF(AND('PASTE SD download Sheet'!U116=""),"",'PASTE SD download Sheet'!U116)</f>
        <v/>
      </c>
      <c r="V117" s="223" t="str">
        <f>IF(AND('PASTE SD download Sheet'!V116=""),"",'PASTE SD download Sheet'!V116)</f>
        <v/>
      </c>
      <c r="W117" s="223">
        <f t="shared" si="61"/>
        <v>0</v>
      </c>
      <c r="X117" s="223" t="str">
        <f>IF(AND('PASTE SD download Sheet'!X116=""),"",'PASTE SD download Sheet'!X116)</f>
        <v/>
      </c>
      <c r="Y117" s="223" t="str">
        <f t="shared" si="62"/>
        <v/>
      </c>
      <c r="Z117" s="223">
        <f t="shared" si="63"/>
        <v>0</v>
      </c>
      <c r="AA117" s="224"/>
      <c r="AB117" s="223" t="str">
        <f t="shared" si="64"/>
        <v/>
      </c>
      <c r="AC117" s="223">
        <f t="shared" si="65"/>
        <v>0</v>
      </c>
      <c r="AD117" s="237"/>
      <c r="AE117" s="237" t="str">
        <f t="shared" si="66"/>
        <v/>
      </c>
      <c r="AF117" s="225" t="str">
        <f>IF(AND('PASTE SD download Sheet'!AD116=""),"",'PASTE SD download Sheet'!AD116)</f>
        <v/>
      </c>
      <c r="AG117" s="225" t="str">
        <f>IF(AND('PASTE SD download Sheet'!AE116=""),"",'PASTE SD download Sheet'!AE116)</f>
        <v/>
      </c>
      <c r="AH117" s="225" t="str">
        <f>IF(AND('PASTE SD download Sheet'!AF116=""),"",'PASTE SD download Sheet'!AF116)</f>
        <v/>
      </c>
      <c r="AI117" s="225">
        <f t="shared" si="67"/>
        <v>0</v>
      </c>
      <c r="AJ117" s="225" t="str">
        <f>IF(AND('PASTE SD download Sheet'!AH116=""),"",'PASTE SD download Sheet'!AH116)</f>
        <v/>
      </c>
      <c r="AK117" s="225" t="str">
        <f t="shared" si="68"/>
        <v/>
      </c>
      <c r="AL117" s="225">
        <f t="shared" si="69"/>
        <v>0</v>
      </c>
      <c r="AM117" s="224"/>
      <c r="AN117" s="225" t="str">
        <f t="shared" si="70"/>
        <v/>
      </c>
      <c r="AO117" s="225">
        <f t="shared" si="71"/>
        <v>0</v>
      </c>
      <c r="AP117" s="226" t="str">
        <f>IF(AND('PASTE SD download Sheet'!AN116=""),"",'PASTE SD download Sheet'!AN116)</f>
        <v/>
      </c>
      <c r="AQ117" s="226" t="str">
        <f>IF(AND('PASTE SD download Sheet'!AO116=""),"",'PASTE SD download Sheet'!AO116)</f>
        <v/>
      </c>
      <c r="AR117" s="226" t="str">
        <f>IF(AND('PASTE SD download Sheet'!AP116=""),"",'PASTE SD download Sheet'!AP116)</f>
        <v/>
      </c>
      <c r="AS117" s="226">
        <f t="shared" si="72"/>
        <v>0</v>
      </c>
      <c r="AT117" s="226" t="str">
        <f>IF(AND('PASTE SD download Sheet'!AR116=""),"",'PASTE SD download Sheet'!AR116)</f>
        <v/>
      </c>
      <c r="AU117" s="226" t="str">
        <f t="shared" si="73"/>
        <v/>
      </c>
      <c r="AV117" s="226">
        <f t="shared" si="74"/>
        <v>0</v>
      </c>
      <c r="AW117" s="224"/>
      <c r="AX117" s="226" t="str">
        <f t="shared" si="75"/>
        <v/>
      </c>
      <c r="AY117" s="226">
        <f t="shared" si="76"/>
        <v>0</v>
      </c>
      <c r="AZ117" s="227" t="str">
        <f>IF(AND('PASTE SD download Sheet'!AX116=""),"",'PASTE SD download Sheet'!AX116)</f>
        <v/>
      </c>
      <c r="BA117" s="227" t="str">
        <f>IF(AND('PASTE SD download Sheet'!AY116=""),"",'PASTE SD download Sheet'!AY116)</f>
        <v/>
      </c>
      <c r="BB117" s="227" t="str">
        <f>IF(AND('PASTE SD download Sheet'!AZ116=""),"",'PASTE SD download Sheet'!AZ116)</f>
        <v/>
      </c>
      <c r="BC117" s="227">
        <f t="shared" si="77"/>
        <v>0</v>
      </c>
      <c r="BD117" s="227" t="str">
        <f>IF(AND('PASTE SD download Sheet'!BB116=""),"",'PASTE SD download Sheet'!BB116)</f>
        <v/>
      </c>
      <c r="BE117" s="227" t="str">
        <f t="shared" si="78"/>
        <v/>
      </c>
      <c r="BF117" s="227">
        <f t="shared" si="79"/>
        <v>0</v>
      </c>
      <c r="BG117" s="224"/>
      <c r="BH117" s="227" t="str">
        <f t="shared" si="80"/>
        <v/>
      </c>
      <c r="BI117" s="227">
        <f t="shared" si="81"/>
        <v>0</v>
      </c>
      <c r="BJ117" s="257"/>
      <c r="BK117" s="257"/>
      <c r="BL117" s="257"/>
      <c r="BM117" s="257"/>
      <c r="BN117" s="228" t="str">
        <f>IF(AND('PASTE SD download Sheet'!BH116=""),"",'PASTE SD download Sheet'!BH116)</f>
        <v/>
      </c>
      <c r="BO117" s="228" t="str">
        <f>IF(AND('PASTE SD download Sheet'!BI116=""),"",'PASTE SD download Sheet'!BI116)</f>
        <v/>
      </c>
      <c r="BP117" s="228" t="str">
        <f>IF(AND('PASTE SD download Sheet'!BJ116=""),"",'PASTE SD download Sheet'!BJ116)</f>
        <v/>
      </c>
      <c r="BQ117" s="228">
        <f t="shared" si="82"/>
        <v>0</v>
      </c>
      <c r="BR117" s="228" t="str">
        <f>IF(AND('PASTE SD download Sheet'!BL116=""),"",'PASTE SD download Sheet'!BL116)</f>
        <v/>
      </c>
      <c r="BS117" s="228" t="str">
        <f t="shared" si="83"/>
        <v/>
      </c>
      <c r="BT117" s="228">
        <f t="shared" si="84"/>
        <v>0</v>
      </c>
      <c r="BU117" s="224"/>
      <c r="BV117" s="228" t="str">
        <f t="shared" si="85"/>
        <v/>
      </c>
      <c r="BW117" s="228">
        <f t="shared" si="86"/>
        <v>0</v>
      </c>
      <c r="BX117" s="5">
        <f t="shared" si="56"/>
        <v>0</v>
      </c>
      <c r="BY117" s="206"/>
      <c r="BZ117" s="206"/>
      <c r="CA117" s="206"/>
      <c r="CB117" s="206"/>
      <c r="CC117" s="206"/>
      <c r="CD117" s="206"/>
      <c r="CE117" s="206"/>
      <c r="CF117" s="206"/>
      <c r="CG117" s="206"/>
      <c r="CH117" s="206"/>
      <c r="CI117" s="206"/>
      <c r="CJ117" s="206"/>
      <c r="CK117" s="206"/>
      <c r="CL117" s="206"/>
      <c r="CM117" s="206"/>
      <c r="CN117" s="206"/>
      <c r="CO117" s="206"/>
      <c r="CP117" s="205"/>
      <c r="CQ117" s="204"/>
    </row>
    <row r="118" spans="1:95" ht="17.25">
      <c r="A118" s="219" t="str">
        <f>IF(AND('PASTE SD download Sheet'!A117=""),"",'PASTE SD download Sheet'!A117)</f>
        <v/>
      </c>
      <c r="B118" s="219" t="str">
        <f>IF(AND('PASTE SD download Sheet'!B117=""),"",'PASTE SD download Sheet'!B117)</f>
        <v/>
      </c>
      <c r="C118" s="219" t="str">
        <f>IF(AND('PASTE SD download Sheet'!C117=""),"",'PASTE SD download Sheet'!C117)</f>
        <v/>
      </c>
      <c r="D118" s="220" t="str">
        <f>IF(AND('PASTE SD download Sheet'!D117=""),"",VALUE('PASTE SD download Sheet'!D117))</f>
        <v/>
      </c>
      <c r="E118" s="219" t="str">
        <f>IF(AND('PASTE SD download Sheet'!E117=""),"",'PASTE SD download Sheet'!E117)</f>
        <v/>
      </c>
      <c r="F118" s="234" t="str">
        <f>IF(AND('PASTE SD download Sheet'!F117=""),"",'PASTE SD download Sheet'!F117)</f>
        <v/>
      </c>
      <c r="G118" s="233" t="str">
        <f>IF(AND('PASTE SD download Sheet'!G117=""),"",UPPER('PASTE SD download Sheet'!G117))</f>
        <v/>
      </c>
      <c r="H118" s="233" t="str">
        <f>IF(AND('PASTE SD download Sheet'!H117=""),"",UPPER('PASTE SD download Sheet'!H117))</f>
        <v/>
      </c>
      <c r="I118" s="233" t="str">
        <f>IF(AND('PASTE SD download Sheet'!I117=""),"",UPPER('PASTE SD download Sheet'!I117))</f>
        <v/>
      </c>
      <c r="J118" s="221" t="str">
        <f>IF(AND('PASTE SD download Sheet'!J117=""),"",'PASTE SD download Sheet'!J117)</f>
        <v/>
      </c>
      <c r="K118" s="221" t="str">
        <f>IF(AND('PASTE SD download Sheet'!K117=""),"",'PASTE SD download Sheet'!K117)</f>
        <v/>
      </c>
      <c r="L118" s="221" t="str">
        <f>IF(AND('PASTE SD download Sheet'!L117=""),"",'PASTE SD download Sheet'!L117)</f>
        <v/>
      </c>
      <c r="M118" s="221">
        <f t="shared" si="57"/>
        <v>0</v>
      </c>
      <c r="N118" s="221" t="str">
        <f>IF(AND('PASTE SD download Sheet'!N117=""),"",'PASTE SD download Sheet'!N117)</f>
        <v/>
      </c>
      <c r="O118" s="221" t="str">
        <f t="shared" si="58"/>
        <v/>
      </c>
      <c r="P118" s="221">
        <f t="shared" si="59"/>
        <v>0</v>
      </c>
      <c r="Q118" s="222"/>
      <c r="R118" s="221" t="str">
        <f t="shared" si="87"/>
        <v/>
      </c>
      <c r="S118" s="221">
        <f t="shared" si="60"/>
        <v>0</v>
      </c>
      <c r="T118" s="223" t="str">
        <f>IF(AND('PASTE SD download Sheet'!T117=""),"",'PASTE SD download Sheet'!T117)</f>
        <v/>
      </c>
      <c r="U118" s="223" t="str">
        <f>IF(AND('PASTE SD download Sheet'!U117=""),"",'PASTE SD download Sheet'!U117)</f>
        <v/>
      </c>
      <c r="V118" s="223" t="str">
        <f>IF(AND('PASTE SD download Sheet'!V117=""),"",'PASTE SD download Sheet'!V117)</f>
        <v/>
      </c>
      <c r="W118" s="223">
        <f t="shared" si="61"/>
        <v>0</v>
      </c>
      <c r="X118" s="223" t="str">
        <f>IF(AND('PASTE SD download Sheet'!X117=""),"",'PASTE SD download Sheet'!X117)</f>
        <v/>
      </c>
      <c r="Y118" s="223" t="str">
        <f t="shared" si="62"/>
        <v/>
      </c>
      <c r="Z118" s="223">
        <f t="shared" si="63"/>
        <v>0</v>
      </c>
      <c r="AA118" s="224"/>
      <c r="AB118" s="223" t="str">
        <f t="shared" si="64"/>
        <v/>
      </c>
      <c r="AC118" s="223">
        <f t="shared" si="65"/>
        <v>0</v>
      </c>
      <c r="AD118" s="237"/>
      <c r="AE118" s="237" t="str">
        <f t="shared" si="66"/>
        <v/>
      </c>
      <c r="AF118" s="225" t="str">
        <f>IF(AND('PASTE SD download Sheet'!AD117=""),"",'PASTE SD download Sheet'!AD117)</f>
        <v/>
      </c>
      <c r="AG118" s="225" t="str">
        <f>IF(AND('PASTE SD download Sheet'!AE117=""),"",'PASTE SD download Sheet'!AE117)</f>
        <v/>
      </c>
      <c r="AH118" s="225" t="str">
        <f>IF(AND('PASTE SD download Sheet'!AF117=""),"",'PASTE SD download Sheet'!AF117)</f>
        <v/>
      </c>
      <c r="AI118" s="225">
        <f t="shared" si="67"/>
        <v>0</v>
      </c>
      <c r="AJ118" s="225" t="str">
        <f>IF(AND('PASTE SD download Sheet'!AH117=""),"",'PASTE SD download Sheet'!AH117)</f>
        <v/>
      </c>
      <c r="AK118" s="225" t="str">
        <f t="shared" si="68"/>
        <v/>
      </c>
      <c r="AL118" s="225">
        <f t="shared" si="69"/>
        <v>0</v>
      </c>
      <c r="AM118" s="224"/>
      <c r="AN118" s="225" t="str">
        <f t="shared" si="70"/>
        <v/>
      </c>
      <c r="AO118" s="225">
        <f t="shared" si="71"/>
        <v>0</v>
      </c>
      <c r="AP118" s="226" t="str">
        <f>IF(AND('PASTE SD download Sheet'!AN117=""),"",'PASTE SD download Sheet'!AN117)</f>
        <v/>
      </c>
      <c r="AQ118" s="226" t="str">
        <f>IF(AND('PASTE SD download Sheet'!AO117=""),"",'PASTE SD download Sheet'!AO117)</f>
        <v/>
      </c>
      <c r="AR118" s="226" t="str">
        <f>IF(AND('PASTE SD download Sheet'!AP117=""),"",'PASTE SD download Sheet'!AP117)</f>
        <v/>
      </c>
      <c r="AS118" s="226">
        <f t="shared" si="72"/>
        <v>0</v>
      </c>
      <c r="AT118" s="226" t="str">
        <f>IF(AND('PASTE SD download Sheet'!AR117=""),"",'PASTE SD download Sheet'!AR117)</f>
        <v/>
      </c>
      <c r="AU118" s="226" t="str">
        <f t="shared" si="73"/>
        <v/>
      </c>
      <c r="AV118" s="226">
        <f t="shared" si="74"/>
        <v>0</v>
      </c>
      <c r="AW118" s="224"/>
      <c r="AX118" s="226" t="str">
        <f t="shared" si="75"/>
        <v/>
      </c>
      <c r="AY118" s="226">
        <f t="shared" si="76"/>
        <v>0</v>
      </c>
      <c r="AZ118" s="227" t="str">
        <f>IF(AND('PASTE SD download Sheet'!AX117=""),"",'PASTE SD download Sheet'!AX117)</f>
        <v/>
      </c>
      <c r="BA118" s="227" t="str">
        <f>IF(AND('PASTE SD download Sheet'!AY117=""),"",'PASTE SD download Sheet'!AY117)</f>
        <v/>
      </c>
      <c r="BB118" s="227" t="str">
        <f>IF(AND('PASTE SD download Sheet'!AZ117=""),"",'PASTE SD download Sheet'!AZ117)</f>
        <v/>
      </c>
      <c r="BC118" s="227">
        <f t="shared" si="77"/>
        <v>0</v>
      </c>
      <c r="BD118" s="227" t="str">
        <f>IF(AND('PASTE SD download Sheet'!BB117=""),"",'PASTE SD download Sheet'!BB117)</f>
        <v/>
      </c>
      <c r="BE118" s="227" t="str">
        <f t="shared" si="78"/>
        <v/>
      </c>
      <c r="BF118" s="227">
        <f t="shared" si="79"/>
        <v>0</v>
      </c>
      <c r="BG118" s="224"/>
      <c r="BH118" s="227" t="str">
        <f t="shared" si="80"/>
        <v/>
      </c>
      <c r="BI118" s="227">
        <f t="shared" si="81"/>
        <v>0</v>
      </c>
      <c r="BJ118" s="257"/>
      <c r="BK118" s="257"/>
      <c r="BL118" s="257"/>
      <c r="BM118" s="257"/>
      <c r="BN118" s="228" t="str">
        <f>IF(AND('PASTE SD download Sheet'!BH117=""),"",'PASTE SD download Sheet'!BH117)</f>
        <v/>
      </c>
      <c r="BO118" s="228" t="str">
        <f>IF(AND('PASTE SD download Sheet'!BI117=""),"",'PASTE SD download Sheet'!BI117)</f>
        <v/>
      </c>
      <c r="BP118" s="228" t="str">
        <f>IF(AND('PASTE SD download Sheet'!BJ117=""),"",'PASTE SD download Sheet'!BJ117)</f>
        <v/>
      </c>
      <c r="BQ118" s="228">
        <f t="shared" si="82"/>
        <v>0</v>
      </c>
      <c r="BR118" s="228" t="str">
        <f>IF(AND('PASTE SD download Sheet'!BL117=""),"",'PASTE SD download Sheet'!BL117)</f>
        <v/>
      </c>
      <c r="BS118" s="228" t="str">
        <f t="shared" si="83"/>
        <v/>
      </c>
      <c r="BT118" s="228">
        <f t="shared" si="84"/>
        <v>0</v>
      </c>
      <c r="BU118" s="224"/>
      <c r="BV118" s="228" t="str">
        <f t="shared" si="85"/>
        <v/>
      </c>
      <c r="BW118" s="228">
        <f t="shared" si="86"/>
        <v>0</v>
      </c>
      <c r="BX118" s="5">
        <f t="shared" si="56"/>
        <v>0</v>
      </c>
      <c r="BY118" s="206"/>
      <c r="BZ118" s="206"/>
      <c r="CA118" s="206"/>
      <c r="CB118" s="206"/>
      <c r="CC118" s="206"/>
      <c r="CD118" s="206"/>
      <c r="CE118" s="206"/>
      <c r="CF118" s="206"/>
      <c r="CG118" s="206"/>
      <c r="CH118" s="206"/>
      <c r="CI118" s="206"/>
      <c r="CJ118" s="206"/>
      <c r="CK118" s="206"/>
      <c r="CL118" s="206"/>
      <c r="CM118" s="206"/>
      <c r="CN118" s="206"/>
      <c r="CO118" s="206"/>
      <c r="CP118" s="205"/>
      <c r="CQ118" s="204"/>
    </row>
    <row r="119" spans="1:95" ht="17.25">
      <c r="A119" s="219" t="str">
        <f>IF(AND('PASTE SD download Sheet'!A118=""),"",'PASTE SD download Sheet'!A118)</f>
        <v/>
      </c>
      <c r="B119" s="219" t="str">
        <f>IF(AND('PASTE SD download Sheet'!B118=""),"",'PASTE SD download Sheet'!B118)</f>
        <v/>
      </c>
      <c r="C119" s="219" t="str">
        <f>IF(AND('PASTE SD download Sheet'!C118=""),"",'PASTE SD download Sheet'!C118)</f>
        <v/>
      </c>
      <c r="D119" s="220" t="str">
        <f>IF(AND('PASTE SD download Sheet'!D118=""),"",VALUE('PASTE SD download Sheet'!D118))</f>
        <v/>
      </c>
      <c r="E119" s="219" t="str">
        <f>IF(AND('PASTE SD download Sheet'!E118=""),"",'PASTE SD download Sheet'!E118)</f>
        <v/>
      </c>
      <c r="F119" s="234" t="str">
        <f>IF(AND('PASTE SD download Sheet'!F118=""),"",'PASTE SD download Sheet'!F118)</f>
        <v/>
      </c>
      <c r="G119" s="233" t="str">
        <f>IF(AND('PASTE SD download Sheet'!G118=""),"",UPPER('PASTE SD download Sheet'!G118))</f>
        <v/>
      </c>
      <c r="H119" s="233" t="str">
        <f>IF(AND('PASTE SD download Sheet'!H118=""),"",UPPER('PASTE SD download Sheet'!H118))</f>
        <v/>
      </c>
      <c r="I119" s="233" t="str">
        <f>IF(AND('PASTE SD download Sheet'!I118=""),"",UPPER('PASTE SD download Sheet'!I118))</f>
        <v/>
      </c>
      <c r="J119" s="221" t="str">
        <f>IF(AND('PASTE SD download Sheet'!J118=""),"",'PASTE SD download Sheet'!J118)</f>
        <v/>
      </c>
      <c r="K119" s="221" t="str">
        <f>IF(AND('PASTE SD download Sheet'!K118=""),"",'PASTE SD download Sheet'!K118)</f>
        <v/>
      </c>
      <c r="L119" s="221" t="str">
        <f>IF(AND('PASTE SD download Sheet'!L118=""),"",'PASTE SD download Sheet'!L118)</f>
        <v/>
      </c>
      <c r="M119" s="221">
        <f t="shared" si="57"/>
        <v>0</v>
      </c>
      <c r="N119" s="221" t="str">
        <f>IF(AND('PASTE SD download Sheet'!N118=""),"",'PASTE SD download Sheet'!N118)</f>
        <v/>
      </c>
      <c r="O119" s="221" t="str">
        <f t="shared" si="58"/>
        <v/>
      </c>
      <c r="P119" s="221">
        <f t="shared" si="59"/>
        <v>0</v>
      </c>
      <c r="Q119" s="222"/>
      <c r="R119" s="221" t="str">
        <f t="shared" si="87"/>
        <v/>
      </c>
      <c r="S119" s="221">
        <f t="shared" si="60"/>
        <v>0</v>
      </c>
      <c r="T119" s="223" t="str">
        <f>IF(AND('PASTE SD download Sheet'!T118=""),"",'PASTE SD download Sheet'!T118)</f>
        <v/>
      </c>
      <c r="U119" s="223" t="str">
        <f>IF(AND('PASTE SD download Sheet'!U118=""),"",'PASTE SD download Sheet'!U118)</f>
        <v/>
      </c>
      <c r="V119" s="223" t="str">
        <f>IF(AND('PASTE SD download Sheet'!V118=""),"",'PASTE SD download Sheet'!V118)</f>
        <v/>
      </c>
      <c r="W119" s="223">
        <f t="shared" si="61"/>
        <v>0</v>
      </c>
      <c r="X119" s="223" t="str">
        <f>IF(AND('PASTE SD download Sheet'!X118=""),"",'PASTE SD download Sheet'!X118)</f>
        <v/>
      </c>
      <c r="Y119" s="223" t="str">
        <f t="shared" si="62"/>
        <v/>
      </c>
      <c r="Z119" s="223">
        <f t="shared" si="63"/>
        <v>0</v>
      </c>
      <c r="AA119" s="224"/>
      <c r="AB119" s="223" t="str">
        <f t="shared" si="64"/>
        <v/>
      </c>
      <c r="AC119" s="223">
        <f t="shared" si="65"/>
        <v>0</v>
      </c>
      <c r="AD119" s="237"/>
      <c r="AE119" s="237" t="str">
        <f t="shared" si="66"/>
        <v/>
      </c>
      <c r="AF119" s="225" t="str">
        <f>IF(AND('PASTE SD download Sheet'!AD118=""),"",'PASTE SD download Sheet'!AD118)</f>
        <v/>
      </c>
      <c r="AG119" s="225" t="str">
        <f>IF(AND('PASTE SD download Sheet'!AE118=""),"",'PASTE SD download Sheet'!AE118)</f>
        <v/>
      </c>
      <c r="AH119" s="225" t="str">
        <f>IF(AND('PASTE SD download Sheet'!AF118=""),"",'PASTE SD download Sheet'!AF118)</f>
        <v/>
      </c>
      <c r="AI119" s="225">
        <f t="shared" si="67"/>
        <v>0</v>
      </c>
      <c r="AJ119" s="225" t="str">
        <f>IF(AND('PASTE SD download Sheet'!AH118=""),"",'PASTE SD download Sheet'!AH118)</f>
        <v/>
      </c>
      <c r="AK119" s="225" t="str">
        <f t="shared" si="68"/>
        <v/>
      </c>
      <c r="AL119" s="225">
        <f t="shared" si="69"/>
        <v>0</v>
      </c>
      <c r="AM119" s="224"/>
      <c r="AN119" s="225" t="str">
        <f t="shared" si="70"/>
        <v/>
      </c>
      <c r="AO119" s="225">
        <f t="shared" si="71"/>
        <v>0</v>
      </c>
      <c r="AP119" s="226" t="str">
        <f>IF(AND('PASTE SD download Sheet'!AN118=""),"",'PASTE SD download Sheet'!AN118)</f>
        <v/>
      </c>
      <c r="AQ119" s="226" t="str">
        <f>IF(AND('PASTE SD download Sheet'!AO118=""),"",'PASTE SD download Sheet'!AO118)</f>
        <v/>
      </c>
      <c r="AR119" s="226" t="str">
        <f>IF(AND('PASTE SD download Sheet'!AP118=""),"",'PASTE SD download Sheet'!AP118)</f>
        <v/>
      </c>
      <c r="AS119" s="226">
        <f t="shared" si="72"/>
        <v>0</v>
      </c>
      <c r="AT119" s="226" t="str">
        <f>IF(AND('PASTE SD download Sheet'!AR118=""),"",'PASTE SD download Sheet'!AR118)</f>
        <v/>
      </c>
      <c r="AU119" s="226" t="str">
        <f t="shared" si="73"/>
        <v/>
      </c>
      <c r="AV119" s="226">
        <f t="shared" si="74"/>
        <v>0</v>
      </c>
      <c r="AW119" s="224"/>
      <c r="AX119" s="226" t="str">
        <f t="shared" si="75"/>
        <v/>
      </c>
      <c r="AY119" s="226">
        <f t="shared" si="76"/>
        <v>0</v>
      </c>
      <c r="AZ119" s="227" t="str">
        <f>IF(AND('PASTE SD download Sheet'!AX118=""),"",'PASTE SD download Sheet'!AX118)</f>
        <v/>
      </c>
      <c r="BA119" s="227" t="str">
        <f>IF(AND('PASTE SD download Sheet'!AY118=""),"",'PASTE SD download Sheet'!AY118)</f>
        <v/>
      </c>
      <c r="BB119" s="227" t="str">
        <f>IF(AND('PASTE SD download Sheet'!AZ118=""),"",'PASTE SD download Sheet'!AZ118)</f>
        <v/>
      </c>
      <c r="BC119" s="227">
        <f t="shared" si="77"/>
        <v>0</v>
      </c>
      <c r="BD119" s="227" t="str">
        <f>IF(AND('PASTE SD download Sheet'!BB118=""),"",'PASTE SD download Sheet'!BB118)</f>
        <v/>
      </c>
      <c r="BE119" s="227" t="str">
        <f t="shared" si="78"/>
        <v/>
      </c>
      <c r="BF119" s="227">
        <f t="shared" si="79"/>
        <v>0</v>
      </c>
      <c r="BG119" s="224"/>
      <c r="BH119" s="227" t="str">
        <f t="shared" si="80"/>
        <v/>
      </c>
      <c r="BI119" s="227">
        <f t="shared" si="81"/>
        <v>0</v>
      </c>
      <c r="BJ119" s="257"/>
      <c r="BK119" s="257"/>
      <c r="BL119" s="257"/>
      <c r="BM119" s="257"/>
      <c r="BN119" s="228" t="str">
        <f>IF(AND('PASTE SD download Sheet'!BH118=""),"",'PASTE SD download Sheet'!BH118)</f>
        <v/>
      </c>
      <c r="BO119" s="228" t="str">
        <f>IF(AND('PASTE SD download Sheet'!BI118=""),"",'PASTE SD download Sheet'!BI118)</f>
        <v/>
      </c>
      <c r="BP119" s="228" t="str">
        <f>IF(AND('PASTE SD download Sheet'!BJ118=""),"",'PASTE SD download Sheet'!BJ118)</f>
        <v/>
      </c>
      <c r="BQ119" s="228">
        <f t="shared" si="82"/>
        <v>0</v>
      </c>
      <c r="BR119" s="228" t="str">
        <f>IF(AND('PASTE SD download Sheet'!BL118=""),"",'PASTE SD download Sheet'!BL118)</f>
        <v/>
      </c>
      <c r="BS119" s="228" t="str">
        <f t="shared" si="83"/>
        <v/>
      </c>
      <c r="BT119" s="228">
        <f t="shared" si="84"/>
        <v>0</v>
      </c>
      <c r="BU119" s="224"/>
      <c r="BV119" s="228" t="str">
        <f t="shared" si="85"/>
        <v/>
      </c>
      <c r="BW119" s="228">
        <f t="shared" si="86"/>
        <v>0</v>
      </c>
      <c r="BX119" s="5">
        <f t="shared" si="56"/>
        <v>0</v>
      </c>
      <c r="BY119" s="206"/>
      <c r="BZ119" s="206"/>
      <c r="CA119" s="206"/>
      <c r="CB119" s="206"/>
      <c r="CC119" s="206"/>
      <c r="CD119" s="206"/>
      <c r="CE119" s="206"/>
      <c r="CF119" s="206"/>
      <c r="CG119" s="206"/>
      <c r="CH119" s="206"/>
      <c r="CI119" s="206"/>
      <c r="CJ119" s="206"/>
      <c r="CK119" s="206"/>
      <c r="CL119" s="206"/>
      <c r="CM119" s="206"/>
      <c r="CN119" s="206"/>
      <c r="CO119" s="206"/>
      <c r="CP119" s="205"/>
      <c r="CQ119" s="204"/>
    </row>
    <row r="120" spans="1:95" ht="17.25">
      <c r="A120" s="219" t="str">
        <f>IF(AND('PASTE SD download Sheet'!A119=""),"",'PASTE SD download Sheet'!A119)</f>
        <v/>
      </c>
      <c r="B120" s="219" t="str">
        <f>IF(AND('PASTE SD download Sheet'!B119=""),"",'PASTE SD download Sheet'!B119)</f>
        <v/>
      </c>
      <c r="C120" s="219" t="str">
        <f>IF(AND('PASTE SD download Sheet'!C119=""),"",'PASTE SD download Sheet'!C119)</f>
        <v/>
      </c>
      <c r="D120" s="220" t="str">
        <f>IF(AND('PASTE SD download Sheet'!D119=""),"",VALUE('PASTE SD download Sheet'!D119))</f>
        <v/>
      </c>
      <c r="E120" s="219" t="str">
        <f>IF(AND('PASTE SD download Sheet'!E119=""),"",'PASTE SD download Sheet'!E119)</f>
        <v/>
      </c>
      <c r="F120" s="234" t="str">
        <f>IF(AND('PASTE SD download Sheet'!F119=""),"",'PASTE SD download Sheet'!F119)</f>
        <v/>
      </c>
      <c r="G120" s="233" t="str">
        <f>IF(AND('PASTE SD download Sheet'!G119=""),"",UPPER('PASTE SD download Sheet'!G119))</f>
        <v/>
      </c>
      <c r="H120" s="233" t="str">
        <f>IF(AND('PASTE SD download Sheet'!H119=""),"",UPPER('PASTE SD download Sheet'!H119))</f>
        <v/>
      </c>
      <c r="I120" s="233" t="str">
        <f>IF(AND('PASTE SD download Sheet'!I119=""),"",UPPER('PASTE SD download Sheet'!I119))</f>
        <v/>
      </c>
      <c r="J120" s="221" t="str">
        <f>IF(AND('PASTE SD download Sheet'!J119=""),"",'PASTE SD download Sheet'!J119)</f>
        <v/>
      </c>
      <c r="K120" s="221" t="str">
        <f>IF(AND('PASTE SD download Sheet'!K119=""),"",'PASTE SD download Sheet'!K119)</f>
        <v/>
      </c>
      <c r="L120" s="221" t="str">
        <f>IF(AND('PASTE SD download Sheet'!L119=""),"",'PASTE SD download Sheet'!L119)</f>
        <v/>
      </c>
      <c r="M120" s="221">
        <f t="shared" si="57"/>
        <v>0</v>
      </c>
      <c r="N120" s="221" t="str">
        <f>IF(AND('PASTE SD download Sheet'!N119=""),"",'PASTE SD download Sheet'!N119)</f>
        <v/>
      </c>
      <c r="O120" s="221" t="str">
        <f t="shared" si="58"/>
        <v/>
      </c>
      <c r="P120" s="221">
        <f t="shared" si="59"/>
        <v>0</v>
      </c>
      <c r="Q120" s="222"/>
      <c r="R120" s="221" t="str">
        <f t="shared" si="87"/>
        <v/>
      </c>
      <c r="S120" s="221">
        <f t="shared" si="60"/>
        <v>0</v>
      </c>
      <c r="T120" s="223" t="str">
        <f>IF(AND('PASTE SD download Sheet'!T119=""),"",'PASTE SD download Sheet'!T119)</f>
        <v/>
      </c>
      <c r="U120" s="223" t="str">
        <f>IF(AND('PASTE SD download Sheet'!U119=""),"",'PASTE SD download Sheet'!U119)</f>
        <v/>
      </c>
      <c r="V120" s="223" t="str">
        <f>IF(AND('PASTE SD download Sheet'!V119=""),"",'PASTE SD download Sheet'!V119)</f>
        <v/>
      </c>
      <c r="W120" s="223">
        <f t="shared" si="61"/>
        <v>0</v>
      </c>
      <c r="X120" s="223" t="str">
        <f>IF(AND('PASTE SD download Sheet'!X119=""),"",'PASTE SD download Sheet'!X119)</f>
        <v/>
      </c>
      <c r="Y120" s="223" t="str">
        <f t="shared" si="62"/>
        <v/>
      </c>
      <c r="Z120" s="223">
        <f t="shared" si="63"/>
        <v>0</v>
      </c>
      <c r="AA120" s="224"/>
      <c r="AB120" s="223" t="str">
        <f t="shared" si="64"/>
        <v/>
      </c>
      <c r="AC120" s="223">
        <f t="shared" si="65"/>
        <v>0</v>
      </c>
      <c r="AD120" s="237"/>
      <c r="AE120" s="237" t="str">
        <f t="shared" si="66"/>
        <v/>
      </c>
      <c r="AF120" s="225" t="str">
        <f>IF(AND('PASTE SD download Sheet'!AD119=""),"",'PASTE SD download Sheet'!AD119)</f>
        <v/>
      </c>
      <c r="AG120" s="225" t="str">
        <f>IF(AND('PASTE SD download Sheet'!AE119=""),"",'PASTE SD download Sheet'!AE119)</f>
        <v/>
      </c>
      <c r="AH120" s="225" t="str">
        <f>IF(AND('PASTE SD download Sheet'!AF119=""),"",'PASTE SD download Sheet'!AF119)</f>
        <v/>
      </c>
      <c r="AI120" s="225">
        <f t="shared" si="67"/>
        <v>0</v>
      </c>
      <c r="AJ120" s="225" t="str">
        <f>IF(AND('PASTE SD download Sheet'!AH119=""),"",'PASTE SD download Sheet'!AH119)</f>
        <v/>
      </c>
      <c r="AK120" s="225" t="str">
        <f t="shared" si="68"/>
        <v/>
      </c>
      <c r="AL120" s="225">
        <f t="shared" si="69"/>
        <v>0</v>
      </c>
      <c r="AM120" s="224"/>
      <c r="AN120" s="225" t="str">
        <f t="shared" si="70"/>
        <v/>
      </c>
      <c r="AO120" s="225">
        <f t="shared" si="71"/>
        <v>0</v>
      </c>
      <c r="AP120" s="226" t="str">
        <f>IF(AND('PASTE SD download Sheet'!AN119=""),"",'PASTE SD download Sheet'!AN119)</f>
        <v/>
      </c>
      <c r="AQ120" s="226" t="str">
        <f>IF(AND('PASTE SD download Sheet'!AO119=""),"",'PASTE SD download Sheet'!AO119)</f>
        <v/>
      </c>
      <c r="AR120" s="226" t="str">
        <f>IF(AND('PASTE SD download Sheet'!AP119=""),"",'PASTE SD download Sheet'!AP119)</f>
        <v/>
      </c>
      <c r="AS120" s="226">
        <f t="shared" si="72"/>
        <v>0</v>
      </c>
      <c r="AT120" s="226" t="str">
        <f>IF(AND('PASTE SD download Sheet'!AR119=""),"",'PASTE SD download Sheet'!AR119)</f>
        <v/>
      </c>
      <c r="AU120" s="226" t="str">
        <f t="shared" si="73"/>
        <v/>
      </c>
      <c r="AV120" s="226">
        <f t="shared" si="74"/>
        <v>0</v>
      </c>
      <c r="AW120" s="224"/>
      <c r="AX120" s="226" t="str">
        <f t="shared" si="75"/>
        <v/>
      </c>
      <c r="AY120" s="226">
        <f t="shared" si="76"/>
        <v>0</v>
      </c>
      <c r="AZ120" s="227" t="str">
        <f>IF(AND('PASTE SD download Sheet'!AX119=""),"",'PASTE SD download Sheet'!AX119)</f>
        <v/>
      </c>
      <c r="BA120" s="227" t="str">
        <f>IF(AND('PASTE SD download Sheet'!AY119=""),"",'PASTE SD download Sheet'!AY119)</f>
        <v/>
      </c>
      <c r="BB120" s="227" t="str">
        <f>IF(AND('PASTE SD download Sheet'!AZ119=""),"",'PASTE SD download Sheet'!AZ119)</f>
        <v/>
      </c>
      <c r="BC120" s="227">
        <f t="shared" si="77"/>
        <v>0</v>
      </c>
      <c r="BD120" s="227" t="str">
        <f>IF(AND('PASTE SD download Sheet'!BB119=""),"",'PASTE SD download Sheet'!BB119)</f>
        <v/>
      </c>
      <c r="BE120" s="227" t="str">
        <f t="shared" si="78"/>
        <v/>
      </c>
      <c r="BF120" s="227">
        <f t="shared" si="79"/>
        <v>0</v>
      </c>
      <c r="BG120" s="224"/>
      <c r="BH120" s="227" t="str">
        <f t="shared" si="80"/>
        <v/>
      </c>
      <c r="BI120" s="227">
        <f t="shared" si="81"/>
        <v>0</v>
      </c>
      <c r="BJ120" s="257"/>
      <c r="BK120" s="257"/>
      <c r="BL120" s="257"/>
      <c r="BM120" s="257"/>
      <c r="BN120" s="228" t="str">
        <f>IF(AND('PASTE SD download Sheet'!BH119=""),"",'PASTE SD download Sheet'!BH119)</f>
        <v/>
      </c>
      <c r="BO120" s="228" t="str">
        <f>IF(AND('PASTE SD download Sheet'!BI119=""),"",'PASTE SD download Sheet'!BI119)</f>
        <v/>
      </c>
      <c r="BP120" s="228" t="str">
        <f>IF(AND('PASTE SD download Sheet'!BJ119=""),"",'PASTE SD download Sheet'!BJ119)</f>
        <v/>
      </c>
      <c r="BQ120" s="228">
        <f t="shared" si="82"/>
        <v>0</v>
      </c>
      <c r="BR120" s="228" t="str">
        <f>IF(AND('PASTE SD download Sheet'!BL119=""),"",'PASTE SD download Sheet'!BL119)</f>
        <v/>
      </c>
      <c r="BS120" s="228" t="str">
        <f t="shared" si="83"/>
        <v/>
      </c>
      <c r="BT120" s="228">
        <f t="shared" si="84"/>
        <v>0</v>
      </c>
      <c r="BU120" s="224"/>
      <c r="BV120" s="228" t="str">
        <f t="shared" si="85"/>
        <v/>
      </c>
      <c r="BW120" s="228">
        <f t="shared" si="86"/>
        <v>0</v>
      </c>
      <c r="BX120" s="5">
        <f t="shared" si="56"/>
        <v>0</v>
      </c>
      <c r="BY120" s="206"/>
      <c r="BZ120" s="206"/>
      <c r="CA120" s="206"/>
      <c r="CB120" s="206"/>
      <c r="CC120" s="206"/>
      <c r="CD120" s="206"/>
      <c r="CE120" s="206"/>
      <c r="CF120" s="206"/>
      <c r="CG120" s="206"/>
      <c r="CH120" s="206"/>
      <c r="CI120" s="206"/>
      <c r="CJ120" s="206"/>
      <c r="CK120" s="206"/>
      <c r="CL120" s="206"/>
      <c r="CM120" s="206"/>
      <c r="CN120" s="206"/>
      <c r="CO120" s="206"/>
      <c r="CP120" s="205"/>
      <c r="CQ120" s="204"/>
    </row>
    <row r="121" spans="1:95" ht="17.25">
      <c r="A121" s="219" t="str">
        <f>IF(AND('PASTE SD download Sheet'!A120=""),"",'PASTE SD download Sheet'!A120)</f>
        <v/>
      </c>
      <c r="B121" s="219" t="str">
        <f>IF(AND('PASTE SD download Sheet'!B120=""),"",'PASTE SD download Sheet'!B120)</f>
        <v/>
      </c>
      <c r="C121" s="219" t="str">
        <f>IF(AND('PASTE SD download Sheet'!C120=""),"",'PASTE SD download Sheet'!C120)</f>
        <v/>
      </c>
      <c r="D121" s="220" t="str">
        <f>IF(AND('PASTE SD download Sheet'!D120=""),"",VALUE('PASTE SD download Sheet'!D120))</f>
        <v/>
      </c>
      <c r="E121" s="219" t="str">
        <f>IF(AND('PASTE SD download Sheet'!E120=""),"",'PASTE SD download Sheet'!E120)</f>
        <v/>
      </c>
      <c r="F121" s="234" t="str">
        <f>IF(AND('PASTE SD download Sheet'!F120=""),"",'PASTE SD download Sheet'!F120)</f>
        <v/>
      </c>
      <c r="G121" s="233" t="str">
        <f>IF(AND('PASTE SD download Sheet'!G120=""),"",UPPER('PASTE SD download Sheet'!G120))</f>
        <v/>
      </c>
      <c r="H121" s="233" t="str">
        <f>IF(AND('PASTE SD download Sheet'!H120=""),"",UPPER('PASTE SD download Sheet'!H120))</f>
        <v/>
      </c>
      <c r="I121" s="233" t="str">
        <f>IF(AND('PASTE SD download Sheet'!I120=""),"",UPPER('PASTE SD download Sheet'!I120))</f>
        <v/>
      </c>
      <c r="J121" s="221" t="str">
        <f>IF(AND('PASTE SD download Sheet'!J120=""),"",'PASTE SD download Sheet'!J120)</f>
        <v/>
      </c>
      <c r="K121" s="221" t="str">
        <f>IF(AND('PASTE SD download Sheet'!K120=""),"",'PASTE SD download Sheet'!K120)</f>
        <v/>
      </c>
      <c r="L121" s="221" t="str">
        <f>IF(AND('PASTE SD download Sheet'!L120=""),"",'PASTE SD download Sheet'!L120)</f>
        <v/>
      </c>
      <c r="M121" s="221">
        <f t="shared" si="57"/>
        <v>0</v>
      </c>
      <c r="N121" s="221" t="str">
        <f>IF(AND('PASTE SD download Sheet'!N120=""),"",'PASTE SD download Sheet'!N120)</f>
        <v/>
      </c>
      <c r="O121" s="221" t="str">
        <f t="shared" si="58"/>
        <v/>
      </c>
      <c r="P121" s="221">
        <f t="shared" si="59"/>
        <v>0</v>
      </c>
      <c r="Q121" s="222"/>
      <c r="R121" s="221" t="str">
        <f t="shared" si="87"/>
        <v/>
      </c>
      <c r="S121" s="221">
        <f t="shared" si="60"/>
        <v>0</v>
      </c>
      <c r="T121" s="223" t="str">
        <f>IF(AND('PASTE SD download Sheet'!T120=""),"",'PASTE SD download Sheet'!T120)</f>
        <v/>
      </c>
      <c r="U121" s="223" t="str">
        <f>IF(AND('PASTE SD download Sheet'!U120=""),"",'PASTE SD download Sheet'!U120)</f>
        <v/>
      </c>
      <c r="V121" s="223" t="str">
        <f>IF(AND('PASTE SD download Sheet'!V120=""),"",'PASTE SD download Sheet'!V120)</f>
        <v/>
      </c>
      <c r="W121" s="223">
        <f t="shared" si="61"/>
        <v>0</v>
      </c>
      <c r="X121" s="223" t="str">
        <f>IF(AND('PASTE SD download Sheet'!X120=""),"",'PASTE SD download Sheet'!X120)</f>
        <v/>
      </c>
      <c r="Y121" s="223" t="str">
        <f t="shared" si="62"/>
        <v/>
      </c>
      <c r="Z121" s="223">
        <f t="shared" si="63"/>
        <v>0</v>
      </c>
      <c r="AA121" s="224"/>
      <c r="AB121" s="223" t="str">
        <f t="shared" si="64"/>
        <v/>
      </c>
      <c r="AC121" s="223">
        <f t="shared" si="65"/>
        <v>0</v>
      </c>
      <c r="AD121" s="237"/>
      <c r="AE121" s="237" t="str">
        <f t="shared" si="66"/>
        <v/>
      </c>
      <c r="AF121" s="225" t="str">
        <f>IF(AND('PASTE SD download Sheet'!AD120=""),"",'PASTE SD download Sheet'!AD120)</f>
        <v/>
      </c>
      <c r="AG121" s="225" t="str">
        <f>IF(AND('PASTE SD download Sheet'!AE120=""),"",'PASTE SD download Sheet'!AE120)</f>
        <v/>
      </c>
      <c r="AH121" s="225" t="str">
        <f>IF(AND('PASTE SD download Sheet'!AF120=""),"",'PASTE SD download Sheet'!AF120)</f>
        <v/>
      </c>
      <c r="AI121" s="225">
        <f t="shared" si="67"/>
        <v>0</v>
      </c>
      <c r="AJ121" s="225" t="str">
        <f>IF(AND('PASTE SD download Sheet'!AH120=""),"",'PASTE SD download Sheet'!AH120)</f>
        <v/>
      </c>
      <c r="AK121" s="225" t="str">
        <f t="shared" si="68"/>
        <v/>
      </c>
      <c r="AL121" s="225">
        <f t="shared" si="69"/>
        <v>0</v>
      </c>
      <c r="AM121" s="224"/>
      <c r="AN121" s="225" t="str">
        <f t="shared" si="70"/>
        <v/>
      </c>
      <c r="AO121" s="225">
        <f t="shared" si="71"/>
        <v>0</v>
      </c>
      <c r="AP121" s="226" t="str">
        <f>IF(AND('PASTE SD download Sheet'!AN120=""),"",'PASTE SD download Sheet'!AN120)</f>
        <v/>
      </c>
      <c r="AQ121" s="226" t="str">
        <f>IF(AND('PASTE SD download Sheet'!AO120=""),"",'PASTE SD download Sheet'!AO120)</f>
        <v/>
      </c>
      <c r="AR121" s="226" t="str">
        <f>IF(AND('PASTE SD download Sheet'!AP120=""),"",'PASTE SD download Sheet'!AP120)</f>
        <v/>
      </c>
      <c r="AS121" s="226">
        <f t="shared" si="72"/>
        <v>0</v>
      </c>
      <c r="AT121" s="226" t="str">
        <f>IF(AND('PASTE SD download Sheet'!AR120=""),"",'PASTE SD download Sheet'!AR120)</f>
        <v/>
      </c>
      <c r="AU121" s="226" t="str">
        <f t="shared" si="73"/>
        <v/>
      </c>
      <c r="AV121" s="226">
        <f t="shared" si="74"/>
        <v>0</v>
      </c>
      <c r="AW121" s="224"/>
      <c r="AX121" s="226" t="str">
        <f t="shared" si="75"/>
        <v/>
      </c>
      <c r="AY121" s="226">
        <f t="shared" si="76"/>
        <v>0</v>
      </c>
      <c r="AZ121" s="227" t="str">
        <f>IF(AND('PASTE SD download Sheet'!AX120=""),"",'PASTE SD download Sheet'!AX120)</f>
        <v/>
      </c>
      <c r="BA121" s="227" t="str">
        <f>IF(AND('PASTE SD download Sheet'!AY120=""),"",'PASTE SD download Sheet'!AY120)</f>
        <v/>
      </c>
      <c r="BB121" s="227" t="str">
        <f>IF(AND('PASTE SD download Sheet'!AZ120=""),"",'PASTE SD download Sheet'!AZ120)</f>
        <v/>
      </c>
      <c r="BC121" s="227">
        <f t="shared" si="77"/>
        <v>0</v>
      </c>
      <c r="BD121" s="227" t="str">
        <f>IF(AND('PASTE SD download Sheet'!BB120=""),"",'PASTE SD download Sheet'!BB120)</f>
        <v/>
      </c>
      <c r="BE121" s="227" t="str">
        <f t="shared" si="78"/>
        <v/>
      </c>
      <c r="BF121" s="227">
        <f t="shared" si="79"/>
        <v>0</v>
      </c>
      <c r="BG121" s="224"/>
      <c r="BH121" s="227" t="str">
        <f t="shared" si="80"/>
        <v/>
      </c>
      <c r="BI121" s="227">
        <f t="shared" si="81"/>
        <v>0</v>
      </c>
      <c r="BJ121" s="257"/>
      <c r="BK121" s="257"/>
      <c r="BL121" s="257"/>
      <c r="BM121" s="257"/>
      <c r="BN121" s="228" t="str">
        <f>IF(AND('PASTE SD download Sheet'!BH120=""),"",'PASTE SD download Sheet'!BH120)</f>
        <v/>
      </c>
      <c r="BO121" s="228" t="str">
        <f>IF(AND('PASTE SD download Sheet'!BI120=""),"",'PASTE SD download Sheet'!BI120)</f>
        <v/>
      </c>
      <c r="BP121" s="228" t="str">
        <f>IF(AND('PASTE SD download Sheet'!BJ120=""),"",'PASTE SD download Sheet'!BJ120)</f>
        <v/>
      </c>
      <c r="BQ121" s="228">
        <f t="shared" si="82"/>
        <v>0</v>
      </c>
      <c r="BR121" s="228" t="str">
        <f>IF(AND('PASTE SD download Sheet'!BL120=""),"",'PASTE SD download Sheet'!BL120)</f>
        <v/>
      </c>
      <c r="BS121" s="228" t="str">
        <f t="shared" si="83"/>
        <v/>
      </c>
      <c r="BT121" s="228">
        <f t="shared" si="84"/>
        <v>0</v>
      </c>
      <c r="BU121" s="224"/>
      <c r="BV121" s="228" t="str">
        <f t="shared" si="85"/>
        <v/>
      </c>
      <c r="BW121" s="228">
        <f t="shared" si="86"/>
        <v>0</v>
      </c>
      <c r="BX121" s="5">
        <f t="shared" si="56"/>
        <v>0</v>
      </c>
      <c r="BY121" s="206"/>
      <c r="BZ121" s="206"/>
      <c r="CA121" s="206"/>
      <c r="CB121" s="206"/>
      <c r="CC121" s="206"/>
      <c r="CD121" s="206"/>
      <c r="CE121" s="206"/>
      <c r="CF121" s="206"/>
      <c r="CG121" s="206"/>
      <c r="CH121" s="206"/>
      <c r="CI121" s="206"/>
      <c r="CJ121" s="206"/>
      <c r="CK121" s="206"/>
      <c r="CL121" s="206"/>
      <c r="CM121" s="206"/>
      <c r="CN121" s="206"/>
      <c r="CO121" s="206"/>
      <c r="CP121" s="205"/>
      <c r="CQ121" s="204"/>
    </row>
    <row r="122" spans="1:95" ht="17.25">
      <c r="A122" s="219" t="str">
        <f>IF(AND('PASTE SD download Sheet'!A121=""),"",'PASTE SD download Sheet'!A121)</f>
        <v/>
      </c>
      <c r="B122" s="219" t="str">
        <f>IF(AND('PASTE SD download Sheet'!B121=""),"",'PASTE SD download Sheet'!B121)</f>
        <v/>
      </c>
      <c r="C122" s="219" t="str">
        <f>IF(AND('PASTE SD download Sheet'!C121=""),"",'PASTE SD download Sheet'!C121)</f>
        <v/>
      </c>
      <c r="D122" s="220" t="str">
        <f>IF(AND('PASTE SD download Sheet'!D121=""),"",VALUE('PASTE SD download Sheet'!D121))</f>
        <v/>
      </c>
      <c r="E122" s="219" t="str">
        <f>IF(AND('PASTE SD download Sheet'!E121=""),"",'PASTE SD download Sheet'!E121)</f>
        <v/>
      </c>
      <c r="F122" s="234" t="str">
        <f>IF(AND('PASTE SD download Sheet'!F121=""),"",'PASTE SD download Sheet'!F121)</f>
        <v/>
      </c>
      <c r="G122" s="233" t="str">
        <f>IF(AND('PASTE SD download Sheet'!G121=""),"",UPPER('PASTE SD download Sheet'!G121))</f>
        <v/>
      </c>
      <c r="H122" s="233" t="str">
        <f>IF(AND('PASTE SD download Sheet'!H121=""),"",UPPER('PASTE SD download Sheet'!H121))</f>
        <v/>
      </c>
      <c r="I122" s="233" t="str">
        <f>IF(AND('PASTE SD download Sheet'!I121=""),"",UPPER('PASTE SD download Sheet'!I121))</f>
        <v/>
      </c>
      <c r="J122" s="221" t="str">
        <f>IF(AND('PASTE SD download Sheet'!J121=""),"",'PASTE SD download Sheet'!J121)</f>
        <v/>
      </c>
      <c r="K122" s="221" t="str">
        <f>IF(AND('PASTE SD download Sheet'!K121=""),"",'PASTE SD download Sheet'!K121)</f>
        <v/>
      </c>
      <c r="L122" s="221" t="str">
        <f>IF(AND('PASTE SD download Sheet'!L121=""),"",'PASTE SD download Sheet'!L121)</f>
        <v/>
      </c>
      <c r="M122" s="221">
        <f t="shared" si="57"/>
        <v>0</v>
      </c>
      <c r="N122" s="221" t="str">
        <f>IF(AND('PASTE SD download Sheet'!N121=""),"",'PASTE SD download Sheet'!N121)</f>
        <v/>
      </c>
      <c r="O122" s="221" t="str">
        <f t="shared" si="58"/>
        <v/>
      </c>
      <c r="P122" s="221">
        <f t="shared" si="59"/>
        <v>0</v>
      </c>
      <c r="Q122" s="222"/>
      <c r="R122" s="221" t="str">
        <f t="shared" si="87"/>
        <v/>
      </c>
      <c r="S122" s="221">
        <f t="shared" si="60"/>
        <v>0</v>
      </c>
      <c r="T122" s="223" t="str">
        <f>IF(AND('PASTE SD download Sheet'!T121=""),"",'PASTE SD download Sheet'!T121)</f>
        <v/>
      </c>
      <c r="U122" s="223" t="str">
        <f>IF(AND('PASTE SD download Sheet'!U121=""),"",'PASTE SD download Sheet'!U121)</f>
        <v/>
      </c>
      <c r="V122" s="223" t="str">
        <f>IF(AND('PASTE SD download Sheet'!V121=""),"",'PASTE SD download Sheet'!V121)</f>
        <v/>
      </c>
      <c r="W122" s="223">
        <f t="shared" si="61"/>
        <v>0</v>
      </c>
      <c r="X122" s="223" t="str">
        <f>IF(AND('PASTE SD download Sheet'!X121=""),"",'PASTE SD download Sheet'!X121)</f>
        <v/>
      </c>
      <c r="Y122" s="223" t="str">
        <f t="shared" si="62"/>
        <v/>
      </c>
      <c r="Z122" s="223">
        <f t="shared" si="63"/>
        <v>0</v>
      </c>
      <c r="AA122" s="224"/>
      <c r="AB122" s="223" t="str">
        <f t="shared" si="64"/>
        <v/>
      </c>
      <c r="AC122" s="223">
        <f t="shared" si="65"/>
        <v>0</v>
      </c>
      <c r="AD122" s="237"/>
      <c r="AE122" s="237" t="str">
        <f t="shared" si="66"/>
        <v/>
      </c>
      <c r="AF122" s="225" t="str">
        <f>IF(AND('PASTE SD download Sheet'!AD121=""),"",'PASTE SD download Sheet'!AD121)</f>
        <v/>
      </c>
      <c r="AG122" s="225" t="str">
        <f>IF(AND('PASTE SD download Sheet'!AE121=""),"",'PASTE SD download Sheet'!AE121)</f>
        <v/>
      </c>
      <c r="AH122" s="225" t="str">
        <f>IF(AND('PASTE SD download Sheet'!AF121=""),"",'PASTE SD download Sheet'!AF121)</f>
        <v/>
      </c>
      <c r="AI122" s="225">
        <f t="shared" si="67"/>
        <v>0</v>
      </c>
      <c r="AJ122" s="225" t="str">
        <f>IF(AND('PASTE SD download Sheet'!AH121=""),"",'PASTE SD download Sheet'!AH121)</f>
        <v/>
      </c>
      <c r="AK122" s="225" t="str">
        <f t="shared" si="68"/>
        <v/>
      </c>
      <c r="AL122" s="225">
        <f t="shared" si="69"/>
        <v>0</v>
      </c>
      <c r="AM122" s="224"/>
      <c r="AN122" s="225" t="str">
        <f t="shared" si="70"/>
        <v/>
      </c>
      <c r="AO122" s="225">
        <f t="shared" si="71"/>
        <v>0</v>
      </c>
      <c r="AP122" s="226" t="str">
        <f>IF(AND('PASTE SD download Sheet'!AN121=""),"",'PASTE SD download Sheet'!AN121)</f>
        <v/>
      </c>
      <c r="AQ122" s="226" t="str">
        <f>IF(AND('PASTE SD download Sheet'!AO121=""),"",'PASTE SD download Sheet'!AO121)</f>
        <v/>
      </c>
      <c r="AR122" s="226" t="str">
        <f>IF(AND('PASTE SD download Sheet'!AP121=""),"",'PASTE SD download Sheet'!AP121)</f>
        <v/>
      </c>
      <c r="AS122" s="226">
        <f t="shared" si="72"/>
        <v>0</v>
      </c>
      <c r="AT122" s="226" t="str">
        <f>IF(AND('PASTE SD download Sheet'!AR121=""),"",'PASTE SD download Sheet'!AR121)</f>
        <v/>
      </c>
      <c r="AU122" s="226" t="str">
        <f t="shared" si="73"/>
        <v/>
      </c>
      <c r="AV122" s="226">
        <f t="shared" si="74"/>
        <v>0</v>
      </c>
      <c r="AW122" s="224"/>
      <c r="AX122" s="226" t="str">
        <f t="shared" si="75"/>
        <v/>
      </c>
      <c r="AY122" s="226">
        <f t="shared" si="76"/>
        <v>0</v>
      </c>
      <c r="AZ122" s="227" t="str">
        <f>IF(AND('PASTE SD download Sheet'!AX121=""),"",'PASTE SD download Sheet'!AX121)</f>
        <v/>
      </c>
      <c r="BA122" s="227" t="str">
        <f>IF(AND('PASTE SD download Sheet'!AY121=""),"",'PASTE SD download Sheet'!AY121)</f>
        <v/>
      </c>
      <c r="BB122" s="227" t="str">
        <f>IF(AND('PASTE SD download Sheet'!AZ121=""),"",'PASTE SD download Sheet'!AZ121)</f>
        <v/>
      </c>
      <c r="BC122" s="227">
        <f t="shared" si="77"/>
        <v>0</v>
      </c>
      <c r="BD122" s="227" t="str">
        <f>IF(AND('PASTE SD download Sheet'!BB121=""),"",'PASTE SD download Sheet'!BB121)</f>
        <v/>
      </c>
      <c r="BE122" s="227" t="str">
        <f t="shared" si="78"/>
        <v/>
      </c>
      <c r="BF122" s="227">
        <f t="shared" si="79"/>
        <v>0</v>
      </c>
      <c r="BG122" s="224"/>
      <c r="BH122" s="227" t="str">
        <f t="shared" si="80"/>
        <v/>
      </c>
      <c r="BI122" s="227">
        <f t="shared" si="81"/>
        <v>0</v>
      </c>
      <c r="BJ122" s="257"/>
      <c r="BK122" s="257"/>
      <c r="BL122" s="257"/>
      <c r="BM122" s="257"/>
      <c r="BN122" s="228" t="str">
        <f>IF(AND('PASTE SD download Sheet'!BH121=""),"",'PASTE SD download Sheet'!BH121)</f>
        <v/>
      </c>
      <c r="BO122" s="228" t="str">
        <f>IF(AND('PASTE SD download Sheet'!BI121=""),"",'PASTE SD download Sheet'!BI121)</f>
        <v/>
      </c>
      <c r="BP122" s="228" t="str">
        <f>IF(AND('PASTE SD download Sheet'!BJ121=""),"",'PASTE SD download Sheet'!BJ121)</f>
        <v/>
      </c>
      <c r="BQ122" s="228">
        <f t="shared" si="82"/>
        <v>0</v>
      </c>
      <c r="BR122" s="228" t="str">
        <f>IF(AND('PASTE SD download Sheet'!BL121=""),"",'PASTE SD download Sheet'!BL121)</f>
        <v/>
      </c>
      <c r="BS122" s="228" t="str">
        <f t="shared" si="83"/>
        <v/>
      </c>
      <c r="BT122" s="228">
        <f t="shared" si="84"/>
        <v>0</v>
      </c>
      <c r="BU122" s="224"/>
      <c r="BV122" s="228" t="str">
        <f t="shared" si="85"/>
        <v/>
      </c>
      <c r="BW122" s="228">
        <f t="shared" si="86"/>
        <v>0</v>
      </c>
      <c r="BX122" s="5">
        <f t="shared" si="56"/>
        <v>0</v>
      </c>
      <c r="BY122" s="206"/>
      <c r="BZ122" s="206"/>
      <c r="CA122" s="206"/>
      <c r="CB122" s="206"/>
      <c r="CC122" s="206"/>
      <c r="CD122" s="206"/>
      <c r="CE122" s="206"/>
      <c r="CF122" s="206"/>
      <c r="CG122" s="206"/>
      <c r="CH122" s="206"/>
      <c r="CI122" s="206"/>
      <c r="CJ122" s="206"/>
      <c r="CK122" s="206"/>
      <c r="CL122" s="206"/>
      <c r="CM122" s="206"/>
      <c r="CN122" s="206"/>
      <c r="CO122" s="206"/>
      <c r="CP122" s="205"/>
      <c r="CQ122" s="204"/>
    </row>
    <row r="123" spans="1:95" ht="17.25">
      <c r="A123" s="219" t="str">
        <f>IF(AND('PASTE SD download Sheet'!A122=""),"",'PASTE SD download Sheet'!A122)</f>
        <v/>
      </c>
      <c r="B123" s="219" t="str">
        <f>IF(AND('PASTE SD download Sheet'!B122=""),"",'PASTE SD download Sheet'!B122)</f>
        <v/>
      </c>
      <c r="C123" s="219" t="str">
        <f>IF(AND('PASTE SD download Sheet'!C122=""),"",'PASTE SD download Sheet'!C122)</f>
        <v/>
      </c>
      <c r="D123" s="220" t="str">
        <f>IF(AND('PASTE SD download Sheet'!D122=""),"",VALUE('PASTE SD download Sheet'!D122))</f>
        <v/>
      </c>
      <c r="E123" s="219" t="str">
        <f>IF(AND('PASTE SD download Sheet'!E122=""),"",'PASTE SD download Sheet'!E122)</f>
        <v/>
      </c>
      <c r="F123" s="234" t="str">
        <f>IF(AND('PASTE SD download Sheet'!F122=""),"",'PASTE SD download Sheet'!F122)</f>
        <v/>
      </c>
      <c r="G123" s="233" t="str">
        <f>IF(AND('PASTE SD download Sheet'!G122=""),"",UPPER('PASTE SD download Sheet'!G122))</f>
        <v/>
      </c>
      <c r="H123" s="233" t="str">
        <f>IF(AND('PASTE SD download Sheet'!H122=""),"",UPPER('PASTE SD download Sheet'!H122))</f>
        <v/>
      </c>
      <c r="I123" s="233" t="str">
        <f>IF(AND('PASTE SD download Sheet'!I122=""),"",UPPER('PASTE SD download Sheet'!I122))</f>
        <v/>
      </c>
      <c r="J123" s="221" t="str">
        <f>IF(AND('PASTE SD download Sheet'!J122=""),"",'PASTE SD download Sheet'!J122)</f>
        <v/>
      </c>
      <c r="K123" s="221" t="str">
        <f>IF(AND('PASTE SD download Sheet'!K122=""),"",'PASTE SD download Sheet'!K122)</f>
        <v/>
      </c>
      <c r="L123" s="221" t="str">
        <f>IF(AND('PASTE SD download Sheet'!L122=""),"",'PASTE SD download Sheet'!L122)</f>
        <v/>
      </c>
      <c r="M123" s="221">
        <f t="shared" si="57"/>
        <v>0</v>
      </c>
      <c r="N123" s="221" t="str">
        <f>IF(AND('PASTE SD download Sheet'!N122=""),"",'PASTE SD download Sheet'!N122)</f>
        <v/>
      </c>
      <c r="O123" s="221" t="str">
        <f t="shared" si="58"/>
        <v/>
      </c>
      <c r="P123" s="221">
        <f t="shared" si="59"/>
        <v>0</v>
      </c>
      <c r="Q123" s="222"/>
      <c r="R123" s="221" t="str">
        <f t="shared" si="87"/>
        <v/>
      </c>
      <c r="S123" s="221">
        <f t="shared" si="60"/>
        <v>0</v>
      </c>
      <c r="T123" s="223" t="str">
        <f>IF(AND('PASTE SD download Sheet'!T122=""),"",'PASTE SD download Sheet'!T122)</f>
        <v/>
      </c>
      <c r="U123" s="223" t="str">
        <f>IF(AND('PASTE SD download Sheet'!U122=""),"",'PASTE SD download Sheet'!U122)</f>
        <v/>
      </c>
      <c r="V123" s="223" t="str">
        <f>IF(AND('PASTE SD download Sheet'!V122=""),"",'PASTE SD download Sheet'!V122)</f>
        <v/>
      </c>
      <c r="W123" s="223">
        <f t="shared" si="61"/>
        <v>0</v>
      </c>
      <c r="X123" s="223" t="str">
        <f>IF(AND('PASTE SD download Sheet'!X122=""),"",'PASTE SD download Sheet'!X122)</f>
        <v/>
      </c>
      <c r="Y123" s="223" t="str">
        <f t="shared" si="62"/>
        <v/>
      </c>
      <c r="Z123" s="223">
        <f t="shared" si="63"/>
        <v>0</v>
      </c>
      <c r="AA123" s="224"/>
      <c r="AB123" s="223" t="str">
        <f t="shared" si="64"/>
        <v/>
      </c>
      <c r="AC123" s="223">
        <f t="shared" si="65"/>
        <v>0</v>
      </c>
      <c r="AD123" s="237"/>
      <c r="AE123" s="237" t="str">
        <f t="shared" si="66"/>
        <v/>
      </c>
      <c r="AF123" s="225" t="str">
        <f>IF(AND('PASTE SD download Sheet'!AD122=""),"",'PASTE SD download Sheet'!AD122)</f>
        <v/>
      </c>
      <c r="AG123" s="225" t="str">
        <f>IF(AND('PASTE SD download Sheet'!AE122=""),"",'PASTE SD download Sheet'!AE122)</f>
        <v/>
      </c>
      <c r="AH123" s="225" t="str">
        <f>IF(AND('PASTE SD download Sheet'!AF122=""),"",'PASTE SD download Sheet'!AF122)</f>
        <v/>
      </c>
      <c r="AI123" s="225">
        <f t="shared" si="67"/>
        <v>0</v>
      </c>
      <c r="AJ123" s="225" t="str">
        <f>IF(AND('PASTE SD download Sheet'!AH122=""),"",'PASTE SD download Sheet'!AH122)</f>
        <v/>
      </c>
      <c r="AK123" s="225" t="str">
        <f t="shared" si="68"/>
        <v/>
      </c>
      <c r="AL123" s="225">
        <f t="shared" si="69"/>
        <v>0</v>
      </c>
      <c r="AM123" s="224"/>
      <c r="AN123" s="225" t="str">
        <f t="shared" si="70"/>
        <v/>
      </c>
      <c r="AO123" s="225">
        <f t="shared" si="71"/>
        <v>0</v>
      </c>
      <c r="AP123" s="226" t="str">
        <f>IF(AND('PASTE SD download Sheet'!AN122=""),"",'PASTE SD download Sheet'!AN122)</f>
        <v/>
      </c>
      <c r="AQ123" s="226" t="str">
        <f>IF(AND('PASTE SD download Sheet'!AO122=""),"",'PASTE SD download Sheet'!AO122)</f>
        <v/>
      </c>
      <c r="AR123" s="226" t="str">
        <f>IF(AND('PASTE SD download Sheet'!AP122=""),"",'PASTE SD download Sheet'!AP122)</f>
        <v/>
      </c>
      <c r="AS123" s="226">
        <f t="shared" si="72"/>
        <v>0</v>
      </c>
      <c r="AT123" s="226" t="str">
        <f>IF(AND('PASTE SD download Sheet'!AR122=""),"",'PASTE SD download Sheet'!AR122)</f>
        <v/>
      </c>
      <c r="AU123" s="226" t="str">
        <f t="shared" si="73"/>
        <v/>
      </c>
      <c r="AV123" s="226">
        <f t="shared" si="74"/>
        <v>0</v>
      </c>
      <c r="AW123" s="224"/>
      <c r="AX123" s="226" t="str">
        <f t="shared" si="75"/>
        <v/>
      </c>
      <c r="AY123" s="226">
        <f t="shared" si="76"/>
        <v>0</v>
      </c>
      <c r="AZ123" s="227" t="str">
        <f>IF(AND('PASTE SD download Sheet'!AX122=""),"",'PASTE SD download Sheet'!AX122)</f>
        <v/>
      </c>
      <c r="BA123" s="227" t="str">
        <f>IF(AND('PASTE SD download Sheet'!AY122=""),"",'PASTE SD download Sheet'!AY122)</f>
        <v/>
      </c>
      <c r="BB123" s="227" t="str">
        <f>IF(AND('PASTE SD download Sheet'!AZ122=""),"",'PASTE SD download Sheet'!AZ122)</f>
        <v/>
      </c>
      <c r="BC123" s="227">
        <f t="shared" si="77"/>
        <v>0</v>
      </c>
      <c r="BD123" s="227" t="str">
        <f>IF(AND('PASTE SD download Sheet'!BB122=""),"",'PASTE SD download Sheet'!BB122)</f>
        <v/>
      </c>
      <c r="BE123" s="227" t="str">
        <f t="shared" si="78"/>
        <v/>
      </c>
      <c r="BF123" s="227">
        <f t="shared" si="79"/>
        <v>0</v>
      </c>
      <c r="BG123" s="224"/>
      <c r="BH123" s="227" t="str">
        <f t="shared" si="80"/>
        <v/>
      </c>
      <c r="BI123" s="227">
        <f t="shared" si="81"/>
        <v>0</v>
      </c>
      <c r="BJ123" s="257"/>
      <c r="BK123" s="257"/>
      <c r="BL123" s="257"/>
      <c r="BM123" s="257"/>
      <c r="BN123" s="228" t="str">
        <f>IF(AND('PASTE SD download Sheet'!BH122=""),"",'PASTE SD download Sheet'!BH122)</f>
        <v/>
      </c>
      <c r="BO123" s="228" t="str">
        <f>IF(AND('PASTE SD download Sheet'!BI122=""),"",'PASTE SD download Sheet'!BI122)</f>
        <v/>
      </c>
      <c r="BP123" s="228" t="str">
        <f>IF(AND('PASTE SD download Sheet'!BJ122=""),"",'PASTE SD download Sheet'!BJ122)</f>
        <v/>
      </c>
      <c r="BQ123" s="228">
        <f t="shared" si="82"/>
        <v>0</v>
      </c>
      <c r="BR123" s="228" t="str">
        <f>IF(AND('PASTE SD download Sheet'!BL122=""),"",'PASTE SD download Sheet'!BL122)</f>
        <v/>
      </c>
      <c r="BS123" s="228" t="str">
        <f t="shared" si="83"/>
        <v/>
      </c>
      <c r="BT123" s="228">
        <f t="shared" si="84"/>
        <v>0</v>
      </c>
      <c r="BU123" s="224"/>
      <c r="BV123" s="228" t="str">
        <f t="shared" si="85"/>
        <v/>
      </c>
      <c r="BW123" s="228">
        <f t="shared" si="86"/>
        <v>0</v>
      </c>
      <c r="BX123" s="5">
        <f t="shared" si="56"/>
        <v>0</v>
      </c>
      <c r="BY123" s="206"/>
      <c r="BZ123" s="206"/>
      <c r="CA123" s="206"/>
      <c r="CB123" s="206"/>
      <c r="CC123" s="206"/>
      <c r="CD123" s="206"/>
      <c r="CE123" s="206"/>
      <c r="CF123" s="206"/>
      <c r="CG123" s="206"/>
      <c r="CH123" s="206"/>
      <c r="CI123" s="206"/>
      <c r="CJ123" s="206"/>
      <c r="CK123" s="206"/>
      <c r="CL123" s="206"/>
      <c r="CM123" s="206"/>
      <c r="CN123" s="206"/>
      <c r="CO123" s="206"/>
      <c r="CP123" s="205"/>
      <c r="CQ123" s="204"/>
    </row>
    <row r="124" spans="1:95" ht="17.25">
      <c r="A124" s="219" t="str">
        <f>IF(AND('PASTE SD download Sheet'!A123=""),"",'PASTE SD download Sheet'!A123)</f>
        <v/>
      </c>
      <c r="B124" s="219" t="str">
        <f>IF(AND('PASTE SD download Sheet'!B123=""),"",'PASTE SD download Sheet'!B123)</f>
        <v/>
      </c>
      <c r="C124" s="219" t="str">
        <f>IF(AND('PASTE SD download Sheet'!C123=""),"",'PASTE SD download Sheet'!C123)</f>
        <v/>
      </c>
      <c r="D124" s="220" t="str">
        <f>IF(AND('PASTE SD download Sheet'!D123=""),"",VALUE('PASTE SD download Sheet'!D123))</f>
        <v/>
      </c>
      <c r="E124" s="219" t="str">
        <f>IF(AND('PASTE SD download Sheet'!E123=""),"",'PASTE SD download Sheet'!E123)</f>
        <v/>
      </c>
      <c r="F124" s="234" t="str">
        <f>IF(AND('PASTE SD download Sheet'!F123=""),"",'PASTE SD download Sheet'!F123)</f>
        <v/>
      </c>
      <c r="G124" s="233" t="str">
        <f>IF(AND('PASTE SD download Sheet'!G123=""),"",UPPER('PASTE SD download Sheet'!G123))</f>
        <v/>
      </c>
      <c r="H124" s="233" t="str">
        <f>IF(AND('PASTE SD download Sheet'!H123=""),"",UPPER('PASTE SD download Sheet'!H123))</f>
        <v/>
      </c>
      <c r="I124" s="233" t="str">
        <f>IF(AND('PASTE SD download Sheet'!I123=""),"",UPPER('PASTE SD download Sheet'!I123))</f>
        <v/>
      </c>
      <c r="J124" s="221" t="str">
        <f>IF(AND('PASTE SD download Sheet'!J123=""),"",'PASTE SD download Sheet'!J123)</f>
        <v/>
      </c>
      <c r="K124" s="221" t="str">
        <f>IF(AND('PASTE SD download Sheet'!K123=""),"",'PASTE SD download Sheet'!K123)</f>
        <v/>
      </c>
      <c r="L124" s="221" t="str">
        <f>IF(AND('PASTE SD download Sheet'!L123=""),"",'PASTE SD download Sheet'!L123)</f>
        <v/>
      </c>
      <c r="M124" s="221">
        <f t="shared" si="57"/>
        <v>0</v>
      </c>
      <c r="N124" s="221" t="str">
        <f>IF(AND('PASTE SD download Sheet'!N123=""),"",'PASTE SD download Sheet'!N123)</f>
        <v/>
      </c>
      <c r="O124" s="221" t="str">
        <f t="shared" si="58"/>
        <v/>
      </c>
      <c r="P124" s="221">
        <f t="shared" si="59"/>
        <v>0</v>
      </c>
      <c r="Q124" s="222"/>
      <c r="R124" s="221" t="str">
        <f t="shared" si="87"/>
        <v/>
      </c>
      <c r="S124" s="221">
        <f t="shared" si="60"/>
        <v>0</v>
      </c>
      <c r="T124" s="223" t="str">
        <f>IF(AND('PASTE SD download Sheet'!T123=""),"",'PASTE SD download Sheet'!T123)</f>
        <v/>
      </c>
      <c r="U124" s="223" t="str">
        <f>IF(AND('PASTE SD download Sheet'!U123=""),"",'PASTE SD download Sheet'!U123)</f>
        <v/>
      </c>
      <c r="V124" s="223" t="str">
        <f>IF(AND('PASTE SD download Sheet'!V123=""),"",'PASTE SD download Sheet'!V123)</f>
        <v/>
      </c>
      <c r="W124" s="223">
        <f t="shared" si="61"/>
        <v>0</v>
      </c>
      <c r="X124" s="223" t="str">
        <f>IF(AND('PASTE SD download Sheet'!X123=""),"",'PASTE SD download Sheet'!X123)</f>
        <v/>
      </c>
      <c r="Y124" s="223" t="str">
        <f t="shared" si="62"/>
        <v/>
      </c>
      <c r="Z124" s="223">
        <f t="shared" si="63"/>
        <v>0</v>
      </c>
      <c r="AA124" s="224"/>
      <c r="AB124" s="223" t="str">
        <f t="shared" si="64"/>
        <v/>
      </c>
      <c r="AC124" s="223">
        <f t="shared" si="65"/>
        <v>0</v>
      </c>
      <c r="AD124" s="237"/>
      <c r="AE124" s="237" t="str">
        <f t="shared" si="66"/>
        <v/>
      </c>
      <c r="AF124" s="225" t="str">
        <f>IF(AND('PASTE SD download Sheet'!AD123=""),"",'PASTE SD download Sheet'!AD123)</f>
        <v/>
      </c>
      <c r="AG124" s="225" t="str">
        <f>IF(AND('PASTE SD download Sheet'!AE123=""),"",'PASTE SD download Sheet'!AE123)</f>
        <v/>
      </c>
      <c r="AH124" s="225" t="str">
        <f>IF(AND('PASTE SD download Sheet'!AF123=""),"",'PASTE SD download Sheet'!AF123)</f>
        <v/>
      </c>
      <c r="AI124" s="225">
        <f t="shared" si="67"/>
        <v>0</v>
      </c>
      <c r="AJ124" s="225" t="str">
        <f>IF(AND('PASTE SD download Sheet'!AH123=""),"",'PASTE SD download Sheet'!AH123)</f>
        <v/>
      </c>
      <c r="AK124" s="225" t="str">
        <f t="shared" si="68"/>
        <v/>
      </c>
      <c r="AL124" s="225">
        <f t="shared" si="69"/>
        <v>0</v>
      </c>
      <c r="AM124" s="224"/>
      <c r="AN124" s="225" t="str">
        <f t="shared" si="70"/>
        <v/>
      </c>
      <c r="AO124" s="225">
        <f t="shared" si="71"/>
        <v>0</v>
      </c>
      <c r="AP124" s="226" t="str">
        <f>IF(AND('PASTE SD download Sheet'!AN123=""),"",'PASTE SD download Sheet'!AN123)</f>
        <v/>
      </c>
      <c r="AQ124" s="226" t="str">
        <f>IF(AND('PASTE SD download Sheet'!AO123=""),"",'PASTE SD download Sheet'!AO123)</f>
        <v/>
      </c>
      <c r="AR124" s="226" t="str">
        <f>IF(AND('PASTE SD download Sheet'!AP123=""),"",'PASTE SD download Sheet'!AP123)</f>
        <v/>
      </c>
      <c r="AS124" s="226">
        <f t="shared" si="72"/>
        <v>0</v>
      </c>
      <c r="AT124" s="226" t="str">
        <f>IF(AND('PASTE SD download Sheet'!AR123=""),"",'PASTE SD download Sheet'!AR123)</f>
        <v/>
      </c>
      <c r="AU124" s="226" t="str">
        <f t="shared" si="73"/>
        <v/>
      </c>
      <c r="AV124" s="226">
        <f t="shared" si="74"/>
        <v>0</v>
      </c>
      <c r="AW124" s="224"/>
      <c r="AX124" s="226" t="str">
        <f t="shared" si="75"/>
        <v/>
      </c>
      <c r="AY124" s="226">
        <f t="shared" si="76"/>
        <v>0</v>
      </c>
      <c r="AZ124" s="227" t="str">
        <f>IF(AND('PASTE SD download Sheet'!AX123=""),"",'PASTE SD download Sheet'!AX123)</f>
        <v/>
      </c>
      <c r="BA124" s="227" t="str">
        <f>IF(AND('PASTE SD download Sheet'!AY123=""),"",'PASTE SD download Sheet'!AY123)</f>
        <v/>
      </c>
      <c r="BB124" s="227" t="str">
        <f>IF(AND('PASTE SD download Sheet'!AZ123=""),"",'PASTE SD download Sheet'!AZ123)</f>
        <v/>
      </c>
      <c r="BC124" s="227">
        <f t="shared" si="77"/>
        <v>0</v>
      </c>
      <c r="BD124" s="227" t="str">
        <f>IF(AND('PASTE SD download Sheet'!BB123=""),"",'PASTE SD download Sheet'!BB123)</f>
        <v/>
      </c>
      <c r="BE124" s="227" t="str">
        <f t="shared" si="78"/>
        <v/>
      </c>
      <c r="BF124" s="227">
        <f t="shared" si="79"/>
        <v>0</v>
      </c>
      <c r="BG124" s="224"/>
      <c r="BH124" s="227" t="str">
        <f t="shared" si="80"/>
        <v/>
      </c>
      <c r="BI124" s="227">
        <f t="shared" si="81"/>
        <v>0</v>
      </c>
      <c r="BJ124" s="257"/>
      <c r="BK124" s="257"/>
      <c r="BL124" s="257"/>
      <c r="BM124" s="257"/>
      <c r="BN124" s="228" t="str">
        <f>IF(AND('PASTE SD download Sheet'!BH123=""),"",'PASTE SD download Sheet'!BH123)</f>
        <v/>
      </c>
      <c r="BO124" s="228" t="str">
        <f>IF(AND('PASTE SD download Sheet'!BI123=""),"",'PASTE SD download Sheet'!BI123)</f>
        <v/>
      </c>
      <c r="BP124" s="228" t="str">
        <f>IF(AND('PASTE SD download Sheet'!BJ123=""),"",'PASTE SD download Sheet'!BJ123)</f>
        <v/>
      </c>
      <c r="BQ124" s="228">
        <f t="shared" si="82"/>
        <v>0</v>
      </c>
      <c r="BR124" s="228" t="str">
        <f>IF(AND('PASTE SD download Sheet'!BL123=""),"",'PASTE SD download Sheet'!BL123)</f>
        <v/>
      </c>
      <c r="BS124" s="228" t="str">
        <f t="shared" si="83"/>
        <v/>
      </c>
      <c r="BT124" s="228">
        <f t="shared" si="84"/>
        <v>0</v>
      </c>
      <c r="BU124" s="224"/>
      <c r="BV124" s="228" t="str">
        <f t="shared" si="85"/>
        <v/>
      </c>
      <c r="BW124" s="228">
        <f t="shared" si="86"/>
        <v>0</v>
      </c>
      <c r="BX124" s="5">
        <f t="shared" si="56"/>
        <v>0</v>
      </c>
      <c r="BY124" s="206"/>
      <c r="BZ124" s="206"/>
      <c r="CA124" s="206"/>
      <c r="CB124" s="206"/>
      <c r="CC124" s="206"/>
      <c r="CD124" s="206"/>
      <c r="CE124" s="206"/>
      <c r="CF124" s="206"/>
      <c r="CG124" s="206"/>
      <c r="CH124" s="206"/>
      <c r="CI124" s="206"/>
      <c r="CJ124" s="206"/>
      <c r="CK124" s="206"/>
      <c r="CL124" s="206"/>
      <c r="CM124" s="206"/>
      <c r="CN124" s="206"/>
      <c r="CO124" s="206"/>
      <c r="CP124" s="205"/>
      <c r="CQ124" s="204"/>
    </row>
    <row r="125" spans="1:95" ht="17.25">
      <c r="A125" s="219" t="str">
        <f>IF(AND('PASTE SD download Sheet'!A124=""),"",'PASTE SD download Sheet'!A124)</f>
        <v/>
      </c>
      <c r="B125" s="219" t="str">
        <f>IF(AND('PASTE SD download Sheet'!B124=""),"",'PASTE SD download Sheet'!B124)</f>
        <v/>
      </c>
      <c r="C125" s="219" t="str">
        <f>IF(AND('PASTE SD download Sheet'!C124=""),"",'PASTE SD download Sheet'!C124)</f>
        <v/>
      </c>
      <c r="D125" s="220" t="str">
        <f>IF(AND('PASTE SD download Sheet'!D124=""),"",VALUE('PASTE SD download Sheet'!D124))</f>
        <v/>
      </c>
      <c r="E125" s="219" t="str">
        <f>IF(AND('PASTE SD download Sheet'!E124=""),"",'PASTE SD download Sheet'!E124)</f>
        <v/>
      </c>
      <c r="F125" s="234" t="str">
        <f>IF(AND('PASTE SD download Sheet'!F124=""),"",'PASTE SD download Sheet'!F124)</f>
        <v/>
      </c>
      <c r="G125" s="233" t="str">
        <f>IF(AND('PASTE SD download Sheet'!G124=""),"",UPPER('PASTE SD download Sheet'!G124))</f>
        <v/>
      </c>
      <c r="H125" s="233" t="str">
        <f>IF(AND('PASTE SD download Sheet'!H124=""),"",UPPER('PASTE SD download Sheet'!H124))</f>
        <v/>
      </c>
      <c r="I125" s="233" t="str">
        <f>IF(AND('PASTE SD download Sheet'!I124=""),"",UPPER('PASTE SD download Sheet'!I124))</f>
        <v/>
      </c>
      <c r="J125" s="221" t="str">
        <f>IF(AND('PASTE SD download Sheet'!J124=""),"",'PASTE SD download Sheet'!J124)</f>
        <v/>
      </c>
      <c r="K125" s="221" t="str">
        <f>IF(AND('PASTE SD download Sheet'!K124=""),"",'PASTE SD download Sheet'!K124)</f>
        <v/>
      </c>
      <c r="L125" s="221" t="str">
        <f>IF(AND('PASTE SD download Sheet'!L124=""),"",'PASTE SD download Sheet'!L124)</f>
        <v/>
      </c>
      <c r="M125" s="221">
        <f t="shared" si="57"/>
        <v>0</v>
      </c>
      <c r="N125" s="221" t="str">
        <f>IF(AND('PASTE SD download Sheet'!N124=""),"",'PASTE SD download Sheet'!N124)</f>
        <v/>
      </c>
      <c r="O125" s="221" t="str">
        <f t="shared" si="58"/>
        <v/>
      </c>
      <c r="P125" s="221">
        <f t="shared" si="59"/>
        <v>0</v>
      </c>
      <c r="Q125" s="222"/>
      <c r="R125" s="221" t="str">
        <f t="shared" si="87"/>
        <v/>
      </c>
      <c r="S125" s="221">
        <f t="shared" si="60"/>
        <v>0</v>
      </c>
      <c r="T125" s="223" t="str">
        <f>IF(AND('PASTE SD download Sheet'!T124=""),"",'PASTE SD download Sheet'!T124)</f>
        <v/>
      </c>
      <c r="U125" s="223" t="str">
        <f>IF(AND('PASTE SD download Sheet'!U124=""),"",'PASTE SD download Sheet'!U124)</f>
        <v/>
      </c>
      <c r="V125" s="223" t="str">
        <f>IF(AND('PASTE SD download Sheet'!V124=""),"",'PASTE SD download Sheet'!V124)</f>
        <v/>
      </c>
      <c r="W125" s="223">
        <f t="shared" si="61"/>
        <v>0</v>
      </c>
      <c r="X125" s="223" t="str">
        <f>IF(AND('PASTE SD download Sheet'!X124=""),"",'PASTE SD download Sheet'!X124)</f>
        <v/>
      </c>
      <c r="Y125" s="223" t="str">
        <f t="shared" si="62"/>
        <v/>
      </c>
      <c r="Z125" s="223">
        <f t="shared" si="63"/>
        <v>0</v>
      </c>
      <c r="AA125" s="224"/>
      <c r="AB125" s="223" t="str">
        <f t="shared" si="64"/>
        <v/>
      </c>
      <c r="AC125" s="223">
        <f t="shared" si="65"/>
        <v>0</v>
      </c>
      <c r="AD125" s="237"/>
      <c r="AE125" s="237" t="str">
        <f t="shared" si="66"/>
        <v/>
      </c>
      <c r="AF125" s="225" t="str">
        <f>IF(AND('PASTE SD download Sheet'!AD124=""),"",'PASTE SD download Sheet'!AD124)</f>
        <v/>
      </c>
      <c r="AG125" s="225" t="str">
        <f>IF(AND('PASTE SD download Sheet'!AE124=""),"",'PASTE SD download Sheet'!AE124)</f>
        <v/>
      </c>
      <c r="AH125" s="225" t="str">
        <f>IF(AND('PASTE SD download Sheet'!AF124=""),"",'PASTE SD download Sheet'!AF124)</f>
        <v/>
      </c>
      <c r="AI125" s="225">
        <f t="shared" si="67"/>
        <v>0</v>
      </c>
      <c r="AJ125" s="225" t="str">
        <f>IF(AND('PASTE SD download Sheet'!AH124=""),"",'PASTE SD download Sheet'!AH124)</f>
        <v/>
      </c>
      <c r="AK125" s="225" t="str">
        <f t="shared" si="68"/>
        <v/>
      </c>
      <c r="AL125" s="225">
        <f t="shared" si="69"/>
        <v>0</v>
      </c>
      <c r="AM125" s="224"/>
      <c r="AN125" s="225" t="str">
        <f t="shared" si="70"/>
        <v/>
      </c>
      <c r="AO125" s="225">
        <f t="shared" si="71"/>
        <v>0</v>
      </c>
      <c r="AP125" s="226" t="str">
        <f>IF(AND('PASTE SD download Sheet'!AN124=""),"",'PASTE SD download Sheet'!AN124)</f>
        <v/>
      </c>
      <c r="AQ125" s="226" t="str">
        <f>IF(AND('PASTE SD download Sheet'!AO124=""),"",'PASTE SD download Sheet'!AO124)</f>
        <v/>
      </c>
      <c r="AR125" s="226" t="str">
        <f>IF(AND('PASTE SD download Sheet'!AP124=""),"",'PASTE SD download Sheet'!AP124)</f>
        <v/>
      </c>
      <c r="AS125" s="226">
        <f t="shared" si="72"/>
        <v>0</v>
      </c>
      <c r="AT125" s="226" t="str">
        <f>IF(AND('PASTE SD download Sheet'!AR124=""),"",'PASTE SD download Sheet'!AR124)</f>
        <v/>
      </c>
      <c r="AU125" s="226" t="str">
        <f t="shared" si="73"/>
        <v/>
      </c>
      <c r="AV125" s="226">
        <f t="shared" si="74"/>
        <v>0</v>
      </c>
      <c r="AW125" s="224"/>
      <c r="AX125" s="226" t="str">
        <f t="shared" si="75"/>
        <v/>
      </c>
      <c r="AY125" s="226">
        <f t="shared" si="76"/>
        <v>0</v>
      </c>
      <c r="AZ125" s="227" t="str">
        <f>IF(AND('PASTE SD download Sheet'!AX124=""),"",'PASTE SD download Sheet'!AX124)</f>
        <v/>
      </c>
      <c r="BA125" s="227" t="str">
        <f>IF(AND('PASTE SD download Sheet'!AY124=""),"",'PASTE SD download Sheet'!AY124)</f>
        <v/>
      </c>
      <c r="BB125" s="227" t="str">
        <f>IF(AND('PASTE SD download Sheet'!AZ124=""),"",'PASTE SD download Sheet'!AZ124)</f>
        <v/>
      </c>
      <c r="BC125" s="227">
        <f t="shared" si="77"/>
        <v>0</v>
      </c>
      <c r="BD125" s="227" t="str">
        <f>IF(AND('PASTE SD download Sheet'!BB124=""),"",'PASTE SD download Sheet'!BB124)</f>
        <v/>
      </c>
      <c r="BE125" s="227" t="str">
        <f t="shared" si="78"/>
        <v/>
      </c>
      <c r="BF125" s="227">
        <f t="shared" si="79"/>
        <v>0</v>
      </c>
      <c r="BG125" s="224"/>
      <c r="BH125" s="227" t="str">
        <f t="shared" si="80"/>
        <v/>
      </c>
      <c r="BI125" s="227">
        <f t="shared" si="81"/>
        <v>0</v>
      </c>
      <c r="BJ125" s="257"/>
      <c r="BK125" s="257"/>
      <c r="BL125" s="257"/>
      <c r="BM125" s="257"/>
      <c r="BN125" s="228" t="str">
        <f>IF(AND('PASTE SD download Sheet'!BH124=""),"",'PASTE SD download Sheet'!BH124)</f>
        <v/>
      </c>
      <c r="BO125" s="228" t="str">
        <f>IF(AND('PASTE SD download Sheet'!BI124=""),"",'PASTE SD download Sheet'!BI124)</f>
        <v/>
      </c>
      <c r="BP125" s="228" t="str">
        <f>IF(AND('PASTE SD download Sheet'!BJ124=""),"",'PASTE SD download Sheet'!BJ124)</f>
        <v/>
      </c>
      <c r="BQ125" s="228">
        <f t="shared" si="82"/>
        <v>0</v>
      </c>
      <c r="BR125" s="228" t="str">
        <f>IF(AND('PASTE SD download Sheet'!BL124=""),"",'PASTE SD download Sheet'!BL124)</f>
        <v/>
      </c>
      <c r="BS125" s="228" t="str">
        <f t="shared" si="83"/>
        <v/>
      </c>
      <c r="BT125" s="228">
        <f t="shared" si="84"/>
        <v>0</v>
      </c>
      <c r="BU125" s="224"/>
      <c r="BV125" s="228" t="str">
        <f t="shared" si="85"/>
        <v/>
      </c>
      <c r="BW125" s="228">
        <f t="shared" si="86"/>
        <v>0</v>
      </c>
      <c r="BX125" s="5">
        <f t="shared" si="56"/>
        <v>0</v>
      </c>
      <c r="BY125" s="206"/>
      <c r="BZ125" s="206"/>
      <c r="CA125" s="206"/>
      <c r="CB125" s="206"/>
      <c r="CC125" s="206"/>
      <c r="CD125" s="206"/>
      <c r="CE125" s="206"/>
      <c r="CF125" s="206"/>
      <c r="CG125" s="206"/>
      <c r="CH125" s="206"/>
      <c r="CI125" s="206"/>
      <c r="CJ125" s="206"/>
      <c r="CK125" s="206"/>
      <c r="CL125" s="206"/>
      <c r="CM125" s="206"/>
      <c r="CN125" s="206"/>
      <c r="CO125" s="206"/>
      <c r="CP125" s="205"/>
      <c r="CQ125" s="204"/>
    </row>
    <row r="126" spans="1:95" ht="17.25">
      <c r="A126" s="219" t="str">
        <f>IF(AND('PASTE SD download Sheet'!A125=""),"",'PASTE SD download Sheet'!A125)</f>
        <v/>
      </c>
      <c r="B126" s="219" t="str">
        <f>IF(AND('PASTE SD download Sheet'!B125=""),"",'PASTE SD download Sheet'!B125)</f>
        <v/>
      </c>
      <c r="C126" s="219" t="str">
        <f>IF(AND('PASTE SD download Sheet'!C125=""),"",'PASTE SD download Sheet'!C125)</f>
        <v/>
      </c>
      <c r="D126" s="220" t="str">
        <f>IF(AND('PASTE SD download Sheet'!D125=""),"",VALUE('PASTE SD download Sheet'!D125))</f>
        <v/>
      </c>
      <c r="E126" s="219" t="str">
        <f>IF(AND('PASTE SD download Sheet'!E125=""),"",'PASTE SD download Sheet'!E125)</f>
        <v/>
      </c>
      <c r="F126" s="234" t="str">
        <f>IF(AND('PASTE SD download Sheet'!F125=""),"",'PASTE SD download Sheet'!F125)</f>
        <v/>
      </c>
      <c r="G126" s="233" t="str">
        <f>IF(AND('PASTE SD download Sheet'!G125=""),"",UPPER('PASTE SD download Sheet'!G125))</f>
        <v/>
      </c>
      <c r="H126" s="233" t="str">
        <f>IF(AND('PASTE SD download Sheet'!H125=""),"",UPPER('PASTE SD download Sheet'!H125))</f>
        <v/>
      </c>
      <c r="I126" s="233" t="str">
        <f>IF(AND('PASTE SD download Sheet'!I125=""),"",UPPER('PASTE SD download Sheet'!I125))</f>
        <v/>
      </c>
      <c r="J126" s="221" t="str">
        <f>IF(AND('PASTE SD download Sheet'!J125=""),"",'PASTE SD download Sheet'!J125)</f>
        <v/>
      </c>
      <c r="K126" s="221" t="str">
        <f>IF(AND('PASTE SD download Sheet'!K125=""),"",'PASTE SD download Sheet'!K125)</f>
        <v/>
      </c>
      <c r="L126" s="221" t="str">
        <f>IF(AND('PASTE SD download Sheet'!L125=""),"",'PASTE SD download Sheet'!L125)</f>
        <v/>
      </c>
      <c r="M126" s="221">
        <f t="shared" si="57"/>
        <v>0</v>
      </c>
      <c r="N126" s="221" t="str">
        <f>IF(AND('PASTE SD download Sheet'!N125=""),"",'PASTE SD download Sheet'!N125)</f>
        <v/>
      </c>
      <c r="O126" s="221" t="str">
        <f t="shared" si="58"/>
        <v/>
      </c>
      <c r="P126" s="221">
        <f t="shared" si="59"/>
        <v>0</v>
      </c>
      <c r="Q126" s="222"/>
      <c r="R126" s="221" t="str">
        <f t="shared" si="87"/>
        <v/>
      </c>
      <c r="S126" s="221">
        <f t="shared" si="60"/>
        <v>0</v>
      </c>
      <c r="T126" s="223" t="str">
        <f>IF(AND('PASTE SD download Sheet'!T125=""),"",'PASTE SD download Sheet'!T125)</f>
        <v/>
      </c>
      <c r="U126" s="223" t="str">
        <f>IF(AND('PASTE SD download Sheet'!U125=""),"",'PASTE SD download Sheet'!U125)</f>
        <v/>
      </c>
      <c r="V126" s="223" t="str">
        <f>IF(AND('PASTE SD download Sheet'!V125=""),"",'PASTE SD download Sheet'!V125)</f>
        <v/>
      </c>
      <c r="W126" s="223">
        <f t="shared" si="61"/>
        <v>0</v>
      </c>
      <c r="X126" s="223" t="str">
        <f>IF(AND('PASTE SD download Sheet'!X125=""),"",'PASTE SD download Sheet'!X125)</f>
        <v/>
      </c>
      <c r="Y126" s="223" t="str">
        <f t="shared" si="62"/>
        <v/>
      </c>
      <c r="Z126" s="223">
        <f t="shared" si="63"/>
        <v>0</v>
      </c>
      <c r="AA126" s="224"/>
      <c r="AB126" s="223" t="str">
        <f t="shared" si="64"/>
        <v/>
      </c>
      <c r="AC126" s="223">
        <f t="shared" si="65"/>
        <v>0</v>
      </c>
      <c r="AD126" s="237"/>
      <c r="AE126" s="237" t="str">
        <f t="shared" si="66"/>
        <v/>
      </c>
      <c r="AF126" s="225" t="str">
        <f>IF(AND('PASTE SD download Sheet'!AD125=""),"",'PASTE SD download Sheet'!AD125)</f>
        <v/>
      </c>
      <c r="AG126" s="225" t="str">
        <f>IF(AND('PASTE SD download Sheet'!AE125=""),"",'PASTE SD download Sheet'!AE125)</f>
        <v/>
      </c>
      <c r="AH126" s="225" t="str">
        <f>IF(AND('PASTE SD download Sheet'!AF125=""),"",'PASTE SD download Sheet'!AF125)</f>
        <v/>
      </c>
      <c r="AI126" s="225">
        <f t="shared" si="67"/>
        <v>0</v>
      </c>
      <c r="AJ126" s="225" t="str">
        <f>IF(AND('PASTE SD download Sheet'!AH125=""),"",'PASTE SD download Sheet'!AH125)</f>
        <v/>
      </c>
      <c r="AK126" s="225" t="str">
        <f t="shared" si="68"/>
        <v/>
      </c>
      <c r="AL126" s="225">
        <f t="shared" si="69"/>
        <v>0</v>
      </c>
      <c r="AM126" s="224"/>
      <c r="AN126" s="225" t="str">
        <f t="shared" si="70"/>
        <v/>
      </c>
      <c r="AO126" s="225">
        <f t="shared" si="71"/>
        <v>0</v>
      </c>
      <c r="AP126" s="226" t="str">
        <f>IF(AND('PASTE SD download Sheet'!AN125=""),"",'PASTE SD download Sheet'!AN125)</f>
        <v/>
      </c>
      <c r="AQ126" s="226" t="str">
        <f>IF(AND('PASTE SD download Sheet'!AO125=""),"",'PASTE SD download Sheet'!AO125)</f>
        <v/>
      </c>
      <c r="AR126" s="226" t="str">
        <f>IF(AND('PASTE SD download Sheet'!AP125=""),"",'PASTE SD download Sheet'!AP125)</f>
        <v/>
      </c>
      <c r="AS126" s="226">
        <f t="shared" si="72"/>
        <v>0</v>
      </c>
      <c r="AT126" s="226" t="str">
        <f>IF(AND('PASTE SD download Sheet'!AR125=""),"",'PASTE SD download Sheet'!AR125)</f>
        <v/>
      </c>
      <c r="AU126" s="226" t="str">
        <f t="shared" si="73"/>
        <v/>
      </c>
      <c r="AV126" s="226">
        <f t="shared" si="74"/>
        <v>0</v>
      </c>
      <c r="AW126" s="224"/>
      <c r="AX126" s="226" t="str">
        <f t="shared" si="75"/>
        <v/>
      </c>
      <c r="AY126" s="226">
        <f t="shared" si="76"/>
        <v>0</v>
      </c>
      <c r="AZ126" s="227" t="str">
        <f>IF(AND('PASTE SD download Sheet'!AX125=""),"",'PASTE SD download Sheet'!AX125)</f>
        <v/>
      </c>
      <c r="BA126" s="227" t="str">
        <f>IF(AND('PASTE SD download Sheet'!AY125=""),"",'PASTE SD download Sheet'!AY125)</f>
        <v/>
      </c>
      <c r="BB126" s="227" t="str">
        <f>IF(AND('PASTE SD download Sheet'!AZ125=""),"",'PASTE SD download Sheet'!AZ125)</f>
        <v/>
      </c>
      <c r="BC126" s="227">
        <f t="shared" si="77"/>
        <v>0</v>
      </c>
      <c r="BD126" s="227" t="str">
        <f>IF(AND('PASTE SD download Sheet'!BB125=""),"",'PASTE SD download Sheet'!BB125)</f>
        <v/>
      </c>
      <c r="BE126" s="227" t="str">
        <f t="shared" si="78"/>
        <v/>
      </c>
      <c r="BF126" s="227">
        <f t="shared" si="79"/>
        <v>0</v>
      </c>
      <c r="BG126" s="224"/>
      <c r="BH126" s="227" t="str">
        <f t="shared" si="80"/>
        <v/>
      </c>
      <c r="BI126" s="227">
        <f t="shared" si="81"/>
        <v>0</v>
      </c>
      <c r="BJ126" s="257"/>
      <c r="BK126" s="257"/>
      <c r="BL126" s="257"/>
      <c r="BM126" s="257"/>
      <c r="BN126" s="228" t="str">
        <f>IF(AND('PASTE SD download Sheet'!BH125=""),"",'PASTE SD download Sheet'!BH125)</f>
        <v/>
      </c>
      <c r="BO126" s="228" t="str">
        <f>IF(AND('PASTE SD download Sheet'!BI125=""),"",'PASTE SD download Sheet'!BI125)</f>
        <v/>
      </c>
      <c r="BP126" s="228" t="str">
        <f>IF(AND('PASTE SD download Sheet'!BJ125=""),"",'PASTE SD download Sheet'!BJ125)</f>
        <v/>
      </c>
      <c r="BQ126" s="228">
        <f t="shared" si="82"/>
        <v>0</v>
      </c>
      <c r="BR126" s="228" t="str">
        <f>IF(AND('PASTE SD download Sheet'!BL125=""),"",'PASTE SD download Sheet'!BL125)</f>
        <v/>
      </c>
      <c r="BS126" s="228" t="str">
        <f t="shared" si="83"/>
        <v/>
      </c>
      <c r="BT126" s="228">
        <f t="shared" si="84"/>
        <v>0</v>
      </c>
      <c r="BU126" s="224"/>
      <c r="BV126" s="228" t="str">
        <f t="shared" si="85"/>
        <v/>
      </c>
      <c r="BW126" s="228">
        <f t="shared" si="86"/>
        <v>0</v>
      </c>
      <c r="BX126" s="5">
        <f t="shared" si="56"/>
        <v>0</v>
      </c>
      <c r="BY126" s="206"/>
      <c r="BZ126" s="206"/>
      <c r="CA126" s="206"/>
      <c r="CB126" s="206"/>
      <c r="CC126" s="206"/>
      <c r="CD126" s="206"/>
      <c r="CE126" s="206"/>
      <c r="CF126" s="206"/>
      <c r="CG126" s="206"/>
      <c r="CH126" s="206"/>
      <c r="CI126" s="206"/>
      <c r="CJ126" s="206"/>
      <c r="CK126" s="206"/>
      <c r="CL126" s="206"/>
      <c r="CM126" s="206"/>
      <c r="CN126" s="206"/>
      <c r="CO126" s="206"/>
      <c r="CP126" s="205"/>
      <c r="CQ126" s="204"/>
    </row>
    <row r="127" spans="1:95" ht="17.25">
      <c r="A127" s="219" t="str">
        <f>IF(AND('PASTE SD download Sheet'!A126=""),"",'PASTE SD download Sheet'!A126)</f>
        <v/>
      </c>
      <c r="B127" s="219" t="str">
        <f>IF(AND('PASTE SD download Sheet'!B126=""),"",'PASTE SD download Sheet'!B126)</f>
        <v/>
      </c>
      <c r="C127" s="219" t="str">
        <f>IF(AND('PASTE SD download Sheet'!C126=""),"",'PASTE SD download Sheet'!C126)</f>
        <v/>
      </c>
      <c r="D127" s="220" t="str">
        <f>IF(AND('PASTE SD download Sheet'!D126=""),"",VALUE('PASTE SD download Sheet'!D126))</f>
        <v/>
      </c>
      <c r="E127" s="219" t="str">
        <f>IF(AND('PASTE SD download Sheet'!E126=""),"",'PASTE SD download Sheet'!E126)</f>
        <v/>
      </c>
      <c r="F127" s="234" t="str">
        <f>IF(AND('PASTE SD download Sheet'!F126=""),"",'PASTE SD download Sheet'!F126)</f>
        <v/>
      </c>
      <c r="G127" s="233" t="str">
        <f>IF(AND('PASTE SD download Sheet'!G126=""),"",UPPER('PASTE SD download Sheet'!G126))</f>
        <v/>
      </c>
      <c r="H127" s="233" t="str">
        <f>IF(AND('PASTE SD download Sheet'!H126=""),"",UPPER('PASTE SD download Sheet'!H126))</f>
        <v/>
      </c>
      <c r="I127" s="233" t="str">
        <f>IF(AND('PASTE SD download Sheet'!I126=""),"",UPPER('PASTE SD download Sheet'!I126))</f>
        <v/>
      </c>
      <c r="J127" s="221" t="str">
        <f>IF(AND('PASTE SD download Sheet'!J126=""),"",'PASTE SD download Sheet'!J126)</f>
        <v/>
      </c>
      <c r="K127" s="221" t="str">
        <f>IF(AND('PASTE SD download Sheet'!K126=""),"",'PASTE SD download Sheet'!K126)</f>
        <v/>
      </c>
      <c r="L127" s="221" t="str">
        <f>IF(AND('PASTE SD download Sheet'!L126=""),"",'PASTE SD download Sheet'!L126)</f>
        <v/>
      </c>
      <c r="M127" s="221">
        <f t="shared" si="57"/>
        <v>0</v>
      </c>
      <c r="N127" s="221" t="str">
        <f>IF(AND('PASTE SD download Sheet'!N126=""),"",'PASTE SD download Sheet'!N126)</f>
        <v/>
      </c>
      <c r="O127" s="221" t="str">
        <f t="shared" si="58"/>
        <v/>
      </c>
      <c r="P127" s="221">
        <f t="shared" si="59"/>
        <v>0</v>
      </c>
      <c r="Q127" s="222"/>
      <c r="R127" s="221" t="str">
        <f t="shared" si="87"/>
        <v/>
      </c>
      <c r="S127" s="221">
        <f t="shared" si="60"/>
        <v>0</v>
      </c>
      <c r="T127" s="223" t="str">
        <f>IF(AND('PASTE SD download Sheet'!T126=""),"",'PASTE SD download Sheet'!T126)</f>
        <v/>
      </c>
      <c r="U127" s="223" t="str">
        <f>IF(AND('PASTE SD download Sheet'!U126=""),"",'PASTE SD download Sheet'!U126)</f>
        <v/>
      </c>
      <c r="V127" s="223" t="str">
        <f>IF(AND('PASTE SD download Sheet'!V126=""),"",'PASTE SD download Sheet'!V126)</f>
        <v/>
      </c>
      <c r="W127" s="223">
        <f t="shared" si="61"/>
        <v>0</v>
      </c>
      <c r="X127" s="223" t="str">
        <f>IF(AND('PASTE SD download Sheet'!X126=""),"",'PASTE SD download Sheet'!X126)</f>
        <v/>
      </c>
      <c r="Y127" s="223" t="str">
        <f t="shared" si="62"/>
        <v/>
      </c>
      <c r="Z127" s="223">
        <f t="shared" si="63"/>
        <v>0</v>
      </c>
      <c r="AA127" s="224"/>
      <c r="AB127" s="223" t="str">
        <f t="shared" si="64"/>
        <v/>
      </c>
      <c r="AC127" s="223">
        <f t="shared" si="65"/>
        <v>0</v>
      </c>
      <c r="AD127" s="237"/>
      <c r="AE127" s="237" t="str">
        <f t="shared" si="66"/>
        <v/>
      </c>
      <c r="AF127" s="225" t="str">
        <f>IF(AND('PASTE SD download Sheet'!AD126=""),"",'PASTE SD download Sheet'!AD126)</f>
        <v/>
      </c>
      <c r="AG127" s="225" t="str">
        <f>IF(AND('PASTE SD download Sheet'!AE126=""),"",'PASTE SD download Sheet'!AE126)</f>
        <v/>
      </c>
      <c r="AH127" s="225" t="str">
        <f>IF(AND('PASTE SD download Sheet'!AF126=""),"",'PASTE SD download Sheet'!AF126)</f>
        <v/>
      </c>
      <c r="AI127" s="225">
        <f t="shared" si="67"/>
        <v>0</v>
      </c>
      <c r="AJ127" s="225" t="str">
        <f>IF(AND('PASTE SD download Sheet'!AH126=""),"",'PASTE SD download Sheet'!AH126)</f>
        <v/>
      </c>
      <c r="AK127" s="225" t="str">
        <f t="shared" si="68"/>
        <v/>
      </c>
      <c r="AL127" s="225">
        <f t="shared" si="69"/>
        <v>0</v>
      </c>
      <c r="AM127" s="224"/>
      <c r="AN127" s="225" t="str">
        <f t="shared" si="70"/>
        <v/>
      </c>
      <c r="AO127" s="225">
        <f t="shared" si="71"/>
        <v>0</v>
      </c>
      <c r="AP127" s="226" t="str">
        <f>IF(AND('PASTE SD download Sheet'!AN126=""),"",'PASTE SD download Sheet'!AN126)</f>
        <v/>
      </c>
      <c r="AQ127" s="226" t="str">
        <f>IF(AND('PASTE SD download Sheet'!AO126=""),"",'PASTE SD download Sheet'!AO126)</f>
        <v/>
      </c>
      <c r="AR127" s="226" t="str">
        <f>IF(AND('PASTE SD download Sheet'!AP126=""),"",'PASTE SD download Sheet'!AP126)</f>
        <v/>
      </c>
      <c r="AS127" s="226">
        <f t="shared" si="72"/>
        <v>0</v>
      </c>
      <c r="AT127" s="226" t="str">
        <f>IF(AND('PASTE SD download Sheet'!AR126=""),"",'PASTE SD download Sheet'!AR126)</f>
        <v/>
      </c>
      <c r="AU127" s="226" t="str">
        <f t="shared" si="73"/>
        <v/>
      </c>
      <c r="AV127" s="226">
        <f t="shared" si="74"/>
        <v>0</v>
      </c>
      <c r="AW127" s="224"/>
      <c r="AX127" s="226" t="str">
        <f t="shared" si="75"/>
        <v/>
      </c>
      <c r="AY127" s="226">
        <f t="shared" si="76"/>
        <v>0</v>
      </c>
      <c r="AZ127" s="227" t="str">
        <f>IF(AND('PASTE SD download Sheet'!AX126=""),"",'PASTE SD download Sheet'!AX126)</f>
        <v/>
      </c>
      <c r="BA127" s="227" t="str">
        <f>IF(AND('PASTE SD download Sheet'!AY126=""),"",'PASTE SD download Sheet'!AY126)</f>
        <v/>
      </c>
      <c r="BB127" s="227" t="str">
        <f>IF(AND('PASTE SD download Sheet'!AZ126=""),"",'PASTE SD download Sheet'!AZ126)</f>
        <v/>
      </c>
      <c r="BC127" s="227">
        <f t="shared" si="77"/>
        <v>0</v>
      </c>
      <c r="BD127" s="227" t="str">
        <f>IF(AND('PASTE SD download Sheet'!BB126=""),"",'PASTE SD download Sheet'!BB126)</f>
        <v/>
      </c>
      <c r="BE127" s="227" t="str">
        <f t="shared" si="78"/>
        <v/>
      </c>
      <c r="BF127" s="227">
        <f t="shared" si="79"/>
        <v>0</v>
      </c>
      <c r="BG127" s="224"/>
      <c r="BH127" s="227" t="str">
        <f t="shared" si="80"/>
        <v/>
      </c>
      <c r="BI127" s="227">
        <f t="shared" si="81"/>
        <v>0</v>
      </c>
      <c r="BJ127" s="257"/>
      <c r="BK127" s="257"/>
      <c r="BL127" s="257"/>
      <c r="BM127" s="257"/>
      <c r="BN127" s="228" t="str">
        <f>IF(AND('PASTE SD download Sheet'!BH126=""),"",'PASTE SD download Sheet'!BH126)</f>
        <v/>
      </c>
      <c r="BO127" s="228" t="str">
        <f>IF(AND('PASTE SD download Sheet'!BI126=""),"",'PASTE SD download Sheet'!BI126)</f>
        <v/>
      </c>
      <c r="BP127" s="228" t="str">
        <f>IF(AND('PASTE SD download Sheet'!BJ126=""),"",'PASTE SD download Sheet'!BJ126)</f>
        <v/>
      </c>
      <c r="BQ127" s="228">
        <f t="shared" si="82"/>
        <v>0</v>
      </c>
      <c r="BR127" s="228" t="str">
        <f>IF(AND('PASTE SD download Sheet'!BL126=""),"",'PASTE SD download Sheet'!BL126)</f>
        <v/>
      </c>
      <c r="BS127" s="228" t="str">
        <f t="shared" si="83"/>
        <v/>
      </c>
      <c r="BT127" s="228">
        <f t="shared" si="84"/>
        <v>0</v>
      </c>
      <c r="BU127" s="224"/>
      <c r="BV127" s="228" t="str">
        <f t="shared" si="85"/>
        <v/>
      </c>
      <c r="BW127" s="228">
        <f t="shared" si="86"/>
        <v>0</v>
      </c>
      <c r="BX127" s="5">
        <f t="shared" si="56"/>
        <v>0</v>
      </c>
      <c r="BY127" s="206"/>
      <c r="BZ127" s="206"/>
      <c r="CA127" s="206"/>
      <c r="CB127" s="206"/>
      <c r="CC127" s="206"/>
      <c r="CD127" s="206"/>
      <c r="CE127" s="206"/>
      <c r="CF127" s="206"/>
      <c r="CG127" s="206"/>
      <c r="CH127" s="206"/>
      <c r="CI127" s="206"/>
      <c r="CJ127" s="206"/>
      <c r="CK127" s="206"/>
      <c r="CL127" s="206"/>
      <c r="CM127" s="206"/>
      <c r="CN127" s="206"/>
      <c r="CO127" s="206"/>
      <c r="CP127" s="205"/>
      <c r="CQ127" s="204"/>
    </row>
    <row r="128" spans="1:95" ht="17.25">
      <c r="A128" s="219" t="str">
        <f>IF(AND('PASTE SD download Sheet'!A127=""),"",'PASTE SD download Sheet'!A127)</f>
        <v/>
      </c>
      <c r="B128" s="219" t="str">
        <f>IF(AND('PASTE SD download Sheet'!B127=""),"",'PASTE SD download Sheet'!B127)</f>
        <v/>
      </c>
      <c r="C128" s="219" t="str">
        <f>IF(AND('PASTE SD download Sheet'!C127=""),"",'PASTE SD download Sheet'!C127)</f>
        <v/>
      </c>
      <c r="D128" s="220" t="str">
        <f>IF(AND('PASTE SD download Sheet'!D127=""),"",VALUE('PASTE SD download Sheet'!D127))</f>
        <v/>
      </c>
      <c r="E128" s="219" t="str">
        <f>IF(AND('PASTE SD download Sheet'!E127=""),"",'PASTE SD download Sheet'!E127)</f>
        <v/>
      </c>
      <c r="F128" s="234" t="str">
        <f>IF(AND('PASTE SD download Sheet'!F127=""),"",'PASTE SD download Sheet'!F127)</f>
        <v/>
      </c>
      <c r="G128" s="233" t="str">
        <f>IF(AND('PASTE SD download Sheet'!G127=""),"",UPPER('PASTE SD download Sheet'!G127))</f>
        <v/>
      </c>
      <c r="H128" s="233" t="str">
        <f>IF(AND('PASTE SD download Sheet'!H127=""),"",UPPER('PASTE SD download Sheet'!H127))</f>
        <v/>
      </c>
      <c r="I128" s="233" t="str">
        <f>IF(AND('PASTE SD download Sheet'!I127=""),"",UPPER('PASTE SD download Sheet'!I127))</f>
        <v/>
      </c>
      <c r="J128" s="221" t="str">
        <f>IF(AND('PASTE SD download Sheet'!J127=""),"",'PASTE SD download Sheet'!J127)</f>
        <v/>
      </c>
      <c r="K128" s="221" t="str">
        <f>IF(AND('PASTE SD download Sheet'!K127=""),"",'PASTE SD download Sheet'!K127)</f>
        <v/>
      </c>
      <c r="L128" s="221" t="str">
        <f>IF(AND('PASTE SD download Sheet'!L127=""),"",'PASTE SD download Sheet'!L127)</f>
        <v/>
      </c>
      <c r="M128" s="221">
        <f t="shared" si="57"/>
        <v>0</v>
      </c>
      <c r="N128" s="221" t="str">
        <f>IF(AND('PASTE SD download Sheet'!N127=""),"",'PASTE SD download Sheet'!N127)</f>
        <v/>
      </c>
      <c r="O128" s="221" t="str">
        <f t="shared" si="58"/>
        <v/>
      </c>
      <c r="P128" s="221">
        <f t="shared" si="59"/>
        <v>0</v>
      </c>
      <c r="Q128" s="222"/>
      <c r="R128" s="221" t="str">
        <f t="shared" si="87"/>
        <v/>
      </c>
      <c r="S128" s="221">
        <f t="shared" si="60"/>
        <v>0</v>
      </c>
      <c r="T128" s="223" t="str">
        <f>IF(AND('PASTE SD download Sheet'!T127=""),"",'PASTE SD download Sheet'!T127)</f>
        <v/>
      </c>
      <c r="U128" s="223" t="str">
        <f>IF(AND('PASTE SD download Sheet'!U127=""),"",'PASTE SD download Sheet'!U127)</f>
        <v/>
      </c>
      <c r="V128" s="223" t="str">
        <f>IF(AND('PASTE SD download Sheet'!V127=""),"",'PASTE SD download Sheet'!V127)</f>
        <v/>
      </c>
      <c r="W128" s="223">
        <f t="shared" si="61"/>
        <v>0</v>
      </c>
      <c r="X128" s="223" t="str">
        <f>IF(AND('PASTE SD download Sheet'!X127=""),"",'PASTE SD download Sheet'!X127)</f>
        <v/>
      </c>
      <c r="Y128" s="223" t="str">
        <f t="shared" si="62"/>
        <v/>
      </c>
      <c r="Z128" s="223">
        <f t="shared" si="63"/>
        <v>0</v>
      </c>
      <c r="AA128" s="224"/>
      <c r="AB128" s="223" t="str">
        <f t="shared" si="64"/>
        <v/>
      </c>
      <c r="AC128" s="223">
        <f t="shared" si="65"/>
        <v>0</v>
      </c>
      <c r="AD128" s="237"/>
      <c r="AE128" s="237" t="str">
        <f t="shared" si="66"/>
        <v/>
      </c>
      <c r="AF128" s="225" t="str">
        <f>IF(AND('PASTE SD download Sheet'!AD127=""),"",'PASTE SD download Sheet'!AD127)</f>
        <v/>
      </c>
      <c r="AG128" s="225" t="str">
        <f>IF(AND('PASTE SD download Sheet'!AE127=""),"",'PASTE SD download Sheet'!AE127)</f>
        <v/>
      </c>
      <c r="AH128" s="225" t="str">
        <f>IF(AND('PASTE SD download Sheet'!AF127=""),"",'PASTE SD download Sheet'!AF127)</f>
        <v/>
      </c>
      <c r="AI128" s="225">
        <f t="shared" si="67"/>
        <v>0</v>
      </c>
      <c r="AJ128" s="225" t="str">
        <f>IF(AND('PASTE SD download Sheet'!AH127=""),"",'PASTE SD download Sheet'!AH127)</f>
        <v/>
      </c>
      <c r="AK128" s="225" t="str">
        <f t="shared" si="68"/>
        <v/>
      </c>
      <c r="AL128" s="225">
        <f t="shared" si="69"/>
        <v>0</v>
      </c>
      <c r="AM128" s="224"/>
      <c r="AN128" s="225" t="str">
        <f t="shared" si="70"/>
        <v/>
      </c>
      <c r="AO128" s="225">
        <f t="shared" si="71"/>
        <v>0</v>
      </c>
      <c r="AP128" s="226" t="str">
        <f>IF(AND('PASTE SD download Sheet'!AN127=""),"",'PASTE SD download Sheet'!AN127)</f>
        <v/>
      </c>
      <c r="AQ128" s="226" t="str">
        <f>IF(AND('PASTE SD download Sheet'!AO127=""),"",'PASTE SD download Sheet'!AO127)</f>
        <v/>
      </c>
      <c r="AR128" s="226" t="str">
        <f>IF(AND('PASTE SD download Sheet'!AP127=""),"",'PASTE SD download Sheet'!AP127)</f>
        <v/>
      </c>
      <c r="AS128" s="226">
        <f t="shared" si="72"/>
        <v>0</v>
      </c>
      <c r="AT128" s="226" t="str">
        <f>IF(AND('PASTE SD download Sheet'!AR127=""),"",'PASTE SD download Sheet'!AR127)</f>
        <v/>
      </c>
      <c r="AU128" s="226" t="str">
        <f t="shared" si="73"/>
        <v/>
      </c>
      <c r="AV128" s="226">
        <f t="shared" si="74"/>
        <v>0</v>
      </c>
      <c r="AW128" s="224"/>
      <c r="AX128" s="226" t="str">
        <f t="shared" si="75"/>
        <v/>
      </c>
      <c r="AY128" s="226">
        <f t="shared" si="76"/>
        <v>0</v>
      </c>
      <c r="AZ128" s="227" t="str">
        <f>IF(AND('PASTE SD download Sheet'!AX127=""),"",'PASTE SD download Sheet'!AX127)</f>
        <v/>
      </c>
      <c r="BA128" s="227" t="str">
        <f>IF(AND('PASTE SD download Sheet'!AY127=""),"",'PASTE SD download Sheet'!AY127)</f>
        <v/>
      </c>
      <c r="BB128" s="227" t="str">
        <f>IF(AND('PASTE SD download Sheet'!AZ127=""),"",'PASTE SD download Sheet'!AZ127)</f>
        <v/>
      </c>
      <c r="BC128" s="227">
        <f t="shared" si="77"/>
        <v>0</v>
      </c>
      <c r="BD128" s="227" t="str">
        <f>IF(AND('PASTE SD download Sheet'!BB127=""),"",'PASTE SD download Sheet'!BB127)</f>
        <v/>
      </c>
      <c r="BE128" s="227" t="str">
        <f t="shared" si="78"/>
        <v/>
      </c>
      <c r="BF128" s="227">
        <f t="shared" si="79"/>
        <v>0</v>
      </c>
      <c r="BG128" s="224"/>
      <c r="BH128" s="227" t="str">
        <f t="shared" si="80"/>
        <v/>
      </c>
      <c r="BI128" s="227">
        <f t="shared" si="81"/>
        <v>0</v>
      </c>
      <c r="BJ128" s="257"/>
      <c r="BK128" s="257"/>
      <c r="BL128" s="257"/>
      <c r="BM128" s="257"/>
      <c r="BN128" s="228" t="str">
        <f>IF(AND('PASTE SD download Sheet'!BH127=""),"",'PASTE SD download Sheet'!BH127)</f>
        <v/>
      </c>
      <c r="BO128" s="228" t="str">
        <f>IF(AND('PASTE SD download Sheet'!BI127=""),"",'PASTE SD download Sheet'!BI127)</f>
        <v/>
      </c>
      <c r="BP128" s="228" t="str">
        <f>IF(AND('PASTE SD download Sheet'!BJ127=""),"",'PASTE SD download Sheet'!BJ127)</f>
        <v/>
      </c>
      <c r="BQ128" s="228">
        <f t="shared" si="82"/>
        <v>0</v>
      </c>
      <c r="BR128" s="228" t="str">
        <f>IF(AND('PASTE SD download Sheet'!BL127=""),"",'PASTE SD download Sheet'!BL127)</f>
        <v/>
      </c>
      <c r="BS128" s="228" t="str">
        <f t="shared" si="83"/>
        <v/>
      </c>
      <c r="BT128" s="228">
        <f t="shared" si="84"/>
        <v>0</v>
      </c>
      <c r="BU128" s="224"/>
      <c r="BV128" s="228" t="str">
        <f t="shared" si="85"/>
        <v/>
      </c>
      <c r="BW128" s="228">
        <f t="shared" si="86"/>
        <v>0</v>
      </c>
      <c r="BX128" s="5">
        <f t="shared" si="56"/>
        <v>0</v>
      </c>
      <c r="BY128" s="206"/>
      <c r="BZ128" s="206"/>
      <c r="CA128" s="206"/>
      <c r="CB128" s="206"/>
      <c r="CC128" s="206"/>
      <c r="CD128" s="206"/>
      <c r="CE128" s="206"/>
      <c r="CF128" s="206"/>
      <c r="CG128" s="206"/>
      <c r="CH128" s="206"/>
      <c r="CI128" s="206"/>
      <c r="CJ128" s="206"/>
      <c r="CK128" s="206"/>
      <c r="CL128" s="206"/>
      <c r="CM128" s="206"/>
      <c r="CN128" s="206"/>
      <c r="CO128" s="206"/>
      <c r="CP128" s="205"/>
      <c r="CQ128" s="204"/>
    </row>
    <row r="129" spans="1:95" ht="17.25">
      <c r="A129" s="219" t="str">
        <f>IF(AND('PASTE SD download Sheet'!A128=""),"",'PASTE SD download Sheet'!A128)</f>
        <v/>
      </c>
      <c r="B129" s="219" t="str">
        <f>IF(AND('PASTE SD download Sheet'!B128=""),"",'PASTE SD download Sheet'!B128)</f>
        <v/>
      </c>
      <c r="C129" s="219" t="str">
        <f>IF(AND('PASTE SD download Sheet'!C128=""),"",'PASTE SD download Sheet'!C128)</f>
        <v/>
      </c>
      <c r="D129" s="220" t="str">
        <f>IF(AND('PASTE SD download Sheet'!D128=""),"",VALUE('PASTE SD download Sheet'!D128))</f>
        <v/>
      </c>
      <c r="E129" s="219" t="str">
        <f>IF(AND('PASTE SD download Sheet'!E128=""),"",'PASTE SD download Sheet'!E128)</f>
        <v/>
      </c>
      <c r="F129" s="234" t="str">
        <f>IF(AND('PASTE SD download Sheet'!F128=""),"",'PASTE SD download Sheet'!F128)</f>
        <v/>
      </c>
      <c r="G129" s="233" t="str">
        <f>IF(AND('PASTE SD download Sheet'!G128=""),"",UPPER('PASTE SD download Sheet'!G128))</f>
        <v/>
      </c>
      <c r="H129" s="233" t="str">
        <f>IF(AND('PASTE SD download Sheet'!H128=""),"",UPPER('PASTE SD download Sheet'!H128))</f>
        <v/>
      </c>
      <c r="I129" s="233" t="str">
        <f>IF(AND('PASTE SD download Sheet'!I128=""),"",UPPER('PASTE SD download Sheet'!I128))</f>
        <v/>
      </c>
      <c r="J129" s="221" t="str">
        <f>IF(AND('PASTE SD download Sheet'!J128=""),"",'PASTE SD download Sheet'!J128)</f>
        <v/>
      </c>
      <c r="K129" s="221" t="str">
        <f>IF(AND('PASTE SD download Sheet'!K128=""),"",'PASTE SD download Sheet'!K128)</f>
        <v/>
      </c>
      <c r="L129" s="221" t="str">
        <f>IF(AND('PASTE SD download Sheet'!L128=""),"",'PASTE SD download Sheet'!L128)</f>
        <v/>
      </c>
      <c r="M129" s="221">
        <f t="shared" si="57"/>
        <v>0</v>
      </c>
      <c r="N129" s="221" t="str">
        <f>IF(AND('PASTE SD download Sheet'!N128=""),"",'PASTE SD download Sheet'!N128)</f>
        <v/>
      </c>
      <c r="O129" s="221" t="str">
        <f t="shared" si="58"/>
        <v/>
      </c>
      <c r="P129" s="221">
        <f t="shared" si="59"/>
        <v>0</v>
      </c>
      <c r="Q129" s="222"/>
      <c r="R129" s="221" t="str">
        <f t="shared" si="87"/>
        <v/>
      </c>
      <c r="S129" s="221">
        <f t="shared" si="60"/>
        <v>0</v>
      </c>
      <c r="T129" s="223" t="str">
        <f>IF(AND('PASTE SD download Sheet'!T128=""),"",'PASTE SD download Sheet'!T128)</f>
        <v/>
      </c>
      <c r="U129" s="223" t="str">
        <f>IF(AND('PASTE SD download Sheet'!U128=""),"",'PASTE SD download Sheet'!U128)</f>
        <v/>
      </c>
      <c r="V129" s="223" t="str">
        <f>IF(AND('PASTE SD download Sheet'!V128=""),"",'PASTE SD download Sheet'!V128)</f>
        <v/>
      </c>
      <c r="W129" s="223">
        <f t="shared" si="61"/>
        <v>0</v>
      </c>
      <c r="X129" s="223" t="str">
        <f>IF(AND('PASTE SD download Sheet'!X128=""),"",'PASTE SD download Sheet'!X128)</f>
        <v/>
      </c>
      <c r="Y129" s="223" t="str">
        <f t="shared" si="62"/>
        <v/>
      </c>
      <c r="Z129" s="223">
        <f t="shared" si="63"/>
        <v>0</v>
      </c>
      <c r="AA129" s="224"/>
      <c r="AB129" s="223" t="str">
        <f t="shared" si="64"/>
        <v/>
      </c>
      <c r="AC129" s="223">
        <f t="shared" si="65"/>
        <v>0</v>
      </c>
      <c r="AD129" s="237"/>
      <c r="AE129" s="237" t="str">
        <f t="shared" si="66"/>
        <v/>
      </c>
      <c r="AF129" s="225" t="str">
        <f>IF(AND('PASTE SD download Sheet'!AD128=""),"",'PASTE SD download Sheet'!AD128)</f>
        <v/>
      </c>
      <c r="AG129" s="225" t="str">
        <f>IF(AND('PASTE SD download Sheet'!AE128=""),"",'PASTE SD download Sheet'!AE128)</f>
        <v/>
      </c>
      <c r="AH129" s="225" t="str">
        <f>IF(AND('PASTE SD download Sheet'!AF128=""),"",'PASTE SD download Sheet'!AF128)</f>
        <v/>
      </c>
      <c r="AI129" s="225">
        <f t="shared" si="67"/>
        <v>0</v>
      </c>
      <c r="AJ129" s="225" t="str">
        <f>IF(AND('PASTE SD download Sheet'!AH128=""),"",'PASTE SD download Sheet'!AH128)</f>
        <v/>
      </c>
      <c r="AK129" s="225" t="str">
        <f t="shared" si="68"/>
        <v/>
      </c>
      <c r="AL129" s="225">
        <f t="shared" si="69"/>
        <v>0</v>
      </c>
      <c r="AM129" s="224"/>
      <c r="AN129" s="225" t="str">
        <f t="shared" si="70"/>
        <v/>
      </c>
      <c r="AO129" s="225">
        <f t="shared" si="71"/>
        <v>0</v>
      </c>
      <c r="AP129" s="226" t="str">
        <f>IF(AND('PASTE SD download Sheet'!AN128=""),"",'PASTE SD download Sheet'!AN128)</f>
        <v/>
      </c>
      <c r="AQ129" s="226" t="str">
        <f>IF(AND('PASTE SD download Sheet'!AO128=""),"",'PASTE SD download Sheet'!AO128)</f>
        <v/>
      </c>
      <c r="AR129" s="226" t="str">
        <f>IF(AND('PASTE SD download Sheet'!AP128=""),"",'PASTE SD download Sheet'!AP128)</f>
        <v/>
      </c>
      <c r="AS129" s="226">
        <f t="shared" si="72"/>
        <v>0</v>
      </c>
      <c r="AT129" s="226" t="str">
        <f>IF(AND('PASTE SD download Sheet'!AR128=""),"",'PASTE SD download Sheet'!AR128)</f>
        <v/>
      </c>
      <c r="AU129" s="226" t="str">
        <f t="shared" si="73"/>
        <v/>
      </c>
      <c r="AV129" s="226">
        <f t="shared" si="74"/>
        <v>0</v>
      </c>
      <c r="AW129" s="224"/>
      <c r="AX129" s="226" t="str">
        <f t="shared" si="75"/>
        <v/>
      </c>
      <c r="AY129" s="226">
        <f t="shared" si="76"/>
        <v>0</v>
      </c>
      <c r="AZ129" s="227" t="str">
        <f>IF(AND('PASTE SD download Sheet'!AX128=""),"",'PASTE SD download Sheet'!AX128)</f>
        <v/>
      </c>
      <c r="BA129" s="227" t="str">
        <f>IF(AND('PASTE SD download Sheet'!AY128=""),"",'PASTE SD download Sheet'!AY128)</f>
        <v/>
      </c>
      <c r="BB129" s="227" t="str">
        <f>IF(AND('PASTE SD download Sheet'!AZ128=""),"",'PASTE SD download Sheet'!AZ128)</f>
        <v/>
      </c>
      <c r="BC129" s="227">
        <f t="shared" si="77"/>
        <v>0</v>
      </c>
      <c r="BD129" s="227" t="str">
        <f>IF(AND('PASTE SD download Sheet'!BB128=""),"",'PASTE SD download Sheet'!BB128)</f>
        <v/>
      </c>
      <c r="BE129" s="227" t="str">
        <f t="shared" si="78"/>
        <v/>
      </c>
      <c r="BF129" s="227">
        <f t="shared" si="79"/>
        <v>0</v>
      </c>
      <c r="BG129" s="224"/>
      <c r="BH129" s="227" t="str">
        <f t="shared" si="80"/>
        <v/>
      </c>
      <c r="BI129" s="227">
        <f t="shared" si="81"/>
        <v>0</v>
      </c>
      <c r="BJ129" s="257"/>
      <c r="BK129" s="257"/>
      <c r="BL129" s="257"/>
      <c r="BM129" s="257"/>
      <c r="BN129" s="228" t="str">
        <f>IF(AND('PASTE SD download Sheet'!BH128=""),"",'PASTE SD download Sheet'!BH128)</f>
        <v/>
      </c>
      <c r="BO129" s="228" t="str">
        <f>IF(AND('PASTE SD download Sheet'!BI128=""),"",'PASTE SD download Sheet'!BI128)</f>
        <v/>
      </c>
      <c r="BP129" s="228" t="str">
        <f>IF(AND('PASTE SD download Sheet'!BJ128=""),"",'PASTE SD download Sheet'!BJ128)</f>
        <v/>
      </c>
      <c r="BQ129" s="228">
        <f t="shared" si="82"/>
        <v>0</v>
      </c>
      <c r="BR129" s="228" t="str">
        <f>IF(AND('PASTE SD download Sheet'!BL128=""),"",'PASTE SD download Sheet'!BL128)</f>
        <v/>
      </c>
      <c r="BS129" s="228" t="str">
        <f t="shared" si="83"/>
        <v/>
      </c>
      <c r="BT129" s="228">
        <f t="shared" si="84"/>
        <v>0</v>
      </c>
      <c r="BU129" s="224"/>
      <c r="BV129" s="228" t="str">
        <f t="shared" si="85"/>
        <v/>
      </c>
      <c r="BW129" s="228">
        <f t="shared" si="86"/>
        <v>0</v>
      </c>
      <c r="BX129" s="5">
        <f t="shared" si="56"/>
        <v>0</v>
      </c>
      <c r="BY129" s="206"/>
      <c r="BZ129" s="206"/>
      <c r="CA129" s="206"/>
      <c r="CB129" s="206"/>
      <c r="CC129" s="206"/>
      <c r="CD129" s="206"/>
      <c r="CE129" s="206"/>
      <c r="CF129" s="206"/>
      <c r="CG129" s="206"/>
      <c r="CH129" s="206"/>
      <c r="CI129" s="206"/>
      <c r="CJ129" s="206"/>
      <c r="CK129" s="206"/>
      <c r="CL129" s="206"/>
      <c r="CM129" s="206"/>
      <c r="CN129" s="206"/>
      <c r="CO129" s="206"/>
      <c r="CP129" s="205"/>
      <c r="CQ129" s="204"/>
    </row>
    <row r="130" spans="1:95" ht="17.25">
      <c r="A130" s="219" t="str">
        <f>IF(AND('PASTE SD download Sheet'!A129=""),"",'PASTE SD download Sheet'!A129)</f>
        <v/>
      </c>
      <c r="B130" s="219" t="str">
        <f>IF(AND('PASTE SD download Sheet'!B129=""),"",'PASTE SD download Sheet'!B129)</f>
        <v/>
      </c>
      <c r="C130" s="219" t="str">
        <f>IF(AND('PASTE SD download Sheet'!C129=""),"",'PASTE SD download Sheet'!C129)</f>
        <v/>
      </c>
      <c r="D130" s="220" t="str">
        <f>IF(AND('PASTE SD download Sheet'!D129=""),"",VALUE('PASTE SD download Sheet'!D129))</f>
        <v/>
      </c>
      <c r="E130" s="219" t="str">
        <f>IF(AND('PASTE SD download Sheet'!E129=""),"",'PASTE SD download Sheet'!E129)</f>
        <v/>
      </c>
      <c r="F130" s="234" t="str">
        <f>IF(AND('PASTE SD download Sheet'!F129=""),"",'PASTE SD download Sheet'!F129)</f>
        <v/>
      </c>
      <c r="G130" s="233" t="str">
        <f>IF(AND('PASTE SD download Sheet'!G129=""),"",UPPER('PASTE SD download Sheet'!G129))</f>
        <v/>
      </c>
      <c r="H130" s="233" t="str">
        <f>IF(AND('PASTE SD download Sheet'!H129=""),"",UPPER('PASTE SD download Sheet'!H129))</f>
        <v/>
      </c>
      <c r="I130" s="233" t="str">
        <f>IF(AND('PASTE SD download Sheet'!I129=""),"",UPPER('PASTE SD download Sheet'!I129))</f>
        <v/>
      </c>
      <c r="J130" s="221" t="str">
        <f>IF(AND('PASTE SD download Sheet'!J129=""),"",'PASTE SD download Sheet'!J129)</f>
        <v/>
      </c>
      <c r="K130" s="221" t="str">
        <f>IF(AND('PASTE SD download Sheet'!K129=""),"",'PASTE SD download Sheet'!K129)</f>
        <v/>
      </c>
      <c r="L130" s="221" t="str">
        <f>IF(AND('PASTE SD download Sheet'!L129=""),"",'PASTE SD download Sheet'!L129)</f>
        <v/>
      </c>
      <c r="M130" s="221">
        <f t="shared" si="57"/>
        <v>0</v>
      </c>
      <c r="N130" s="221" t="str">
        <f>IF(AND('PASTE SD download Sheet'!N129=""),"",'PASTE SD download Sheet'!N129)</f>
        <v/>
      </c>
      <c r="O130" s="221" t="str">
        <f t="shared" si="58"/>
        <v/>
      </c>
      <c r="P130" s="221">
        <f t="shared" si="59"/>
        <v>0</v>
      </c>
      <c r="Q130" s="222"/>
      <c r="R130" s="221" t="str">
        <f t="shared" si="87"/>
        <v/>
      </c>
      <c r="S130" s="221">
        <f t="shared" si="60"/>
        <v>0</v>
      </c>
      <c r="T130" s="223" t="str">
        <f>IF(AND('PASTE SD download Sheet'!T129=""),"",'PASTE SD download Sheet'!T129)</f>
        <v/>
      </c>
      <c r="U130" s="223" t="str">
        <f>IF(AND('PASTE SD download Sheet'!U129=""),"",'PASTE SD download Sheet'!U129)</f>
        <v/>
      </c>
      <c r="V130" s="223" t="str">
        <f>IF(AND('PASTE SD download Sheet'!V129=""),"",'PASTE SD download Sheet'!V129)</f>
        <v/>
      </c>
      <c r="W130" s="223">
        <f t="shared" si="61"/>
        <v>0</v>
      </c>
      <c r="X130" s="223" t="str">
        <f>IF(AND('PASTE SD download Sheet'!X129=""),"",'PASTE SD download Sheet'!X129)</f>
        <v/>
      </c>
      <c r="Y130" s="223" t="str">
        <f t="shared" si="62"/>
        <v/>
      </c>
      <c r="Z130" s="223">
        <f t="shared" si="63"/>
        <v>0</v>
      </c>
      <c r="AA130" s="224"/>
      <c r="AB130" s="223" t="str">
        <f t="shared" si="64"/>
        <v/>
      </c>
      <c r="AC130" s="223">
        <f t="shared" si="65"/>
        <v>0</v>
      </c>
      <c r="AD130" s="237"/>
      <c r="AE130" s="237" t="str">
        <f t="shared" si="66"/>
        <v/>
      </c>
      <c r="AF130" s="225" t="str">
        <f>IF(AND('PASTE SD download Sheet'!AD129=""),"",'PASTE SD download Sheet'!AD129)</f>
        <v/>
      </c>
      <c r="AG130" s="225" t="str">
        <f>IF(AND('PASTE SD download Sheet'!AE129=""),"",'PASTE SD download Sheet'!AE129)</f>
        <v/>
      </c>
      <c r="AH130" s="225" t="str">
        <f>IF(AND('PASTE SD download Sheet'!AF129=""),"",'PASTE SD download Sheet'!AF129)</f>
        <v/>
      </c>
      <c r="AI130" s="225">
        <f t="shared" si="67"/>
        <v>0</v>
      </c>
      <c r="AJ130" s="225" t="str">
        <f>IF(AND('PASTE SD download Sheet'!AH129=""),"",'PASTE SD download Sheet'!AH129)</f>
        <v/>
      </c>
      <c r="AK130" s="225" t="str">
        <f t="shared" si="68"/>
        <v/>
      </c>
      <c r="AL130" s="225">
        <f t="shared" si="69"/>
        <v>0</v>
      </c>
      <c r="AM130" s="224"/>
      <c r="AN130" s="225" t="str">
        <f t="shared" si="70"/>
        <v/>
      </c>
      <c r="AO130" s="225">
        <f t="shared" si="71"/>
        <v>0</v>
      </c>
      <c r="AP130" s="226" t="str">
        <f>IF(AND('PASTE SD download Sheet'!AN129=""),"",'PASTE SD download Sheet'!AN129)</f>
        <v/>
      </c>
      <c r="AQ130" s="226" t="str">
        <f>IF(AND('PASTE SD download Sheet'!AO129=""),"",'PASTE SD download Sheet'!AO129)</f>
        <v/>
      </c>
      <c r="AR130" s="226" t="str">
        <f>IF(AND('PASTE SD download Sheet'!AP129=""),"",'PASTE SD download Sheet'!AP129)</f>
        <v/>
      </c>
      <c r="AS130" s="226">
        <f t="shared" si="72"/>
        <v>0</v>
      </c>
      <c r="AT130" s="226" t="str">
        <f>IF(AND('PASTE SD download Sheet'!AR129=""),"",'PASTE SD download Sheet'!AR129)</f>
        <v/>
      </c>
      <c r="AU130" s="226" t="str">
        <f t="shared" si="73"/>
        <v/>
      </c>
      <c r="AV130" s="226">
        <f t="shared" si="74"/>
        <v>0</v>
      </c>
      <c r="AW130" s="224"/>
      <c r="AX130" s="226" t="str">
        <f t="shared" si="75"/>
        <v/>
      </c>
      <c r="AY130" s="226">
        <f t="shared" si="76"/>
        <v>0</v>
      </c>
      <c r="AZ130" s="227" t="str">
        <f>IF(AND('PASTE SD download Sheet'!AX129=""),"",'PASTE SD download Sheet'!AX129)</f>
        <v/>
      </c>
      <c r="BA130" s="227" t="str">
        <f>IF(AND('PASTE SD download Sheet'!AY129=""),"",'PASTE SD download Sheet'!AY129)</f>
        <v/>
      </c>
      <c r="BB130" s="227" t="str">
        <f>IF(AND('PASTE SD download Sheet'!AZ129=""),"",'PASTE SD download Sheet'!AZ129)</f>
        <v/>
      </c>
      <c r="BC130" s="227">
        <f t="shared" si="77"/>
        <v>0</v>
      </c>
      <c r="BD130" s="227" t="str">
        <f>IF(AND('PASTE SD download Sheet'!BB129=""),"",'PASTE SD download Sheet'!BB129)</f>
        <v/>
      </c>
      <c r="BE130" s="227" t="str">
        <f t="shared" si="78"/>
        <v/>
      </c>
      <c r="BF130" s="227">
        <f t="shared" si="79"/>
        <v>0</v>
      </c>
      <c r="BG130" s="224"/>
      <c r="BH130" s="227" t="str">
        <f t="shared" si="80"/>
        <v/>
      </c>
      <c r="BI130" s="227">
        <f t="shared" si="81"/>
        <v>0</v>
      </c>
      <c r="BJ130" s="257"/>
      <c r="BK130" s="257"/>
      <c r="BL130" s="257"/>
      <c r="BM130" s="257"/>
      <c r="BN130" s="228" t="str">
        <f>IF(AND('PASTE SD download Sheet'!BH129=""),"",'PASTE SD download Sheet'!BH129)</f>
        <v/>
      </c>
      <c r="BO130" s="228" t="str">
        <f>IF(AND('PASTE SD download Sheet'!BI129=""),"",'PASTE SD download Sheet'!BI129)</f>
        <v/>
      </c>
      <c r="BP130" s="228" t="str">
        <f>IF(AND('PASTE SD download Sheet'!BJ129=""),"",'PASTE SD download Sheet'!BJ129)</f>
        <v/>
      </c>
      <c r="BQ130" s="228">
        <f t="shared" si="82"/>
        <v>0</v>
      </c>
      <c r="BR130" s="228" t="str">
        <f>IF(AND('PASTE SD download Sheet'!BL129=""),"",'PASTE SD download Sheet'!BL129)</f>
        <v/>
      </c>
      <c r="BS130" s="228" t="str">
        <f t="shared" si="83"/>
        <v/>
      </c>
      <c r="BT130" s="228">
        <f t="shared" si="84"/>
        <v>0</v>
      </c>
      <c r="BU130" s="224"/>
      <c r="BV130" s="228" t="str">
        <f t="shared" si="85"/>
        <v/>
      </c>
      <c r="BW130" s="228">
        <f t="shared" si="86"/>
        <v>0</v>
      </c>
      <c r="BX130" s="5">
        <f t="shared" si="56"/>
        <v>0</v>
      </c>
      <c r="BY130" s="206"/>
      <c r="BZ130" s="206"/>
      <c r="CA130" s="206"/>
      <c r="CB130" s="206"/>
      <c r="CC130" s="206"/>
      <c r="CD130" s="206"/>
      <c r="CE130" s="206"/>
      <c r="CF130" s="206"/>
      <c r="CG130" s="206"/>
      <c r="CH130" s="206"/>
      <c r="CI130" s="206"/>
      <c r="CJ130" s="206"/>
      <c r="CK130" s="206"/>
      <c r="CL130" s="206"/>
      <c r="CM130" s="206"/>
      <c r="CN130" s="206"/>
      <c r="CO130" s="206"/>
      <c r="CP130" s="205"/>
      <c r="CQ130" s="204"/>
    </row>
    <row r="131" spans="1:95" ht="17.25">
      <c r="A131" s="219" t="str">
        <f>IF(AND('PASTE SD download Sheet'!A130=""),"",'PASTE SD download Sheet'!A130)</f>
        <v/>
      </c>
      <c r="B131" s="219" t="str">
        <f>IF(AND('PASTE SD download Sheet'!B130=""),"",'PASTE SD download Sheet'!B130)</f>
        <v/>
      </c>
      <c r="C131" s="219" t="str">
        <f>IF(AND('PASTE SD download Sheet'!C130=""),"",'PASTE SD download Sheet'!C130)</f>
        <v/>
      </c>
      <c r="D131" s="220" t="str">
        <f>IF(AND('PASTE SD download Sheet'!D130=""),"",VALUE('PASTE SD download Sheet'!D130))</f>
        <v/>
      </c>
      <c r="E131" s="219" t="str">
        <f>IF(AND('PASTE SD download Sheet'!E130=""),"",'PASTE SD download Sheet'!E130)</f>
        <v/>
      </c>
      <c r="F131" s="234" t="str">
        <f>IF(AND('PASTE SD download Sheet'!F130=""),"",'PASTE SD download Sheet'!F130)</f>
        <v/>
      </c>
      <c r="G131" s="233" t="str">
        <f>IF(AND('PASTE SD download Sheet'!G130=""),"",UPPER('PASTE SD download Sheet'!G130))</f>
        <v/>
      </c>
      <c r="H131" s="233" t="str">
        <f>IF(AND('PASTE SD download Sheet'!H130=""),"",UPPER('PASTE SD download Sheet'!H130))</f>
        <v/>
      </c>
      <c r="I131" s="233" t="str">
        <f>IF(AND('PASTE SD download Sheet'!I130=""),"",UPPER('PASTE SD download Sheet'!I130))</f>
        <v/>
      </c>
      <c r="J131" s="221" t="str">
        <f>IF(AND('PASTE SD download Sheet'!J130=""),"",'PASTE SD download Sheet'!J130)</f>
        <v/>
      </c>
      <c r="K131" s="221" t="str">
        <f>IF(AND('PASTE SD download Sheet'!K130=""),"",'PASTE SD download Sheet'!K130)</f>
        <v/>
      </c>
      <c r="L131" s="221" t="str">
        <f>IF(AND('PASTE SD download Sheet'!L130=""),"",'PASTE SD download Sheet'!L130)</f>
        <v/>
      </c>
      <c r="M131" s="221">
        <f t="shared" si="57"/>
        <v>0</v>
      </c>
      <c r="N131" s="221" t="str">
        <f>IF(AND('PASTE SD download Sheet'!N130=""),"",'PASTE SD download Sheet'!N130)</f>
        <v/>
      </c>
      <c r="O131" s="221" t="str">
        <f t="shared" si="58"/>
        <v/>
      </c>
      <c r="P131" s="221">
        <f t="shared" si="59"/>
        <v>0</v>
      </c>
      <c r="Q131" s="222"/>
      <c r="R131" s="221" t="str">
        <f t="shared" si="87"/>
        <v/>
      </c>
      <c r="S131" s="221">
        <f t="shared" si="60"/>
        <v>0</v>
      </c>
      <c r="T131" s="223" t="str">
        <f>IF(AND('PASTE SD download Sheet'!T130=""),"",'PASTE SD download Sheet'!T130)</f>
        <v/>
      </c>
      <c r="U131" s="223" t="str">
        <f>IF(AND('PASTE SD download Sheet'!U130=""),"",'PASTE SD download Sheet'!U130)</f>
        <v/>
      </c>
      <c r="V131" s="223" t="str">
        <f>IF(AND('PASTE SD download Sheet'!V130=""),"",'PASTE SD download Sheet'!V130)</f>
        <v/>
      </c>
      <c r="W131" s="223">
        <f t="shared" si="61"/>
        <v>0</v>
      </c>
      <c r="X131" s="223" t="str">
        <f>IF(AND('PASTE SD download Sheet'!X130=""),"",'PASTE SD download Sheet'!X130)</f>
        <v/>
      </c>
      <c r="Y131" s="223" t="str">
        <f t="shared" si="62"/>
        <v/>
      </c>
      <c r="Z131" s="223">
        <f t="shared" si="63"/>
        <v>0</v>
      </c>
      <c r="AA131" s="224"/>
      <c r="AB131" s="223" t="str">
        <f t="shared" si="64"/>
        <v/>
      </c>
      <c r="AC131" s="223">
        <f t="shared" si="65"/>
        <v>0</v>
      </c>
      <c r="AD131" s="237"/>
      <c r="AE131" s="237" t="str">
        <f t="shared" si="66"/>
        <v/>
      </c>
      <c r="AF131" s="225" t="str">
        <f>IF(AND('PASTE SD download Sheet'!AD130=""),"",'PASTE SD download Sheet'!AD130)</f>
        <v/>
      </c>
      <c r="AG131" s="225" t="str">
        <f>IF(AND('PASTE SD download Sheet'!AE130=""),"",'PASTE SD download Sheet'!AE130)</f>
        <v/>
      </c>
      <c r="AH131" s="225" t="str">
        <f>IF(AND('PASTE SD download Sheet'!AF130=""),"",'PASTE SD download Sheet'!AF130)</f>
        <v/>
      </c>
      <c r="AI131" s="225">
        <f t="shared" si="67"/>
        <v>0</v>
      </c>
      <c r="AJ131" s="225" t="str">
        <f>IF(AND('PASTE SD download Sheet'!AH130=""),"",'PASTE SD download Sheet'!AH130)</f>
        <v/>
      </c>
      <c r="AK131" s="225" t="str">
        <f t="shared" si="68"/>
        <v/>
      </c>
      <c r="AL131" s="225">
        <f t="shared" si="69"/>
        <v>0</v>
      </c>
      <c r="AM131" s="224"/>
      <c r="AN131" s="225" t="str">
        <f t="shared" si="70"/>
        <v/>
      </c>
      <c r="AO131" s="225">
        <f t="shared" si="71"/>
        <v>0</v>
      </c>
      <c r="AP131" s="226" t="str">
        <f>IF(AND('PASTE SD download Sheet'!AN130=""),"",'PASTE SD download Sheet'!AN130)</f>
        <v/>
      </c>
      <c r="AQ131" s="226" t="str">
        <f>IF(AND('PASTE SD download Sheet'!AO130=""),"",'PASTE SD download Sheet'!AO130)</f>
        <v/>
      </c>
      <c r="AR131" s="226" t="str">
        <f>IF(AND('PASTE SD download Sheet'!AP130=""),"",'PASTE SD download Sheet'!AP130)</f>
        <v/>
      </c>
      <c r="AS131" s="226">
        <f t="shared" si="72"/>
        <v>0</v>
      </c>
      <c r="AT131" s="226" t="str">
        <f>IF(AND('PASTE SD download Sheet'!AR130=""),"",'PASTE SD download Sheet'!AR130)</f>
        <v/>
      </c>
      <c r="AU131" s="226" t="str">
        <f t="shared" si="73"/>
        <v/>
      </c>
      <c r="AV131" s="226">
        <f t="shared" si="74"/>
        <v>0</v>
      </c>
      <c r="AW131" s="224"/>
      <c r="AX131" s="226" t="str">
        <f t="shared" si="75"/>
        <v/>
      </c>
      <c r="AY131" s="226">
        <f t="shared" si="76"/>
        <v>0</v>
      </c>
      <c r="AZ131" s="227" t="str">
        <f>IF(AND('PASTE SD download Sheet'!AX130=""),"",'PASTE SD download Sheet'!AX130)</f>
        <v/>
      </c>
      <c r="BA131" s="227" t="str">
        <f>IF(AND('PASTE SD download Sheet'!AY130=""),"",'PASTE SD download Sheet'!AY130)</f>
        <v/>
      </c>
      <c r="BB131" s="227" t="str">
        <f>IF(AND('PASTE SD download Sheet'!AZ130=""),"",'PASTE SD download Sheet'!AZ130)</f>
        <v/>
      </c>
      <c r="BC131" s="227">
        <f t="shared" si="77"/>
        <v>0</v>
      </c>
      <c r="BD131" s="227" t="str">
        <f>IF(AND('PASTE SD download Sheet'!BB130=""),"",'PASTE SD download Sheet'!BB130)</f>
        <v/>
      </c>
      <c r="BE131" s="227" t="str">
        <f t="shared" si="78"/>
        <v/>
      </c>
      <c r="BF131" s="227">
        <f t="shared" si="79"/>
        <v>0</v>
      </c>
      <c r="BG131" s="224"/>
      <c r="BH131" s="227" t="str">
        <f t="shared" si="80"/>
        <v/>
      </c>
      <c r="BI131" s="227">
        <f t="shared" si="81"/>
        <v>0</v>
      </c>
      <c r="BJ131" s="257"/>
      <c r="BK131" s="257"/>
      <c r="BL131" s="257"/>
      <c r="BM131" s="257"/>
      <c r="BN131" s="228" t="str">
        <f>IF(AND('PASTE SD download Sheet'!BH130=""),"",'PASTE SD download Sheet'!BH130)</f>
        <v/>
      </c>
      <c r="BO131" s="228" t="str">
        <f>IF(AND('PASTE SD download Sheet'!BI130=""),"",'PASTE SD download Sheet'!BI130)</f>
        <v/>
      </c>
      <c r="BP131" s="228" t="str">
        <f>IF(AND('PASTE SD download Sheet'!BJ130=""),"",'PASTE SD download Sheet'!BJ130)</f>
        <v/>
      </c>
      <c r="BQ131" s="228">
        <f t="shared" si="82"/>
        <v>0</v>
      </c>
      <c r="BR131" s="228" t="str">
        <f>IF(AND('PASTE SD download Sheet'!BL130=""),"",'PASTE SD download Sheet'!BL130)</f>
        <v/>
      </c>
      <c r="BS131" s="228" t="str">
        <f t="shared" si="83"/>
        <v/>
      </c>
      <c r="BT131" s="228">
        <f t="shared" si="84"/>
        <v>0</v>
      </c>
      <c r="BU131" s="224"/>
      <c r="BV131" s="228" t="str">
        <f t="shared" si="85"/>
        <v/>
      </c>
      <c r="BW131" s="228">
        <f t="shared" si="86"/>
        <v>0</v>
      </c>
      <c r="BX131" s="5">
        <f t="shared" si="56"/>
        <v>0</v>
      </c>
      <c r="BY131" s="206"/>
      <c r="BZ131" s="206"/>
      <c r="CA131" s="206"/>
      <c r="CB131" s="206"/>
      <c r="CC131" s="206"/>
      <c r="CD131" s="206"/>
      <c r="CE131" s="206"/>
      <c r="CF131" s="206"/>
      <c r="CG131" s="206"/>
      <c r="CH131" s="206"/>
      <c r="CI131" s="206"/>
      <c r="CJ131" s="206"/>
      <c r="CK131" s="206"/>
      <c r="CL131" s="206"/>
      <c r="CM131" s="206"/>
      <c r="CN131" s="206"/>
      <c r="CO131" s="206"/>
      <c r="CP131" s="205"/>
      <c r="CQ131" s="204"/>
    </row>
    <row r="132" spans="1:95" ht="17.25">
      <c r="A132" s="219" t="str">
        <f>IF(AND('PASTE SD download Sheet'!A131=""),"",'PASTE SD download Sheet'!A131)</f>
        <v/>
      </c>
      <c r="B132" s="219" t="str">
        <f>IF(AND('PASTE SD download Sheet'!B131=""),"",'PASTE SD download Sheet'!B131)</f>
        <v/>
      </c>
      <c r="C132" s="219" t="str">
        <f>IF(AND('PASTE SD download Sheet'!C131=""),"",'PASTE SD download Sheet'!C131)</f>
        <v/>
      </c>
      <c r="D132" s="220" t="str">
        <f>IF(AND('PASTE SD download Sheet'!D131=""),"",VALUE('PASTE SD download Sheet'!D131))</f>
        <v/>
      </c>
      <c r="E132" s="219" t="str">
        <f>IF(AND('PASTE SD download Sheet'!E131=""),"",'PASTE SD download Sheet'!E131)</f>
        <v/>
      </c>
      <c r="F132" s="234" t="str">
        <f>IF(AND('PASTE SD download Sheet'!F131=""),"",'PASTE SD download Sheet'!F131)</f>
        <v/>
      </c>
      <c r="G132" s="233" t="str">
        <f>IF(AND('PASTE SD download Sheet'!G131=""),"",UPPER('PASTE SD download Sheet'!G131))</f>
        <v/>
      </c>
      <c r="H132" s="233" t="str">
        <f>IF(AND('PASTE SD download Sheet'!H131=""),"",UPPER('PASTE SD download Sheet'!H131))</f>
        <v/>
      </c>
      <c r="I132" s="233" t="str">
        <f>IF(AND('PASTE SD download Sheet'!I131=""),"",UPPER('PASTE SD download Sheet'!I131))</f>
        <v/>
      </c>
      <c r="J132" s="221" t="str">
        <f>IF(AND('PASTE SD download Sheet'!J131=""),"",'PASTE SD download Sheet'!J131)</f>
        <v/>
      </c>
      <c r="K132" s="221" t="str">
        <f>IF(AND('PASTE SD download Sheet'!K131=""),"",'PASTE SD download Sheet'!K131)</f>
        <v/>
      </c>
      <c r="L132" s="221" t="str">
        <f>IF(AND('PASTE SD download Sheet'!L131=""),"",'PASTE SD download Sheet'!L131)</f>
        <v/>
      </c>
      <c r="M132" s="221">
        <f t="shared" si="57"/>
        <v>0</v>
      </c>
      <c r="N132" s="221" t="str">
        <f>IF(AND('PASTE SD download Sheet'!N131=""),"",'PASTE SD download Sheet'!N131)</f>
        <v/>
      </c>
      <c r="O132" s="221" t="str">
        <f t="shared" si="58"/>
        <v/>
      </c>
      <c r="P132" s="221">
        <f t="shared" si="59"/>
        <v>0</v>
      </c>
      <c r="Q132" s="222"/>
      <c r="R132" s="221" t="str">
        <f t="shared" si="87"/>
        <v/>
      </c>
      <c r="S132" s="221">
        <f t="shared" si="60"/>
        <v>0</v>
      </c>
      <c r="T132" s="223" t="str">
        <f>IF(AND('PASTE SD download Sheet'!T131=""),"",'PASTE SD download Sheet'!T131)</f>
        <v/>
      </c>
      <c r="U132" s="223" t="str">
        <f>IF(AND('PASTE SD download Sheet'!U131=""),"",'PASTE SD download Sheet'!U131)</f>
        <v/>
      </c>
      <c r="V132" s="223" t="str">
        <f>IF(AND('PASTE SD download Sheet'!V131=""),"",'PASTE SD download Sheet'!V131)</f>
        <v/>
      </c>
      <c r="W132" s="223">
        <f t="shared" si="61"/>
        <v>0</v>
      </c>
      <c r="X132" s="223" t="str">
        <f>IF(AND('PASTE SD download Sheet'!X131=""),"",'PASTE SD download Sheet'!X131)</f>
        <v/>
      </c>
      <c r="Y132" s="223" t="str">
        <f t="shared" si="62"/>
        <v/>
      </c>
      <c r="Z132" s="223">
        <f t="shared" si="63"/>
        <v>0</v>
      </c>
      <c r="AA132" s="224"/>
      <c r="AB132" s="223" t="str">
        <f t="shared" si="64"/>
        <v/>
      </c>
      <c r="AC132" s="223">
        <f t="shared" si="65"/>
        <v>0</v>
      </c>
      <c r="AD132" s="237"/>
      <c r="AE132" s="237" t="str">
        <f t="shared" si="66"/>
        <v/>
      </c>
      <c r="AF132" s="225" t="str">
        <f>IF(AND('PASTE SD download Sheet'!AD131=""),"",'PASTE SD download Sheet'!AD131)</f>
        <v/>
      </c>
      <c r="AG132" s="225" t="str">
        <f>IF(AND('PASTE SD download Sheet'!AE131=""),"",'PASTE SD download Sheet'!AE131)</f>
        <v/>
      </c>
      <c r="AH132" s="225" t="str">
        <f>IF(AND('PASTE SD download Sheet'!AF131=""),"",'PASTE SD download Sheet'!AF131)</f>
        <v/>
      </c>
      <c r="AI132" s="225">
        <f t="shared" si="67"/>
        <v>0</v>
      </c>
      <c r="AJ132" s="225" t="str">
        <f>IF(AND('PASTE SD download Sheet'!AH131=""),"",'PASTE SD download Sheet'!AH131)</f>
        <v/>
      </c>
      <c r="AK132" s="225" t="str">
        <f t="shared" si="68"/>
        <v/>
      </c>
      <c r="AL132" s="225">
        <f t="shared" si="69"/>
        <v>0</v>
      </c>
      <c r="AM132" s="224"/>
      <c r="AN132" s="225" t="str">
        <f t="shared" si="70"/>
        <v/>
      </c>
      <c r="AO132" s="225">
        <f t="shared" si="71"/>
        <v>0</v>
      </c>
      <c r="AP132" s="226" t="str">
        <f>IF(AND('PASTE SD download Sheet'!AN131=""),"",'PASTE SD download Sheet'!AN131)</f>
        <v/>
      </c>
      <c r="AQ132" s="226" t="str">
        <f>IF(AND('PASTE SD download Sheet'!AO131=""),"",'PASTE SD download Sheet'!AO131)</f>
        <v/>
      </c>
      <c r="AR132" s="226" t="str">
        <f>IF(AND('PASTE SD download Sheet'!AP131=""),"",'PASTE SD download Sheet'!AP131)</f>
        <v/>
      </c>
      <c r="AS132" s="226">
        <f t="shared" si="72"/>
        <v>0</v>
      </c>
      <c r="AT132" s="226" t="str">
        <f>IF(AND('PASTE SD download Sheet'!AR131=""),"",'PASTE SD download Sheet'!AR131)</f>
        <v/>
      </c>
      <c r="AU132" s="226" t="str">
        <f t="shared" si="73"/>
        <v/>
      </c>
      <c r="AV132" s="226">
        <f t="shared" si="74"/>
        <v>0</v>
      </c>
      <c r="AW132" s="224"/>
      <c r="AX132" s="226" t="str">
        <f t="shared" si="75"/>
        <v/>
      </c>
      <c r="AY132" s="226">
        <f t="shared" si="76"/>
        <v>0</v>
      </c>
      <c r="AZ132" s="227" t="str">
        <f>IF(AND('PASTE SD download Sheet'!AX131=""),"",'PASTE SD download Sheet'!AX131)</f>
        <v/>
      </c>
      <c r="BA132" s="227" t="str">
        <f>IF(AND('PASTE SD download Sheet'!AY131=""),"",'PASTE SD download Sheet'!AY131)</f>
        <v/>
      </c>
      <c r="BB132" s="227" t="str">
        <f>IF(AND('PASTE SD download Sheet'!AZ131=""),"",'PASTE SD download Sheet'!AZ131)</f>
        <v/>
      </c>
      <c r="BC132" s="227">
        <f t="shared" si="77"/>
        <v>0</v>
      </c>
      <c r="BD132" s="227" t="str">
        <f>IF(AND('PASTE SD download Sheet'!BB131=""),"",'PASTE SD download Sheet'!BB131)</f>
        <v/>
      </c>
      <c r="BE132" s="227" t="str">
        <f t="shared" si="78"/>
        <v/>
      </c>
      <c r="BF132" s="227">
        <f t="shared" si="79"/>
        <v>0</v>
      </c>
      <c r="BG132" s="224"/>
      <c r="BH132" s="227" t="str">
        <f t="shared" si="80"/>
        <v/>
      </c>
      <c r="BI132" s="227">
        <f t="shared" si="81"/>
        <v>0</v>
      </c>
      <c r="BJ132" s="257"/>
      <c r="BK132" s="257"/>
      <c r="BL132" s="257"/>
      <c r="BM132" s="257"/>
      <c r="BN132" s="228" t="str">
        <f>IF(AND('PASTE SD download Sheet'!BH131=""),"",'PASTE SD download Sheet'!BH131)</f>
        <v/>
      </c>
      <c r="BO132" s="228" t="str">
        <f>IF(AND('PASTE SD download Sheet'!BI131=""),"",'PASTE SD download Sheet'!BI131)</f>
        <v/>
      </c>
      <c r="BP132" s="228" t="str">
        <f>IF(AND('PASTE SD download Sheet'!BJ131=""),"",'PASTE SD download Sheet'!BJ131)</f>
        <v/>
      </c>
      <c r="BQ132" s="228">
        <f t="shared" si="82"/>
        <v>0</v>
      </c>
      <c r="BR132" s="228" t="str">
        <f>IF(AND('PASTE SD download Sheet'!BL131=""),"",'PASTE SD download Sheet'!BL131)</f>
        <v/>
      </c>
      <c r="BS132" s="228" t="str">
        <f t="shared" si="83"/>
        <v/>
      </c>
      <c r="BT132" s="228">
        <f t="shared" si="84"/>
        <v>0</v>
      </c>
      <c r="BU132" s="224"/>
      <c r="BV132" s="228" t="str">
        <f t="shared" si="85"/>
        <v/>
      </c>
      <c r="BW132" s="228">
        <f t="shared" si="86"/>
        <v>0</v>
      </c>
      <c r="BX132" s="5">
        <f t="shared" ref="BX132:BX195" si="88">IFERROR(SUM(S132,AC132,AO132,AY132,BI132,BW132),"")</f>
        <v>0</v>
      </c>
      <c r="BY132" s="206"/>
      <c r="BZ132" s="206"/>
      <c r="CA132" s="206"/>
      <c r="CB132" s="206"/>
      <c r="CC132" s="206"/>
      <c r="CD132" s="206"/>
      <c r="CE132" s="206"/>
      <c r="CF132" s="206"/>
      <c r="CG132" s="206"/>
      <c r="CH132" s="206"/>
      <c r="CI132" s="206"/>
      <c r="CJ132" s="206"/>
      <c r="CK132" s="206"/>
      <c r="CL132" s="206"/>
      <c r="CM132" s="206"/>
      <c r="CN132" s="206"/>
      <c r="CO132" s="206"/>
      <c r="CP132" s="205"/>
      <c r="CQ132" s="204"/>
    </row>
    <row r="133" spans="1:95" ht="17.25">
      <c r="A133" s="219" t="str">
        <f>IF(AND('PASTE SD download Sheet'!A132=""),"",'PASTE SD download Sheet'!A132)</f>
        <v/>
      </c>
      <c r="B133" s="219" t="str">
        <f>IF(AND('PASTE SD download Sheet'!B132=""),"",'PASTE SD download Sheet'!B132)</f>
        <v/>
      </c>
      <c r="C133" s="219" t="str">
        <f>IF(AND('PASTE SD download Sheet'!C132=""),"",'PASTE SD download Sheet'!C132)</f>
        <v/>
      </c>
      <c r="D133" s="220" t="str">
        <f>IF(AND('PASTE SD download Sheet'!D132=""),"",VALUE('PASTE SD download Sheet'!D132))</f>
        <v/>
      </c>
      <c r="E133" s="219" t="str">
        <f>IF(AND('PASTE SD download Sheet'!E132=""),"",'PASTE SD download Sheet'!E132)</f>
        <v/>
      </c>
      <c r="F133" s="234" t="str">
        <f>IF(AND('PASTE SD download Sheet'!F132=""),"",'PASTE SD download Sheet'!F132)</f>
        <v/>
      </c>
      <c r="G133" s="233" t="str">
        <f>IF(AND('PASTE SD download Sheet'!G132=""),"",UPPER('PASTE SD download Sheet'!G132))</f>
        <v/>
      </c>
      <c r="H133" s="233" t="str">
        <f>IF(AND('PASTE SD download Sheet'!H132=""),"",UPPER('PASTE SD download Sheet'!H132))</f>
        <v/>
      </c>
      <c r="I133" s="233" t="str">
        <f>IF(AND('PASTE SD download Sheet'!I132=""),"",UPPER('PASTE SD download Sheet'!I132))</f>
        <v/>
      </c>
      <c r="J133" s="221" t="str">
        <f>IF(AND('PASTE SD download Sheet'!J132=""),"",'PASTE SD download Sheet'!J132)</f>
        <v/>
      </c>
      <c r="K133" s="221" t="str">
        <f>IF(AND('PASTE SD download Sheet'!K132=""),"",'PASTE SD download Sheet'!K132)</f>
        <v/>
      </c>
      <c r="L133" s="221" t="str">
        <f>IF(AND('PASTE SD download Sheet'!L132=""),"",'PASTE SD download Sheet'!L132)</f>
        <v/>
      </c>
      <c r="M133" s="221">
        <f t="shared" ref="M133:M196" si="89">IFERROR(ROUND(CEILING((SUM(J133:L133) * 20 / 30),1), 0),"")</f>
        <v>0</v>
      </c>
      <c r="N133" s="221" t="str">
        <f>IF(AND('PASTE SD download Sheet'!N132=""),"",'PASTE SD download Sheet'!N132)</f>
        <v/>
      </c>
      <c r="O133" s="221" t="str">
        <f t="shared" ref="O133:O196" si="90">IFERROR(ROUND(CEILING((N133*50/70),1),0),"")</f>
        <v/>
      </c>
      <c r="P133" s="221">
        <f t="shared" ref="P133:P196" si="91">IFERROR(SUM(M133,O133),"")</f>
        <v>0</v>
      </c>
      <c r="Q133" s="222"/>
      <c r="R133" s="221" t="str">
        <f t="shared" si="87"/>
        <v/>
      </c>
      <c r="S133" s="221">
        <f t="shared" ref="S133:S196" si="92">IFERROR(SUM(P133,R133),"")</f>
        <v>0</v>
      </c>
      <c r="T133" s="223" t="str">
        <f>IF(AND('PASTE SD download Sheet'!T132=""),"",'PASTE SD download Sheet'!T132)</f>
        <v/>
      </c>
      <c r="U133" s="223" t="str">
        <f>IF(AND('PASTE SD download Sheet'!U132=""),"",'PASTE SD download Sheet'!U132)</f>
        <v/>
      </c>
      <c r="V133" s="223" t="str">
        <f>IF(AND('PASTE SD download Sheet'!V132=""),"",'PASTE SD download Sheet'!V132)</f>
        <v/>
      </c>
      <c r="W133" s="223">
        <f t="shared" ref="W133:W196" si="93">IFERROR(ROUND(CEILING((SUM(T133:V133) * 20 / 30),1), 0),"")</f>
        <v>0</v>
      </c>
      <c r="X133" s="223" t="str">
        <f>IF(AND('PASTE SD download Sheet'!X132=""),"",'PASTE SD download Sheet'!X132)</f>
        <v/>
      </c>
      <c r="Y133" s="223" t="str">
        <f t="shared" ref="Y133:Y196" si="94">IFERROR(ROUND(CEILING((X133*50/70),1),0),"")</f>
        <v/>
      </c>
      <c r="Z133" s="223">
        <f t="shared" ref="Z133:Z196" si="95">IFERROR(SUM(W133,Y133),"")</f>
        <v>0</v>
      </c>
      <c r="AA133" s="224"/>
      <c r="AB133" s="223" t="str">
        <f t="shared" ref="AB133:AB196" si="96">IF(AND(Q133=""),"",(ROUND(CEILING((AA133*30/100),1),0)))</f>
        <v/>
      </c>
      <c r="AC133" s="223">
        <f t="shared" ref="AC133:AC196" si="97">IFERROR(SUM(Z133,AB133),"")</f>
        <v>0</v>
      </c>
      <c r="AD133" s="237"/>
      <c r="AE133" s="237" t="str">
        <f t="shared" ref="AE133:AE196" si="98">(IF(AND(AD133=""),"",IF(AND(AD133=1),"Sanskrit",IF(AND(AD133=2),"Urdu",IF(AND(AD133=3),"Gujrati",IF(AND(AD133=4),"Sindhi",IF(AND(AD133=5),"Punjabi",IF(AND(AD133=6),"Malayalam",IF(AND(AD133=7),"Tamil","")))))))))</f>
        <v/>
      </c>
      <c r="AF133" s="225" t="str">
        <f>IF(AND('PASTE SD download Sheet'!AD132=""),"",'PASTE SD download Sheet'!AD132)</f>
        <v/>
      </c>
      <c r="AG133" s="225" t="str">
        <f>IF(AND('PASTE SD download Sheet'!AE132=""),"",'PASTE SD download Sheet'!AE132)</f>
        <v/>
      </c>
      <c r="AH133" s="225" t="str">
        <f>IF(AND('PASTE SD download Sheet'!AF132=""),"",'PASTE SD download Sheet'!AF132)</f>
        <v/>
      </c>
      <c r="AI133" s="225">
        <f t="shared" ref="AI133:AI196" si="99">IFERROR(ROUND(CEILING((SUM(AF133:AH133) * 20 / 30),1), 0),"")</f>
        <v>0</v>
      </c>
      <c r="AJ133" s="225" t="str">
        <f>IF(AND('PASTE SD download Sheet'!AH132=""),"",'PASTE SD download Sheet'!AH132)</f>
        <v/>
      </c>
      <c r="AK133" s="225" t="str">
        <f t="shared" ref="AK133:AK196" si="100">IFERROR(ROUND(CEILING((AJ133*50/70),1),0),"")</f>
        <v/>
      </c>
      <c r="AL133" s="225">
        <f t="shared" ref="AL133:AL196" si="101">IFERROR(SUM(AI133,AK133),"")</f>
        <v>0</v>
      </c>
      <c r="AM133" s="224"/>
      <c r="AN133" s="225" t="str">
        <f t="shared" ref="AN133:AN196" si="102">IF(AND(AM133=""),"",ROUND(CEILING((AM133*30/100),1),0))</f>
        <v/>
      </c>
      <c r="AO133" s="225">
        <f t="shared" ref="AO133:AO196" si="103">IFERROR(SUM(AL133,AN133),"")</f>
        <v>0</v>
      </c>
      <c r="AP133" s="226" t="str">
        <f>IF(AND('PASTE SD download Sheet'!AN132=""),"",'PASTE SD download Sheet'!AN132)</f>
        <v/>
      </c>
      <c r="AQ133" s="226" t="str">
        <f>IF(AND('PASTE SD download Sheet'!AO132=""),"",'PASTE SD download Sheet'!AO132)</f>
        <v/>
      </c>
      <c r="AR133" s="226" t="str">
        <f>IF(AND('PASTE SD download Sheet'!AP132=""),"",'PASTE SD download Sheet'!AP132)</f>
        <v/>
      </c>
      <c r="AS133" s="226">
        <f t="shared" ref="AS133:AS196" si="104">IFERROR(ROUND( CEILING((SUM(AP133:AR133) * 20 / 30),1), 0),"")</f>
        <v>0</v>
      </c>
      <c r="AT133" s="226" t="str">
        <f>IF(AND('PASTE SD download Sheet'!AR132=""),"",'PASTE SD download Sheet'!AR132)</f>
        <v/>
      </c>
      <c r="AU133" s="226" t="str">
        <f t="shared" ref="AU133:AU196" si="105">IFERROR(ROUND( CEILING((AT133*50/70),1),0),"")</f>
        <v/>
      </c>
      <c r="AV133" s="226">
        <f t="shared" ref="AV133:AV196" si="106">IFERROR(SUM(AS133,AU133),"")</f>
        <v>0</v>
      </c>
      <c r="AW133" s="224"/>
      <c r="AX133" s="226" t="str">
        <f t="shared" ref="AX133:AX196" si="107">IF(AND(AW133=""),"",ROUND( CEILING((AW133*30/100),1),0))</f>
        <v/>
      </c>
      <c r="AY133" s="226">
        <f t="shared" ref="AY133:AY196" si="108">IFERROR(SUM(AV133,AX133),"")</f>
        <v>0</v>
      </c>
      <c r="AZ133" s="227" t="str">
        <f>IF(AND('PASTE SD download Sheet'!AX132=""),"",'PASTE SD download Sheet'!AX132)</f>
        <v/>
      </c>
      <c r="BA133" s="227" t="str">
        <f>IF(AND('PASTE SD download Sheet'!AY132=""),"",'PASTE SD download Sheet'!AY132)</f>
        <v/>
      </c>
      <c r="BB133" s="227" t="str">
        <f>IF(AND('PASTE SD download Sheet'!AZ132=""),"",'PASTE SD download Sheet'!AZ132)</f>
        <v/>
      </c>
      <c r="BC133" s="227">
        <f t="shared" ref="BC133:BC196" si="109">IFERROR(ROUND( CEILING((SUM(AZ133:BB133) * 20 / 30),1), 0),"")</f>
        <v>0</v>
      </c>
      <c r="BD133" s="227" t="str">
        <f>IF(AND('PASTE SD download Sheet'!BB132=""),"",'PASTE SD download Sheet'!BB132)</f>
        <v/>
      </c>
      <c r="BE133" s="227" t="str">
        <f t="shared" ref="BE133:BE196" si="110">IFERROR(ROUND(CEILING((BD133*50/70),1),0),"")</f>
        <v/>
      </c>
      <c r="BF133" s="227">
        <f t="shared" ref="BF133:BF196" si="111">IFERROR(SUM(BC133,BE133),"")</f>
        <v>0</v>
      </c>
      <c r="BG133" s="224"/>
      <c r="BH133" s="227" t="str">
        <f t="shared" ref="BH133:BH196" si="112">IF(AND(BG133=""),"",ROUND(CEILING((BG133*30/100),1),0))</f>
        <v/>
      </c>
      <c r="BI133" s="227">
        <f t="shared" ref="BI133:BI196" si="113">IFERROR(SUM(BF133,BH133),"")</f>
        <v>0</v>
      </c>
      <c r="BJ133" s="257"/>
      <c r="BK133" s="257"/>
      <c r="BL133" s="257"/>
      <c r="BM133" s="257"/>
      <c r="BN133" s="228" t="str">
        <f>IF(AND('PASTE SD download Sheet'!BH132=""),"",'PASTE SD download Sheet'!BH132)</f>
        <v/>
      </c>
      <c r="BO133" s="228" t="str">
        <f>IF(AND('PASTE SD download Sheet'!BI132=""),"",'PASTE SD download Sheet'!BI132)</f>
        <v/>
      </c>
      <c r="BP133" s="228" t="str">
        <f>IF(AND('PASTE SD download Sheet'!BJ132=""),"",'PASTE SD download Sheet'!BJ132)</f>
        <v/>
      </c>
      <c r="BQ133" s="228">
        <f t="shared" ref="BQ133:BQ196" si="114">IFERROR(ROUND(CEILING((SUM(BN133:BP133) * 20 / 30),1), 0),"")</f>
        <v>0</v>
      </c>
      <c r="BR133" s="228" t="str">
        <f>IF(AND('PASTE SD download Sheet'!BL132=""),"",'PASTE SD download Sheet'!BL132)</f>
        <v/>
      </c>
      <c r="BS133" s="228" t="str">
        <f t="shared" ref="BS133:BS196" si="115">IFERROR(ROUND(CEILING((BR133*50/70),1),0),"")</f>
        <v/>
      </c>
      <c r="BT133" s="228">
        <f t="shared" ref="BT133:BT196" si="116">IFERROR(SUM(BQ133,BS133),"")</f>
        <v>0</v>
      </c>
      <c r="BU133" s="224"/>
      <c r="BV133" s="228" t="str">
        <f t="shared" ref="BV133:BV196" si="117">IF(AND(BU133=""),"",ROUND(CEILING((BU133*30/100),1),0))</f>
        <v/>
      </c>
      <c r="BW133" s="228">
        <f t="shared" ref="BW133:BW196" si="118">IFERROR(SUM(BT133,BV133),"")</f>
        <v>0</v>
      </c>
      <c r="BX133" s="5">
        <f t="shared" si="88"/>
        <v>0</v>
      </c>
      <c r="BY133" s="206"/>
      <c r="BZ133" s="206"/>
      <c r="CA133" s="206"/>
      <c r="CB133" s="206"/>
      <c r="CC133" s="206"/>
      <c r="CD133" s="206"/>
      <c r="CE133" s="206"/>
      <c r="CF133" s="206"/>
      <c r="CG133" s="206"/>
      <c r="CH133" s="206"/>
      <c r="CI133" s="206"/>
      <c r="CJ133" s="206"/>
      <c r="CK133" s="206"/>
      <c r="CL133" s="206"/>
      <c r="CM133" s="206"/>
      <c r="CN133" s="206"/>
      <c r="CO133" s="206"/>
      <c r="CP133" s="205"/>
      <c r="CQ133" s="204"/>
    </row>
    <row r="134" spans="1:95" ht="17.25">
      <c r="A134" s="219" t="str">
        <f>IF(AND('PASTE SD download Sheet'!A133=""),"",'PASTE SD download Sheet'!A133)</f>
        <v/>
      </c>
      <c r="B134" s="219" t="str">
        <f>IF(AND('PASTE SD download Sheet'!B133=""),"",'PASTE SD download Sheet'!B133)</f>
        <v/>
      </c>
      <c r="C134" s="219" t="str">
        <f>IF(AND('PASTE SD download Sheet'!C133=""),"",'PASTE SD download Sheet'!C133)</f>
        <v/>
      </c>
      <c r="D134" s="220" t="str">
        <f>IF(AND('PASTE SD download Sheet'!D133=""),"",VALUE('PASTE SD download Sheet'!D133))</f>
        <v/>
      </c>
      <c r="E134" s="219" t="str">
        <f>IF(AND('PASTE SD download Sheet'!E133=""),"",'PASTE SD download Sheet'!E133)</f>
        <v/>
      </c>
      <c r="F134" s="234" t="str">
        <f>IF(AND('PASTE SD download Sheet'!F133=""),"",'PASTE SD download Sheet'!F133)</f>
        <v/>
      </c>
      <c r="G134" s="233" t="str">
        <f>IF(AND('PASTE SD download Sheet'!G133=""),"",UPPER('PASTE SD download Sheet'!G133))</f>
        <v/>
      </c>
      <c r="H134" s="233" t="str">
        <f>IF(AND('PASTE SD download Sheet'!H133=""),"",UPPER('PASTE SD download Sheet'!H133))</f>
        <v/>
      </c>
      <c r="I134" s="233" t="str">
        <f>IF(AND('PASTE SD download Sheet'!I133=""),"",UPPER('PASTE SD download Sheet'!I133))</f>
        <v/>
      </c>
      <c r="J134" s="221" t="str">
        <f>IF(AND('PASTE SD download Sheet'!J133=""),"",'PASTE SD download Sheet'!J133)</f>
        <v/>
      </c>
      <c r="K134" s="221" t="str">
        <f>IF(AND('PASTE SD download Sheet'!K133=""),"",'PASTE SD download Sheet'!K133)</f>
        <v/>
      </c>
      <c r="L134" s="221" t="str">
        <f>IF(AND('PASTE SD download Sheet'!L133=""),"",'PASTE SD download Sheet'!L133)</f>
        <v/>
      </c>
      <c r="M134" s="221">
        <f t="shared" si="89"/>
        <v>0</v>
      </c>
      <c r="N134" s="221" t="str">
        <f>IF(AND('PASTE SD download Sheet'!N133=""),"",'PASTE SD download Sheet'!N133)</f>
        <v/>
      </c>
      <c r="O134" s="221" t="str">
        <f t="shared" si="90"/>
        <v/>
      </c>
      <c r="P134" s="221">
        <f t="shared" si="91"/>
        <v>0</v>
      </c>
      <c r="Q134" s="222"/>
      <c r="R134" s="221" t="str">
        <f t="shared" si="87"/>
        <v/>
      </c>
      <c r="S134" s="221">
        <f t="shared" si="92"/>
        <v>0</v>
      </c>
      <c r="T134" s="223" t="str">
        <f>IF(AND('PASTE SD download Sheet'!T133=""),"",'PASTE SD download Sheet'!T133)</f>
        <v/>
      </c>
      <c r="U134" s="223" t="str">
        <f>IF(AND('PASTE SD download Sheet'!U133=""),"",'PASTE SD download Sheet'!U133)</f>
        <v/>
      </c>
      <c r="V134" s="223" t="str">
        <f>IF(AND('PASTE SD download Sheet'!V133=""),"",'PASTE SD download Sheet'!V133)</f>
        <v/>
      </c>
      <c r="W134" s="223">
        <f t="shared" si="93"/>
        <v>0</v>
      </c>
      <c r="X134" s="223" t="str">
        <f>IF(AND('PASTE SD download Sheet'!X133=""),"",'PASTE SD download Sheet'!X133)</f>
        <v/>
      </c>
      <c r="Y134" s="223" t="str">
        <f t="shared" si="94"/>
        <v/>
      </c>
      <c r="Z134" s="223">
        <f t="shared" si="95"/>
        <v>0</v>
      </c>
      <c r="AA134" s="224"/>
      <c r="AB134" s="223" t="str">
        <f t="shared" si="96"/>
        <v/>
      </c>
      <c r="AC134" s="223">
        <f t="shared" si="97"/>
        <v>0</v>
      </c>
      <c r="AD134" s="237"/>
      <c r="AE134" s="237" t="str">
        <f t="shared" si="98"/>
        <v/>
      </c>
      <c r="AF134" s="225" t="str">
        <f>IF(AND('PASTE SD download Sheet'!AD133=""),"",'PASTE SD download Sheet'!AD133)</f>
        <v/>
      </c>
      <c r="AG134" s="225" t="str">
        <f>IF(AND('PASTE SD download Sheet'!AE133=""),"",'PASTE SD download Sheet'!AE133)</f>
        <v/>
      </c>
      <c r="AH134" s="225" t="str">
        <f>IF(AND('PASTE SD download Sheet'!AF133=""),"",'PASTE SD download Sheet'!AF133)</f>
        <v/>
      </c>
      <c r="AI134" s="225">
        <f t="shared" si="99"/>
        <v>0</v>
      </c>
      <c r="AJ134" s="225" t="str">
        <f>IF(AND('PASTE SD download Sheet'!AH133=""),"",'PASTE SD download Sheet'!AH133)</f>
        <v/>
      </c>
      <c r="AK134" s="225" t="str">
        <f t="shared" si="100"/>
        <v/>
      </c>
      <c r="AL134" s="225">
        <f t="shared" si="101"/>
        <v>0</v>
      </c>
      <c r="AM134" s="224"/>
      <c r="AN134" s="225" t="str">
        <f t="shared" si="102"/>
        <v/>
      </c>
      <c r="AO134" s="225">
        <f t="shared" si="103"/>
        <v>0</v>
      </c>
      <c r="AP134" s="226" t="str">
        <f>IF(AND('PASTE SD download Sheet'!AN133=""),"",'PASTE SD download Sheet'!AN133)</f>
        <v/>
      </c>
      <c r="AQ134" s="226" t="str">
        <f>IF(AND('PASTE SD download Sheet'!AO133=""),"",'PASTE SD download Sheet'!AO133)</f>
        <v/>
      </c>
      <c r="AR134" s="226" t="str">
        <f>IF(AND('PASTE SD download Sheet'!AP133=""),"",'PASTE SD download Sheet'!AP133)</f>
        <v/>
      </c>
      <c r="AS134" s="226">
        <f t="shared" si="104"/>
        <v>0</v>
      </c>
      <c r="AT134" s="226" t="str">
        <f>IF(AND('PASTE SD download Sheet'!AR133=""),"",'PASTE SD download Sheet'!AR133)</f>
        <v/>
      </c>
      <c r="AU134" s="226" t="str">
        <f t="shared" si="105"/>
        <v/>
      </c>
      <c r="AV134" s="226">
        <f t="shared" si="106"/>
        <v>0</v>
      </c>
      <c r="AW134" s="224"/>
      <c r="AX134" s="226" t="str">
        <f t="shared" si="107"/>
        <v/>
      </c>
      <c r="AY134" s="226">
        <f t="shared" si="108"/>
        <v>0</v>
      </c>
      <c r="AZ134" s="227" t="str">
        <f>IF(AND('PASTE SD download Sheet'!AX133=""),"",'PASTE SD download Sheet'!AX133)</f>
        <v/>
      </c>
      <c r="BA134" s="227" t="str">
        <f>IF(AND('PASTE SD download Sheet'!AY133=""),"",'PASTE SD download Sheet'!AY133)</f>
        <v/>
      </c>
      <c r="BB134" s="227" t="str">
        <f>IF(AND('PASTE SD download Sheet'!AZ133=""),"",'PASTE SD download Sheet'!AZ133)</f>
        <v/>
      </c>
      <c r="BC134" s="227">
        <f t="shared" si="109"/>
        <v>0</v>
      </c>
      <c r="BD134" s="227" t="str">
        <f>IF(AND('PASTE SD download Sheet'!BB133=""),"",'PASTE SD download Sheet'!BB133)</f>
        <v/>
      </c>
      <c r="BE134" s="227" t="str">
        <f t="shared" si="110"/>
        <v/>
      </c>
      <c r="BF134" s="227">
        <f t="shared" si="111"/>
        <v>0</v>
      </c>
      <c r="BG134" s="224"/>
      <c r="BH134" s="227" t="str">
        <f t="shared" si="112"/>
        <v/>
      </c>
      <c r="BI134" s="227">
        <f t="shared" si="113"/>
        <v>0</v>
      </c>
      <c r="BJ134" s="257"/>
      <c r="BK134" s="257"/>
      <c r="BL134" s="257"/>
      <c r="BM134" s="257"/>
      <c r="BN134" s="228" t="str">
        <f>IF(AND('PASTE SD download Sheet'!BH133=""),"",'PASTE SD download Sheet'!BH133)</f>
        <v/>
      </c>
      <c r="BO134" s="228" t="str">
        <f>IF(AND('PASTE SD download Sheet'!BI133=""),"",'PASTE SD download Sheet'!BI133)</f>
        <v/>
      </c>
      <c r="BP134" s="228" t="str">
        <f>IF(AND('PASTE SD download Sheet'!BJ133=""),"",'PASTE SD download Sheet'!BJ133)</f>
        <v/>
      </c>
      <c r="BQ134" s="228">
        <f t="shared" si="114"/>
        <v>0</v>
      </c>
      <c r="BR134" s="228" t="str">
        <f>IF(AND('PASTE SD download Sheet'!BL133=""),"",'PASTE SD download Sheet'!BL133)</f>
        <v/>
      </c>
      <c r="BS134" s="228" t="str">
        <f t="shared" si="115"/>
        <v/>
      </c>
      <c r="BT134" s="228">
        <f t="shared" si="116"/>
        <v>0</v>
      </c>
      <c r="BU134" s="224"/>
      <c r="BV134" s="228" t="str">
        <f t="shared" si="117"/>
        <v/>
      </c>
      <c r="BW134" s="228">
        <f t="shared" si="118"/>
        <v>0</v>
      </c>
      <c r="BX134" s="5">
        <f t="shared" si="88"/>
        <v>0</v>
      </c>
      <c r="BY134" s="206"/>
      <c r="BZ134" s="206"/>
      <c r="CA134" s="206"/>
      <c r="CB134" s="206"/>
      <c r="CC134" s="206"/>
      <c r="CD134" s="206"/>
      <c r="CE134" s="206"/>
      <c r="CF134" s="206"/>
      <c r="CG134" s="206"/>
      <c r="CH134" s="206"/>
      <c r="CI134" s="206"/>
      <c r="CJ134" s="206"/>
      <c r="CK134" s="206"/>
      <c r="CL134" s="206"/>
      <c r="CM134" s="206"/>
      <c r="CN134" s="206"/>
      <c r="CO134" s="206"/>
      <c r="CP134" s="205"/>
      <c r="CQ134" s="204"/>
    </row>
    <row r="135" spans="1:95" ht="17.25">
      <c r="A135" s="219" t="str">
        <f>IF(AND('PASTE SD download Sheet'!A134=""),"",'PASTE SD download Sheet'!A134)</f>
        <v/>
      </c>
      <c r="B135" s="219" t="str">
        <f>IF(AND('PASTE SD download Sheet'!B134=""),"",'PASTE SD download Sheet'!B134)</f>
        <v/>
      </c>
      <c r="C135" s="219" t="str">
        <f>IF(AND('PASTE SD download Sheet'!C134=""),"",'PASTE SD download Sheet'!C134)</f>
        <v/>
      </c>
      <c r="D135" s="220" t="str">
        <f>IF(AND('PASTE SD download Sheet'!D134=""),"",VALUE('PASTE SD download Sheet'!D134))</f>
        <v/>
      </c>
      <c r="E135" s="219" t="str">
        <f>IF(AND('PASTE SD download Sheet'!E134=""),"",'PASTE SD download Sheet'!E134)</f>
        <v/>
      </c>
      <c r="F135" s="234" t="str">
        <f>IF(AND('PASTE SD download Sheet'!F134=""),"",'PASTE SD download Sheet'!F134)</f>
        <v/>
      </c>
      <c r="G135" s="233" t="str">
        <f>IF(AND('PASTE SD download Sheet'!G134=""),"",UPPER('PASTE SD download Sheet'!G134))</f>
        <v/>
      </c>
      <c r="H135" s="233" t="str">
        <f>IF(AND('PASTE SD download Sheet'!H134=""),"",UPPER('PASTE SD download Sheet'!H134))</f>
        <v/>
      </c>
      <c r="I135" s="233" t="str">
        <f>IF(AND('PASTE SD download Sheet'!I134=""),"",UPPER('PASTE SD download Sheet'!I134))</f>
        <v/>
      </c>
      <c r="J135" s="221" t="str">
        <f>IF(AND('PASTE SD download Sheet'!J134=""),"",'PASTE SD download Sheet'!J134)</f>
        <v/>
      </c>
      <c r="K135" s="221" t="str">
        <f>IF(AND('PASTE SD download Sheet'!K134=""),"",'PASTE SD download Sheet'!K134)</f>
        <v/>
      </c>
      <c r="L135" s="221" t="str">
        <f>IF(AND('PASTE SD download Sheet'!L134=""),"",'PASTE SD download Sheet'!L134)</f>
        <v/>
      </c>
      <c r="M135" s="221">
        <f t="shared" si="89"/>
        <v>0</v>
      </c>
      <c r="N135" s="221" t="str">
        <f>IF(AND('PASTE SD download Sheet'!N134=""),"",'PASTE SD download Sheet'!N134)</f>
        <v/>
      </c>
      <c r="O135" s="221" t="str">
        <f t="shared" si="90"/>
        <v/>
      </c>
      <c r="P135" s="221">
        <f t="shared" si="91"/>
        <v>0</v>
      </c>
      <c r="Q135" s="222"/>
      <c r="R135" s="221" t="str">
        <f t="shared" si="87"/>
        <v/>
      </c>
      <c r="S135" s="221">
        <f t="shared" si="92"/>
        <v>0</v>
      </c>
      <c r="T135" s="223" t="str">
        <f>IF(AND('PASTE SD download Sheet'!T134=""),"",'PASTE SD download Sheet'!T134)</f>
        <v/>
      </c>
      <c r="U135" s="223" t="str">
        <f>IF(AND('PASTE SD download Sheet'!U134=""),"",'PASTE SD download Sheet'!U134)</f>
        <v/>
      </c>
      <c r="V135" s="223" t="str">
        <f>IF(AND('PASTE SD download Sheet'!V134=""),"",'PASTE SD download Sheet'!V134)</f>
        <v/>
      </c>
      <c r="W135" s="223">
        <f t="shared" si="93"/>
        <v>0</v>
      </c>
      <c r="X135" s="223" t="str">
        <f>IF(AND('PASTE SD download Sheet'!X134=""),"",'PASTE SD download Sheet'!X134)</f>
        <v/>
      </c>
      <c r="Y135" s="223" t="str">
        <f t="shared" si="94"/>
        <v/>
      </c>
      <c r="Z135" s="223">
        <f t="shared" si="95"/>
        <v>0</v>
      </c>
      <c r="AA135" s="224"/>
      <c r="AB135" s="223" t="str">
        <f t="shared" si="96"/>
        <v/>
      </c>
      <c r="AC135" s="223">
        <f t="shared" si="97"/>
        <v>0</v>
      </c>
      <c r="AD135" s="237"/>
      <c r="AE135" s="237" t="str">
        <f t="shared" si="98"/>
        <v/>
      </c>
      <c r="AF135" s="225" t="str">
        <f>IF(AND('PASTE SD download Sheet'!AD134=""),"",'PASTE SD download Sheet'!AD134)</f>
        <v/>
      </c>
      <c r="AG135" s="225" t="str">
        <f>IF(AND('PASTE SD download Sheet'!AE134=""),"",'PASTE SD download Sheet'!AE134)</f>
        <v/>
      </c>
      <c r="AH135" s="225" t="str">
        <f>IF(AND('PASTE SD download Sheet'!AF134=""),"",'PASTE SD download Sheet'!AF134)</f>
        <v/>
      </c>
      <c r="AI135" s="225">
        <f t="shared" si="99"/>
        <v>0</v>
      </c>
      <c r="AJ135" s="225" t="str">
        <f>IF(AND('PASTE SD download Sheet'!AH134=""),"",'PASTE SD download Sheet'!AH134)</f>
        <v/>
      </c>
      <c r="AK135" s="225" t="str">
        <f t="shared" si="100"/>
        <v/>
      </c>
      <c r="AL135" s="225">
        <f t="shared" si="101"/>
        <v>0</v>
      </c>
      <c r="AM135" s="224"/>
      <c r="AN135" s="225" t="str">
        <f t="shared" si="102"/>
        <v/>
      </c>
      <c r="AO135" s="225">
        <f t="shared" si="103"/>
        <v>0</v>
      </c>
      <c r="AP135" s="226" t="str">
        <f>IF(AND('PASTE SD download Sheet'!AN134=""),"",'PASTE SD download Sheet'!AN134)</f>
        <v/>
      </c>
      <c r="AQ135" s="226" t="str">
        <f>IF(AND('PASTE SD download Sheet'!AO134=""),"",'PASTE SD download Sheet'!AO134)</f>
        <v/>
      </c>
      <c r="AR135" s="226" t="str">
        <f>IF(AND('PASTE SD download Sheet'!AP134=""),"",'PASTE SD download Sheet'!AP134)</f>
        <v/>
      </c>
      <c r="AS135" s="226">
        <f t="shared" si="104"/>
        <v>0</v>
      </c>
      <c r="AT135" s="226" t="str">
        <f>IF(AND('PASTE SD download Sheet'!AR134=""),"",'PASTE SD download Sheet'!AR134)</f>
        <v/>
      </c>
      <c r="AU135" s="226" t="str">
        <f t="shared" si="105"/>
        <v/>
      </c>
      <c r="AV135" s="226">
        <f t="shared" si="106"/>
        <v>0</v>
      </c>
      <c r="AW135" s="224"/>
      <c r="AX135" s="226" t="str">
        <f t="shared" si="107"/>
        <v/>
      </c>
      <c r="AY135" s="226">
        <f t="shared" si="108"/>
        <v>0</v>
      </c>
      <c r="AZ135" s="227" t="str">
        <f>IF(AND('PASTE SD download Sheet'!AX134=""),"",'PASTE SD download Sheet'!AX134)</f>
        <v/>
      </c>
      <c r="BA135" s="227" t="str">
        <f>IF(AND('PASTE SD download Sheet'!AY134=""),"",'PASTE SD download Sheet'!AY134)</f>
        <v/>
      </c>
      <c r="BB135" s="227" t="str">
        <f>IF(AND('PASTE SD download Sheet'!AZ134=""),"",'PASTE SD download Sheet'!AZ134)</f>
        <v/>
      </c>
      <c r="BC135" s="227">
        <f t="shared" si="109"/>
        <v>0</v>
      </c>
      <c r="BD135" s="227" t="str">
        <f>IF(AND('PASTE SD download Sheet'!BB134=""),"",'PASTE SD download Sheet'!BB134)</f>
        <v/>
      </c>
      <c r="BE135" s="227" t="str">
        <f t="shared" si="110"/>
        <v/>
      </c>
      <c r="BF135" s="227">
        <f t="shared" si="111"/>
        <v>0</v>
      </c>
      <c r="BG135" s="224"/>
      <c r="BH135" s="227" t="str">
        <f t="shared" si="112"/>
        <v/>
      </c>
      <c r="BI135" s="227">
        <f t="shared" si="113"/>
        <v>0</v>
      </c>
      <c r="BJ135" s="257"/>
      <c r="BK135" s="257"/>
      <c r="BL135" s="257"/>
      <c r="BM135" s="257"/>
      <c r="BN135" s="228" t="str">
        <f>IF(AND('PASTE SD download Sheet'!BH134=""),"",'PASTE SD download Sheet'!BH134)</f>
        <v/>
      </c>
      <c r="BO135" s="228" t="str">
        <f>IF(AND('PASTE SD download Sheet'!BI134=""),"",'PASTE SD download Sheet'!BI134)</f>
        <v/>
      </c>
      <c r="BP135" s="228" t="str">
        <f>IF(AND('PASTE SD download Sheet'!BJ134=""),"",'PASTE SD download Sheet'!BJ134)</f>
        <v/>
      </c>
      <c r="BQ135" s="228">
        <f t="shared" si="114"/>
        <v>0</v>
      </c>
      <c r="BR135" s="228" t="str">
        <f>IF(AND('PASTE SD download Sheet'!BL134=""),"",'PASTE SD download Sheet'!BL134)</f>
        <v/>
      </c>
      <c r="BS135" s="228" t="str">
        <f t="shared" si="115"/>
        <v/>
      </c>
      <c r="BT135" s="228">
        <f t="shared" si="116"/>
        <v>0</v>
      </c>
      <c r="BU135" s="224"/>
      <c r="BV135" s="228" t="str">
        <f t="shared" si="117"/>
        <v/>
      </c>
      <c r="BW135" s="228">
        <f t="shared" si="118"/>
        <v>0</v>
      </c>
      <c r="BX135" s="5">
        <f t="shared" si="88"/>
        <v>0</v>
      </c>
      <c r="BY135" s="206"/>
      <c r="BZ135" s="206"/>
      <c r="CA135" s="206"/>
      <c r="CB135" s="206"/>
      <c r="CC135" s="206"/>
      <c r="CD135" s="206"/>
      <c r="CE135" s="206"/>
      <c r="CF135" s="206"/>
      <c r="CG135" s="206"/>
      <c r="CH135" s="206"/>
      <c r="CI135" s="206"/>
      <c r="CJ135" s="206"/>
      <c r="CK135" s="206"/>
      <c r="CL135" s="206"/>
      <c r="CM135" s="206"/>
      <c r="CN135" s="206"/>
      <c r="CO135" s="206"/>
      <c r="CP135" s="205"/>
      <c r="CQ135" s="204"/>
    </row>
    <row r="136" spans="1:95" ht="17.25">
      <c r="A136" s="219" t="str">
        <f>IF(AND('PASTE SD download Sheet'!A135=""),"",'PASTE SD download Sheet'!A135)</f>
        <v/>
      </c>
      <c r="B136" s="219" t="str">
        <f>IF(AND('PASTE SD download Sheet'!B135=""),"",'PASTE SD download Sheet'!B135)</f>
        <v/>
      </c>
      <c r="C136" s="219" t="str">
        <f>IF(AND('PASTE SD download Sheet'!C135=""),"",'PASTE SD download Sheet'!C135)</f>
        <v/>
      </c>
      <c r="D136" s="220" t="str">
        <f>IF(AND('PASTE SD download Sheet'!D135=""),"",VALUE('PASTE SD download Sheet'!D135))</f>
        <v/>
      </c>
      <c r="E136" s="219" t="str">
        <f>IF(AND('PASTE SD download Sheet'!E135=""),"",'PASTE SD download Sheet'!E135)</f>
        <v/>
      </c>
      <c r="F136" s="234" t="str">
        <f>IF(AND('PASTE SD download Sheet'!F135=""),"",'PASTE SD download Sheet'!F135)</f>
        <v/>
      </c>
      <c r="G136" s="233" t="str">
        <f>IF(AND('PASTE SD download Sheet'!G135=""),"",UPPER('PASTE SD download Sheet'!G135))</f>
        <v/>
      </c>
      <c r="H136" s="233" t="str">
        <f>IF(AND('PASTE SD download Sheet'!H135=""),"",UPPER('PASTE SD download Sheet'!H135))</f>
        <v/>
      </c>
      <c r="I136" s="233" t="str">
        <f>IF(AND('PASTE SD download Sheet'!I135=""),"",UPPER('PASTE SD download Sheet'!I135))</f>
        <v/>
      </c>
      <c r="J136" s="221" t="str">
        <f>IF(AND('PASTE SD download Sheet'!J135=""),"",'PASTE SD download Sheet'!J135)</f>
        <v/>
      </c>
      <c r="K136" s="221" t="str">
        <f>IF(AND('PASTE SD download Sheet'!K135=""),"",'PASTE SD download Sheet'!K135)</f>
        <v/>
      </c>
      <c r="L136" s="221" t="str">
        <f>IF(AND('PASTE SD download Sheet'!L135=""),"",'PASTE SD download Sheet'!L135)</f>
        <v/>
      </c>
      <c r="M136" s="221">
        <f t="shared" si="89"/>
        <v>0</v>
      </c>
      <c r="N136" s="221" t="str">
        <f>IF(AND('PASTE SD download Sheet'!N135=""),"",'PASTE SD download Sheet'!N135)</f>
        <v/>
      </c>
      <c r="O136" s="221" t="str">
        <f t="shared" si="90"/>
        <v/>
      </c>
      <c r="P136" s="221">
        <f t="shared" si="91"/>
        <v>0</v>
      </c>
      <c r="Q136" s="222"/>
      <c r="R136" s="221" t="str">
        <f t="shared" si="87"/>
        <v/>
      </c>
      <c r="S136" s="221">
        <f t="shared" si="92"/>
        <v>0</v>
      </c>
      <c r="T136" s="223" t="str">
        <f>IF(AND('PASTE SD download Sheet'!T135=""),"",'PASTE SD download Sheet'!T135)</f>
        <v/>
      </c>
      <c r="U136" s="223" t="str">
        <f>IF(AND('PASTE SD download Sheet'!U135=""),"",'PASTE SD download Sheet'!U135)</f>
        <v/>
      </c>
      <c r="V136" s="223" t="str">
        <f>IF(AND('PASTE SD download Sheet'!V135=""),"",'PASTE SD download Sheet'!V135)</f>
        <v/>
      </c>
      <c r="W136" s="223">
        <f t="shared" si="93"/>
        <v>0</v>
      </c>
      <c r="X136" s="223" t="str">
        <f>IF(AND('PASTE SD download Sheet'!X135=""),"",'PASTE SD download Sheet'!X135)</f>
        <v/>
      </c>
      <c r="Y136" s="223" t="str">
        <f t="shared" si="94"/>
        <v/>
      </c>
      <c r="Z136" s="223">
        <f t="shared" si="95"/>
        <v>0</v>
      </c>
      <c r="AA136" s="224"/>
      <c r="AB136" s="223" t="str">
        <f t="shared" si="96"/>
        <v/>
      </c>
      <c r="AC136" s="223">
        <f t="shared" si="97"/>
        <v>0</v>
      </c>
      <c r="AD136" s="237"/>
      <c r="AE136" s="237" t="str">
        <f t="shared" si="98"/>
        <v/>
      </c>
      <c r="AF136" s="225" t="str">
        <f>IF(AND('PASTE SD download Sheet'!AD135=""),"",'PASTE SD download Sheet'!AD135)</f>
        <v/>
      </c>
      <c r="AG136" s="225" t="str">
        <f>IF(AND('PASTE SD download Sheet'!AE135=""),"",'PASTE SD download Sheet'!AE135)</f>
        <v/>
      </c>
      <c r="AH136" s="225" t="str">
        <f>IF(AND('PASTE SD download Sheet'!AF135=""),"",'PASTE SD download Sheet'!AF135)</f>
        <v/>
      </c>
      <c r="AI136" s="225">
        <f t="shared" si="99"/>
        <v>0</v>
      </c>
      <c r="AJ136" s="225" t="str">
        <f>IF(AND('PASTE SD download Sheet'!AH135=""),"",'PASTE SD download Sheet'!AH135)</f>
        <v/>
      </c>
      <c r="AK136" s="225" t="str">
        <f t="shared" si="100"/>
        <v/>
      </c>
      <c r="AL136" s="225">
        <f t="shared" si="101"/>
        <v>0</v>
      </c>
      <c r="AM136" s="224"/>
      <c r="AN136" s="225" t="str">
        <f t="shared" si="102"/>
        <v/>
      </c>
      <c r="AO136" s="225">
        <f t="shared" si="103"/>
        <v>0</v>
      </c>
      <c r="AP136" s="226" t="str">
        <f>IF(AND('PASTE SD download Sheet'!AN135=""),"",'PASTE SD download Sheet'!AN135)</f>
        <v/>
      </c>
      <c r="AQ136" s="226" t="str">
        <f>IF(AND('PASTE SD download Sheet'!AO135=""),"",'PASTE SD download Sheet'!AO135)</f>
        <v/>
      </c>
      <c r="AR136" s="226" t="str">
        <f>IF(AND('PASTE SD download Sheet'!AP135=""),"",'PASTE SD download Sheet'!AP135)</f>
        <v/>
      </c>
      <c r="AS136" s="226">
        <f t="shared" si="104"/>
        <v>0</v>
      </c>
      <c r="AT136" s="226" t="str">
        <f>IF(AND('PASTE SD download Sheet'!AR135=""),"",'PASTE SD download Sheet'!AR135)</f>
        <v/>
      </c>
      <c r="AU136" s="226" t="str">
        <f t="shared" si="105"/>
        <v/>
      </c>
      <c r="AV136" s="226">
        <f t="shared" si="106"/>
        <v>0</v>
      </c>
      <c r="AW136" s="224"/>
      <c r="AX136" s="226" t="str">
        <f t="shared" si="107"/>
        <v/>
      </c>
      <c r="AY136" s="226">
        <f t="shared" si="108"/>
        <v>0</v>
      </c>
      <c r="AZ136" s="227" t="str">
        <f>IF(AND('PASTE SD download Sheet'!AX135=""),"",'PASTE SD download Sheet'!AX135)</f>
        <v/>
      </c>
      <c r="BA136" s="227" t="str">
        <f>IF(AND('PASTE SD download Sheet'!AY135=""),"",'PASTE SD download Sheet'!AY135)</f>
        <v/>
      </c>
      <c r="BB136" s="227" t="str">
        <f>IF(AND('PASTE SD download Sheet'!AZ135=""),"",'PASTE SD download Sheet'!AZ135)</f>
        <v/>
      </c>
      <c r="BC136" s="227">
        <f t="shared" si="109"/>
        <v>0</v>
      </c>
      <c r="BD136" s="227" t="str">
        <f>IF(AND('PASTE SD download Sheet'!BB135=""),"",'PASTE SD download Sheet'!BB135)</f>
        <v/>
      </c>
      <c r="BE136" s="227" t="str">
        <f t="shared" si="110"/>
        <v/>
      </c>
      <c r="BF136" s="227">
        <f t="shared" si="111"/>
        <v>0</v>
      </c>
      <c r="BG136" s="224"/>
      <c r="BH136" s="227" t="str">
        <f t="shared" si="112"/>
        <v/>
      </c>
      <c r="BI136" s="227">
        <f t="shared" si="113"/>
        <v>0</v>
      </c>
      <c r="BJ136" s="257"/>
      <c r="BK136" s="257"/>
      <c r="BL136" s="257"/>
      <c r="BM136" s="257"/>
      <c r="BN136" s="228" t="str">
        <f>IF(AND('PASTE SD download Sheet'!BH135=""),"",'PASTE SD download Sheet'!BH135)</f>
        <v/>
      </c>
      <c r="BO136" s="228" t="str">
        <f>IF(AND('PASTE SD download Sheet'!BI135=""),"",'PASTE SD download Sheet'!BI135)</f>
        <v/>
      </c>
      <c r="BP136" s="228" t="str">
        <f>IF(AND('PASTE SD download Sheet'!BJ135=""),"",'PASTE SD download Sheet'!BJ135)</f>
        <v/>
      </c>
      <c r="BQ136" s="228">
        <f t="shared" si="114"/>
        <v>0</v>
      </c>
      <c r="BR136" s="228" t="str">
        <f>IF(AND('PASTE SD download Sheet'!BL135=""),"",'PASTE SD download Sheet'!BL135)</f>
        <v/>
      </c>
      <c r="BS136" s="228" t="str">
        <f t="shared" si="115"/>
        <v/>
      </c>
      <c r="BT136" s="228">
        <f t="shared" si="116"/>
        <v>0</v>
      </c>
      <c r="BU136" s="224"/>
      <c r="BV136" s="228" t="str">
        <f t="shared" si="117"/>
        <v/>
      </c>
      <c r="BW136" s="228">
        <f t="shared" si="118"/>
        <v>0</v>
      </c>
      <c r="BX136" s="5">
        <f t="shared" si="88"/>
        <v>0</v>
      </c>
      <c r="BY136" s="206"/>
      <c r="BZ136" s="206"/>
      <c r="CA136" s="206"/>
      <c r="CB136" s="206"/>
      <c r="CC136" s="206"/>
      <c r="CD136" s="206"/>
      <c r="CE136" s="206"/>
      <c r="CF136" s="206"/>
      <c r="CG136" s="206"/>
      <c r="CH136" s="206"/>
      <c r="CI136" s="206"/>
      <c r="CJ136" s="206"/>
      <c r="CK136" s="206"/>
      <c r="CL136" s="206"/>
      <c r="CM136" s="206"/>
      <c r="CN136" s="206"/>
      <c r="CO136" s="206"/>
      <c r="CP136" s="205"/>
      <c r="CQ136" s="204"/>
    </row>
    <row r="137" spans="1:95" ht="17.25">
      <c r="A137" s="219" t="str">
        <f>IF(AND('PASTE SD download Sheet'!A136=""),"",'PASTE SD download Sheet'!A136)</f>
        <v/>
      </c>
      <c r="B137" s="219" t="str">
        <f>IF(AND('PASTE SD download Sheet'!B136=""),"",'PASTE SD download Sheet'!B136)</f>
        <v/>
      </c>
      <c r="C137" s="219" t="str">
        <f>IF(AND('PASTE SD download Sheet'!C136=""),"",'PASTE SD download Sheet'!C136)</f>
        <v/>
      </c>
      <c r="D137" s="220" t="str">
        <f>IF(AND('PASTE SD download Sheet'!D136=""),"",VALUE('PASTE SD download Sheet'!D136))</f>
        <v/>
      </c>
      <c r="E137" s="219" t="str">
        <f>IF(AND('PASTE SD download Sheet'!E136=""),"",'PASTE SD download Sheet'!E136)</f>
        <v/>
      </c>
      <c r="F137" s="234" t="str">
        <f>IF(AND('PASTE SD download Sheet'!F136=""),"",'PASTE SD download Sheet'!F136)</f>
        <v/>
      </c>
      <c r="G137" s="233" t="str">
        <f>IF(AND('PASTE SD download Sheet'!G136=""),"",UPPER('PASTE SD download Sheet'!G136))</f>
        <v/>
      </c>
      <c r="H137" s="233" t="str">
        <f>IF(AND('PASTE SD download Sheet'!H136=""),"",UPPER('PASTE SD download Sheet'!H136))</f>
        <v/>
      </c>
      <c r="I137" s="233" t="str">
        <f>IF(AND('PASTE SD download Sheet'!I136=""),"",UPPER('PASTE SD download Sheet'!I136))</f>
        <v/>
      </c>
      <c r="J137" s="221" t="str">
        <f>IF(AND('PASTE SD download Sheet'!J136=""),"",'PASTE SD download Sheet'!J136)</f>
        <v/>
      </c>
      <c r="K137" s="221" t="str">
        <f>IF(AND('PASTE SD download Sheet'!K136=""),"",'PASTE SD download Sheet'!K136)</f>
        <v/>
      </c>
      <c r="L137" s="221" t="str">
        <f>IF(AND('PASTE SD download Sheet'!L136=""),"",'PASTE SD download Sheet'!L136)</f>
        <v/>
      </c>
      <c r="M137" s="221">
        <f t="shared" si="89"/>
        <v>0</v>
      </c>
      <c r="N137" s="221" t="str">
        <f>IF(AND('PASTE SD download Sheet'!N136=""),"",'PASTE SD download Sheet'!N136)</f>
        <v/>
      </c>
      <c r="O137" s="221" t="str">
        <f t="shared" si="90"/>
        <v/>
      </c>
      <c r="P137" s="221">
        <f t="shared" si="91"/>
        <v>0</v>
      </c>
      <c r="Q137" s="222"/>
      <c r="R137" s="221" t="str">
        <f t="shared" si="87"/>
        <v/>
      </c>
      <c r="S137" s="221">
        <f t="shared" si="92"/>
        <v>0</v>
      </c>
      <c r="T137" s="223" t="str">
        <f>IF(AND('PASTE SD download Sheet'!T136=""),"",'PASTE SD download Sheet'!T136)</f>
        <v/>
      </c>
      <c r="U137" s="223" t="str">
        <f>IF(AND('PASTE SD download Sheet'!U136=""),"",'PASTE SD download Sheet'!U136)</f>
        <v/>
      </c>
      <c r="V137" s="223" t="str">
        <f>IF(AND('PASTE SD download Sheet'!V136=""),"",'PASTE SD download Sheet'!V136)</f>
        <v/>
      </c>
      <c r="W137" s="223">
        <f t="shared" si="93"/>
        <v>0</v>
      </c>
      <c r="X137" s="223" t="str">
        <f>IF(AND('PASTE SD download Sheet'!X136=""),"",'PASTE SD download Sheet'!X136)</f>
        <v/>
      </c>
      <c r="Y137" s="223" t="str">
        <f t="shared" si="94"/>
        <v/>
      </c>
      <c r="Z137" s="223">
        <f t="shared" si="95"/>
        <v>0</v>
      </c>
      <c r="AA137" s="224"/>
      <c r="AB137" s="223" t="str">
        <f t="shared" si="96"/>
        <v/>
      </c>
      <c r="AC137" s="223">
        <f t="shared" si="97"/>
        <v>0</v>
      </c>
      <c r="AD137" s="237"/>
      <c r="AE137" s="237" t="str">
        <f t="shared" si="98"/>
        <v/>
      </c>
      <c r="AF137" s="225" t="str">
        <f>IF(AND('PASTE SD download Sheet'!AD136=""),"",'PASTE SD download Sheet'!AD136)</f>
        <v/>
      </c>
      <c r="AG137" s="225" t="str">
        <f>IF(AND('PASTE SD download Sheet'!AE136=""),"",'PASTE SD download Sheet'!AE136)</f>
        <v/>
      </c>
      <c r="AH137" s="225" t="str">
        <f>IF(AND('PASTE SD download Sheet'!AF136=""),"",'PASTE SD download Sheet'!AF136)</f>
        <v/>
      </c>
      <c r="AI137" s="225">
        <f t="shared" si="99"/>
        <v>0</v>
      </c>
      <c r="AJ137" s="225" t="str">
        <f>IF(AND('PASTE SD download Sheet'!AH136=""),"",'PASTE SD download Sheet'!AH136)</f>
        <v/>
      </c>
      <c r="AK137" s="225" t="str">
        <f t="shared" si="100"/>
        <v/>
      </c>
      <c r="AL137" s="225">
        <f t="shared" si="101"/>
        <v>0</v>
      </c>
      <c r="AM137" s="224"/>
      <c r="AN137" s="225" t="str">
        <f t="shared" si="102"/>
        <v/>
      </c>
      <c r="AO137" s="225">
        <f t="shared" si="103"/>
        <v>0</v>
      </c>
      <c r="AP137" s="226" t="str">
        <f>IF(AND('PASTE SD download Sheet'!AN136=""),"",'PASTE SD download Sheet'!AN136)</f>
        <v/>
      </c>
      <c r="AQ137" s="226" t="str">
        <f>IF(AND('PASTE SD download Sheet'!AO136=""),"",'PASTE SD download Sheet'!AO136)</f>
        <v/>
      </c>
      <c r="AR137" s="226" t="str">
        <f>IF(AND('PASTE SD download Sheet'!AP136=""),"",'PASTE SD download Sheet'!AP136)</f>
        <v/>
      </c>
      <c r="AS137" s="226">
        <f t="shared" si="104"/>
        <v>0</v>
      </c>
      <c r="AT137" s="226" t="str">
        <f>IF(AND('PASTE SD download Sheet'!AR136=""),"",'PASTE SD download Sheet'!AR136)</f>
        <v/>
      </c>
      <c r="AU137" s="226" t="str">
        <f t="shared" si="105"/>
        <v/>
      </c>
      <c r="AV137" s="226">
        <f t="shared" si="106"/>
        <v>0</v>
      </c>
      <c r="AW137" s="224"/>
      <c r="AX137" s="226" t="str">
        <f t="shared" si="107"/>
        <v/>
      </c>
      <c r="AY137" s="226">
        <f t="shared" si="108"/>
        <v>0</v>
      </c>
      <c r="AZ137" s="227" t="str">
        <f>IF(AND('PASTE SD download Sheet'!AX136=""),"",'PASTE SD download Sheet'!AX136)</f>
        <v/>
      </c>
      <c r="BA137" s="227" t="str">
        <f>IF(AND('PASTE SD download Sheet'!AY136=""),"",'PASTE SD download Sheet'!AY136)</f>
        <v/>
      </c>
      <c r="BB137" s="227" t="str">
        <f>IF(AND('PASTE SD download Sheet'!AZ136=""),"",'PASTE SD download Sheet'!AZ136)</f>
        <v/>
      </c>
      <c r="BC137" s="227">
        <f t="shared" si="109"/>
        <v>0</v>
      </c>
      <c r="BD137" s="227" t="str">
        <f>IF(AND('PASTE SD download Sheet'!BB136=""),"",'PASTE SD download Sheet'!BB136)</f>
        <v/>
      </c>
      <c r="BE137" s="227" t="str">
        <f t="shared" si="110"/>
        <v/>
      </c>
      <c r="BF137" s="227">
        <f t="shared" si="111"/>
        <v>0</v>
      </c>
      <c r="BG137" s="224"/>
      <c r="BH137" s="227" t="str">
        <f t="shared" si="112"/>
        <v/>
      </c>
      <c r="BI137" s="227">
        <f t="shared" si="113"/>
        <v>0</v>
      </c>
      <c r="BJ137" s="257"/>
      <c r="BK137" s="257"/>
      <c r="BL137" s="257"/>
      <c r="BM137" s="257"/>
      <c r="BN137" s="228" t="str">
        <f>IF(AND('PASTE SD download Sheet'!BH136=""),"",'PASTE SD download Sheet'!BH136)</f>
        <v/>
      </c>
      <c r="BO137" s="228" t="str">
        <f>IF(AND('PASTE SD download Sheet'!BI136=""),"",'PASTE SD download Sheet'!BI136)</f>
        <v/>
      </c>
      <c r="BP137" s="228" t="str">
        <f>IF(AND('PASTE SD download Sheet'!BJ136=""),"",'PASTE SD download Sheet'!BJ136)</f>
        <v/>
      </c>
      <c r="BQ137" s="228">
        <f t="shared" si="114"/>
        <v>0</v>
      </c>
      <c r="BR137" s="228" t="str">
        <f>IF(AND('PASTE SD download Sheet'!BL136=""),"",'PASTE SD download Sheet'!BL136)</f>
        <v/>
      </c>
      <c r="BS137" s="228" t="str">
        <f t="shared" si="115"/>
        <v/>
      </c>
      <c r="BT137" s="228">
        <f t="shared" si="116"/>
        <v>0</v>
      </c>
      <c r="BU137" s="224"/>
      <c r="BV137" s="228" t="str">
        <f t="shared" si="117"/>
        <v/>
      </c>
      <c r="BW137" s="228">
        <f t="shared" si="118"/>
        <v>0</v>
      </c>
      <c r="BX137" s="5">
        <f t="shared" si="88"/>
        <v>0</v>
      </c>
      <c r="BY137" s="206"/>
      <c r="BZ137" s="206"/>
      <c r="CA137" s="206"/>
      <c r="CB137" s="206"/>
      <c r="CC137" s="206"/>
      <c r="CD137" s="206"/>
      <c r="CE137" s="206"/>
      <c r="CF137" s="206"/>
      <c r="CG137" s="206"/>
      <c r="CH137" s="206"/>
      <c r="CI137" s="206"/>
      <c r="CJ137" s="206"/>
      <c r="CK137" s="206"/>
      <c r="CL137" s="206"/>
      <c r="CM137" s="206"/>
      <c r="CN137" s="206"/>
      <c r="CO137" s="206"/>
      <c r="CP137" s="205"/>
      <c r="CQ137" s="204"/>
    </row>
    <row r="138" spans="1:95" ht="17.25">
      <c r="A138" s="219" t="str">
        <f>IF(AND('PASTE SD download Sheet'!A137=""),"",'PASTE SD download Sheet'!A137)</f>
        <v/>
      </c>
      <c r="B138" s="219" t="str">
        <f>IF(AND('PASTE SD download Sheet'!B137=""),"",'PASTE SD download Sheet'!B137)</f>
        <v/>
      </c>
      <c r="C138" s="219" t="str">
        <f>IF(AND('PASTE SD download Sheet'!C137=""),"",'PASTE SD download Sheet'!C137)</f>
        <v/>
      </c>
      <c r="D138" s="220" t="str">
        <f>IF(AND('PASTE SD download Sheet'!D137=""),"",VALUE('PASTE SD download Sheet'!D137))</f>
        <v/>
      </c>
      <c r="E138" s="219" t="str">
        <f>IF(AND('PASTE SD download Sheet'!E137=""),"",'PASTE SD download Sheet'!E137)</f>
        <v/>
      </c>
      <c r="F138" s="234" t="str">
        <f>IF(AND('PASTE SD download Sheet'!F137=""),"",'PASTE SD download Sheet'!F137)</f>
        <v/>
      </c>
      <c r="G138" s="233" t="str">
        <f>IF(AND('PASTE SD download Sheet'!G137=""),"",UPPER('PASTE SD download Sheet'!G137))</f>
        <v/>
      </c>
      <c r="H138" s="233" t="str">
        <f>IF(AND('PASTE SD download Sheet'!H137=""),"",UPPER('PASTE SD download Sheet'!H137))</f>
        <v/>
      </c>
      <c r="I138" s="233" t="str">
        <f>IF(AND('PASTE SD download Sheet'!I137=""),"",UPPER('PASTE SD download Sheet'!I137))</f>
        <v/>
      </c>
      <c r="J138" s="221" t="str">
        <f>IF(AND('PASTE SD download Sheet'!J137=""),"",'PASTE SD download Sheet'!J137)</f>
        <v/>
      </c>
      <c r="K138" s="221" t="str">
        <f>IF(AND('PASTE SD download Sheet'!K137=""),"",'PASTE SD download Sheet'!K137)</f>
        <v/>
      </c>
      <c r="L138" s="221" t="str">
        <f>IF(AND('PASTE SD download Sheet'!L137=""),"",'PASTE SD download Sheet'!L137)</f>
        <v/>
      </c>
      <c r="M138" s="221">
        <f t="shared" si="89"/>
        <v>0</v>
      </c>
      <c r="N138" s="221" t="str">
        <f>IF(AND('PASTE SD download Sheet'!N137=""),"",'PASTE SD download Sheet'!N137)</f>
        <v/>
      </c>
      <c r="O138" s="221" t="str">
        <f t="shared" si="90"/>
        <v/>
      </c>
      <c r="P138" s="221">
        <f t="shared" si="91"/>
        <v>0</v>
      </c>
      <c r="Q138" s="222"/>
      <c r="R138" s="221" t="str">
        <f t="shared" si="87"/>
        <v/>
      </c>
      <c r="S138" s="221">
        <f t="shared" si="92"/>
        <v>0</v>
      </c>
      <c r="T138" s="223" t="str">
        <f>IF(AND('PASTE SD download Sheet'!T137=""),"",'PASTE SD download Sheet'!T137)</f>
        <v/>
      </c>
      <c r="U138" s="223" t="str">
        <f>IF(AND('PASTE SD download Sheet'!U137=""),"",'PASTE SD download Sheet'!U137)</f>
        <v/>
      </c>
      <c r="V138" s="223" t="str">
        <f>IF(AND('PASTE SD download Sheet'!V137=""),"",'PASTE SD download Sheet'!V137)</f>
        <v/>
      </c>
      <c r="W138" s="223">
        <f t="shared" si="93"/>
        <v>0</v>
      </c>
      <c r="X138" s="223" t="str">
        <f>IF(AND('PASTE SD download Sheet'!X137=""),"",'PASTE SD download Sheet'!X137)</f>
        <v/>
      </c>
      <c r="Y138" s="223" t="str">
        <f t="shared" si="94"/>
        <v/>
      </c>
      <c r="Z138" s="223">
        <f t="shared" si="95"/>
        <v>0</v>
      </c>
      <c r="AA138" s="224"/>
      <c r="AB138" s="223" t="str">
        <f t="shared" si="96"/>
        <v/>
      </c>
      <c r="AC138" s="223">
        <f t="shared" si="97"/>
        <v>0</v>
      </c>
      <c r="AD138" s="237"/>
      <c r="AE138" s="237" t="str">
        <f t="shared" si="98"/>
        <v/>
      </c>
      <c r="AF138" s="225" t="str">
        <f>IF(AND('PASTE SD download Sheet'!AD137=""),"",'PASTE SD download Sheet'!AD137)</f>
        <v/>
      </c>
      <c r="AG138" s="225" t="str">
        <f>IF(AND('PASTE SD download Sheet'!AE137=""),"",'PASTE SD download Sheet'!AE137)</f>
        <v/>
      </c>
      <c r="AH138" s="225" t="str">
        <f>IF(AND('PASTE SD download Sheet'!AF137=""),"",'PASTE SD download Sheet'!AF137)</f>
        <v/>
      </c>
      <c r="AI138" s="225">
        <f t="shared" si="99"/>
        <v>0</v>
      </c>
      <c r="AJ138" s="225" t="str">
        <f>IF(AND('PASTE SD download Sheet'!AH137=""),"",'PASTE SD download Sheet'!AH137)</f>
        <v/>
      </c>
      <c r="AK138" s="225" t="str">
        <f t="shared" si="100"/>
        <v/>
      </c>
      <c r="AL138" s="225">
        <f t="shared" si="101"/>
        <v>0</v>
      </c>
      <c r="AM138" s="224"/>
      <c r="AN138" s="225" t="str">
        <f t="shared" si="102"/>
        <v/>
      </c>
      <c r="AO138" s="225">
        <f t="shared" si="103"/>
        <v>0</v>
      </c>
      <c r="AP138" s="226" t="str">
        <f>IF(AND('PASTE SD download Sheet'!AN137=""),"",'PASTE SD download Sheet'!AN137)</f>
        <v/>
      </c>
      <c r="AQ138" s="226" t="str">
        <f>IF(AND('PASTE SD download Sheet'!AO137=""),"",'PASTE SD download Sheet'!AO137)</f>
        <v/>
      </c>
      <c r="AR138" s="226" t="str">
        <f>IF(AND('PASTE SD download Sheet'!AP137=""),"",'PASTE SD download Sheet'!AP137)</f>
        <v/>
      </c>
      <c r="AS138" s="226">
        <f t="shared" si="104"/>
        <v>0</v>
      </c>
      <c r="AT138" s="226" t="str">
        <f>IF(AND('PASTE SD download Sheet'!AR137=""),"",'PASTE SD download Sheet'!AR137)</f>
        <v/>
      </c>
      <c r="AU138" s="226" t="str">
        <f t="shared" si="105"/>
        <v/>
      </c>
      <c r="AV138" s="226">
        <f t="shared" si="106"/>
        <v>0</v>
      </c>
      <c r="AW138" s="224"/>
      <c r="AX138" s="226" t="str">
        <f t="shared" si="107"/>
        <v/>
      </c>
      <c r="AY138" s="226">
        <f t="shared" si="108"/>
        <v>0</v>
      </c>
      <c r="AZ138" s="227" t="str">
        <f>IF(AND('PASTE SD download Sheet'!AX137=""),"",'PASTE SD download Sheet'!AX137)</f>
        <v/>
      </c>
      <c r="BA138" s="227" t="str">
        <f>IF(AND('PASTE SD download Sheet'!AY137=""),"",'PASTE SD download Sheet'!AY137)</f>
        <v/>
      </c>
      <c r="BB138" s="227" t="str">
        <f>IF(AND('PASTE SD download Sheet'!AZ137=""),"",'PASTE SD download Sheet'!AZ137)</f>
        <v/>
      </c>
      <c r="BC138" s="227">
        <f t="shared" si="109"/>
        <v>0</v>
      </c>
      <c r="BD138" s="227" t="str">
        <f>IF(AND('PASTE SD download Sheet'!BB137=""),"",'PASTE SD download Sheet'!BB137)</f>
        <v/>
      </c>
      <c r="BE138" s="227" t="str">
        <f t="shared" si="110"/>
        <v/>
      </c>
      <c r="BF138" s="227">
        <f t="shared" si="111"/>
        <v>0</v>
      </c>
      <c r="BG138" s="224"/>
      <c r="BH138" s="227" t="str">
        <f t="shared" si="112"/>
        <v/>
      </c>
      <c r="BI138" s="227">
        <f t="shared" si="113"/>
        <v>0</v>
      </c>
      <c r="BJ138" s="257"/>
      <c r="BK138" s="257"/>
      <c r="BL138" s="257"/>
      <c r="BM138" s="257"/>
      <c r="BN138" s="228" t="str">
        <f>IF(AND('PASTE SD download Sheet'!BH137=""),"",'PASTE SD download Sheet'!BH137)</f>
        <v/>
      </c>
      <c r="BO138" s="228" t="str">
        <f>IF(AND('PASTE SD download Sheet'!BI137=""),"",'PASTE SD download Sheet'!BI137)</f>
        <v/>
      </c>
      <c r="BP138" s="228" t="str">
        <f>IF(AND('PASTE SD download Sheet'!BJ137=""),"",'PASTE SD download Sheet'!BJ137)</f>
        <v/>
      </c>
      <c r="BQ138" s="228">
        <f t="shared" si="114"/>
        <v>0</v>
      </c>
      <c r="BR138" s="228" t="str">
        <f>IF(AND('PASTE SD download Sheet'!BL137=""),"",'PASTE SD download Sheet'!BL137)</f>
        <v/>
      </c>
      <c r="BS138" s="228" t="str">
        <f t="shared" si="115"/>
        <v/>
      </c>
      <c r="BT138" s="228">
        <f t="shared" si="116"/>
        <v>0</v>
      </c>
      <c r="BU138" s="224"/>
      <c r="BV138" s="228" t="str">
        <f t="shared" si="117"/>
        <v/>
      </c>
      <c r="BW138" s="228">
        <f t="shared" si="118"/>
        <v>0</v>
      </c>
      <c r="BX138" s="5">
        <f t="shared" si="88"/>
        <v>0</v>
      </c>
      <c r="BY138" s="206"/>
      <c r="BZ138" s="206"/>
      <c r="CA138" s="206"/>
      <c r="CB138" s="206"/>
      <c r="CC138" s="206"/>
      <c r="CD138" s="206"/>
      <c r="CE138" s="206"/>
      <c r="CF138" s="206"/>
      <c r="CG138" s="206"/>
      <c r="CH138" s="206"/>
      <c r="CI138" s="206"/>
      <c r="CJ138" s="206"/>
      <c r="CK138" s="206"/>
      <c r="CL138" s="206"/>
      <c r="CM138" s="206"/>
      <c r="CN138" s="206"/>
      <c r="CO138" s="206"/>
      <c r="CP138" s="205"/>
      <c r="CQ138" s="204"/>
    </row>
    <row r="139" spans="1:95" ht="17.25">
      <c r="A139" s="219" t="str">
        <f>IF(AND('PASTE SD download Sheet'!A138=""),"",'PASTE SD download Sheet'!A138)</f>
        <v/>
      </c>
      <c r="B139" s="219" t="str">
        <f>IF(AND('PASTE SD download Sheet'!B138=""),"",'PASTE SD download Sheet'!B138)</f>
        <v/>
      </c>
      <c r="C139" s="219" t="str">
        <f>IF(AND('PASTE SD download Sheet'!C138=""),"",'PASTE SD download Sheet'!C138)</f>
        <v/>
      </c>
      <c r="D139" s="220" t="str">
        <f>IF(AND('PASTE SD download Sheet'!D138=""),"",VALUE('PASTE SD download Sheet'!D138))</f>
        <v/>
      </c>
      <c r="E139" s="219" t="str">
        <f>IF(AND('PASTE SD download Sheet'!E138=""),"",'PASTE SD download Sheet'!E138)</f>
        <v/>
      </c>
      <c r="F139" s="234" t="str">
        <f>IF(AND('PASTE SD download Sheet'!F138=""),"",'PASTE SD download Sheet'!F138)</f>
        <v/>
      </c>
      <c r="G139" s="233" t="str">
        <f>IF(AND('PASTE SD download Sheet'!G138=""),"",UPPER('PASTE SD download Sheet'!G138))</f>
        <v/>
      </c>
      <c r="H139" s="233" t="str">
        <f>IF(AND('PASTE SD download Sheet'!H138=""),"",UPPER('PASTE SD download Sheet'!H138))</f>
        <v/>
      </c>
      <c r="I139" s="233" t="str">
        <f>IF(AND('PASTE SD download Sheet'!I138=""),"",UPPER('PASTE SD download Sheet'!I138))</f>
        <v/>
      </c>
      <c r="J139" s="221" t="str">
        <f>IF(AND('PASTE SD download Sheet'!J138=""),"",'PASTE SD download Sheet'!J138)</f>
        <v/>
      </c>
      <c r="K139" s="221" t="str">
        <f>IF(AND('PASTE SD download Sheet'!K138=""),"",'PASTE SD download Sheet'!K138)</f>
        <v/>
      </c>
      <c r="L139" s="221" t="str">
        <f>IF(AND('PASTE SD download Sheet'!L138=""),"",'PASTE SD download Sheet'!L138)</f>
        <v/>
      </c>
      <c r="M139" s="221">
        <f t="shared" si="89"/>
        <v>0</v>
      </c>
      <c r="N139" s="221" t="str">
        <f>IF(AND('PASTE SD download Sheet'!N138=""),"",'PASTE SD download Sheet'!N138)</f>
        <v/>
      </c>
      <c r="O139" s="221" t="str">
        <f t="shared" si="90"/>
        <v/>
      </c>
      <c r="P139" s="221">
        <f t="shared" si="91"/>
        <v>0</v>
      </c>
      <c r="Q139" s="222"/>
      <c r="R139" s="221" t="str">
        <f t="shared" si="87"/>
        <v/>
      </c>
      <c r="S139" s="221">
        <f t="shared" si="92"/>
        <v>0</v>
      </c>
      <c r="T139" s="223" t="str">
        <f>IF(AND('PASTE SD download Sheet'!T138=""),"",'PASTE SD download Sheet'!T138)</f>
        <v/>
      </c>
      <c r="U139" s="223" t="str">
        <f>IF(AND('PASTE SD download Sheet'!U138=""),"",'PASTE SD download Sheet'!U138)</f>
        <v/>
      </c>
      <c r="V139" s="223" t="str">
        <f>IF(AND('PASTE SD download Sheet'!V138=""),"",'PASTE SD download Sheet'!V138)</f>
        <v/>
      </c>
      <c r="W139" s="223">
        <f t="shared" si="93"/>
        <v>0</v>
      </c>
      <c r="X139" s="223" t="str">
        <f>IF(AND('PASTE SD download Sheet'!X138=""),"",'PASTE SD download Sheet'!X138)</f>
        <v/>
      </c>
      <c r="Y139" s="223" t="str">
        <f t="shared" si="94"/>
        <v/>
      </c>
      <c r="Z139" s="223">
        <f t="shared" si="95"/>
        <v>0</v>
      </c>
      <c r="AA139" s="224"/>
      <c r="AB139" s="223" t="str">
        <f t="shared" si="96"/>
        <v/>
      </c>
      <c r="AC139" s="223">
        <f t="shared" si="97"/>
        <v>0</v>
      </c>
      <c r="AD139" s="237"/>
      <c r="AE139" s="237" t="str">
        <f t="shared" si="98"/>
        <v/>
      </c>
      <c r="AF139" s="225" t="str">
        <f>IF(AND('PASTE SD download Sheet'!AD138=""),"",'PASTE SD download Sheet'!AD138)</f>
        <v/>
      </c>
      <c r="AG139" s="225" t="str">
        <f>IF(AND('PASTE SD download Sheet'!AE138=""),"",'PASTE SD download Sheet'!AE138)</f>
        <v/>
      </c>
      <c r="AH139" s="225" t="str">
        <f>IF(AND('PASTE SD download Sheet'!AF138=""),"",'PASTE SD download Sheet'!AF138)</f>
        <v/>
      </c>
      <c r="AI139" s="225">
        <f t="shared" si="99"/>
        <v>0</v>
      </c>
      <c r="AJ139" s="225" t="str">
        <f>IF(AND('PASTE SD download Sheet'!AH138=""),"",'PASTE SD download Sheet'!AH138)</f>
        <v/>
      </c>
      <c r="AK139" s="225" t="str">
        <f t="shared" si="100"/>
        <v/>
      </c>
      <c r="AL139" s="225">
        <f t="shared" si="101"/>
        <v>0</v>
      </c>
      <c r="AM139" s="224"/>
      <c r="AN139" s="225" t="str">
        <f t="shared" si="102"/>
        <v/>
      </c>
      <c r="AO139" s="225">
        <f t="shared" si="103"/>
        <v>0</v>
      </c>
      <c r="AP139" s="226" t="str">
        <f>IF(AND('PASTE SD download Sheet'!AN138=""),"",'PASTE SD download Sheet'!AN138)</f>
        <v/>
      </c>
      <c r="AQ139" s="226" t="str">
        <f>IF(AND('PASTE SD download Sheet'!AO138=""),"",'PASTE SD download Sheet'!AO138)</f>
        <v/>
      </c>
      <c r="AR139" s="226" t="str">
        <f>IF(AND('PASTE SD download Sheet'!AP138=""),"",'PASTE SD download Sheet'!AP138)</f>
        <v/>
      </c>
      <c r="AS139" s="226">
        <f t="shared" si="104"/>
        <v>0</v>
      </c>
      <c r="AT139" s="226" t="str">
        <f>IF(AND('PASTE SD download Sheet'!AR138=""),"",'PASTE SD download Sheet'!AR138)</f>
        <v/>
      </c>
      <c r="AU139" s="226" t="str">
        <f t="shared" si="105"/>
        <v/>
      </c>
      <c r="AV139" s="226">
        <f t="shared" si="106"/>
        <v>0</v>
      </c>
      <c r="AW139" s="224"/>
      <c r="AX139" s="226" t="str">
        <f t="shared" si="107"/>
        <v/>
      </c>
      <c r="AY139" s="226">
        <f t="shared" si="108"/>
        <v>0</v>
      </c>
      <c r="AZ139" s="227" t="str">
        <f>IF(AND('PASTE SD download Sheet'!AX138=""),"",'PASTE SD download Sheet'!AX138)</f>
        <v/>
      </c>
      <c r="BA139" s="227" t="str">
        <f>IF(AND('PASTE SD download Sheet'!AY138=""),"",'PASTE SD download Sheet'!AY138)</f>
        <v/>
      </c>
      <c r="BB139" s="227" t="str">
        <f>IF(AND('PASTE SD download Sheet'!AZ138=""),"",'PASTE SD download Sheet'!AZ138)</f>
        <v/>
      </c>
      <c r="BC139" s="227">
        <f t="shared" si="109"/>
        <v>0</v>
      </c>
      <c r="BD139" s="227" t="str">
        <f>IF(AND('PASTE SD download Sheet'!BB138=""),"",'PASTE SD download Sheet'!BB138)</f>
        <v/>
      </c>
      <c r="BE139" s="227" t="str">
        <f t="shared" si="110"/>
        <v/>
      </c>
      <c r="BF139" s="227">
        <f t="shared" si="111"/>
        <v>0</v>
      </c>
      <c r="BG139" s="224"/>
      <c r="BH139" s="227" t="str">
        <f t="shared" si="112"/>
        <v/>
      </c>
      <c r="BI139" s="227">
        <f t="shared" si="113"/>
        <v>0</v>
      </c>
      <c r="BJ139" s="257"/>
      <c r="BK139" s="257"/>
      <c r="BL139" s="257"/>
      <c r="BM139" s="257"/>
      <c r="BN139" s="228" t="str">
        <f>IF(AND('PASTE SD download Sheet'!BH138=""),"",'PASTE SD download Sheet'!BH138)</f>
        <v/>
      </c>
      <c r="BO139" s="228" t="str">
        <f>IF(AND('PASTE SD download Sheet'!BI138=""),"",'PASTE SD download Sheet'!BI138)</f>
        <v/>
      </c>
      <c r="BP139" s="228" t="str">
        <f>IF(AND('PASTE SD download Sheet'!BJ138=""),"",'PASTE SD download Sheet'!BJ138)</f>
        <v/>
      </c>
      <c r="BQ139" s="228">
        <f t="shared" si="114"/>
        <v>0</v>
      </c>
      <c r="BR139" s="228" t="str">
        <f>IF(AND('PASTE SD download Sheet'!BL138=""),"",'PASTE SD download Sheet'!BL138)</f>
        <v/>
      </c>
      <c r="BS139" s="228" t="str">
        <f t="shared" si="115"/>
        <v/>
      </c>
      <c r="BT139" s="228">
        <f t="shared" si="116"/>
        <v>0</v>
      </c>
      <c r="BU139" s="224"/>
      <c r="BV139" s="228" t="str">
        <f t="shared" si="117"/>
        <v/>
      </c>
      <c r="BW139" s="228">
        <f t="shared" si="118"/>
        <v>0</v>
      </c>
      <c r="BX139" s="5">
        <f t="shared" si="88"/>
        <v>0</v>
      </c>
      <c r="BY139" s="206"/>
      <c r="BZ139" s="206"/>
      <c r="CA139" s="206"/>
      <c r="CB139" s="206"/>
      <c r="CC139" s="206"/>
      <c r="CD139" s="206"/>
      <c r="CE139" s="206"/>
      <c r="CF139" s="206"/>
      <c r="CG139" s="206"/>
      <c r="CH139" s="206"/>
      <c r="CI139" s="206"/>
      <c r="CJ139" s="206"/>
      <c r="CK139" s="206"/>
      <c r="CL139" s="206"/>
      <c r="CM139" s="206"/>
      <c r="CN139" s="206"/>
      <c r="CO139" s="206"/>
      <c r="CP139" s="205"/>
      <c r="CQ139" s="204"/>
    </row>
    <row r="140" spans="1:95" ht="17.25">
      <c r="A140" s="219" t="str">
        <f>IF(AND('PASTE SD download Sheet'!A139=""),"",'PASTE SD download Sheet'!A139)</f>
        <v/>
      </c>
      <c r="B140" s="219" t="str">
        <f>IF(AND('PASTE SD download Sheet'!B139=""),"",'PASTE SD download Sheet'!B139)</f>
        <v/>
      </c>
      <c r="C140" s="219" t="str">
        <f>IF(AND('PASTE SD download Sheet'!C139=""),"",'PASTE SD download Sheet'!C139)</f>
        <v/>
      </c>
      <c r="D140" s="220" t="str">
        <f>IF(AND('PASTE SD download Sheet'!D139=""),"",VALUE('PASTE SD download Sheet'!D139))</f>
        <v/>
      </c>
      <c r="E140" s="219" t="str">
        <f>IF(AND('PASTE SD download Sheet'!E139=""),"",'PASTE SD download Sheet'!E139)</f>
        <v/>
      </c>
      <c r="F140" s="234" t="str">
        <f>IF(AND('PASTE SD download Sheet'!F139=""),"",'PASTE SD download Sheet'!F139)</f>
        <v/>
      </c>
      <c r="G140" s="233" t="str">
        <f>IF(AND('PASTE SD download Sheet'!G139=""),"",UPPER('PASTE SD download Sheet'!G139))</f>
        <v/>
      </c>
      <c r="H140" s="233" t="str">
        <f>IF(AND('PASTE SD download Sheet'!H139=""),"",UPPER('PASTE SD download Sheet'!H139))</f>
        <v/>
      </c>
      <c r="I140" s="233" t="str">
        <f>IF(AND('PASTE SD download Sheet'!I139=""),"",UPPER('PASTE SD download Sheet'!I139))</f>
        <v/>
      </c>
      <c r="J140" s="221" t="str">
        <f>IF(AND('PASTE SD download Sheet'!J139=""),"",'PASTE SD download Sheet'!J139)</f>
        <v/>
      </c>
      <c r="K140" s="221" t="str">
        <f>IF(AND('PASTE SD download Sheet'!K139=""),"",'PASTE SD download Sheet'!K139)</f>
        <v/>
      </c>
      <c r="L140" s="221" t="str">
        <f>IF(AND('PASTE SD download Sheet'!L139=""),"",'PASTE SD download Sheet'!L139)</f>
        <v/>
      </c>
      <c r="M140" s="221">
        <f t="shared" si="89"/>
        <v>0</v>
      </c>
      <c r="N140" s="221" t="str">
        <f>IF(AND('PASTE SD download Sheet'!N139=""),"",'PASTE SD download Sheet'!N139)</f>
        <v/>
      </c>
      <c r="O140" s="221" t="str">
        <f t="shared" si="90"/>
        <v/>
      </c>
      <c r="P140" s="221">
        <f t="shared" si="91"/>
        <v>0</v>
      </c>
      <c r="Q140" s="222"/>
      <c r="R140" s="221" t="str">
        <f t="shared" si="87"/>
        <v/>
      </c>
      <c r="S140" s="221">
        <f t="shared" si="92"/>
        <v>0</v>
      </c>
      <c r="T140" s="223" t="str">
        <f>IF(AND('PASTE SD download Sheet'!T139=""),"",'PASTE SD download Sheet'!T139)</f>
        <v/>
      </c>
      <c r="U140" s="223" t="str">
        <f>IF(AND('PASTE SD download Sheet'!U139=""),"",'PASTE SD download Sheet'!U139)</f>
        <v/>
      </c>
      <c r="V140" s="223" t="str">
        <f>IF(AND('PASTE SD download Sheet'!V139=""),"",'PASTE SD download Sheet'!V139)</f>
        <v/>
      </c>
      <c r="W140" s="223">
        <f t="shared" si="93"/>
        <v>0</v>
      </c>
      <c r="X140" s="223" t="str">
        <f>IF(AND('PASTE SD download Sheet'!X139=""),"",'PASTE SD download Sheet'!X139)</f>
        <v/>
      </c>
      <c r="Y140" s="223" t="str">
        <f t="shared" si="94"/>
        <v/>
      </c>
      <c r="Z140" s="223">
        <f t="shared" si="95"/>
        <v>0</v>
      </c>
      <c r="AA140" s="224"/>
      <c r="AB140" s="223" t="str">
        <f t="shared" si="96"/>
        <v/>
      </c>
      <c r="AC140" s="223">
        <f t="shared" si="97"/>
        <v>0</v>
      </c>
      <c r="AD140" s="237"/>
      <c r="AE140" s="237" t="str">
        <f t="shared" si="98"/>
        <v/>
      </c>
      <c r="AF140" s="225" t="str">
        <f>IF(AND('PASTE SD download Sheet'!AD139=""),"",'PASTE SD download Sheet'!AD139)</f>
        <v/>
      </c>
      <c r="AG140" s="225" t="str">
        <f>IF(AND('PASTE SD download Sheet'!AE139=""),"",'PASTE SD download Sheet'!AE139)</f>
        <v/>
      </c>
      <c r="AH140" s="225" t="str">
        <f>IF(AND('PASTE SD download Sheet'!AF139=""),"",'PASTE SD download Sheet'!AF139)</f>
        <v/>
      </c>
      <c r="AI140" s="225">
        <f t="shared" si="99"/>
        <v>0</v>
      </c>
      <c r="AJ140" s="225" t="str">
        <f>IF(AND('PASTE SD download Sheet'!AH139=""),"",'PASTE SD download Sheet'!AH139)</f>
        <v/>
      </c>
      <c r="AK140" s="225" t="str">
        <f t="shared" si="100"/>
        <v/>
      </c>
      <c r="AL140" s="225">
        <f t="shared" si="101"/>
        <v>0</v>
      </c>
      <c r="AM140" s="224"/>
      <c r="AN140" s="225" t="str">
        <f t="shared" si="102"/>
        <v/>
      </c>
      <c r="AO140" s="225">
        <f t="shared" si="103"/>
        <v>0</v>
      </c>
      <c r="AP140" s="226" t="str">
        <f>IF(AND('PASTE SD download Sheet'!AN139=""),"",'PASTE SD download Sheet'!AN139)</f>
        <v/>
      </c>
      <c r="AQ140" s="226" t="str">
        <f>IF(AND('PASTE SD download Sheet'!AO139=""),"",'PASTE SD download Sheet'!AO139)</f>
        <v/>
      </c>
      <c r="AR140" s="226" t="str">
        <f>IF(AND('PASTE SD download Sheet'!AP139=""),"",'PASTE SD download Sheet'!AP139)</f>
        <v/>
      </c>
      <c r="AS140" s="226">
        <f t="shared" si="104"/>
        <v>0</v>
      </c>
      <c r="AT140" s="226" t="str">
        <f>IF(AND('PASTE SD download Sheet'!AR139=""),"",'PASTE SD download Sheet'!AR139)</f>
        <v/>
      </c>
      <c r="AU140" s="226" t="str">
        <f t="shared" si="105"/>
        <v/>
      </c>
      <c r="AV140" s="226">
        <f t="shared" si="106"/>
        <v>0</v>
      </c>
      <c r="AW140" s="224"/>
      <c r="AX140" s="226" t="str">
        <f t="shared" si="107"/>
        <v/>
      </c>
      <c r="AY140" s="226">
        <f t="shared" si="108"/>
        <v>0</v>
      </c>
      <c r="AZ140" s="227" t="str">
        <f>IF(AND('PASTE SD download Sheet'!AX139=""),"",'PASTE SD download Sheet'!AX139)</f>
        <v/>
      </c>
      <c r="BA140" s="227" t="str">
        <f>IF(AND('PASTE SD download Sheet'!AY139=""),"",'PASTE SD download Sheet'!AY139)</f>
        <v/>
      </c>
      <c r="BB140" s="227" t="str">
        <f>IF(AND('PASTE SD download Sheet'!AZ139=""),"",'PASTE SD download Sheet'!AZ139)</f>
        <v/>
      </c>
      <c r="BC140" s="227">
        <f t="shared" si="109"/>
        <v>0</v>
      </c>
      <c r="BD140" s="227" t="str">
        <f>IF(AND('PASTE SD download Sheet'!BB139=""),"",'PASTE SD download Sheet'!BB139)</f>
        <v/>
      </c>
      <c r="BE140" s="227" t="str">
        <f t="shared" si="110"/>
        <v/>
      </c>
      <c r="BF140" s="227">
        <f t="shared" si="111"/>
        <v>0</v>
      </c>
      <c r="BG140" s="224"/>
      <c r="BH140" s="227" t="str">
        <f t="shared" si="112"/>
        <v/>
      </c>
      <c r="BI140" s="227">
        <f t="shared" si="113"/>
        <v>0</v>
      </c>
      <c r="BJ140" s="257"/>
      <c r="BK140" s="257"/>
      <c r="BL140" s="257"/>
      <c r="BM140" s="257"/>
      <c r="BN140" s="228" t="str">
        <f>IF(AND('PASTE SD download Sheet'!BH139=""),"",'PASTE SD download Sheet'!BH139)</f>
        <v/>
      </c>
      <c r="BO140" s="228" t="str">
        <f>IF(AND('PASTE SD download Sheet'!BI139=""),"",'PASTE SD download Sheet'!BI139)</f>
        <v/>
      </c>
      <c r="BP140" s="228" t="str">
        <f>IF(AND('PASTE SD download Sheet'!BJ139=""),"",'PASTE SD download Sheet'!BJ139)</f>
        <v/>
      </c>
      <c r="BQ140" s="228">
        <f t="shared" si="114"/>
        <v>0</v>
      </c>
      <c r="BR140" s="228" t="str">
        <f>IF(AND('PASTE SD download Sheet'!BL139=""),"",'PASTE SD download Sheet'!BL139)</f>
        <v/>
      </c>
      <c r="BS140" s="228" t="str">
        <f t="shared" si="115"/>
        <v/>
      </c>
      <c r="BT140" s="228">
        <f t="shared" si="116"/>
        <v>0</v>
      </c>
      <c r="BU140" s="224"/>
      <c r="BV140" s="228" t="str">
        <f t="shared" si="117"/>
        <v/>
      </c>
      <c r="BW140" s="228">
        <f t="shared" si="118"/>
        <v>0</v>
      </c>
      <c r="BX140" s="5">
        <f t="shared" si="88"/>
        <v>0</v>
      </c>
      <c r="BY140" s="206"/>
      <c r="BZ140" s="206"/>
      <c r="CA140" s="206"/>
      <c r="CB140" s="206"/>
      <c r="CC140" s="206"/>
      <c r="CD140" s="206"/>
      <c r="CE140" s="206"/>
      <c r="CF140" s="206"/>
      <c r="CG140" s="206"/>
      <c r="CH140" s="206"/>
      <c r="CI140" s="206"/>
      <c r="CJ140" s="206"/>
      <c r="CK140" s="206"/>
      <c r="CL140" s="206"/>
      <c r="CM140" s="206"/>
      <c r="CN140" s="206"/>
      <c r="CO140" s="206"/>
      <c r="CP140" s="205"/>
      <c r="CQ140" s="204"/>
    </row>
    <row r="141" spans="1:95" ht="17.25">
      <c r="A141" s="219" t="str">
        <f>IF(AND('PASTE SD download Sheet'!A140=""),"",'PASTE SD download Sheet'!A140)</f>
        <v/>
      </c>
      <c r="B141" s="219" t="str">
        <f>IF(AND('PASTE SD download Sheet'!B140=""),"",'PASTE SD download Sheet'!B140)</f>
        <v/>
      </c>
      <c r="C141" s="219" t="str">
        <f>IF(AND('PASTE SD download Sheet'!C140=""),"",'PASTE SD download Sheet'!C140)</f>
        <v/>
      </c>
      <c r="D141" s="220" t="str">
        <f>IF(AND('PASTE SD download Sheet'!D140=""),"",VALUE('PASTE SD download Sheet'!D140))</f>
        <v/>
      </c>
      <c r="E141" s="219" t="str">
        <f>IF(AND('PASTE SD download Sheet'!E140=""),"",'PASTE SD download Sheet'!E140)</f>
        <v/>
      </c>
      <c r="F141" s="234" t="str">
        <f>IF(AND('PASTE SD download Sheet'!F140=""),"",'PASTE SD download Sheet'!F140)</f>
        <v/>
      </c>
      <c r="G141" s="233" t="str">
        <f>IF(AND('PASTE SD download Sheet'!G140=""),"",UPPER('PASTE SD download Sheet'!G140))</f>
        <v/>
      </c>
      <c r="H141" s="233" t="str">
        <f>IF(AND('PASTE SD download Sheet'!H140=""),"",UPPER('PASTE SD download Sheet'!H140))</f>
        <v/>
      </c>
      <c r="I141" s="233" t="str">
        <f>IF(AND('PASTE SD download Sheet'!I140=""),"",UPPER('PASTE SD download Sheet'!I140))</f>
        <v/>
      </c>
      <c r="J141" s="221" t="str">
        <f>IF(AND('PASTE SD download Sheet'!J140=""),"",'PASTE SD download Sheet'!J140)</f>
        <v/>
      </c>
      <c r="K141" s="221" t="str">
        <f>IF(AND('PASTE SD download Sheet'!K140=""),"",'PASTE SD download Sheet'!K140)</f>
        <v/>
      </c>
      <c r="L141" s="221" t="str">
        <f>IF(AND('PASTE SD download Sheet'!L140=""),"",'PASTE SD download Sheet'!L140)</f>
        <v/>
      </c>
      <c r="M141" s="221">
        <f t="shared" si="89"/>
        <v>0</v>
      </c>
      <c r="N141" s="221" t="str">
        <f>IF(AND('PASTE SD download Sheet'!N140=""),"",'PASTE SD download Sheet'!N140)</f>
        <v/>
      </c>
      <c r="O141" s="221" t="str">
        <f t="shared" si="90"/>
        <v/>
      </c>
      <c r="P141" s="221">
        <f t="shared" si="91"/>
        <v>0</v>
      </c>
      <c r="Q141" s="222"/>
      <c r="R141" s="221" t="str">
        <f t="shared" si="87"/>
        <v/>
      </c>
      <c r="S141" s="221">
        <f t="shared" si="92"/>
        <v>0</v>
      </c>
      <c r="T141" s="223" t="str">
        <f>IF(AND('PASTE SD download Sheet'!T140=""),"",'PASTE SD download Sheet'!T140)</f>
        <v/>
      </c>
      <c r="U141" s="223" t="str">
        <f>IF(AND('PASTE SD download Sheet'!U140=""),"",'PASTE SD download Sheet'!U140)</f>
        <v/>
      </c>
      <c r="V141" s="223" t="str">
        <f>IF(AND('PASTE SD download Sheet'!V140=""),"",'PASTE SD download Sheet'!V140)</f>
        <v/>
      </c>
      <c r="W141" s="223">
        <f t="shared" si="93"/>
        <v>0</v>
      </c>
      <c r="X141" s="223" t="str">
        <f>IF(AND('PASTE SD download Sheet'!X140=""),"",'PASTE SD download Sheet'!X140)</f>
        <v/>
      </c>
      <c r="Y141" s="223" t="str">
        <f t="shared" si="94"/>
        <v/>
      </c>
      <c r="Z141" s="223">
        <f t="shared" si="95"/>
        <v>0</v>
      </c>
      <c r="AA141" s="224"/>
      <c r="AB141" s="223" t="str">
        <f t="shared" si="96"/>
        <v/>
      </c>
      <c r="AC141" s="223">
        <f t="shared" si="97"/>
        <v>0</v>
      </c>
      <c r="AD141" s="237"/>
      <c r="AE141" s="237" t="str">
        <f t="shared" si="98"/>
        <v/>
      </c>
      <c r="AF141" s="225" t="str">
        <f>IF(AND('PASTE SD download Sheet'!AD140=""),"",'PASTE SD download Sheet'!AD140)</f>
        <v/>
      </c>
      <c r="AG141" s="225" t="str">
        <f>IF(AND('PASTE SD download Sheet'!AE140=""),"",'PASTE SD download Sheet'!AE140)</f>
        <v/>
      </c>
      <c r="AH141" s="225" t="str">
        <f>IF(AND('PASTE SD download Sheet'!AF140=""),"",'PASTE SD download Sheet'!AF140)</f>
        <v/>
      </c>
      <c r="AI141" s="225">
        <f t="shared" si="99"/>
        <v>0</v>
      </c>
      <c r="AJ141" s="225" t="str">
        <f>IF(AND('PASTE SD download Sheet'!AH140=""),"",'PASTE SD download Sheet'!AH140)</f>
        <v/>
      </c>
      <c r="AK141" s="225" t="str">
        <f t="shared" si="100"/>
        <v/>
      </c>
      <c r="AL141" s="225">
        <f t="shared" si="101"/>
        <v>0</v>
      </c>
      <c r="AM141" s="224"/>
      <c r="AN141" s="225" t="str">
        <f t="shared" si="102"/>
        <v/>
      </c>
      <c r="AO141" s="225">
        <f t="shared" si="103"/>
        <v>0</v>
      </c>
      <c r="AP141" s="226" t="str">
        <f>IF(AND('PASTE SD download Sheet'!AN140=""),"",'PASTE SD download Sheet'!AN140)</f>
        <v/>
      </c>
      <c r="AQ141" s="226" t="str">
        <f>IF(AND('PASTE SD download Sheet'!AO140=""),"",'PASTE SD download Sheet'!AO140)</f>
        <v/>
      </c>
      <c r="AR141" s="226" t="str">
        <f>IF(AND('PASTE SD download Sheet'!AP140=""),"",'PASTE SD download Sheet'!AP140)</f>
        <v/>
      </c>
      <c r="AS141" s="226">
        <f t="shared" si="104"/>
        <v>0</v>
      </c>
      <c r="AT141" s="226" t="str">
        <f>IF(AND('PASTE SD download Sheet'!AR140=""),"",'PASTE SD download Sheet'!AR140)</f>
        <v/>
      </c>
      <c r="AU141" s="226" t="str">
        <f t="shared" si="105"/>
        <v/>
      </c>
      <c r="AV141" s="226">
        <f t="shared" si="106"/>
        <v>0</v>
      </c>
      <c r="AW141" s="224"/>
      <c r="AX141" s="226" t="str">
        <f t="shared" si="107"/>
        <v/>
      </c>
      <c r="AY141" s="226">
        <f t="shared" si="108"/>
        <v>0</v>
      </c>
      <c r="AZ141" s="227" t="str">
        <f>IF(AND('PASTE SD download Sheet'!AX140=""),"",'PASTE SD download Sheet'!AX140)</f>
        <v/>
      </c>
      <c r="BA141" s="227" t="str">
        <f>IF(AND('PASTE SD download Sheet'!AY140=""),"",'PASTE SD download Sheet'!AY140)</f>
        <v/>
      </c>
      <c r="BB141" s="227" t="str">
        <f>IF(AND('PASTE SD download Sheet'!AZ140=""),"",'PASTE SD download Sheet'!AZ140)</f>
        <v/>
      </c>
      <c r="BC141" s="227">
        <f t="shared" si="109"/>
        <v>0</v>
      </c>
      <c r="BD141" s="227" t="str">
        <f>IF(AND('PASTE SD download Sheet'!BB140=""),"",'PASTE SD download Sheet'!BB140)</f>
        <v/>
      </c>
      <c r="BE141" s="227" t="str">
        <f t="shared" si="110"/>
        <v/>
      </c>
      <c r="BF141" s="227">
        <f t="shared" si="111"/>
        <v>0</v>
      </c>
      <c r="BG141" s="224"/>
      <c r="BH141" s="227" t="str">
        <f t="shared" si="112"/>
        <v/>
      </c>
      <c r="BI141" s="227">
        <f t="shared" si="113"/>
        <v>0</v>
      </c>
      <c r="BJ141" s="257"/>
      <c r="BK141" s="257"/>
      <c r="BL141" s="257"/>
      <c r="BM141" s="257"/>
      <c r="BN141" s="228" t="str">
        <f>IF(AND('PASTE SD download Sheet'!BH140=""),"",'PASTE SD download Sheet'!BH140)</f>
        <v/>
      </c>
      <c r="BO141" s="228" t="str">
        <f>IF(AND('PASTE SD download Sheet'!BI140=""),"",'PASTE SD download Sheet'!BI140)</f>
        <v/>
      </c>
      <c r="BP141" s="228" t="str">
        <f>IF(AND('PASTE SD download Sheet'!BJ140=""),"",'PASTE SD download Sheet'!BJ140)</f>
        <v/>
      </c>
      <c r="BQ141" s="228">
        <f t="shared" si="114"/>
        <v>0</v>
      </c>
      <c r="BR141" s="228" t="str">
        <f>IF(AND('PASTE SD download Sheet'!BL140=""),"",'PASTE SD download Sheet'!BL140)</f>
        <v/>
      </c>
      <c r="BS141" s="228" t="str">
        <f t="shared" si="115"/>
        <v/>
      </c>
      <c r="BT141" s="228">
        <f t="shared" si="116"/>
        <v>0</v>
      </c>
      <c r="BU141" s="224"/>
      <c r="BV141" s="228" t="str">
        <f t="shared" si="117"/>
        <v/>
      </c>
      <c r="BW141" s="228">
        <f t="shared" si="118"/>
        <v>0</v>
      </c>
      <c r="BX141" s="5">
        <f t="shared" si="88"/>
        <v>0</v>
      </c>
      <c r="BY141" s="206"/>
      <c r="BZ141" s="206"/>
      <c r="CA141" s="206"/>
      <c r="CB141" s="206"/>
      <c r="CC141" s="206"/>
      <c r="CD141" s="206"/>
      <c r="CE141" s="206"/>
      <c r="CF141" s="206"/>
      <c r="CG141" s="206"/>
      <c r="CH141" s="206"/>
      <c r="CI141" s="206"/>
      <c r="CJ141" s="206"/>
      <c r="CK141" s="206"/>
      <c r="CL141" s="206"/>
      <c r="CM141" s="206"/>
      <c r="CN141" s="206"/>
      <c r="CO141" s="206"/>
      <c r="CP141" s="205"/>
      <c r="CQ141" s="204"/>
    </row>
    <row r="142" spans="1:95" ht="17.25">
      <c r="A142" s="219" t="str">
        <f>IF(AND('PASTE SD download Sheet'!A141=""),"",'PASTE SD download Sheet'!A141)</f>
        <v/>
      </c>
      <c r="B142" s="219" t="str">
        <f>IF(AND('PASTE SD download Sheet'!B141=""),"",'PASTE SD download Sheet'!B141)</f>
        <v/>
      </c>
      <c r="C142" s="219" t="str">
        <f>IF(AND('PASTE SD download Sheet'!C141=""),"",'PASTE SD download Sheet'!C141)</f>
        <v/>
      </c>
      <c r="D142" s="220" t="str">
        <f>IF(AND('PASTE SD download Sheet'!D141=""),"",VALUE('PASTE SD download Sheet'!D141))</f>
        <v/>
      </c>
      <c r="E142" s="219" t="str">
        <f>IF(AND('PASTE SD download Sheet'!E141=""),"",'PASTE SD download Sheet'!E141)</f>
        <v/>
      </c>
      <c r="F142" s="234" t="str">
        <f>IF(AND('PASTE SD download Sheet'!F141=""),"",'PASTE SD download Sheet'!F141)</f>
        <v/>
      </c>
      <c r="G142" s="233" t="str">
        <f>IF(AND('PASTE SD download Sheet'!G141=""),"",UPPER('PASTE SD download Sheet'!G141))</f>
        <v/>
      </c>
      <c r="H142" s="233" t="str">
        <f>IF(AND('PASTE SD download Sheet'!H141=""),"",UPPER('PASTE SD download Sheet'!H141))</f>
        <v/>
      </c>
      <c r="I142" s="233" t="str">
        <f>IF(AND('PASTE SD download Sheet'!I141=""),"",UPPER('PASTE SD download Sheet'!I141))</f>
        <v/>
      </c>
      <c r="J142" s="221" t="str">
        <f>IF(AND('PASTE SD download Sheet'!J141=""),"",'PASTE SD download Sheet'!J141)</f>
        <v/>
      </c>
      <c r="K142" s="221" t="str">
        <f>IF(AND('PASTE SD download Sheet'!K141=""),"",'PASTE SD download Sheet'!K141)</f>
        <v/>
      </c>
      <c r="L142" s="221" t="str">
        <f>IF(AND('PASTE SD download Sheet'!L141=""),"",'PASTE SD download Sheet'!L141)</f>
        <v/>
      </c>
      <c r="M142" s="221">
        <f t="shared" si="89"/>
        <v>0</v>
      </c>
      <c r="N142" s="221" t="str">
        <f>IF(AND('PASTE SD download Sheet'!N141=""),"",'PASTE SD download Sheet'!N141)</f>
        <v/>
      </c>
      <c r="O142" s="221" t="str">
        <f t="shared" si="90"/>
        <v/>
      </c>
      <c r="P142" s="221">
        <f t="shared" si="91"/>
        <v>0</v>
      </c>
      <c r="Q142" s="222"/>
      <c r="R142" s="221" t="str">
        <f t="shared" ref="R142:R205" si="119">IF(AND(Q142=""),"",ROUND(CEILING((Q142*30/100),1),0))</f>
        <v/>
      </c>
      <c r="S142" s="221">
        <f t="shared" si="92"/>
        <v>0</v>
      </c>
      <c r="T142" s="223" t="str">
        <f>IF(AND('PASTE SD download Sheet'!T141=""),"",'PASTE SD download Sheet'!T141)</f>
        <v/>
      </c>
      <c r="U142" s="223" t="str">
        <f>IF(AND('PASTE SD download Sheet'!U141=""),"",'PASTE SD download Sheet'!U141)</f>
        <v/>
      </c>
      <c r="V142" s="223" t="str">
        <f>IF(AND('PASTE SD download Sheet'!V141=""),"",'PASTE SD download Sheet'!V141)</f>
        <v/>
      </c>
      <c r="W142" s="223">
        <f t="shared" si="93"/>
        <v>0</v>
      </c>
      <c r="X142" s="223" t="str">
        <f>IF(AND('PASTE SD download Sheet'!X141=""),"",'PASTE SD download Sheet'!X141)</f>
        <v/>
      </c>
      <c r="Y142" s="223" t="str">
        <f t="shared" si="94"/>
        <v/>
      </c>
      <c r="Z142" s="223">
        <f t="shared" si="95"/>
        <v>0</v>
      </c>
      <c r="AA142" s="224"/>
      <c r="AB142" s="223" t="str">
        <f t="shared" si="96"/>
        <v/>
      </c>
      <c r="AC142" s="223">
        <f t="shared" si="97"/>
        <v>0</v>
      </c>
      <c r="AD142" s="237"/>
      <c r="AE142" s="237" t="str">
        <f t="shared" si="98"/>
        <v/>
      </c>
      <c r="AF142" s="225" t="str">
        <f>IF(AND('PASTE SD download Sheet'!AD141=""),"",'PASTE SD download Sheet'!AD141)</f>
        <v/>
      </c>
      <c r="AG142" s="225" t="str">
        <f>IF(AND('PASTE SD download Sheet'!AE141=""),"",'PASTE SD download Sheet'!AE141)</f>
        <v/>
      </c>
      <c r="AH142" s="225" t="str">
        <f>IF(AND('PASTE SD download Sheet'!AF141=""),"",'PASTE SD download Sheet'!AF141)</f>
        <v/>
      </c>
      <c r="AI142" s="225">
        <f t="shared" si="99"/>
        <v>0</v>
      </c>
      <c r="AJ142" s="225" t="str">
        <f>IF(AND('PASTE SD download Sheet'!AH141=""),"",'PASTE SD download Sheet'!AH141)</f>
        <v/>
      </c>
      <c r="AK142" s="225" t="str">
        <f t="shared" si="100"/>
        <v/>
      </c>
      <c r="AL142" s="225">
        <f t="shared" si="101"/>
        <v>0</v>
      </c>
      <c r="AM142" s="224"/>
      <c r="AN142" s="225" t="str">
        <f t="shared" si="102"/>
        <v/>
      </c>
      <c r="AO142" s="225">
        <f t="shared" si="103"/>
        <v>0</v>
      </c>
      <c r="AP142" s="226" t="str">
        <f>IF(AND('PASTE SD download Sheet'!AN141=""),"",'PASTE SD download Sheet'!AN141)</f>
        <v/>
      </c>
      <c r="AQ142" s="226" t="str">
        <f>IF(AND('PASTE SD download Sheet'!AO141=""),"",'PASTE SD download Sheet'!AO141)</f>
        <v/>
      </c>
      <c r="AR142" s="226" t="str">
        <f>IF(AND('PASTE SD download Sheet'!AP141=""),"",'PASTE SD download Sheet'!AP141)</f>
        <v/>
      </c>
      <c r="AS142" s="226">
        <f t="shared" si="104"/>
        <v>0</v>
      </c>
      <c r="AT142" s="226" t="str">
        <f>IF(AND('PASTE SD download Sheet'!AR141=""),"",'PASTE SD download Sheet'!AR141)</f>
        <v/>
      </c>
      <c r="AU142" s="226" t="str">
        <f t="shared" si="105"/>
        <v/>
      </c>
      <c r="AV142" s="226">
        <f t="shared" si="106"/>
        <v>0</v>
      </c>
      <c r="AW142" s="224"/>
      <c r="AX142" s="226" t="str">
        <f t="shared" si="107"/>
        <v/>
      </c>
      <c r="AY142" s="226">
        <f t="shared" si="108"/>
        <v>0</v>
      </c>
      <c r="AZ142" s="227" t="str">
        <f>IF(AND('PASTE SD download Sheet'!AX141=""),"",'PASTE SD download Sheet'!AX141)</f>
        <v/>
      </c>
      <c r="BA142" s="227" t="str">
        <f>IF(AND('PASTE SD download Sheet'!AY141=""),"",'PASTE SD download Sheet'!AY141)</f>
        <v/>
      </c>
      <c r="BB142" s="227" t="str">
        <f>IF(AND('PASTE SD download Sheet'!AZ141=""),"",'PASTE SD download Sheet'!AZ141)</f>
        <v/>
      </c>
      <c r="BC142" s="227">
        <f t="shared" si="109"/>
        <v>0</v>
      </c>
      <c r="BD142" s="227" t="str">
        <f>IF(AND('PASTE SD download Sheet'!BB141=""),"",'PASTE SD download Sheet'!BB141)</f>
        <v/>
      </c>
      <c r="BE142" s="227" t="str">
        <f t="shared" si="110"/>
        <v/>
      </c>
      <c r="BF142" s="227">
        <f t="shared" si="111"/>
        <v>0</v>
      </c>
      <c r="BG142" s="224"/>
      <c r="BH142" s="227" t="str">
        <f t="shared" si="112"/>
        <v/>
      </c>
      <c r="BI142" s="227">
        <f t="shared" si="113"/>
        <v>0</v>
      </c>
      <c r="BJ142" s="257"/>
      <c r="BK142" s="257"/>
      <c r="BL142" s="257"/>
      <c r="BM142" s="257"/>
      <c r="BN142" s="228" t="str">
        <f>IF(AND('PASTE SD download Sheet'!BH141=""),"",'PASTE SD download Sheet'!BH141)</f>
        <v/>
      </c>
      <c r="BO142" s="228" t="str">
        <f>IF(AND('PASTE SD download Sheet'!BI141=""),"",'PASTE SD download Sheet'!BI141)</f>
        <v/>
      </c>
      <c r="BP142" s="228" t="str">
        <f>IF(AND('PASTE SD download Sheet'!BJ141=""),"",'PASTE SD download Sheet'!BJ141)</f>
        <v/>
      </c>
      <c r="BQ142" s="228">
        <f t="shared" si="114"/>
        <v>0</v>
      </c>
      <c r="BR142" s="228" t="str">
        <f>IF(AND('PASTE SD download Sheet'!BL141=""),"",'PASTE SD download Sheet'!BL141)</f>
        <v/>
      </c>
      <c r="BS142" s="228" t="str">
        <f t="shared" si="115"/>
        <v/>
      </c>
      <c r="BT142" s="228">
        <f t="shared" si="116"/>
        <v>0</v>
      </c>
      <c r="BU142" s="224"/>
      <c r="BV142" s="228" t="str">
        <f t="shared" si="117"/>
        <v/>
      </c>
      <c r="BW142" s="228">
        <f t="shared" si="118"/>
        <v>0</v>
      </c>
      <c r="BX142" s="5">
        <f t="shared" si="88"/>
        <v>0</v>
      </c>
      <c r="BY142" s="206"/>
      <c r="BZ142" s="206"/>
      <c r="CA142" s="206"/>
      <c r="CB142" s="206"/>
      <c r="CC142" s="206"/>
      <c r="CD142" s="206"/>
      <c r="CE142" s="206"/>
      <c r="CF142" s="206"/>
      <c r="CG142" s="206"/>
      <c r="CH142" s="206"/>
      <c r="CI142" s="206"/>
      <c r="CJ142" s="206"/>
      <c r="CK142" s="206"/>
      <c r="CL142" s="206"/>
      <c r="CM142" s="206"/>
      <c r="CN142" s="206"/>
      <c r="CO142" s="206"/>
      <c r="CP142" s="205"/>
      <c r="CQ142" s="204"/>
    </row>
    <row r="143" spans="1:95" ht="17.25">
      <c r="A143" s="219" t="str">
        <f>IF(AND('PASTE SD download Sheet'!A142=""),"",'PASTE SD download Sheet'!A142)</f>
        <v/>
      </c>
      <c r="B143" s="219" t="str">
        <f>IF(AND('PASTE SD download Sheet'!B142=""),"",'PASTE SD download Sheet'!B142)</f>
        <v/>
      </c>
      <c r="C143" s="219" t="str">
        <f>IF(AND('PASTE SD download Sheet'!C142=""),"",'PASTE SD download Sheet'!C142)</f>
        <v/>
      </c>
      <c r="D143" s="220" t="str">
        <f>IF(AND('PASTE SD download Sheet'!D142=""),"",VALUE('PASTE SD download Sheet'!D142))</f>
        <v/>
      </c>
      <c r="E143" s="219" t="str">
        <f>IF(AND('PASTE SD download Sheet'!E142=""),"",'PASTE SD download Sheet'!E142)</f>
        <v/>
      </c>
      <c r="F143" s="234" t="str">
        <f>IF(AND('PASTE SD download Sheet'!F142=""),"",'PASTE SD download Sheet'!F142)</f>
        <v/>
      </c>
      <c r="G143" s="233" t="str">
        <f>IF(AND('PASTE SD download Sheet'!G142=""),"",UPPER('PASTE SD download Sheet'!G142))</f>
        <v/>
      </c>
      <c r="H143" s="233" t="str">
        <f>IF(AND('PASTE SD download Sheet'!H142=""),"",UPPER('PASTE SD download Sheet'!H142))</f>
        <v/>
      </c>
      <c r="I143" s="233" t="str">
        <f>IF(AND('PASTE SD download Sheet'!I142=""),"",UPPER('PASTE SD download Sheet'!I142))</f>
        <v/>
      </c>
      <c r="J143" s="221" t="str">
        <f>IF(AND('PASTE SD download Sheet'!J142=""),"",'PASTE SD download Sheet'!J142)</f>
        <v/>
      </c>
      <c r="K143" s="221" t="str">
        <f>IF(AND('PASTE SD download Sheet'!K142=""),"",'PASTE SD download Sheet'!K142)</f>
        <v/>
      </c>
      <c r="L143" s="221" t="str">
        <f>IF(AND('PASTE SD download Sheet'!L142=""),"",'PASTE SD download Sheet'!L142)</f>
        <v/>
      </c>
      <c r="M143" s="221">
        <f t="shared" si="89"/>
        <v>0</v>
      </c>
      <c r="N143" s="221" t="str">
        <f>IF(AND('PASTE SD download Sheet'!N142=""),"",'PASTE SD download Sheet'!N142)</f>
        <v/>
      </c>
      <c r="O143" s="221" t="str">
        <f t="shared" si="90"/>
        <v/>
      </c>
      <c r="P143" s="221">
        <f t="shared" si="91"/>
        <v>0</v>
      </c>
      <c r="Q143" s="222"/>
      <c r="R143" s="221" t="str">
        <f t="shared" si="119"/>
        <v/>
      </c>
      <c r="S143" s="221">
        <f t="shared" si="92"/>
        <v>0</v>
      </c>
      <c r="T143" s="223" t="str">
        <f>IF(AND('PASTE SD download Sheet'!T142=""),"",'PASTE SD download Sheet'!T142)</f>
        <v/>
      </c>
      <c r="U143" s="223" t="str">
        <f>IF(AND('PASTE SD download Sheet'!U142=""),"",'PASTE SD download Sheet'!U142)</f>
        <v/>
      </c>
      <c r="V143" s="223" t="str">
        <f>IF(AND('PASTE SD download Sheet'!V142=""),"",'PASTE SD download Sheet'!V142)</f>
        <v/>
      </c>
      <c r="W143" s="223">
        <f t="shared" si="93"/>
        <v>0</v>
      </c>
      <c r="X143" s="223" t="str">
        <f>IF(AND('PASTE SD download Sheet'!X142=""),"",'PASTE SD download Sheet'!X142)</f>
        <v/>
      </c>
      <c r="Y143" s="223" t="str">
        <f t="shared" si="94"/>
        <v/>
      </c>
      <c r="Z143" s="223">
        <f t="shared" si="95"/>
        <v>0</v>
      </c>
      <c r="AA143" s="224"/>
      <c r="AB143" s="223" t="str">
        <f t="shared" si="96"/>
        <v/>
      </c>
      <c r="AC143" s="223">
        <f t="shared" si="97"/>
        <v>0</v>
      </c>
      <c r="AD143" s="237"/>
      <c r="AE143" s="237" t="str">
        <f t="shared" si="98"/>
        <v/>
      </c>
      <c r="AF143" s="225" t="str">
        <f>IF(AND('PASTE SD download Sheet'!AD142=""),"",'PASTE SD download Sheet'!AD142)</f>
        <v/>
      </c>
      <c r="AG143" s="225" t="str">
        <f>IF(AND('PASTE SD download Sheet'!AE142=""),"",'PASTE SD download Sheet'!AE142)</f>
        <v/>
      </c>
      <c r="AH143" s="225" t="str">
        <f>IF(AND('PASTE SD download Sheet'!AF142=""),"",'PASTE SD download Sheet'!AF142)</f>
        <v/>
      </c>
      <c r="AI143" s="225">
        <f t="shared" si="99"/>
        <v>0</v>
      </c>
      <c r="AJ143" s="225" t="str">
        <f>IF(AND('PASTE SD download Sheet'!AH142=""),"",'PASTE SD download Sheet'!AH142)</f>
        <v/>
      </c>
      <c r="AK143" s="225" t="str">
        <f t="shared" si="100"/>
        <v/>
      </c>
      <c r="AL143" s="225">
        <f t="shared" si="101"/>
        <v>0</v>
      </c>
      <c r="AM143" s="224"/>
      <c r="AN143" s="225" t="str">
        <f t="shared" si="102"/>
        <v/>
      </c>
      <c r="AO143" s="225">
        <f t="shared" si="103"/>
        <v>0</v>
      </c>
      <c r="AP143" s="226" t="str">
        <f>IF(AND('PASTE SD download Sheet'!AN142=""),"",'PASTE SD download Sheet'!AN142)</f>
        <v/>
      </c>
      <c r="AQ143" s="226" t="str">
        <f>IF(AND('PASTE SD download Sheet'!AO142=""),"",'PASTE SD download Sheet'!AO142)</f>
        <v/>
      </c>
      <c r="AR143" s="226" t="str">
        <f>IF(AND('PASTE SD download Sheet'!AP142=""),"",'PASTE SD download Sheet'!AP142)</f>
        <v/>
      </c>
      <c r="AS143" s="226">
        <f t="shared" si="104"/>
        <v>0</v>
      </c>
      <c r="AT143" s="226" t="str">
        <f>IF(AND('PASTE SD download Sheet'!AR142=""),"",'PASTE SD download Sheet'!AR142)</f>
        <v/>
      </c>
      <c r="AU143" s="226" t="str">
        <f t="shared" si="105"/>
        <v/>
      </c>
      <c r="AV143" s="226">
        <f t="shared" si="106"/>
        <v>0</v>
      </c>
      <c r="AW143" s="224"/>
      <c r="AX143" s="226" t="str">
        <f t="shared" si="107"/>
        <v/>
      </c>
      <c r="AY143" s="226">
        <f t="shared" si="108"/>
        <v>0</v>
      </c>
      <c r="AZ143" s="227" t="str">
        <f>IF(AND('PASTE SD download Sheet'!AX142=""),"",'PASTE SD download Sheet'!AX142)</f>
        <v/>
      </c>
      <c r="BA143" s="227" t="str">
        <f>IF(AND('PASTE SD download Sheet'!AY142=""),"",'PASTE SD download Sheet'!AY142)</f>
        <v/>
      </c>
      <c r="BB143" s="227" t="str">
        <f>IF(AND('PASTE SD download Sheet'!AZ142=""),"",'PASTE SD download Sheet'!AZ142)</f>
        <v/>
      </c>
      <c r="BC143" s="227">
        <f t="shared" si="109"/>
        <v>0</v>
      </c>
      <c r="BD143" s="227" t="str">
        <f>IF(AND('PASTE SD download Sheet'!BB142=""),"",'PASTE SD download Sheet'!BB142)</f>
        <v/>
      </c>
      <c r="BE143" s="227" t="str">
        <f t="shared" si="110"/>
        <v/>
      </c>
      <c r="BF143" s="227">
        <f t="shared" si="111"/>
        <v>0</v>
      </c>
      <c r="BG143" s="224"/>
      <c r="BH143" s="227" t="str">
        <f t="shared" si="112"/>
        <v/>
      </c>
      <c r="BI143" s="227">
        <f t="shared" si="113"/>
        <v>0</v>
      </c>
      <c r="BJ143" s="257"/>
      <c r="BK143" s="257"/>
      <c r="BL143" s="257"/>
      <c r="BM143" s="257"/>
      <c r="BN143" s="228" t="str">
        <f>IF(AND('PASTE SD download Sheet'!BH142=""),"",'PASTE SD download Sheet'!BH142)</f>
        <v/>
      </c>
      <c r="BO143" s="228" t="str">
        <f>IF(AND('PASTE SD download Sheet'!BI142=""),"",'PASTE SD download Sheet'!BI142)</f>
        <v/>
      </c>
      <c r="BP143" s="228" t="str">
        <f>IF(AND('PASTE SD download Sheet'!BJ142=""),"",'PASTE SD download Sheet'!BJ142)</f>
        <v/>
      </c>
      <c r="BQ143" s="228">
        <f t="shared" si="114"/>
        <v>0</v>
      </c>
      <c r="BR143" s="228" t="str">
        <f>IF(AND('PASTE SD download Sheet'!BL142=""),"",'PASTE SD download Sheet'!BL142)</f>
        <v/>
      </c>
      <c r="BS143" s="228" t="str">
        <f t="shared" si="115"/>
        <v/>
      </c>
      <c r="BT143" s="228">
        <f t="shared" si="116"/>
        <v>0</v>
      </c>
      <c r="BU143" s="224"/>
      <c r="BV143" s="228" t="str">
        <f t="shared" si="117"/>
        <v/>
      </c>
      <c r="BW143" s="228">
        <f t="shared" si="118"/>
        <v>0</v>
      </c>
      <c r="BX143" s="5">
        <f t="shared" si="88"/>
        <v>0</v>
      </c>
      <c r="BY143" s="206"/>
      <c r="BZ143" s="206"/>
      <c r="CA143" s="206"/>
      <c r="CB143" s="206"/>
      <c r="CC143" s="206"/>
      <c r="CD143" s="206"/>
      <c r="CE143" s="206"/>
      <c r="CF143" s="206"/>
      <c r="CG143" s="206"/>
      <c r="CH143" s="206"/>
      <c r="CI143" s="206"/>
      <c r="CJ143" s="206"/>
      <c r="CK143" s="206"/>
      <c r="CL143" s="206"/>
      <c r="CM143" s="206"/>
      <c r="CN143" s="206"/>
      <c r="CO143" s="206"/>
      <c r="CP143" s="205"/>
      <c r="CQ143" s="204"/>
    </row>
    <row r="144" spans="1:95" ht="17.25">
      <c r="A144" s="219" t="str">
        <f>IF(AND('PASTE SD download Sheet'!A143=""),"",'PASTE SD download Sheet'!A143)</f>
        <v/>
      </c>
      <c r="B144" s="219" t="str">
        <f>IF(AND('PASTE SD download Sheet'!B143=""),"",'PASTE SD download Sheet'!B143)</f>
        <v/>
      </c>
      <c r="C144" s="219" t="str">
        <f>IF(AND('PASTE SD download Sheet'!C143=""),"",'PASTE SD download Sheet'!C143)</f>
        <v/>
      </c>
      <c r="D144" s="220" t="str">
        <f>IF(AND('PASTE SD download Sheet'!D143=""),"",VALUE('PASTE SD download Sheet'!D143))</f>
        <v/>
      </c>
      <c r="E144" s="219" t="str">
        <f>IF(AND('PASTE SD download Sheet'!E143=""),"",'PASTE SD download Sheet'!E143)</f>
        <v/>
      </c>
      <c r="F144" s="234" t="str">
        <f>IF(AND('PASTE SD download Sheet'!F143=""),"",'PASTE SD download Sheet'!F143)</f>
        <v/>
      </c>
      <c r="G144" s="233" t="str">
        <f>IF(AND('PASTE SD download Sheet'!G143=""),"",UPPER('PASTE SD download Sheet'!G143))</f>
        <v/>
      </c>
      <c r="H144" s="233" t="str">
        <f>IF(AND('PASTE SD download Sheet'!H143=""),"",UPPER('PASTE SD download Sheet'!H143))</f>
        <v/>
      </c>
      <c r="I144" s="233" t="str">
        <f>IF(AND('PASTE SD download Sheet'!I143=""),"",UPPER('PASTE SD download Sheet'!I143))</f>
        <v/>
      </c>
      <c r="J144" s="221" t="str">
        <f>IF(AND('PASTE SD download Sheet'!J143=""),"",'PASTE SD download Sheet'!J143)</f>
        <v/>
      </c>
      <c r="K144" s="221" t="str">
        <f>IF(AND('PASTE SD download Sheet'!K143=""),"",'PASTE SD download Sheet'!K143)</f>
        <v/>
      </c>
      <c r="L144" s="221" t="str">
        <f>IF(AND('PASTE SD download Sheet'!L143=""),"",'PASTE SD download Sheet'!L143)</f>
        <v/>
      </c>
      <c r="M144" s="221">
        <f t="shared" si="89"/>
        <v>0</v>
      </c>
      <c r="N144" s="221" t="str">
        <f>IF(AND('PASTE SD download Sheet'!N143=""),"",'PASTE SD download Sheet'!N143)</f>
        <v/>
      </c>
      <c r="O144" s="221" t="str">
        <f t="shared" si="90"/>
        <v/>
      </c>
      <c r="P144" s="221">
        <f t="shared" si="91"/>
        <v>0</v>
      </c>
      <c r="Q144" s="222"/>
      <c r="R144" s="221" t="str">
        <f t="shared" si="119"/>
        <v/>
      </c>
      <c r="S144" s="221">
        <f t="shared" si="92"/>
        <v>0</v>
      </c>
      <c r="T144" s="223" t="str">
        <f>IF(AND('PASTE SD download Sheet'!T143=""),"",'PASTE SD download Sheet'!T143)</f>
        <v/>
      </c>
      <c r="U144" s="223" t="str">
        <f>IF(AND('PASTE SD download Sheet'!U143=""),"",'PASTE SD download Sheet'!U143)</f>
        <v/>
      </c>
      <c r="V144" s="223" t="str">
        <f>IF(AND('PASTE SD download Sheet'!V143=""),"",'PASTE SD download Sheet'!V143)</f>
        <v/>
      </c>
      <c r="W144" s="223">
        <f t="shared" si="93"/>
        <v>0</v>
      </c>
      <c r="X144" s="223" t="str">
        <f>IF(AND('PASTE SD download Sheet'!X143=""),"",'PASTE SD download Sheet'!X143)</f>
        <v/>
      </c>
      <c r="Y144" s="223" t="str">
        <f t="shared" si="94"/>
        <v/>
      </c>
      <c r="Z144" s="223">
        <f t="shared" si="95"/>
        <v>0</v>
      </c>
      <c r="AA144" s="224"/>
      <c r="AB144" s="223" t="str">
        <f t="shared" si="96"/>
        <v/>
      </c>
      <c r="AC144" s="223">
        <f t="shared" si="97"/>
        <v>0</v>
      </c>
      <c r="AD144" s="237"/>
      <c r="AE144" s="237" t="str">
        <f t="shared" si="98"/>
        <v/>
      </c>
      <c r="AF144" s="225" t="str">
        <f>IF(AND('PASTE SD download Sheet'!AD143=""),"",'PASTE SD download Sheet'!AD143)</f>
        <v/>
      </c>
      <c r="AG144" s="225" t="str">
        <f>IF(AND('PASTE SD download Sheet'!AE143=""),"",'PASTE SD download Sheet'!AE143)</f>
        <v/>
      </c>
      <c r="AH144" s="225" t="str">
        <f>IF(AND('PASTE SD download Sheet'!AF143=""),"",'PASTE SD download Sheet'!AF143)</f>
        <v/>
      </c>
      <c r="AI144" s="225">
        <f t="shared" si="99"/>
        <v>0</v>
      </c>
      <c r="AJ144" s="225" t="str">
        <f>IF(AND('PASTE SD download Sheet'!AH143=""),"",'PASTE SD download Sheet'!AH143)</f>
        <v/>
      </c>
      <c r="AK144" s="225" t="str">
        <f t="shared" si="100"/>
        <v/>
      </c>
      <c r="AL144" s="225">
        <f t="shared" si="101"/>
        <v>0</v>
      </c>
      <c r="AM144" s="224"/>
      <c r="AN144" s="225" t="str">
        <f t="shared" si="102"/>
        <v/>
      </c>
      <c r="AO144" s="225">
        <f t="shared" si="103"/>
        <v>0</v>
      </c>
      <c r="AP144" s="226" t="str">
        <f>IF(AND('PASTE SD download Sheet'!AN143=""),"",'PASTE SD download Sheet'!AN143)</f>
        <v/>
      </c>
      <c r="AQ144" s="226" t="str">
        <f>IF(AND('PASTE SD download Sheet'!AO143=""),"",'PASTE SD download Sheet'!AO143)</f>
        <v/>
      </c>
      <c r="AR144" s="226" t="str">
        <f>IF(AND('PASTE SD download Sheet'!AP143=""),"",'PASTE SD download Sheet'!AP143)</f>
        <v/>
      </c>
      <c r="AS144" s="226">
        <f t="shared" si="104"/>
        <v>0</v>
      </c>
      <c r="AT144" s="226" t="str">
        <f>IF(AND('PASTE SD download Sheet'!AR143=""),"",'PASTE SD download Sheet'!AR143)</f>
        <v/>
      </c>
      <c r="AU144" s="226" t="str">
        <f t="shared" si="105"/>
        <v/>
      </c>
      <c r="AV144" s="226">
        <f t="shared" si="106"/>
        <v>0</v>
      </c>
      <c r="AW144" s="224"/>
      <c r="AX144" s="226" t="str">
        <f t="shared" si="107"/>
        <v/>
      </c>
      <c r="AY144" s="226">
        <f t="shared" si="108"/>
        <v>0</v>
      </c>
      <c r="AZ144" s="227" t="str">
        <f>IF(AND('PASTE SD download Sheet'!AX143=""),"",'PASTE SD download Sheet'!AX143)</f>
        <v/>
      </c>
      <c r="BA144" s="227" t="str">
        <f>IF(AND('PASTE SD download Sheet'!AY143=""),"",'PASTE SD download Sheet'!AY143)</f>
        <v/>
      </c>
      <c r="BB144" s="227" t="str">
        <f>IF(AND('PASTE SD download Sheet'!AZ143=""),"",'PASTE SD download Sheet'!AZ143)</f>
        <v/>
      </c>
      <c r="BC144" s="227">
        <f t="shared" si="109"/>
        <v>0</v>
      </c>
      <c r="BD144" s="227" t="str">
        <f>IF(AND('PASTE SD download Sheet'!BB143=""),"",'PASTE SD download Sheet'!BB143)</f>
        <v/>
      </c>
      <c r="BE144" s="227" t="str">
        <f t="shared" si="110"/>
        <v/>
      </c>
      <c r="BF144" s="227">
        <f t="shared" si="111"/>
        <v>0</v>
      </c>
      <c r="BG144" s="224"/>
      <c r="BH144" s="227" t="str">
        <f t="shared" si="112"/>
        <v/>
      </c>
      <c r="BI144" s="227">
        <f t="shared" si="113"/>
        <v>0</v>
      </c>
      <c r="BJ144" s="257"/>
      <c r="BK144" s="257"/>
      <c r="BL144" s="257"/>
      <c r="BM144" s="257"/>
      <c r="BN144" s="228" t="str">
        <f>IF(AND('PASTE SD download Sheet'!BH143=""),"",'PASTE SD download Sheet'!BH143)</f>
        <v/>
      </c>
      <c r="BO144" s="228" t="str">
        <f>IF(AND('PASTE SD download Sheet'!BI143=""),"",'PASTE SD download Sheet'!BI143)</f>
        <v/>
      </c>
      <c r="BP144" s="228" t="str">
        <f>IF(AND('PASTE SD download Sheet'!BJ143=""),"",'PASTE SD download Sheet'!BJ143)</f>
        <v/>
      </c>
      <c r="BQ144" s="228">
        <f t="shared" si="114"/>
        <v>0</v>
      </c>
      <c r="BR144" s="228" t="str">
        <f>IF(AND('PASTE SD download Sheet'!BL143=""),"",'PASTE SD download Sheet'!BL143)</f>
        <v/>
      </c>
      <c r="BS144" s="228" t="str">
        <f t="shared" si="115"/>
        <v/>
      </c>
      <c r="BT144" s="228">
        <f t="shared" si="116"/>
        <v>0</v>
      </c>
      <c r="BU144" s="224"/>
      <c r="BV144" s="228" t="str">
        <f t="shared" si="117"/>
        <v/>
      </c>
      <c r="BW144" s="228">
        <f t="shared" si="118"/>
        <v>0</v>
      </c>
      <c r="BX144" s="5">
        <f t="shared" si="88"/>
        <v>0</v>
      </c>
      <c r="BY144" s="206"/>
      <c r="BZ144" s="206"/>
      <c r="CA144" s="206"/>
      <c r="CB144" s="206"/>
      <c r="CC144" s="206"/>
      <c r="CD144" s="206"/>
      <c r="CE144" s="206"/>
      <c r="CF144" s="206"/>
      <c r="CG144" s="206"/>
      <c r="CH144" s="206"/>
      <c r="CI144" s="206"/>
      <c r="CJ144" s="206"/>
      <c r="CK144" s="206"/>
      <c r="CL144" s="206"/>
      <c r="CM144" s="206"/>
      <c r="CN144" s="206"/>
      <c r="CO144" s="206"/>
      <c r="CP144" s="205"/>
      <c r="CQ144" s="204"/>
    </row>
    <row r="145" spans="1:95" ht="17.25">
      <c r="A145" s="219" t="str">
        <f>IF(AND('PASTE SD download Sheet'!A144=""),"",'PASTE SD download Sheet'!A144)</f>
        <v/>
      </c>
      <c r="B145" s="219" t="str">
        <f>IF(AND('PASTE SD download Sheet'!B144=""),"",'PASTE SD download Sheet'!B144)</f>
        <v/>
      </c>
      <c r="C145" s="219" t="str">
        <f>IF(AND('PASTE SD download Sheet'!C144=""),"",'PASTE SD download Sheet'!C144)</f>
        <v/>
      </c>
      <c r="D145" s="220" t="str">
        <f>IF(AND('PASTE SD download Sheet'!D144=""),"",VALUE('PASTE SD download Sheet'!D144))</f>
        <v/>
      </c>
      <c r="E145" s="219" t="str">
        <f>IF(AND('PASTE SD download Sheet'!E144=""),"",'PASTE SD download Sheet'!E144)</f>
        <v/>
      </c>
      <c r="F145" s="234" t="str">
        <f>IF(AND('PASTE SD download Sheet'!F144=""),"",'PASTE SD download Sheet'!F144)</f>
        <v/>
      </c>
      <c r="G145" s="233" t="str">
        <f>IF(AND('PASTE SD download Sheet'!G144=""),"",UPPER('PASTE SD download Sheet'!G144))</f>
        <v/>
      </c>
      <c r="H145" s="233" t="str">
        <f>IF(AND('PASTE SD download Sheet'!H144=""),"",UPPER('PASTE SD download Sheet'!H144))</f>
        <v/>
      </c>
      <c r="I145" s="233" t="str">
        <f>IF(AND('PASTE SD download Sheet'!I144=""),"",UPPER('PASTE SD download Sheet'!I144))</f>
        <v/>
      </c>
      <c r="J145" s="221" t="str">
        <f>IF(AND('PASTE SD download Sheet'!J144=""),"",'PASTE SD download Sheet'!J144)</f>
        <v/>
      </c>
      <c r="K145" s="221" t="str">
        <f>IF(AND('PASTE SD download Sheet'!K144=""),"",'PASTE SD download Sheet'!K144)</f>
        <v/>
      </c>
      <c r="L145" s="221" t="str">
        <f>IF(AND('PASTE SD download Sheet'!L144=""),"",'PASTE SD download Sheet'!L144)</f>
        <v/>
      </c>
      <c r="M145" s="221">
        <f t="shared" si="89"/>
        <v>0</v>
      </c>
      <c r="N145" s="221" t="str">
        <f>IF(AND('PASTE SD download Sheet'!N144=""),"",'PASTE SD download Sheet'!N144)</f>
        <v/>
      </c>
      <c r="O145" s="221" t="str">
        <f t="shared" si="90"/>
        <v/>
      </c>
      <c r="P145" s="221">
        <f t="shared" si="91"/>
        <v>0</v>
      </c>
      <c r="Q145" s="222"/>
      <c r="R145" s="221" t="str">
        <f t="shared" si="119"/>
        <v/>
      </c>
      <c r="S145" s="221">
        <f t="shared" si="92"/>
        <v>0</v>
      </c>
      <c r="T145" s="223" t="str">
        <f>IF(AND('PASTE SD download Sheet'!T144=""),"",'PASTE SD download Sheet'!T144)</f>
        <v/>
      </c>
      <c r="U145" s="223" t="str">
        <f>IF(AND('PASTE SD download Sheet'!U144=""),"",'PASTE SD download Sheet'!U144)</f>
        <v/>
      </c>
      <c r="V145" s="223" t="str">
        <f>IF(AND('PASTE SD download Sheet'!V144=""),"",'PASTE SD download Sheet'!V144)</f>
        <v/>
      </c>
      <c r="W145" s="223">
        <f t="shared" si="93"/>
        <v>0</v>
      </c>
      <c r="X145" s="223" t="str">
        <f>IF(AND('PASTE SD download Sheet'!X144=""),"",'PASTE SD download Sheet'!X144)</f>
        <v/>
      </c>
      <c r="Y145" s="223" t="str">
        <f t="shared" si="94"/>
        <v/>
      </c>
      <c r="Z145" s="223">
        <f t="shared" si="95"/>
        <v>0</v>
      </c>
      <c r="AA145" s="224"/>
      <c r="AB145" s="223" t="str">
        <f t="shared" si="96"/>
        <v/>
      </c>
      <c r="AC145" s="223">
        <f t="shared" si="97"/>
        <v>0</v>
      </c>
      <c r="AD145" s="237"/>
      <c r="AE145" s="237" t="str">
        <f t="shared" si="98"/>
        <v/>
      </c>
      <c r="AF145" s="225" t="str">
        <f>IF(AND('PASTE SD download Sheet'!AD144=""),"",'PASTE SD download Sheet'!AD144)</f>
        <v/>
      </c>
      <c r="AG145" s="225" t="str">
        <f>IF(AND('PASTE SD download Sheet'!AE144=""),"",'PASTE SD download Sheet'!AE144)</f>
        <v/>
      </c>
      <c r="AH145" s="225" t="str">
        <f>IF(AND('PASTE SD download Sheet'!AF144=""),"",'PASTE SD download Sheet'!AF144)</f>
        <v/>
      </c>
      <c r="AI145" s="225">
        <f t="shared" si="99"/>
        <v>0</v>
      </c>
      <c r="AJ145" s="225" t="str">
        <f>IF(AND('PASTE SD download Sheet'!AH144=""),"",'PASTE SD download Sheet'!AH144)</f>
        <v/>
      </c>
      <c r="AK145" s="225" t="str">
        <f t="shared" si="100"/>
        <v/>
      </c>
      <c r="AL145" s="225">
        <f t="shared" si="101"/>
        <v>0</v>
      </c>
      <c r="AM145" s="224"/>
      <c r="AN145" s="225" t="str">
        <f t="shared" si="102"/>
        <v/>
      </c>
      <c r="AO145" s="225">
        <f t="shared" si="103"/>
        <v>0</v>
      </c>
      <c r="AP145" s="226" t="str">
        <f>IF(AND('PASTE SD download Sheet'!AN144=""),"",'PASTE SD download Sheet'!AN144)</f>
        <v/>
      </c>
      <c r="AQ145" s="226" t="str">
        <f>IF(AND('PASTE SD download Sheet'!AO144=""),"",'PASTE SD download Sheet'!AO144)</f>
        <v/>
      </c>
      <c r="AR145" s="226" t="str">
        <f>IF(AND('PASTE SD download Sheet'!AP144=""),"",'PASTE SD download Sheet'!AP144)</f>
        <v/>
      </c>
      <c r="AS145" s="226">
        <f t="shared" si="104"/>
        <v>0</v>
      </c>
      <c r="AT145" s="226" t="str">
        <f>IF(AND('PASTE SD download Sheet'!AR144=""),"",'PASTE SD download Sheet'!AR144)</f>
        <v/>
      </c>
      <c r="AU145" s="226" t="str">
        <f t="shared" si="105"/>
        <v/>
      </c>
      <c r="AV145" s="226">
        <f t="shared" si="106"/>
        <v>0</v>
      </c>
      <c r="AW145" s="224"/>
      <c r="AX145" s="226" t="str">
        <f t="shared" si="107"/>
        <v/>
      </c>
      <c r="AY145" s="226">
        <f t="shared" si="108"/>
        <v>0</v>
      </c>
      <c r="AZ145" s="227" t="str">
        <f>IF(AND('PASTE SD download Sheet'!AX144=""),"",'PASTE SD download Sheet'!AX144)</f>
        <v/>
      </c>
      <c r="BA145" s="227" t="str">
        <f>IF(AND('PASTE SD download Sheet'!AY144=""),"",'PASTE SD download Sheet'!AY144)</f>
        <v/>
      </c>
      <c r="BB145" s="227" t="str">
        <f>IF(AND('PASTE SD download Sheet'!AZ144=""),"",'PASTE SD download Sheet'!AZ144)</f>
        <v/>
      </c>
      <c r="BC145" s="227">
        <f t="shared" si="109"/>
        <v>0</v>
      </c>
      <c r="BD145" s="227" t="str">
        <f>IF(AND('PASTE SD download Sheet'!BB144=""),"",'PASTE SD download Sheet'!BB144)</f>
        <v/>
      </c>
      <c r="BE145" s="227" t="str">
        <f t="shared" si="110"/>
        <v/>
      </c>
      <c r="BF145" s="227">
        <f t="shared" si="111"/>
        <v>0</v>
      </c>
      <c r="BG145" s="224"/>
      <c r="BH145" s="227" t="str">
        <f t="shared" si="112"/>
        <v/>
      </c>
      <c r="BI145" s="227">
        <f t="shared" si="113"/>
        <v>0</v>
      </c>
      <c r="BJ145" s="257"/>
      <c r="BK145" s="257"/>
      <c r="BL145" s="257"/>
      <c r="BM145" s="257"/>
      <c r="BN145" s="228" t="str">
        <f>IF(AND('PASTE SD download Sheet'!BH144=""),"",'PASTE SD download Sheet'!BH144)</f>
        <v/>
      </c>
      <c r="BO145" s="228" t="str">
        <f>IF(AND('PASTE SD download Sheet'!BI144=""),"",'PASTE SD download Sheet'!BI144)</f>
        <v/>
      </c>
      <c r="BP145" s="228" t="str">
        <f>IF(AND('PASTE SD download Sheet'!BJ144=""),"",'PASTE SD download Sheet'!BJ144)</f>
        <v/>
      </c>
      <c r="BQ145" s="228">
        <f t="shared" si="114"/>
        <v>0</v>
      </c>
      <c r="BR145" s="228" t="str">
        <f>IF(AND('PASTE SD download Sheet'!BL144=""),"",'PASTE SD download Sheet'!BL144)</f>
        <v/>
      </c>
      <c r="BS145" s="228" t="str">
        <f t="shared" si="115"/>
        <v/>
      </c>
      <c r="BT145" s="228">
        <f t="shared" si="116"/>
        <v>0</v>
      </c>
      <c r="BU145" s="224"/>
      <c r="BV145" s="228" t="str">
        <f t="shared" si="117"/>
        <v/>
      </c>
      <c r="BW145" s="228">
        <f t="shared" si="118"/>
        <v>0</v>
      </c>
      <c r="BX145" s="5">
        <f t="shared" si="88"/>
        <v>0</v>
      </c>
      <c r="BY145" s="206"/>
      <c r="BZ145" s="206"/>
      <c r="CA145" s="206"/>
      <c r="CB145" s="206"/>
      <c r="CC145" s="206"/>
      <c r="CD145" s="206"/>
      <c r="CE145" s="206"/>
      <c r="CF145" s="206"/>
      <c r="CG145" s="206"/>
      <c r="CH145" s="206"/>
      <c r="CI145" s="206"/>
      <c r="CJ145" s="206"/>
      <c r="CK145" s="206"/>
      <c r="CL145" s="206"/>
      <c r="CM145" s="206"/>
      <c r="CN145" s="206"/>
      <c r="CO145" s="206"/>
      <c r="CP145" s="205"/>
      <c r="CQ145" s="204"/>
    </row>
    <row r="146" spans="1:95" ht="17.25">
      <c r="A146" s="219" t="str">
        <f>IF(AND('PASTE SD download Sheet'!A145=""),"",'PASTE SD download Sheet'!A145)</f>
        <v/>
      </c>
      <c r="B146" s="219" t="str">
        <f>IF(AND('PASTE SD download Sheet'!B145=""),"",'PASTE SD download Sheet'!B145)</f>
        <v/>
      </c>
      <c r="C146" s="219" t="str">
        <f>IF(AND('PASTE SD download Sheet'!C145=""),"",'PASTE SD download Sheet'!C145)</f>
        <v/>
      </c>
      <c r="D146" s="220" t="str">
        <f>IF(AND('PASTE SD download Sheet'!D145=""),"",VALUE('PASTE SD download Sheet'!D145))</f>
        <v/>
      </c>
      <c r="E146" s="219" t="str">
        <f>IF(AND('PASTE SD download Sheet'!E145=""),"",'PASTE SD download Sheet'!E145)</f>
        <v/>
      </c>
      <c r="F146" s="234" t="str">
        <f>IF(AND('PASTE SD download Sheet'!F145=""),"",'PASTE SD download Sheet'!F145)</f>
        <v/>
      </c>
      <c r="G146" s="233" t="str">
        <f>IF(AND('PASTE SD download Sheet'!G145=""),"",UPPER('PASTE SD download Sheet'!G145))</f>
        <v/>
      </c>
      <c r="H146" s="233" t="str">
        <f>IF(AND('PASTE SD download Sheet'!H145=""),"",UPPER('PASTE SD download Sheet'!H145))</f>
        <v/>
      </c>
      <c r="I146" s="233" t="str">
        <f>IF(AND('PASTE SD download Sheet'!I145=""),"",UPPER('PASTE SD download Sheet'!I145))</f>
        <v/>
      </c>
      <c r="J146" s="221" t="str">
        <f>IF(AND('PASTE SD download Sheet'!J145=""),"",'PASTE SD download Sheet'!J145)</f>
        <v/>
      </c>
      <c r="K146" s="221" t="str">
        <f>IF(AND('PASTE SD download Sheet'!K145=""),"",'PASTE SD download Sheet'!K145)</f>
        <v/>
      </c>
      <c r="L146" s="221" t="str">
        <f>IF(AND('PASTE SD download Sheet'!L145=""),"",'PASTE SD download Sheet'!L145)</f>
        <v/>
      </c>
      <c r="M146" s="221">
        <f t="shared" si="89"/>
        <v>0</v>
      </c>
      <c r="N146" s="221" t="str">
        <f>IF(AND('PASTE SD download Sheet'!N145=""),"",'PASTE SD download Sheet'!N145)</f>
        <v/>
      </c>
      <c r="O146" s="221" t="str">
        <f t="shared" si="90"/>
        <v/>
      </c>
      <c r="P146" s="221">
        <f t="shared" si="91"/>
        <v>0</v>
      </c>
      <c r="Q146" s="222"/>
      <c r="R146" s="221" t="str">
        <f t="shared" si="119"/>
        <v/>
      </c>
      <c r="S146" s="221">
        <f t="shared" si="92"/>
        <v>0</v>
      </c>
      <c r="T146" s="223" t="str">
        <f>IF(AND('PASTE SD download Sheet'!T145=""),"",'PASTE SD download Sheet'!T145)</f>
        <v/>
      </c>
      <c r="U146" s="223" t="str">
        <f>IF(AND('PASTE SD download Sheet'!U145=""),"",'PASTE SD download Sheet'!U145)</f>
        <v/>
      </c>
      <c r="V146" s="223" t="str">
        <f>IF(AND('PASTE SD download Sheet'!V145=""),"",'PASTE SD download Sheet'!V145)</f>
        <v/>
      </c>
      <c r="W146" s="223">
        <f t="shared" si="93"/>
        <v>0</v>
      </c>
      <c r="X146" s="223" t="str">
        <f>IF(AND('PASTE SD download Sheet'!X145=""),"",'PASTE SD download Sheet'!X145)</f>
        <v/>
      </c>
      <c r="Y146" s="223" t="str">
        <f t="shared" si="94"/>
        <v/>
      </c>
      <c r="Z146" s="223">
        <f t="shared" si="95"/>
        <v>0</v>
      </c>
      <c r="AA146" s="224"/>
      <c r="AB146" s="223" t="str">
        <f t="shared" si="96"/>
        <v/>
      </c>
      <c r="AC146" s="223">
        <f t="shared" si="97"/>
        <v>0</v>
      </c>
      <c r="AD146" s="237"/>
      <c r="AE146" s="237" t="str">
        <f t="shared" si="98"/>
        <v/>
      </c>
      <c r="AF146" s="225" t="str">
        <f>IF(AND('PASTE SD download Sheet'!AD145=""),"",'PASTE SD download Sheet'!AD145)</f>
        <v/>
      </c>
      <c r="AG146" s="225" t="str">
        <f>IF(AND('PASTE SD download Sheet'!AE145=""),"",'PASTE SD download Sheet'!AE145)</f>
        <v/>
      </c>
      <c r="AH146" s="225" t="str">
        <f>IF(AND('PASTE SD download Sheet'!AF145=""),"",'PASTE SD download Sheet'!AF145)</f>
        <v/>
      </c>
      <c r="AI146" s="225">
        <f t="shared" si="99"/>
        <v>0</v>
      </c>
      <c r="AJ146" s="225" t="str">
        <f>IF(AND('PASTE SD download Sheet'!AH145=""),"",'PASTE SD download Sheet'!AH145)</f>
        <v/>
      </c>
      <c r="AK146" s="225" t="str">
        <f t="shared" si="100"/>
        <v/>
      </c>
      <c r="AL146" s="225">
        <f t="shared" si="101"/>
        <v>0</v>
      </c>
      <c r="AM146" s="224"/>
      <c r="AN146" s="225" t="str">
        <f t="shared" si="102"/>
        <v/>
      </c>
      <c r="AO146" s="225">
        <f t="shared" si="103"/>
        <v>0</v>
      </c>
      <c r="AP146" s="226" t="str">
        <f>IF(AND('PASTE SD download Sheet'!AN145=""),"",'PASTE SD download Sheet'!AN145)</f>
        <v/>
      </c>
      <c r="AQ146" s="226" t="str">
        <f>IF(AND('PASTE SD download Sheet'!AO145=""),"",'PASTE SD download Sheet'!AO145)</f>
        <v/>
      </c>
      <c r="AR146" s="226" t="str">
        <f>IF(AND('PASTE SD download Sheet'!AP145=""),"",'PASTE SD download Sheet'!AP145)</f>
        <v/>
      </c>
      <c r="AS146" s="226">
        <f t="shared" si="104"/>
        <v>0</v>
      </c>
      <c r="AT146" s="226" t="str">
        <f>IF(AND('PASTE SD download Sheet'!AR145=""),"",'PASTE SD download Sheet'!AR145)</f>
        <v/>
      </c>
      <c r="AU146" s="226" t="str">
        <f t="shared" si="105"/>
        <v/>
      </c>
      <c r="AV146" s="226">
        <f t="shared" si="106"/>
        <v>0</v>
      </c>
      <c r="AW146" s="224"/>
      <c r="AX146" s="226" t="str">
        <f t="shared" si="107"/>
        <v/>
      </c>
      <c r="AY146" s="226">
        <f t="shared" si="108"/>
        <v>0</v>
      </c>
      <c r="AZ146" s="227" t="str">
        <f>IF(AND('PASTE SD download Sheet'!AX145=""),"",'PASTE SD download Sheet'!AX145)</f>
        <v/>
      </c>
      <c r="BA146" s="227" t="str">
        <f>IF(AND('PASTE SD download Sheet'!AY145=""),"",'PASTE SD download Sheet'!AY145)</f>
        <v/>
      </c>
      <c r="BB146" s="227" t="str">
        <f>IF(AND('PASTE SD download Sheet'!AZ145=""),"",'PASTE SD download Sheet'!AZ145)</f>
        <v/>
      </c>
      <c r="BC146" s="227">
        <f t="shared" si="109"/>
        <v>0</v>
      </c>
      <c r="BD146" s="227" t="str">
        <f>IF(AND('PASTE SD download Sheet'!BB145=""),"",'PASTE SD download Sheet'!BB145)</f>
        <v/>
      </c>
      <c r="BE146" s="227" t="str">
        <f t="shared" si="110"/>
        <v/>
      </c>
      <c r="BF146" s="227">
        <f t="shared" si="111"/>
        <v>0</v>
      </c>
      <c r="BG146" s="224"/>
      <c r="BH146" s="227" t="str">
        <f t="shared" si="112"/>
        <v/>
      </c>
      <c r="BI146" s="227">
        <f t="shared" si="113"/>
        <v>0</v>
      </c>
      <c r="BJ146" s="257"/>
      <c r="BK146" s="257"/>
      <c r="BL146" s="257"/>
      <c r="BM146" s="257"/>
      <c r="BN146" s="228" t="str">
        <f>IF(AND('PASTE SD download Sheet'!BH145=""),"",'PASTE SD download Sheet'!BH145)</f>
        <v/>
      </c>
      <c r="BO146" s="228" t="str">
        <f>IF(AND('PASTE SD download Sheet'!BI145=""),"",'PASTE SD download Sheet'!BI145)</f>
        <v/>
      </c>
      <c r="BP146" s="228" t="str">
        <f>IF(AND('PASTE SD download Sheet'!BJ145=""),"",'PASTE SD download Sheet'!BJ145)</f>
        <v/>
      </c>
      <c r="BQ146" s="228">
        <f t="shared" si="114"/>
        <v>0</v>
      </c>
      <c r="BR146" s="228" t="str">
        <f>IF(AND('PASTE SD download Sheet'!BL145=""),"",'PASTE SD download Sheet'!BL145)</f>
        <v/>
      </c>
      <c r="BS146" s="228" t="str">
        <f t="shared" si="115"/>
        <v/>
      </c>
      <c r="BT146" s="228">
        <f t="shared" si="116"/>
        <v>0</v>
      </c>
      <c r="BU146" s="224"/>
      <c r="BV146" s="228" t="str">
        <f t="shared" si="117"/>
        <v/>
      </c>
      <c r="BW146" s="228">
        <f t="shared" si="118"/>
        <v>0</v>
      </c>
      <c r="BX146" s="5">
        <f t="shared" si="88"/>
        <v>0</v>
      </c>
      <c r="BY146" s="206"/>
      <c r="BZ146" s="206"/>
      <c r="CA146" s="206"/>
      <c r="CB146" s="206"/>
      <c r="CC146" s="206"/>
      <c r="CD146" s="206"/>
      <c r="CE146" s="206"/>
      <c r="CF146" s="206"/>
      <c r="CG146" s="206"/>
      <c r="CH146" s="206"/>
      <c r="CI146" s="206"/>
      <c r="CJ146" s="206"/>
      <c r="CK146" s="206"/>
      <c r="CL146" s="206"/>
      <c r="CM146" s="206"/>
      <c r="CN146" s="206"/>
      <c r="CO146" s="206"/>
      <c r="CP146" s="205"/>
      <c r="CQ146" s="204"/>
    </row>
    <row r="147" spans="1:95" ht="17.25">
      <c r="A147" s="219" t="str">
        <f>IF(AND('PASTE SD download Sheet'!A146=""),"",'PASTE SD download Sheet'!A146)</f>
        <v/>
      </c>
      <c r="B147" s="219" t="str">
        <f>IF(AND('PASTE SD download Sheet'!B146=""),"",'PASTE SD download Sheet'!B146)</f>
        <v/>
      </c>
      <c r="C147" s="219" t="str">
        <f>IF(AND('PASTE SD download Sheet'!C146=""),"",'PASTE SD download Sheet'!C146)</f>
        <v/>
      </c>
      <c r="D147" s="220" t="str">
        <f>IF(AND('PASTE SD download Sheet'!D146=""),"",VALUE('PASTE SD download Sheet'!D146))</f>
        <v/>
      </c>
      <c r="E147" s="219" t="str">
        <f>IF(AND('PASTE SD download Sheet'!E146=""),"",'PASTE SD download Sheet'!E146)</f>
        <v/>
      </c>
      <c r="F147" s="234" t="str">
        <f>IF(AND('PASTE SD download Sheet'!F146=""),"",'PASTE SD download Sheet'!F146)</f>
        <v/>
      </c>
      <c r="G147" s="233" t="str">
        <f>IF(AND('PASTE SD download Sheet'!G146=""),"",UPPER('PASTE SD download Sheet'!G146))</f>
        <v/>
      </c>
      <c r="H147" s="233" t="str">
        <f>IF(AND('PASTE SD download Sheet'!H146=""),"",UPPER('PASTE SD download Sheet'!H146))</f>
        <v/>
      </c>
      <c r="I147" s="233" t="str">
        <f>IF(AND('PASTE SD download Sheet'!I146=""),"",UPPER('PASTE SD download Sheet'!I146))</f>
        <v/>
      </c>
      <c r="J147" s="221" t="str">
        <f>IF(AND('PASTE SD download Sheet'!J146=""),"",'PASTE SD download Sheet'!J146)</f>
        <v/>
      </c>
      <c r="K147" s="221" t="str">
        <f>IF(AND('PASTE SD download Sheet'!K146=""),"",'PASTE SD download Sheet'!K146)</f>
        <v/>
      </c>
      <c r="L147" s="221" t="str">
        <f>IF(AND('PASTE SD download Sheet'!L146=""),"",'PASTE SD download Sheet'!L146)</f>
        <v/>
      </c>
      <c r="M147" s="221">
        <f t="shared" si="89"/>
        <v>0</v>
      </c>
      <c r="N147" s="221" t="str">
        <f>IF(AND('PASTE SD download Sheet'!N146=""),"",'PASTE SD download Sheet'!N146)</f>
        <v/>
      </c>
      <c r="O147" s="221" t="str">
        <f t="shared" si="90"/>
        <v/>
      </c>
      <c r="P147" s="221">
        <f t="shared" si="91"/>
        <v>0</v>
      </c>
      <c r="Q147" s="222"/>
      <c r="R147" s="221" t="str">
        <f t="shared" si="119"/>
        <v/>
      </c>
      <c r="S147" s="221">
        <f t="shared" si="92"/>
        <v>0</v>
      </c>
      <c r="T147" s="223" t="str">
        <f>IF(AND('PASTE SD download Sheet'!T146=""),"",'PASTE SD download Sheet'!T146)</f>
        <v/>
      </c>
      <c r="U147" s="223" t="str">
        <f>IF(AND('PASTE SD download Sheet'!U146=""),"",'PASTE SD download Sheet'!U146)</f>
        <v/>
      </c>
      <c r="V147" s="223" t="str">
        <f>IF(AND('PASTE SD download Sheet'!V146=""),"",'PASTE SD download Sheet'!V146)</f>
        <v/>
      </c>
      <c r="W147" s="223">
        <f t="shared" si="93"/>
        <v>0</v>
      </c>
      <c r="X147" s="223" t="str">
        <f>IF(AND('PASTE SD download Sheet'!X146=""),"",'PASTE SD download Sheet'!X146)</f>
        <v/>
      </c>
      <c r="Y147" s="223" t="str">
        <f t="shared" si="94"/>
        <v/>
      </c>
      <c r="Z147" s="223">
        <f t="shared" si="95"/>
        <v>0</v>
      </c>
      <c r="AA147" s="224"/>
      <c r="AB147" s="223" t="str">
        <f t="shared" si="96"/>
        <v/>
      </c>
      <c r="AC147" s="223">
        <f t="shared" si="97"/>
        <v>0</v>
      </c>
      <c r="AD147" s="237"/>
      <c r="AE147" s="237" t="str">
        <f t="shared" si="98"/>
        <v/>
      </c>
      <c r="AF147" s="225" t="str">
        <f>IF(AND('PASTE SD download Sheet'!AD146=""),"",'PASTE SD download Sheet'!AD146)</f>
        <v/>
      </c>
      <c r="AG147" s="225" t="str">
        <f>IF(AND('PASTE SD download Sheet'!AE146=""),"",'PASTE SD download Sheet'!AE146)</f>
        <v/>
      </c>
      <c r="AH147" s="225" t="str">
        <f>IF(AND('PASTE SD download Sheet'!AF146=""),"",'PASTE SD download Sheet'!AF146)</f>
        <v/>
      </c>
      <c r="AI147" s="225">
        <f t="shared" si="99"/>
        <v>0</v>
      </c>
      <c r="AJ147" s="225" t="str">
        <f>IF(AND('PASTE SD download Sheet'!AH146=""),"",'PASTE SD download Sheet'!AH146)</f>
        <v/>
      </c>
      <c r="AK147" s="225" t="str">
        <f t="shared" si="100"/>
        <v/>
      </c>
      <c r="AL147" s="225">
        <f t="shared" si="101"/>
        <v>0</v>
      </c>
      <c r="AM147" s="224"/>
      <c r="AN147" s="225" t="str">
        <f t="shared" si="102"/>
        <v/>
      </c>
      <c r="AO147" s="225">
        <f t="shared" si="103"/>
        <v>0</v>
      </c>
      <c r="AP147" s="226" t="str">
        <f>IF(AND('PASTE SD download Sheet'!AN146=""),"",'PASTE SD download Sheet'!AN146)</f>
        <v/>
      </c>
      <c r="AQ147" s="226" t="str">
        <f>IF(AND('PASTE SD download Sheet'!AO146=""),"",'PASTE SD download Sheet'!AO146)</f>
        <v/>
      </c>
      <c r="AR147" s="226" t="str">
        <f>IF(AND('PASTE SD download Sheet'!AP146=""),"",'PASTE SD download Sheet'!AP146)</f>
        <v/>
      </c>
      <c r="AS147" s="226">
        <f t="shared" si="104"/>
        <v>0</v>
      </c>
      <c r="AT147" s="226" t="str">
        <f>IF(AND('PASTE SD download Sheet'!AR146=""),"",'PASTE SD download Sheet'!AR146)</f>
        <v/>
      </c>
      <c r="AU147" s="226" t="str">
        <f t="shared" si="105"/>
        <v/>
      </c>
      <c r="AV147" s="226">
        <f t="shared" si="106"/>
        <v>0</v>
      </c>
      <c r="AW147" s="224"/>
      <c r="AX147" s="226" t="str">
        <f t="shared" si="107"/>
        <v/>
      </c>
      <c r="AY147" s="226">
        <f t="shared" si="108"/>
        <v>0</v>
      </c>
      <c r="AZ147" s="227" t="str">
        <f>IF(AND('PASTE SD download Sheet'!AX146=""),"",'PASTE SD download Sheet'!AX146)</f>
        <v/>
      </c>
      <c r="BA147" s="227" t="str">
        <f>IF(AND('PASTE SD download Sheet'!AY146=""),"",'PASTE SD download Sheet'!AY146)</f>
        <v/>
      </c>
      <c r="BB147" s="227" t="str">
        <f>IF(AND('PASTE SD download Sheet'!AZ146=""),"",'PASTE SD download Sheet'!AZ146)</f>
        <v/>
      </c>
      <c r="BC147" s="227">
        <f t="shared" si="109"/>
        <v>0</v>
      </c>
      <c r="BD147" s="227" t="str">
        <f>IF(AND('PASTE SD download Sheet'!BB146=""),"",'PASTE SD download Sheet'!BB146)</f>
        <v/>
      </c>
      <c r="BE147" s="227" t="str">
        <f t="shared" si="110"/>
        <v/>
      </c>
      <c r="BF147" s="227">
        <f t="shared" si="111"/>
        <v>0</v>
      </c>
      <c r="BG147" s="224"/>
      <c r="BH147" s="227" t="str">
        <f t="shared" si="112"/>
        <v/>
      </c>
      <c r="BI147" s="227">
        <f t="shared" si="113"/>
        <v>0</v>
      </c>
      <c r="BJ147" s="257"/>
      <c r="BK147" s="257"/>
      <c r="BL147" s="257"/>
      <c r="BM147" s="257"/>
      <c r="BN147" s="228" t="str">
        <f>IF(AND('PASTE SD download Sheet'!BH146=""),"",'PASTE SD download Sheet'!BH146)</f>
        <v/>
      </c>
      <c r="BO147" s="228" t="str">
        <f>IF(AND('PASTE SD download Sheet'!BI146=""),"",'PASTE SD download Sheet'!BI146)</f>
        <v/>
      </c>
      <c r="BP147" s="228" t="str">
        <f>IF(AND('PASTE SD download Sheet'!BJ146=""),"",'PASTE SD download Sheet'!BJ146)</f>
        <v/>
      </c>
      <c r="BQ147" s="228">
        <f t="shared" si="114"/>
        <v>0</v>
      </c>
      <c r="BR147" s="228" t="str">
        <f>IF(AND('PASTE SD download Sheet'!BL146=""),"",'PASTE SD download Sheet'!BL146)</f>
        <v/>
      </c>
      <c r="BS147" s="228" t="str">
        <f t="shared" si="115"/>
        <v/>
      </c>
      <c r="BT147" s="228">
        <f t="shared" si="116"/>
        <v>0</v>
      </c>
      <c r="BU147" s="224"/>
      <c r="BV147" s="228" t="str">
        <f t="shared" si="117"/>
        <v/>
      </c>
      <c r="BW147" s="228">
        <f t="shared" si="118"/>
        <v>0</v>
      </c>
      <c r="BX147" s="5">
        <f t="shared" si="88"/>
        <v>0</v>
      </c>
      <c r="BY147" s="206"/>
      <c r="BZ147" s="206"/>
      <c r="CA147" s="206"/>
      <c r="CB147" s="206"/>
      <c r="CC147" s="206"/>
      <c r="CD147" s="206"/>
      <c r="CE147" s="206"/>
      <c r="CF147" s="206"/>
      <c r="CG147" s="206"/>
      <c r="CH147" s="206"/>
      <c r="CI147" s="206"/>
      <c r="CJ147" s="206"/>
      <c r="CK147" s="206"/>
      <c r="CL147" s="206"/>
      <c r="CM147" s="206"/>
      <c r="CN147" s="206"/>
      <c r="CO147" s="206"/>
      <c r="CP147" s="205"/>
      <c r="CQ147" s="204"/>
    </row>
    <row r="148" spans="1:95" ht="17.25">
      <c r="A148" s="219" t="str">
        <f>IF(AND('PASTE SD download Sheet'!A147=""),"",'PASTE SD download Sheet'!A147)</f>
        <v/>
      </c>
      <c r="B148" s="219" t="str">
        <f>IF(AND('PASTE SD download Sheet'!B147=""),"",'PASTE SD download Sheet'!B147)</f>
        <v/>
      </c>
      <c r="C148" s="219" t="str">
        <f>IF(AND('PASTE SD download Sheet'!C147=""),"",'PASTE SD download Sheet'!C147)</f>
        <v/>
      </c>
      <c r="D148" s="220" t="str">
        <f>IF(AND('PASTE SD download Sheet'!D147=""),"",VALUE('PASTE SD download Sheet'!D147))</f>
        <v/>
      </c>
      <c r="E148" s="219" t="str">
        <f>IF(AND('PASTE SD download Sheet'!E147=""),"",'PASTE SD download Sheet'!E147)</f>
        <v/>
      </c>
      <c r="F148" s="234" t="str">
        <f>IF(AND('PASTE SD download Sheet'!F147=""),"",'PASTE SD download Sheet'!F147)</f>
        <v/>
      </c>
      <c r="G148" s="233" t="str">
        <f>IF(AND('PASTE SD download Sheet'!G147=""),"",UPPER('PASTE SD download Sheet'!G147))</f>
        <v/>
      </c>
      <c r="H148" s="233" t="str">
        <f>IF(AND('PASTE SD download Sheet'!H147=""),"",UPPER('PASTE SD download Sheet'!H147))</f>
        <v/>
      </c>
      <c r="I148" s="233" t="str">
        <f>IF(AND('PASTE SD download Sheet'!I147=""),"",UPPER('PASTE SD download Sheet'!I147))</f>
        <v/>
      </c>
      <c r="J148" s="221" t="str">
        <f>IF(AND('PASTE SD download Sheet'!J147=""),"",'PASTE SD download Sheet'!J147)</f>
        <v/>
      </c>
      <c r="K148" s="221" t="str">
        <f>IF(AND('PASTE SD download Sheet'!K147=""),"",'PASTE SD download Sheet'!K147)</f>
        <v/>
      </c>
      <c r="L148" s="221" t="str">
        <f>IF(AND('PASTE SD download Sheet'!L147=""),"",'PASTE SD download Sheet'!L147)</f>
        <v/>
      </c>
      <c r="M148" s="221">
        <f t="shared" si="89"/>
        <v>0</v>
      </c>
      <c r="N148" s="221" t="str">
        <f>IF(AND('PASTE SD download Sheet'!N147=""),"",'PASTE SD download Sheet'!N147)</f>
        <v/>
      </c>
      <c r="O148" s="221" t="str">
        <f t="shared" si="90"/>
        <v/>
      </c>
      <c r="P148" s="221">
        <f t="shared" si="91"/>
        <v>0</v>
      </c>
      <c r="Q148" s="222"/>
      <c r="R148" s="221" t="str">
        <f t="shared" si="119"/>
        <v/>
      </c>
      <c r="S148" s="221">
        <f t="shared" si="92"/>
        <v>0</v>
      </c>
      <c r="T148" s="223" t="str">
        <f>IF(AND('PASTE SD download Sheet'!T147=""),"",'PASTE SD download Sheet'!T147)</f>
        <v/>
      </c>
      <c r="U148" s="223" t="str">
        <f>IF(AND('PASTE SD download Sheet'!U147=""),"",'PASTE SD download Sheet'!U147)</f>
        <v/>
      </c>
      <c r="V148" s="223" t="str">
        <f>IF(AND('PASTE SD download Sheet'!V147=""),"",'PASTE SD download Sheet'!V147)</f>
        <v/>
      </c>
      <c r="W148" s="223">
        <f t="shared" si="93"/>
        <v>0</v>
      </c>
      <c r="X148" s="223" t="str">
        <f>IF(AND('PASTE SD download Sheet'!X147=""),"",'PASTE SD download Sheet'!X147)</f>
        <v/>
      </c>
      <c r="Y148" s="223" t="str">
        <f t="shared" si="94"/>
        <v/>
      </c>
      <c r="Z148" s="223">
        <f t="shared" si="95"/>
        <v>0</v>
      </c>
      <c r="AA148" s="224"/>
      <c r="AB148" s="223" t="str">
        <f t="shared" si="96"/>
        <v/>
      </c>
      <c r="AC148" s="223">
        <f t="shared" si="97"/>
        <v>0</v>
      </c>
      <c r="AD148" s="237"/>
      <c r="AE148" s="237" t="str">
        <f t="shared" si="98"/>
        <v/>
      </c>
      <c r="AF148" s="225" t="str">
        <f>IF(AND('PASTE SD download Sheet'!AD147=""),"",'PASTE SD download Sheet'!AD147)</f>
        <v/>
      </c>
      <c r="AG148" s="225" t="str">
        <f>IF(AND('PASTE SD download Sheet'!AE147=""),"",'PASTE SD download Sheet'!AE147)</f>
        <v/>
      </c>
      <c r="AH148" s="225" t="str">
        <f>IF(AND('PASTE SD download Sheet'!AF147=""),"",'PASTE SD download Sheet'!AF147)</f>
        <v/>
      </c>
      <c r="AI148" s="225">
        <f t="shared" si="99"/>
        <v>0</v>
      </c>
      <c r="AJ148" s="225" t="str">
        <f>IF(AND('PASTE SD download Sheet'!AH147=""),"",'PASTE SD download Sheet'!AH147)</f>
        <v/>
      </c>
      <c r="AK148" s="225" t="str">
        <f t="shared" si="100"/>
        <v/>
      </c>
      <c r="AL148" s="225">
        <f t="shared" si="101"/>
        <v>0</v>
      </c>
      <c r="AM148" s="224"/>
      <c r="AN148" s="225" t="str">
        <f t="shared" si="102"/>
        <v/>
      </c>
      <c r="AO148" s="225">
        <f t="shared" si="103"/>
        <v>0</v>
      </c>
      <c r="AP148" s="226" t="str">
        <f>IF(AND('PASTE SD download Sheet'!AN147=""),"",'PASTE SD download Sheet'!AN147)</f>
        <v/>
      </c>
      <c r="AQ148" s="226" t="str">
        <f>IF(AND('PASTE SD download Sheet'!AO147=""),"",'PASTE SD download Sheet'!AO147)</f>
        <v/>
      </c>
      <c r="AR148" s="226" t="str">
        <f>IF(AND('PASTE SD download Sheet'!AP147=""),"",'PASTE SD download Sheet'!AP147)</f>
        <v/>
      </c>
      <c r="AS148" s="226">
        <f t="shared" si="104"/>
        <v>0</v>
      </c>
      <c r="AT148" s="226" t="str">
        <f>IF(AND('PASTE SD download Sheet'!AR147=""),"",'PASTE SD download Sheet'!AR147)</f>
        <v/>
      </c>
      <c r="AU148" s="226" t="str">
        <f t="shared" si="105"/>
        <v/>
      </c>
      <c r="AV148" s="226">
        <f t="shared" si="106"/>
        <v>0</v>
      </c>
      <c r="AW148" s="224"/>
      <c r="AX148" s="226" t="str">
        <f t="shared" si="107"/>
        <v/>
      </c>
      <c r="AY148" s="226">
        <f t="shared" si="108"/>
        <v>0</v>
      </c>
      <c r="AZ148" s="227" t="str">
        <f>IF(AND('PASTE SD download Sheet'!AX147=""),"",'PASTE SD download Sheet'!AX147)</f>
        <v/>
      </c>
      <c r="BA148" s="227" t="str">
        <f>IF(AND('PASTE SD download Sheet'!AY147=""),"",'PASTE SD download Sheet'!AY147)</f>
        <v/>
      </c>
      <c r="BB148" s="227" t="str">
        <f>IF(AND('PASTE SD download Sheet'!AZ147=""),"",'PASTE SD download Sheet'!AZ147)</f>
        <v/>
      </c>
      <c r="BC148" s="227">
        <f t="shared" si="109"/>
        <v>0</v>
      </c>
      <c r="BD148" s="227" t="str">
        <f>IF(AND('PASTE SD download Sheet'!BB147=""),"",'PASTE SD download Sheet'!BB147)</f>
        <v/>
      </c>
      <c r="BE148" s="227" t="str">
        <f t="shared" si="110"/>
        <v/>
      </c>
      <c r="BF148" s="227">
        <f t="shared" si="111"/>
        <v>0</v>
      </c>
      <c r="BG148" s="224"/>
      <c r="BH148" s="227" t="str">
        <f t="shared" si="112"/>
        <v/>
      </c>
      <c r="BI148" s="227">
        <f t="shared" si="113"/>
        <v>0</v>
      </c>
      <c r="BJ148" s="257"/>
      <c r="BK148" s="257"/>
      <c r="BL148" s="257"/>
      <c r="BM148" s="257"/>
      <c r="BN148" s="228" t="str">
        <f>IF(AND('PASTE SD download Sheet'!BH147=""),"",'PASTE SD download Sheet'!BH147)</f>
        <v/>
      </c>
      <c r="BO148" s="228" t="str">
        <f>IF(AND('PASTE SD download Sheet'!BI147=""),"",'PASTE SD download Sheet'!BI147)</f>
        <v/>
      </c>
      <c r="BP148" s="228" t="str">
        <f>IF(AND('PASTE SD download Sheet'!BJ147=""),"",'PASTE SD download Sheet'!BJ147)</f>
        <v/>
      </c>
      <c r="BQ148" s="228">
        <f t="shared" si="114"/>
        <v>0</v>
      </c>
      <c r="BR148" s="228" t="str">
        <f>IF(AND('PASTE SD download Sheet'!BL147=""),"",'PASTE SD download Sheet'!BL147)</f>
        <v/>
      </c>
      <c r="BS148" s="228" t="str">
        <f t="shared" si="115"/>
        <v/>
      </c>
      <c r="BT148" s="228">
        <f t="shared" si="116"/>
        <v>0</v>
      </c>
      <c r="BU148" s="224"/>
      <c r="BV148" s="228" t="str">
        <f t="shared" si="117"/>
        <v/>
      </c>
      <c r="BW148" s="228">
        <f t="shared" si="118"/>
        <v>0</v>
      </c>
      <c r="BX148" s="5">
        <f t="shared" si="88"/>
        <v>0</v>
      </c>
      <c r="BY148" s="206"/>
      <c r="BZ148" s="206"/>
      <c r="CA148" s="206"/>
      <c r="CB148" s="206"/>
      <c r="CC148" s="206"/>
      <c r="CD148" s="206"/>
      <c r="CE148" s="206"/>
      <c r="CF148" s="206"/>
      <c r="CG148" s="206"/>
      <c r="CH148" s="206"/>
      <c r="CI148" s="206"/>
      <c r="CJ148" s="206"/>
      <c r="CK148" s="206"/>
      <c r="CL148" s="206"/>
      <c r="CM148" s="206"/>
      <c r="CN148" s="206"/>
      <c r="CO148" s="206"/>
      <c r="CP148" s="205"/>
      <c r="CQ148" s="204"/>
    </row>
    <row r="149" spans="1:95" ht="17.25">
      <c r="A149" s="219" t="str">
        <f>IF(AND('PASTE SD download Sheet'!A148=""),"",'PASTE SD download Sheet'!A148)</f>
        <v/>
      </c>
      <c r="B149" s="219" t="str">
        <f>IF(AND('PASTE SD download Sheet'!B148=""),"",'PASTE SD download Sheet'!B148)</f>
        <v/>
      </c>
      <c r="C149" s="219" t="str">
        <f>IF(AND('PASTE SD download Sheet'!C148=""),"",'PASTE SD download Sheet'!C148)</f>
        <v/>
      </c>
      <c r="D149" s="220" t="str">
        <f>IF(AND('PASTE SD download Sheet'!D148=""),"",VALUE('PASTE SD download Sheet'!D148))</f>
        <v/>
      </c>
      <c r="E149" s="219" t="str">
        <f>IF(AND('PASTE SD download Sheet'!E148=""),"",'PASTE SD download Sheet'!E148)</f>
        <v/>
      </c>
      <c r="F149" s="234" t="str">
        <f>IF(AND('PASTE SD download Sheet'!F148=""),"",'PASTE SD download Sheet'!F148)</f>
        <v/>
      </c>
      <c r="G149" s="233" t="str">
        <f>IF(AND('PASTE SD download Sheet'!G148=""),"",UPPER('PASTE SD download Sheet'!G148))</f>
        <v/>
      </c>
      <c r="H149" s="233" t="str">
        <f>IF(AND('PASTE SD download Sheet'!H148=""),"",UPPER('PASTE SD download Sheet'!H148))</f>
        <v/>
      </c>
      <c r="I149" s="233" t="str">
        <f>IF(AND('PASTE SD download Sheet'!I148=""),"",UPPER('PASTE SD download Sheet'!I148))</f>
        <v/>
      </c>
      <c r="J149" s="221" t="str">
        <f>IF(AND('PASTE SD download Sheet'!J148=""),"",'PASTE SD download Sheet'!J148)</f>
        <v/>
      </c>
      <c r="K149" s="221" t="str">
        <f>IF(AND('PASTE SD download Sheet'!K148=""),"",'PASTE SD download Sheet'!K148)</f>
        <v/>
      </c>
      <c r="L149" s="221" t="str">
        <f>IF(AND('PASTE SD download Sheet'!L148=""),"",'PASTE SD download Sheet'!L148)</f>
        <v/>
      </c>
      <c r="M149" s="221">
        <f t="shared" si="89"/>
        <v>0</v>
      </c>
      <c r="N149" s="221" t="str">
        <f>IF(AND('PASTE SD download Sheet'!N148=""),"",'PASTE SD download Sheet'!N148)</f>
        <v/>
      </c>
      <c r="O149" s="221" t="str">
        <f t="shared" si="90"/>
        <v/>
      </c>
      <c r="P149" s="221">
        <f t="shared" si="91"/>
        <v>0</v>
      </c>
      <c r="Q149" s="222"/>
      <c r="R149" s="221" t="str">
        <f t="shared" si="119"/>
        <v/>
      </c>
      <c r="S149" s="221">
        <f t="shared" si="92"/>
        <v>0</v>
      </c>
      <c r="T149" s="223" t="str">
        <f>IF(AND('PASTE SD download Sheet'!T148=""),"",'PASTE SD download Sheet'!T148)</f>
        <v/>
      </c>
      <c r="U149" s="223" t="str">
        <f>IF(AND('PASTE SD download Sheet'!U148=""),"",'PASTE SD download Sheet'!U148)</f>
        <v/>
      </c>
      <c r="V149" s="223" t="str">
        <f>IF(AND('PASTE SD download Sheet'!V148=""),"",'PASTE SD download Sheet'!V148)</f>
        <v/>
      </c>
      <c r="W149" s="223">
        <f t="shared" si="93"/>
        <v>0</v>
      </c>
      <c r="X149" s="223" t="str">
        <f>IF(AND('PASTE SD download Sheet'!X148=""),"",'PASTE SD download Sheet'!X148)</f>
        <v/>
      </c>
      <c r="Y149" s="223" t="str">
        <f t="shared" si="94"/>
        <v/>
      </c>
      <c r="Z149" s="223">
        <f t="shared" si="95"/>
        <v>0</v>
      </c>
      <c r="AA149" s="224"/>
      <c r="AB149" s="223" t="str">
        <f t="shared" si="96"/>
        <v/>
      </c>
      <c r="AC149" s="223">
        <f t="shared" si="97"/>
        <v>0</v>
      </c>
      <c r="AD149" s="237"/>
      <c r="AE149" s="237" t="str">
        <f t="shared" si="98"/>
        <v/>
      </c>
      <c r="AF149" s="225" t="str">
        <f>IF(AND('PASTE SD download Sheet'!AD148=""),"",'PASTE SD download Sheet'!AD148)</f>
        <v/>
      </c>
      <c r="AG149" s="225" t="str">
        <f>IF(AND('PASTE SD download Sheet'!AE148=""),"",'PASTE SD download Sheet'!AE148)</f>
        <v/>
      </c>
      <c r="AH149" s="225" t="str">
        <f>IF(AND('PASTE SD download Sheet'!AF148=""),"",'PASTE SD download Sheet'!AF148)</f>
        <v/>
      </c>
      <c r="AI149" s="225">
        <f t="shared" si="99"/>
        <v>0</v>
      </c>
      <c r="AJ149" s="225" t="str">
        <f>IF(AND('PASTE SD download Sheet'!AH148=""),"",'PASTE SD download Sheet'!AH148)</f>
        <v/>
      </c>
      <c r="AK149" s="225" t="str">
        <f t="shared" si="100"/>
        <v/>
      </c>
      <c r="AL149" s="225">
        <f t="shared" si="101"/>
        <v>0</v>
      </c>
      <c r="AM149" s="224"/>
      <c r="AN149" s="225" t="str">
        <f t="shared" si="102"/>
        <v/>
      </c>
      <c r="AO149" s="225">
        <f t="shared" si="103"/>
        <v>0</v>
      </c>
      <c r="AP149" s="226" t="str">
        <f>IF(AND('PASTE SD download Sheet'!AN148=""),"",'PASTE SD download Sheet'!AN148)</f>
        <v/>
      </c>
      <c r="AQ149" s="226" t="str">
        <f>IF(AND('PASTE SD download Sheet'!AO148=""),"",'PASTE SD download Sheet'!AO148)</f>
        <v/>
      </c>
      <c r="AR149" s="226" t="str">
        <f>IF(AND('PASTE SD download Sheet'!AP148=""),"",'PASTE SD download Sheet'!AP148)</f>
        <v/>
      </c>
      <c r="AS149" s="226">
        <f t="shared" si="104"/>
        <v>0</v>
      </c>
      <c r="AT149" s="226" t="str">
        <f>IF(AND('PASTE SD download Sheet'!AR148=""),"",'PASTE SD download Sheet'!AR148)</f>
        <v/>
      </c>
      <c r="AU149" s="226" t="str">
        <f t="shared" si="105"/>
        <v/>
      </c>
      <c r="AV149" s="226">
        <f t="shared" si="106"/>
        <v>0</v>
      </c>
      <c r="AW149" s="224"/>
      <c r="AX149" s="226" t="str">
        <f t="shared" si="107"/>
        <v/>
      </c>
      <c r="AY149" s="226">
        <f t="shared" si="108"/>
        <v>0</v>
      </c>
      <c r="AZ149" s="227" t="str">
        <f>IF(AND('PASTE SD download Sheet'!AX148=""),"",'PASTE SD download Sheet'!AX148)</f>
        <v/>
      </c>
      <c r="BA149" s="227" t="str">
        <f>IF(AND('PASTE SD download Sheet'!AY148=""),"",'PASTE SD download Sheet'!AY148)</f>
        <v/>
      </c>
      <c r="BB149" s="227" t="str">
        <f>IF(AND('PASTE SD download Sheet'!AZ148=""),"",'PASTE SD download Sheet'!AZ148)</f>
        <v/>
      </c>
      <c r="BC149" s="227">
        <f t="shared" si="109"/>
        <v>0</v>
      </c>
      <c r="BD149" s="227" t="str">
        <f>IF(AND('PASTE SD download Sheet'!BB148=""),"",'PASTE SD download Sheet'!BB148)</f>
        <v/>
      </c>
      <c r="BE149" s="227" t="str">
        <f t="shared" si="110"/>
        <v/>
      </c>
      <c r="BF149" s="227">
        <f t="shared" si="111"/>
        <v>0</v>
      </c>
      <c r="BG149" s="224"/>
      <c r="BH149" s="227" t="str">
        <f t="shared" si="112"/>
        <v/>
      </c>
      <c r="BI149" s="227">
        <f t="shared" si="113"/>
        <v>0</v>
      </c>
      <c r="BJ149" s="257"/>
      <c r="BK149" s="257"/>
      <c r="BL149" s="257"/>
      <c r="BM149" s="257"/>
      <c r="BN149" s="228" t="str">
        <f>IF(AND('PASTE SD download Sheet'!BH148=""),"",'PASTE SD download Sheet'!BH148)</f>
        <v/>
      </c>
      <c r="BO149" s="228" t="str">
        <f>IF(AND('PASTE SD download Sheet'!BI148=""),"",'PASTE SD download Sheet'!BI148)</f>
        <v/>
      </c>
      <c r="BP149" s="228" t="str">
        <f>IF(AND('PASTE SD download Sheet'!BJ148=""),"",'PASTE SD download Sheet'!BJ148)</f>
        <v/>
      </c>
      <c r="BQ149" s="228">
        <f t="shared" si="114"/>
        <v>0</v>
      </c>
      <c r="BR149" s="228" t="str">
        <f>IF(AND('PASTE SD download Sheet'!BL148=""),"",'PASTE SD download Sheet'!BL148)</f>
        <v/>
      </c>
      <c r="BS149" s="228" t="str">
        <f t="shared" si="115"/>
        <v/>
      </c>
      <c r="BT149" s="228">
        <f t="shared" si="116"/>
        <v>0</v>
      </c>
      <c r="BU149" s="224"/>
      <c r="BV149" s="228" t="str">
        <f t="shared" si="117"/>
        <v/>
      </c>
      <c r="BW149" s="228">
        <f t="shared" si="118"/>
        <v>0</v>
      </c>
      <c r="BX149" s="5">
        <f t="shared" si="88"/>
        <v>0</v>
      </c>
      <c r="BY149" s="206"/>
      <c r="BZ149" s="206"/>
      <c r="CA149" s="206"/>
      <c r="CB149" s="206"/>
      <c r="CC149" s="206"/>
      <c r="CD149" s="206"/>
      <c r="CE149" s="206"/>
      <c r="CF149" s="206"/>
      <c r="CG149" s="206"/>
      <c r="CH149" s="206"/>
      <c r="CI149" s="206"/>
      <c r="CJ149" s="206"/>
      <c r="CK149" s="206"/>
      <c r="CL149" s="206"/>
      <c r="CM149" s="206"/>
      <c r="CN149" s="206"/>
      <c r="CO149" s="206"/>
      <c r="CP149" s="205"/>
      <c r="CQ149" s="204"/>
    </row>
    <row r="150" spans="1:95" ht="17.25">
      <c r="A150" s="219" t="str">
        <f>IF(AND('PASTE SD download Sheet'!A149=""),"",'PASTE SD download Sheet'!A149)</f>
        <v/>
      </c>
      <c r="B150" s="219" t="str">
        <f>IF(AND('PASTE SD download Sheet'!B149=""),"",'PASTE SD download Sheet'!B149)</f>
        <v/>
      </c>
      <c r="C150" s="219" t="str">
        <f>IF(AND('PASTE SD download Sheet'!C149=""),"",'PASTE SD download Sheet'!C149)</f>
        <v/>
      </c>
      <c r="D150" s="220" t="str">
        <f>IF(AND('PASTE SD download Sheet'!D149=""),"",VALUE('PASTE SD download Sheet'!D149))</f>
        <v/>
      </c>
      <c r="E150" s="219" t="str">
        <f>IF(AND('PASTE SD download Sheet'!E149=""),"",'PASTE SD download Sheet'!E149)</f>
        <v/>
      </c>
      <c r="F150" s="234" t="str">
        <f>IF(AND('PASTE SD download Sheet'!F149=""),"",'PASTE SD download Sheet'!F149)</f>
        <v/>
      </c>
      <c r="G150" s="233" t="str">
        <f>IF(AND('PASTE SD download Sheet'!G149=""),"",UPPER('PASTE SD download Sheet'!G149))</f>
        <v/>
      </c>
      <c r="H150" s="233" t="str">
        <f>IF(AND('PASTE SD download Sheet'!H149=""),"",UPPER('PASTE SD download Sheet'!H149))</f>
        <v/>
      </c>
      <c r="I150" s="233" t="str">
        <f>IF(AND('PASTE SD download Sheet'!I149=""),"",UPPER('PASTE SD download Sheet'!I149))</f>
        <v/>
      </c>
      <c r="J150" s="221" t="str">
        <f>IF(AND('PASTE SD download Sheet'!J149=""),"",'PASTE SD download Sheet'!J149)</f>
        <v/>
      </c>
      <c r="K150" s="221" t="str">
        <f>IF(AND('PASTE SD download Sheet'!K149=""),"",'PASTE SD download Sheet'!K149)</f>
        <v/>
      </c>
      <c r="L150" s="221" t="str">
        <f>IF(AND('PASTE SD download Sheet'!L149=""),"",'PASTE SD download Sheet'!L149)</f>
        <v/>
      </c>
      <c r="M150" s="221">
        <f t="shared" si="89"/>
        <v>0</v>
      </c>
      <c r="N150" s="221" t="str">
        <f>IF(AND('PASTE SD download Sheet'!N149=""),"",'PASTE SD download Sheet'!N149)</f>
        <v/>
      </c>
      <c r="O150" s="221" t="str">
        <f t="shared" si="90"/>
        <v/>
      </c>
      <c r="P150" s="221">
        <f t="shared" si="91"/>
        <v>0</v>
      </c>
      <c r="Q150" s="222"/>
      <c r="R150" s="221" t="str">
        <f t="shared" si="119"/>
        <v/>
      </c>
      <c r="S150" s="221">
        <f t="shared" si="92"/>
        <v>0</v>
      </c>
      <c r="T150" s="223" t="str">
        <f>IF(AND('PASTE SD download Sheet'!T149=""),"",'PASTE SD download Sheet'!T149)</f>
        <v/>
      </c>
      <c r="U150" s="223" t="str">
        <f>IF(AND('PASTE SD download Sheet'!U149=""),"",'PASTE SD download Sheet'!U149)</f>
        <v/>
      </c>
      <c r="V150" s="223" t="str">
        <f>IF(AND('PASTE SD download Sheet'!V149=""),"",'PASTE SD download Sheet'!V149)</f>
        <v/>
      </c>
      <c r="W150" s="223">
        <f t="shared" si="93"/>
        <v>0</v>
      </c>
      <c r="X150" s="223" t="str">
        <f>IF(AND('PASTE SD download Sheet'!X149=""),"",'PASTE SD download Sheet'!X149)</f>
        <v/>
      </c>
      <c r="Y150" s="223" t="str">
        <f t="shared" si="94"/>
        <v/>
      </c>
      <c r="Z150" s="223">
        <f t="shared" si="95"/>
        <v>0</v>
      </c>
      <c r="AA150" s="224"/>
      <c r="AB150" s="223" t="str">
        <f t="shared" si="96"/>
        <v/>
      </c>
      <c r="AC150" s="223">
        <f t="shared" si="97"/>
        <v>0</v>
      </c>
      <c r="AD150" s="237"/>
      <c r="AE150" s="237" t="str">
        <f t="shared" si="98"/>
        <v/>
      </c>
      <c r="AF150" s="225" t="str">
        <f>IF(AND('PASTE SD download Sheet'!AD149=""),"",'PASTE SD download Sheet'!AD149)</f>
        <v/>
      </c>
      <c r="AG150" s="225" t="str">
        <f>IF(AND('PASTE SD download Sheet'!AE149=""),"",'PASTE SD download Sheet'!AE149)</f>
        <v/>
      </c>
      <c r="AH150" s="225" t="str">
        <f>IF(AND('PASTE SD download Sheet'!AF149=""),"",'PASTE SD download Sheet'!AF149)</f>
        <v/>
      </c>
      <c r="AI150" s="225">
        <f t="shared" si="99"/>
        <v>0</v>
      </c>
      <c r="AJ150" s="225" t="str">
        <f>IF(AND('PASTE SD download Sheet'!AH149=""),"",'PASTE SD download Sheet'!AH149)</f>
        <v/>
      </c>
      <c r="AK150" s="225" t="str">
        <f t="shared" si="100"/>
        <v/>
      </c>
      <c r="AL150" s="225">
        <f t="shared" si="101"/>
        <v>0</v>
      </c>
      <c r="AM150" s="224"/>
      <c r="AN150" s="225" t="str">
        <f t="shared" si="102"/>
        <v/>
      </c>
      <c r="AO150" s="225">
        <f t="shared" si="103"/>
        <v>0</v>
      </c>
      <c r="AP150" s="226" t="str">
        <f>IF(AND('PASTE SD download Sheet'!AN149=""),"",'PASTE SD download Sheet'!AN149)</f>
        <v/>
      </c>
      <c r="AQ150" s="226" t="str">
        <f>IF(AND('PASTE SD download Sheet'!AO149=""),"",'PASTE SD download Sheet'!AO149)</f>
        <v/>
      </c>
      <c r="AR150" s="226" t="str">
        <f>IF(AND('PASTE SD download Sheet'!AP149=""),"",'PASTE SD download Sheet'!AP149)</f>
        <v/>
      </c>
      <c r="AS150" s="226">
        <f t="shared" si="104"/>
        <v>0</v>
      </c>
      <c r="AT150" s="226" t="str">
        <f>IF(AND('PASTE SD download Sheet'!AR149=""),"",'PASTE SD download Sheet'!AR149)</f>
        <v/>
      </c>
      <c r="AU150" s="226" t="str">
        <f t="shared" si="105"/>
        <v/>
      </c>
      <c r="AV150" s="226">
        <f t="shared" si="106"/>
        <v>0</v>
      </c>
      <c r="AW150" s="224"/>
      <c r="AX150" s="226" t="str">
        <f t="shared" si="107"/>
        <v/>
      </c>
      <c r="AY150" s="226">
        <f t="shared" si="108"/>
        <v>0</v>
      </c>
      <c r="AZ150" s="227" t="str">
        <f>IF(AND('PASTE SD download Sheet'!AX149=""),"",'PASTE SD download Sheet'!AX149)</f>
        <v/>
      </c>
      <c r="BA150" s="227" t="str">
        <f>IF(AND('PASTE SD download Sheet'!AY149=""),"",'PASTE SD download Sheet'!AY149)</f>
        <v/>
      </c>
      <c r="BB150" s="227" t="str">
        <f>IF(AND('PASTE SD download Sheet'!AZ149=""),"",'PASTE SD download Sheet'!AZ149)</f>
        <v/>
      </c>
      <c r="BC150" s="227">
        <f t="shared" si="109"/>
        <v>0</v>
      </c>
      <c r="BD150" s="227" t="str">
        <f>IF(AND('PASTE SD download Sheet'!BB149=""),"",'PASTE SD download Sheet'!BB149)</f>
        <v/>
      </c>
      <c r="BE150" s="227" t="str">
        <f t="shared" si="110"/>
        <v/>
      </c>
      <c r="BF150" s="227">
        <f t="shared" si="111"/>
        <v>0</v>
      </c>
      <c r="BG150" s="224"/>
      <c r="BH150" s="227" t="str">
        <f t="shared" si="112"/>
        <v/>
      </c>
      <c r="BI150" s="227">
        <f t="shared" si="113"/>
        <v>0</v>
      </c>
      <c r="BJ150" s="257"/>
      <c r="BK150" s="257"/>
      <c r="BL150" s="257"/>
      <c r="BM150" s="257"/>
      <c r="BN150" s="228" t="str">
        <f>IF(AND('PASTE SD download Sheet'!BH149=""),"",'PASTE SD download Sheet'!BH149)</f>
        <v/>
      </c>
      <c r="BO150" s="228" t="str">
        <f>IF(AND('PASTE SD download Sheet'!BI149=""),"",'PASTE SD download Sheet'!BI149)</f>
        <v/>
      </c>
      <c r="BP150" s="228" t="str">
        <f>IF(AND('PASTE SD download Sheet'!BJ149=""),"",'PASTE SD download Sheet'!BJ149)</f>
        <v/>
      </c>
      <c r="BQ150" s="228">
        <f t="shared" si="114"/>
        <v>0</v>
      </c>
      <c r="BR150" s="228" t="str">
        <f>IF(AND('PASTE SD download Sheet'!BL149=""),"",'PASTE SD download Sheet'!BL149)</f>
        <v/>
      </c>
      <c r="BS150" s="228" t="str">
        <f t="shared" si="115"/>
        <v/>
      </c>
      <c r="BT150" s="228">
        <f t="shared" si="116"/>
        <v>0</v>
      </c>
      <c r="BU150" s="224"/>
      <c r="BV150" s="228" t="str">
        <f t="shared" si="117"/>
        <v/>
      </c>
      <c r="BW150" s="228">
        <f t="shared" si="118"/>
        <v>0</v>
      </c>
      <c r="BX150" s="5">
        <f t="shared" si="88"/>
        <v>0</v>
      </c>
      <c r="BY150" s="206"/>
      <c r="BZ150" s="206"/>
      <c r="CA150" s="206"/>
      <c r="CB150" s="206"/>
      <c r="CC150" s="206"/>
      <c r="CD150" s="206"/>
      <c r="CE150" s="206"/>
      <c r="CF150" s="206"/>
      <c r="CG150" s="206"/>
      <c r="CH150" s="206"/>
      <c r="CI150" s="206"/>
      <c r="CJ150" s="206"/>
      <c r="CK150" s="206"/>
      <c r="CL150" s="206"/>
      <c r="CM150" s="206"/>
      <c r="CN150" s="206"/>
      <c r="CO150" s="206"/>
      <c r="CP150" s="205"/>
      <c r="CQ150" s="204"/>
    </row>
    <row r="151" spans="1:95" ht="17.25">
      <c r="A151" s="219" t="str">
        <f>IF(AND('PASTE SD download Sheet'!A150=""),"",'PASTE SD download Sheet'!A150)</f>
        <v/>
      </c>
      <c r="B151" s="219" t="str">
        <f>IF(AND('PASTE SD download Sheet'!B150=""),"",'PASTE SD download Sheet'!B150)</f>
        <v/>
      </c>
      <c r="C151" s="219" t="str">
        <f>IF(AND('PASTE SD download Sheet'!C150=""),"",'PASTE SD download Sheet'!C150)</f>
        <v/>
      </c>
      <c r="D151" s="220" t="str">
        <f>IF(AND('PASTE SD download Sheet'!D150=""),"",VALUE('PASTE SD download Sheet'!D150))</f>
        <v/>
      </c>
      <c r="E151" s="219" t="str">
        <f>IF(AND('PASTE SD download Sheet'!E150=""),"",'PASTE SD download Sheet'!E150)</f>
        <v/>
      </c>
      <c r="F151" s="234" t="str">
        <f>IF(AND('PASTE SD download Sheet'!F150=""),"",'PASTE SD download Sheet'!F150)</f>
        <v/>
      </c>
      <c r="G151" s="233" t="str">
        <f>IF(AND('PASTE SD download Sheet'!G150=""),"",UPPER('PASTE SD download Sheet'!G150))</f>
        <v/>
      </c>
      <c r="H151" s="233" t="str">
        <f>IF(AND('PASTE SD download Sheet'!H150=""),"",UPPER('PASTE SD download Sheet'!H150))</f>
        <v/>
      </c>
      <c r="I151" s="233" t="str">
        <f>IF(AND('PASTE SD download Sheet'!I150=""),"",UPPER('PASTE SD download Sheet'!I150))</f>
        <v/>
      </c>
      <c r="J151" s="221" t="str">
        <f>IF(AND('PASTE SD download Sheet'!J150=""),"",'PASTE SD download Sheet'!J150)</f>
        <v/>
      </c>
      <c r="K151" s="221" t="str">
        <f>IF(AND('PASTE SD download Sheet'!K150=""),"",'PASTE SD download Sheet'!K150)</f>
        <v/>
      </c>
      <c r="L151" s="221" t="str">
        <f>IF(AND('PASTE SD download Sheet'!L150=""),"",'PASTE SD download Sheet'!L150)</f>
        <v/>
      </c>
      <c r="M151" s="221">
        <f t="shared" si="89"/>
        <v>0</v>
      </c>
      <c r="N151" s="221" t="str">
        <f>IF(AND('PASTE SD download Sheet'!N150=""),"",'PASTE SD download Sheet'!N150)</f>
        <v/>
      </c>
      <c r="O151" s="221" t="str">
        <f t="shared" si="90"/>
        <v/>
      </c>
      <c r="P151" s="221">
        <f t="shared" si="91"/>
        <v>0</v>
      </c>
      <c r="Q151" s="222"/>
      <c r="R151" s="221" t="str">
        <f t="shared" si="119"/>
        <v/>
      </c>
      <c r="S151" s="221">
        <f t="shared" si="92"/>
        <v>0</v>
      </c>
      <c r="T151" s="223" t="str">
        <f>IF(AND('PASTE SD download Sheet'!T150=""),"",'PASTE SD download Sheet'!T150)</f>
        <v/>
      </c>
      <c r="U151" s="223" t="str">
        <f>IF(AND('PASTE SD download Sheet'!U150=""),"",'PASTE SD download Sheet'!U150)</f>
        <v/>
      </c>
      <c r="V151" s="223" t="str">
        <f>IF(AND('PASTE SD download Sheet'!V150=""),"",'PASTE SD download Sheet'!V150)</f>
        <v/>
      </c>
      <c r="W151" s="223">
        <f t="shared" si="93"/>
        <v>0</v>
      </c>
      <c r="X151" s="223" t="str">
        <f>IF(AND('PASTE SD download Sheet'!X150=""),"",'PASTE SD download Sheet'!X150)</f>
        <v/>
      </c>
      <c r="Y151" s="223" t="str">
        <f t="shared" si="94"/>
        <v/>
      </c>
      <c r="Z151" s="223">
        <f t="shared" si="95"/>
        <v>0</v>
      </c>
      <c r="AA151" s="224"/>
      <c r="AB151" s="223" t="str">
        <f t="shared" si="96"/>
        <v/>
      </c>
      <c r="AC151" s="223">
        <f t="shared" si="97"/>
        <v>0</v>
      </c>
      <c r="AD151" s="237"/>
      <c r="AE151" s="237" t="str">
        <f t="shared" si="98"/>
        <v/>
      </c>
      <c r="AF151" s="225" t="str">
        <f>IF(AND('PASTE SD download Sheet'!AD150=""),"",'PASTE SD download Sheet'!AD150)</f>
        <v/>
      </c>
      <c r="AG151" s="225" t="str">
        <f>IF(AND('PASTE SD download Sheet'!AE150=""),"",'PASTE SD download Sheet'!AE150)</f>
        <v/>
      </c>
      <c r="AH151" s="225" t="str">
        <f>IF(AND('PASTE SD download Sheet'!AF150=""),"",'PASTE SD download Sheet'!AF150)</f>
        <v/>
      </c>
      <c r="AI151" s="225">
        <f t="shared" si="99"/>
        <v>0</v>
      </c>
      <c r="AJ151" s="225" t="str">
        <f>IF(AND('PASTE SD download Sheet'!AH150=""),"",'PASTE SD download Sheet'!AH150)</f>
        <v/>
      </c>
      <c r="AK151" s="225" t="str">
        <f t="shared" si="100"/>
        <v/>
      </c>
      <c r="AL151" s="225">
        <f t="shared" si="101"/>
        <v>0</v>
      </c>
      <c r="AM151" s="224"/>
      <c r="AN151" s="225" t="str">
        <f t="shared" si="102"/>
        <v/>
      </c>
      <c r="AO151" s="225">
        <f t="shared" si="103"/>
        <v>0</v>
      </c>
      <c r="AP151" s="226" t="str">
        <f>IF(AND('PASTE SD download Sheet'!AN150=""),"",'PASTE SD download Sheet'!AN150)</f>
        <v/>
      </c>
      <c r="AQ151" s="226" t="str">
        <f>IF(AND('PASTE SD download Sheet'!AO150=""),"",'PASTE SD download Sheet'!AO150)</f>
        <v/>
      </c>
      <c r="AR151" s="226" t="str">
        <f>IF(AND('PASTE SD download Sheet'!AP150=""),"",'PASTE SD download Sheet'!AP150)</f>
        <v/>
      </c>
      <c r="AS151" s="226">
        <f t="shared" si="104"/>
        <v>0</v>
      </c>
      <c r="AT151" s="226" t="str">
        <f>IF(AND('PASTE SD download Sheet'!AR150=""),"",'PASTE SD download Sheet'!AR150)</f>
        <v/>
      </c>
      <c r="AU151" s="226" t="str">
        <f t="shared" si="105"/>
        <v/>
      </c>
      <c r="AV151" s="226">
        <f t="shared" si="106"/>
        <v>0</v>
      </c>
      <c r="AW151" s="224"/>
      <c r="AX151" s="226" t="str">
        <f t="shared" si="107"/>
        <v/>
      </c>
      <c r="AY151" s="226">
        <f t="shared" si="108"/>
        <v>0</v>
      </c>
      <c r="AZ151" s="227" t="str">
        <f>IF(AND('PASTE SD download Sheet'!AX150=""),"",'PASTE SD download Sheet'!AX150)</f>
        <v/>
      </c>
      <c r="BA151" s="227" t="str">
        <f>IF(AND('PASTE SD download Sheet'!AY150=""),"",'PASTE SD download Sheet'!AY150)</f>
        <v/>
      </c>
      <c r="BB151" s="227" t="str">
        <f>IF(AND('PASTE SD download Sheet'!AZ150=""),"",'PASTE SD download Sheet'!AZ150)</f>
        <v/>
      </c>
      <c r="BC151" s="227">
        <f t="shared" si="109"/>
        <v>0</v>
      </c>
      <c r="BD151" s="227" t="str">
        <f>IF(AND('PASTE SD download Sheet'!BB150=""),"",'PASTE SD download Sheet'!BB150)</f>
        <v/>
      </c>
      <c r="BE151" s="227" t="str">
        <f t="shared" si="110"/>
        <v/>
      </c>
      <c r="BF151" s="227">
        <f t="shared" si="111"/>
        <v>0</v>
      </c>
      <c r="BG151" s="224"/>
      <c r="BH151" s="227" t="str">
        <f t="shared" si="112"/>
        <v/>
      </c>
      <c r="BI151" s="227">
        <f t="shared" si="113"/>
        <v>0</v>
      </c>
      <c r="BJ151" s="257"/>
      <c r="BK151" s="257"/>
      <c r="BL151" s="257"/>
      <c r="BM151" s="257"/>
      <c r="BN151" s="228" t="str">
        <f>IF(AND('PASTE SD download Sheet'!BH150=""),"",'PASTE SD download Sheet'!BH150)</f>
        <v/>
      </c>
      <c r="BO151" s="228" t="str">
        <f>IF(AND('PASTE SD download Sheet'!BI150=""),"",'PASTE SD download Sheet'!BI150)</f>
        <v/>
      </c>
      <c r="BP151" s="228" t="str">
        <f>IF(AND('PASTE SD download Sheet'!BJ150=""),"",'PASTE SD download Sheet'!BJ150)</f>
        <v/>
      </c>
      <c r="BQ151" s="228">
        <f t="shared" si="114"/>
        <v>0</v>
      </c>
      <c r="BR151" s="228" t="str">
        <f>IF(AND('PASTE SD download Sheet'!BL150=""),"",'PASTE SD download Sheet'!BL150)</f>
        <v/>
      </c>
      <c r="BS151" s="228" t="str">
        <f t="shared" si="115"/>
        <v/>
      </c>
      <c r="BT151" s="228">
        <f t="shared" si="116"/>
        <v>0</v>
      </c>
      <c r="BU151" s="224"/>
      <c r="BV151" s="228" t="str">
        <f t="shared" si="117"/>
        <v/>
      </c>
      <c r="BW151" s="228">
        <f t="shared" si="118"/>
        <v>0</v>
      </c>
      <c r="BX151" s="5">
        <f t="shared" si="88"/>
        <v>0</v>
      </c>
      <c r="BY151" s="206"/>
      <c r="BZ151" s="206"/>
      <c r="CA151" s="206"/>
      <c r="CB151" s="206"/>
      <c r="CC151" s="206"/>
      <c r="CD151" s="206"/>
      <c r="CE151" s="206"/>
      <c r="CF151" s="206"/>
      <c r="CG151" s="206"/>
      <c r="CH151" s="206"/>
      <c r="CI151" s="206"/>
      <c r="CJ151" s="206"/>
      <c r="CK151" s="206"/>
      <c r="CL151" s="206"/>
      <c r="CM151" s="206"/>
      <c r="CN151" s="206"/>
      <c r="CO151" s="206"/>
      <c r="CP151" s="205"/>
      <c r="CQ151" s="204"/>
    </row>
    <row r="152" spans="1:95" ht="17.25">
      <c r="A152" s="219" t="str">
        <f>IF(AND('PASTE SD download Sheet'!A151=""),"",'PASTE SD download Sheet'!A151)</f>
        <v/>
      </c>
      <c r="B152" s="219" t="str">
        <f>IF(AND('PASTE SD download Sheet'!B151=""),"",'PASTE SD download Sheet'!B151)</f>
        <v/>
      </c>
      <c r="C152" s="219" t="str">
        <f>IF(AND('PASTE SD download Sheet'!C151=""),"",'PASTE SD download Sheet'!C151)</f>
        <v/>
      </c>
      <c r="D152" s="220" t="str">
        <f>IF(AND('PASTE SD download Sheet'!D151=""),"",VALUE('PASTE SD download Sheet'!D151))</f>
        <v/>
      </c>
      <c r="E152" s="219" t="str">
        <f>IF(AND('PASTE SD download Sheet'!E151=""),"",'PASTE SD download Sheet'!E151)</f>
        <v/>
      </c>
      <c r="F152" s="234" t="str">
        <f>IF(AND('PASTE SD download Sheet'!F151=""),"",'PASTE SD download Sheet'!F151)</f>
        <v/>
      </c>
      <c r="G152" s="233" t="str">
        <f>IF(AND('PASTE SD download Sheet'!G151=""),"",UPPER('PASTE SD download Sheet'!G151))</f>
        <v/>
      </c>
      <c r="H152" s="233" t="str">
        <f>IF(AND('PASTE SD download Sheet'!H151=""),"",UPPER('PASTE SD download Sheet'!H151))</f>
        <v/>
      </c>
      <c r="I152" s="233" t="str">
        <f>IF(AND('PASTE SD download Sheet'!I151=""),"",UPPER('PASTE SD download Sheet'!I151))</f>
        <v/>
      </c>
      <c r="J152" s="221" t="str">
        <f>IF(AND('PASTE SD download Sheet'!J151=""),"",'PASTE SD download Sheet'!J151)</f>
        <v/>
      </c>
      <c r="K152" s="221" t="str">
        <f>IF(AND('PASTE SD download Sheet'!K151=""),"",'PASTE SD download Sheet'!K151)</f>
        <v/>
      </c>
      <c r="L152" s="221" t="str">
        <f>IF(AND('PASTE SD download Sheet'!L151=""),"",'PASTE SD download Sheet'!L151)</f>
        <v/>
      </c>
      <c r="M152" s="221">
        <f t="shared" si="89"/>
        <v>0</v>
      </c>
      <c r="N152" s="221" t="str">
        <f>IF(AND('PASTE SD download Sheet'!N151=""),"",'PASTE SD download Sheet'!N151)</f>
        <v/>
      </c>
      <c r="O152" s="221" t="str">
        <f t="shared" si="90"/>
        <v/>
      </c>
      <c r="P152" s="221">
        <f t="shared" si="91"/>
        <v>0</v>
      </c>
      <c r="Q152" s="222"/>
      <c r="R152" s="221" t="str">
        <f t="shared" si="119"/>
        <v/>
      </c>
      <c r="S152" s="221">
        <f t="shared" si="92"/>
        <v>0</v>
      </c>
      <c r="T152" s="223" t="str">
        <f>IF(AND('PASTE SD download Sheet'!T151=""),"",'PASTE SD download Sheet'!T151)</f>
        <v/>
      </c>
      <c r="U152" s="223" t="str">
        <f>IF(AND('PASTE SD download Sheet'!U151=""),"",'PASTE SD download Sheet'!U151)</f>
        <v/>
      </c>
      <c r="V152" s="223" t="str">
        <f>IF(AND('PASTE SD download Sheet'!V151=""),"",'PASTE SD download Sheet'!V151)</f>
        <v/>
      </c>
      <c r="W152" s="223">
        <f t="shared" si="93"/>
        <v>0</v>
      </c>
      <c r="X152" s="223" t="str">
        <f>IF(AND('PASTE SD download Sheet'!X151=""),"",'PASTE SD download Sheet'!X151)</f>
        <v/>
      </c>
      <c r="Y152" s="223" t="str">
        <f t="shared" si="94"/>
        <v/>
      </c>
      <c r="Z152" s="223">
        <f t="shared" si="95"/>
        <v>0</v>
      </c>
      <c r="AA152" s="224"/>
      <c r="AB152" s="223" t="str">
        <f t="shared" si="96"/>
        <v/>
      </c>
      <c r="AC152" s="223">
        <f t="shared" si="97"/>
        <v>0</v>
      </c>
      <c r="AD152" s="237"/>
      <c r="AE152" s="237" t="str">
        <f t="shared" si="98"/>
        <v/>
      </c>
      <c r="AF152" s="225" t="str">
        <f>IF(AND('PASTE SD download Sheet'!AD151=""),"",'PASTE SD download Sheet'!AD151)</f>
        <v/>
      </c>
      <c r="AG152" s="225" t="str">
        <f>IF(AND('PASTE SD download Sheet'!AE151=""),"",'PASTE SD download Sheet'!AE151)</f>
        <v/>
      </c>
      <c r="AH152" s="225" t="str">
        <f>IF(AND('PASTE SD download Sheet'!AF151=""),"",'PASTE SD download Sheet'!AF151)</f>
        <v/>
      </c>
      <c r="AI152" s="225">
        <f t="shared" si="99"/>
        <v>0</v>
      </c>
      <c r="AJ152" s="225" t="str">
        <f>IF(AND('PASTE SD download Sheet'!AH151=""),"",'PASTE SD download Sheet'!AH151)</f>
        <v/>
      </c>
      <c r="AK152" s="225" t="str">
        <f t="shared" si="100"/>
        <v/>
      </c>
      <c r="AL152" s="225">
        <f t="shared" si="101"/>
        <v>0</v>
      </c>
      <c r="AM152" s="224"/>
      <c r="AN152" s="225" t="str">
        <f t="shared" si="102"/>
        <v/>
      </c>
      <c r="AO152" s="225">
        <f t="shared" si="103"/>
        <v>0</v>
      </c>
      <c r="AP152" s="226" t="str">
        <f>IF(AND('PASTE SD download Sheet'!AN151=""),"",'PASTE SD download Sheet'!AN151)</f>
        <v/>
      </c>
      <c r="AQ152" s="226" t="str">
        <f>IF(AND('PASTE SD download Sheet'!AO151=""),"",'PASTE SD download Sheet'!AO151)</f>
        <v/>
      </c>
      <c r="AR152" s="226" t="str">
        <f>IF(AND('PASTE SD download Sheet'!AP151=""),"",'PASTE SD download Sheet'!AP151)</f>
        <v/>
      </c>
      <c r="AS152" s="226">
        <f t="shared" si="104"/>
        <v>0</v>
      </c>
      <c r="AT152" s="226" t="str">
        <f>IF(AND('PASTE SD download Sheet'!AR151=""),"",'PASTE SD download Sheet'!AR151)</f>
        <v/>
      </c>
      <c r="AU152" s="226" t="str">
        <f t="shared" si="105"/>
        <v/>
      </c>
      <c r="AV152" s="226">
        <f t="shared" si="106"/>
        <v>0</v>
      </c>
      <c r="AW152" s="224"/>
      <c r="AX152" s="226" t="str">
        <f t="shared" si="107"/>
        <v/>
      </c>
      <c r="AY152" s="226">
        <f t="shared" si="108"/>
        <v>0</v>
      </c>
      <c r="AZ152" s="227" t="str">
        <f>IF(AND('PASTE SD download Sheet'!AX151=""),"",'PASTE SD download Sheet'!AX151)</f>
        <v/>
      </c>
      <c r="BA152" s="227" t="str">
        <f>IF(AND('PASTE SD download Sheet'!AY151=""),"",'PASTE SD download Sheet'!AY151)</f>
        <v/>
      </c>
      <c r="BB152" s="227" t="str">
        <f>IF(AND('PASTE SD download Sheet'!AZ151=""),"",'PASTE SD download Sheet'!AZ151)</f>
        <v/>
      </c>
      <c r="BC152" s="227">
        <f t="shared" si="109"/>
        <v>0</v>
      </c>
      <c r="BD152" s="227" t="str">
        <f>IF(AND('PASTE SD download Sheet'!BB151=""),"",'PASTE SD download Sheet'!BB151)</f>
        <v/>
      </c>
      <c r="BE152" s="227" t="str">
        <f t="shared" si="110"/>
        <v/>
      </c>
      <c r="BF152" s="227">
        <f t="shared" si="111"/>
        <v>0</v>
      </c>
      <c r="BG152" s="224"/>
      <c r="BH152" s="227" t="str">
        <f t="shared" si="112"/>
        <v/>
      </c>
      <c r="BI152" s="227">
        <f t="shared" si="113"/>
        <v>0</v>
      </c>
      <c r="BJ152" s="257"/>
      <c r="BK152" s="257"/>
      <c r="BL152" s="257"/>
      <c r="BM152" s="257"/>
      <c r="BN152" s="228" t="str">
        <f>IF(AND('PASTE SD download Sheet'!BH151=""),"",'PASTE SD download Sheet'!BH151)</f>
        <v/>
      </c>
      <c r="BO152" s="228" t="str">
        <f>IF(AND('PASTE SD download Sheet'!BI151=""),"",'PASTE SD download Sheet'!BI151)</f>
        <v/>
      </c>
      <c r="BP152" s="228" t="str">
        <f>IF(AND('PASTE SD download Sheet'!BJ151=""),"",'PASTE SD download Sheet'!BJ151)</f>
        <v/>
      </c>
      <c r="BQ152" s="228">
        <f t="shared" si="114"/>
        <v>0</v>
      </c>
      <c r="BR152" s="228" t="str">
        <f>IF(AND('PASTE SD download Sheet'!BL151=""),"",'PASTE SD download Sheet'!BL151)</f>
        <v/>
      </c>
      <c r="BS152" s="228" t="str">
        <f t="shared" si="115"/>
        <v/>
      </c>
      <c r="BT152" s="228">
        <f t="shared" si="116"/>
        <v>0</v>
      </c>
      <c r="BU152" s="224"/>
      <c r="BV152" s="228" t="str">
        <f t="shared" si="117"/>
        <v/>
      </c>
      <c r="BW152" s="228">
        <f t="shared" si="118"/>
        <v>0</v>
      </c>
      <c r="BX152" s="5">
        <f t="shared" si="88"/>
        <v>0</v>
      </c>
      <c r="BY152" s="206"/>
      <c r="BZ152" s="206"/>
      <c r="CA152" s="206"/>
      <c r="CB152" s="206"/>
      <c r="CC152" s="206"/>
      <c r="CD152" s="206"/>
      <c r="CE152" s="206"/>
      <c r="CF152" s="206"/>
      <c r="CG152" s="206"/>
      <c r="CH152" s="206"/>
      <c r="CI152" s="206"/>
      <c r="CJ152" s="206"/>
      <c r="CK152" s="206"/>
      <c r="CL152" s="206"/>
      <c r="CM152" s="206"/>
      <c r="CN152" s="206"/>
      <c r="CO152" s="206"/>
      <c r="CP152" s="205"/>
      <c r="CQ152" s="204"/>
    </row>
    <row r="153" spans="1:95" ht="17.25">
      <c r="A153" s="219" t="str">
        <f>IF(AND('PASTE SD download Sheet'!A152=""),"",'PASTE SD download Sheet'!A152)</f>
        <v/>
      </c>
      <c r="B153" s="219" t="str">
        <f>IF(AND('PASTE SD download Sheet'!B152=""),"",'PASTE SD download Sheet'!B152)</f>
        <v/>
      </c>
      <c r="C153" s="219" t="str">
        <f>IF(AND('PASTE SD download Sheet'!C152=""),"",'PASTE SD download Sheet'!C152)</f>
        <v/>
      </c>
      <c r="D153" s="220" t="str">
        <f>IF(AND('PASTE SD download Sheet'!D152=""),"",VALUE('PASTE SD download Sheet'!D152))</f>
        <v/>
      </c>
      <c r="E153" s="219" t="str">
        <f>IF(AND('PASTE SD download Sheet'!E152=""),"",'PASTE SD download Sheet'!E152)</f>
        <v/>
      </c>
      <c r="F153" s="234" t="str">
        <f>IF(AND('PASTE SD download Sheet'!F152=""),"",'PASTE SD download Sheet'!F152)</f>
        <v/>
      </c>
      <c r="G153" s="233" t="str">
        <f>IF(AND('PASTE SD download Sheet'!G152=""),"",UPPER('PASTE SD download Sheet'!G152))</f>
        <v/>
      </c>
      <c r="H153" s="233" t="str">
        <f>IF(AND('PASTE SD download Sheet'!H152=""),"",UPPER('PASTE SD download Sheet'!H152))</f>
        <v/>
      </c>
      <c r="I153" s="233" t="str">
        <f>IF(AND('PASTE SD download Sheet'!I152=""),"",UPPER('PASTE SD download Sheet'!I152))</f>
        <v/>
      </c>
      <c r="J153" s="221" t="str">
        <f>IF(AND('PASTE SD download Sheet'!J152=""),"",'PASTE SD download Sheet'!J152)</f>
        <v/>
      </c>
      <c r="K153" s="221" t="str">
        <f>IF(AND('PASTE SD download Sheet'!K152=""),"",'PASTE SD download Sheet'!K152)</f>
        <v/>
      </c>
      <c r="L153" s="221" t="str">
        <f>IF(AND('PASTE SD download Sheet'!L152=""),"",'PASTE SD download Sheet'!L152)</f>
        <v/>
      </c>
      <c r="M153" s="221">
        <f t="shared" si="89"/>
        <v>0</v>
      </c>
      <c r="N153" s="221" t="str">
        <f>IF(AND('PASTE SD download Sheet'!N152=""),"",'PASTE SD download Sheet'!N152)</f>
        <v/>
      </c>
      <c r="O153" s="221" t="str">
        <f t="shared" si="90"/>
        <v/>
      </c>
      <c r="P153" s="221">
        <f t="shared" si="91"/>
        <v>0</v>
      </c>
      <c r="Q153" s="222"/>
      <c r="R153" s="221" t="str">
        <f t="shared" si="119"/>
        <v/>
      </c>
      <c r="S153" s="221">
        <f t="shared" si="92"/>
        <v>0</v>
      </c>
      <c r="T153" s="223" t="str">
        <f>IF(AND('PASTE SD download Sheet'!T152=""),"",'PASTE SD download Sheet'!T152)</f>
        <v/>
      </c>
      <c r="U153" s="223" t="str">
        <f>IF(AND('PASTE SD download Sheet'!U152=""),"",'PASTE SD download Sheet'!U152)</f>
        <v/>
      </c>
      <c r="V153" s="223" t="str">
        <f>IF(AND('PASTE SD download Sheet'!V152=""),"",'PASTE SD download Sheet'!V152)</f>
        <v/>
      </c>
      <c r="W153" s="223">
        <f t="shared" si="93"/>
        <v>0</v>
      </c>
      <c r="X153" s="223" t="str">
        <f>IF(AND('PASTE SD download Sheet'!X152=""),"",'PASTE SD download Sheet'!X152)</f>
        <v/>
      </c>
      <c r="Y153" s="223" t="str">
        <f t="shared" si="94"/>
        <v/>
      </c>
      <c r="Z153" s="223">
        <f t="shared" si="95"/>
        <v>0</v>
      </c>
      <c r="AA153" s="224"/>
      <c r="AB153" s="223" t="str">
        <f t="shared" si="96"/>
        <v/>
      </c>
      <c r="AC153" s="223">
        <f t="shared" si="97"/>
        <v>0</v>
      </c>
      <c r="AD153" s="237"/>
      <c r="AE153" s="237" t="str">
        <f t="shared" si="98"/>
        <v/>
      </c>
      <c r="AF153" s="225" t="str">
        <f>IF(AND('PASTE SD download Sheet'!AD152=""),"",'PASTE SD download Sheet'!AD152)</f>
        <v/>
      </c>
      <c r="AG153" s="225" t="str">
        <f>IF(AND('PASTE SD download Sheet'!AE152=""),"",'PASTE SD download Sheet'!AE152)</f>
        <v/>
      </c>
      <c r="AH153" s="225" t="str">
        <f>IF(AND('PASTE SD download Sheet'!AF152=""),"",'PASTE SD download Sheet'!AF152)</f>
        <v/>
      </c>
      <c r="AI153" s="225">
        <f t="shared" si="99"/>
        <v>0</v>
      </c>
      <c r="AJ153" s="225" t="str">
        <f>IF(AND('PASTE SD download Sheet'!AH152=""),"",'PASTE SD download Sheet'!AH152)</f>
        <v/>
      </c>
      <c r="AK153" s="225" t="str">
        <f t="shared" si="100"/>
        <v/>
      </c>
      <c r="AL153" s="225">
        <f t="shared" si="101"/>
        <v>0</v>
      </c>
      <c r="AM153" s="224"/>
      <c r="AN153" s="225" t="str">
        <f t="shared" si="102"/>
        <v/>
      </c>
      <c r="AO153" s="225">
        <f t="shared" si="103"/>
        <v>0</v>
      </c>
      <c r="AP153" s="226" t="str">
        <f>IF(AND('PASTE SD download Sheet'!AN152=""),"",'PASTE SD download Sheet'!AN152)</f>
        <v/>
      </c>
      <c r="AQ153" s="226" t="str">
        <f>IF(AND('PASTE SD download Sheet'!AO152=""),"",'PASTE SD download Sheet'!AO152)</f>
        <v/>
      </c>
      <c r="AR153" s="226" t="str">
        <f>IF(AND('PASTE SD download Sheet'!AP152=""),"",'PASTE SD download Sheet'!AP152)</f>
        <v/>
      </c>
      <c r="AS153" s="226">
        <f t="shared" si="104"/>
        <v>0</v>
      </c>
      <c r="AT153" s="226" t="str">
        <f>IF(AND('PASTE SD download Sheet'!AR152=""),"",'PASTE SD download Sheet'!AR152)</f>
        <v/>
      </c>
      <c r="AU153" s="226" t="str">
        <f t="shared" si="105"/>
        <v/>
      </c>
      <c r="AV153" s="226">
        <f t="shared" si="106"/>
        <v>0</v>
      </c>
      <c r="AW153" s="224"/>
      <c r="AX153" s="226" t="str">
        <f t="shared" si="107"/>
        <v/>
      </c>
      <c r="AY153" s="226">
        <f t="shared" si="108"/>
        <v>0</v>
      </c>
      <c r="AZ153" s="227" t="str">
        <f>IF(AND('PASTE SD download Sheet'!AX152=""),"",'PASTE SD download Sheet'!AX152)</f>
        <v/>
      </c>
      <c r="BA153" s="227" t="str">
        <f>IF(AND('PASTE SD download Sheet'!AY152=""),"",'PASTE SD download Sheet'!AY152)</f>
        <v/>
      </c>
      <c r="BB153" s="227" t="str">
        <f>IF(AND('PASTE SD download Sheet'!AZ152=""),"",'PASTE SD download Sheet'!AZ152)</f>
        <v/>
      </c>
      <c r="BC153" s="227">
        <f t="shared" si="109"/>
        <v>0</v>
      </c>
      <c r="BD153" s="227" t="str">
        <f>IF(AND('PASTE SD download Sheet'!BB152=""),"",'PASTE SD download Sheet'!BB152)</f>
        <v/>
      </c>
      <c r="BE153" s="227" t="str">
        <f t="shared" si="110"/>
        <v/>
      </c>
      <c r="BF153" s="227">
        <f t="shared" si="111"/>
        <v>0</v>
      </c>
      <c r="BG153" s="224"/>
      <c r="BH153" s="227" t="str">
        <f t="shared" si="112"/>
        <v/>
      </c>
      <c r="BI153" s="227">
        <f t="shared" si="113"/>
        <v>0</v>
      </c>
      <c r="BJ153" s="257"/>
      <c r="BK153" s="257"/>
      <c r="BL153" s="257"/>
      <c r="BM153" s="257"/>
      <c r="BN153" s="228" t="str">
        <f>IF(AND('PASTE SD download Sheet'!BH152=""),"",'PASTE SD download Sheet'!BH152)</f>
        <v/>
      </c>
      <c r="BO153" s="228" t="str">
        <f>IF(AND('PASTE SD download Sheet'!BI152=""),"",'PASTE SD download Sheet'!BI152)</f>
        <v/>
      </c>
      <c r="BP153" s="228" t="str">
        <f>IF(AND('PASTE SD download Sheet'!BJ152=""),"",'PASTE SD download Sheet'!BJ152)</f>
        <v/>
      </c>
      <c r="BQ153" s="228">
        <f t="shared" si="114"/>
        <v>0</v>
      </c>
      <c r="BR153" s="228" t="str">
        <f>IF(AND('PASTE SD download Sheet'!BL152=""),"",'PASTE SD download Sheet'!BL152)</f>
        <v/>
      </c>
      <c r="BS153" s="228" t="str">
        <f t="shared" si="115"/>
        <v/>
      </c>
      <c r="BT153" s="228">
        <f t="shared" si="116"/>
        <v>0</v>
      </c>
      <c r="BU153" s="224"/>
      <c r="BV153" s="228" t="str">
        <f t="shared" si="117"/>
        <v/>
      </c>
      <c r="BW153" s="228">
        <f t="shared" si="118"/>
        <v>0</v>
      </c>
      <c r="BX153" s="5">
        <f t="shared" si="88"/>
        <v>0</v>
      </c>
      <c r="BY153" s="206"/>
      <c r="BZ153" s="206"/>
      <c r="CA153" s="206"/>
      <c r="CB153" s="206"/>
      <c r="CC153" s="206"/>
      <c r="CD153" s="206"/>
      <c r="CE153" s="206"/>
      <c r="CF153" s="206"/>
      <c r="CG153" s="206"/>
      <c r="CH153" s="206"/>
      <c r="CI153" s="206"/>
      <c r="CJ153" s="206"/>
      <c r="CK153" s="206"/>
      <c r="CL153" s="206"/>
      <c r="CM153" s="206"/>
      <c r="CN153" s="206"/>
      <c r="CO153" s="206"/>
      <c r="CP153" s="205"/>
      <c r="CQ153" s="204"/>
    </row>
    <row r="154" spans="1:95" ht="17.25">
      <c r="A154" s="219" t="str">
        <f>IF(AND('PASTE SD download Sheet'!A153=""),"",'PASTE SD download Sheet'!A153)</f>
        <v/>
      </c>
      <c r="B154" s="219" t="str">
        <f>IF(AND('PASTE SD download Sheet'!B153=""),"",'PASTE SD download Sheet'!B153)</f>
        <v/>
      </c>
      <c r="C154" s="219" t="str">
        <f>IF(AND('PASTE SD download Sheet'!C153=""),"",'PASTE SD download Sheet'!C153)</f>
        <v/>
      </c>
      <c r="D154" s="220" t="str">
        <f>IF(AND('PASTE SD download Sheet'!D153=""),"",VALUE('PASTE SD download Sheet'!D153))</f>
        <v/>
      </c>
      <c r="E154" s="219" t="str">
        <f>IF(AND('PASTE SD download Sheet'!E153=""),"",'PASTE SD download Sheet'!E153)</f>
        <v/>
      </c>
      <c r="F154" s="234" t="str">
        <f>IF(AND('PASTE SD download Sheet'!F153=""),"",'PASTE SD download Sheet'!F153)</f>
        <v/>
      </c>
      <c r="G154" s="233" t="str">
        <f>IF(AND('PASTE SD download Sheet'!G153=""),"",UPPER('PASTE SD download Sheet'!G153))</f>
        <v/>
      </c>
      <c r="H154" s="233" t="str">
        <f>IF(AND('PASTE SD download Sheet'!H153=""),"",UPPER('PASTE SD download Sheet'!H153))</f>
        <v/>
      </c>
      <c r="I154" s="233" t="str">
        <f>IF(AND('PASTE SD download Sheet'!I153=""),"",UPPER('PASTE SD download Sheet'!I153))</f>
        <v/>
      </c>
      <c r="J154" s="221" t="str">
        <f>IF(AND('PASTE SD download Sheet'!J153=""),"",'PASTE SD download Sheet'!J153)</f>
        <v/>
      </c>
      <c r="K154" s="221" t="str">
        <f>IF(AND('PASTE SD download Sheet'!K153=""),"",'PASTE SD download Sheet'!K153)</f>
        <v/>
      </c>
      <c r="L154" s="221" t="str">
        <f>IF(AND('PASTE SD download Sheet'!L153=""),"",'PASTE SD download Sheet'!L153)</f>
        <v/>
      </c>
      <c r="M154" s="221">
        <f t="shared" si="89"/>
        <v>0</v>
      </c>
      <c r="N154" s="221" t="str">
        <f>IF(AND('PASTE SD download Sheet'!N153=""),"",'PASTE SD download Sheet'!N153)</f>
        <v/>
      </c>
      <c r="O154" s="221" t="str">
        <f t="shared" si="90"/>
        <v/>
      </c>
      <c r="P154" s="221">
        <f t="shared" si="91"/>
        <v>0</v>
      </c>
      <c r="Q154" s="222"/>
      <c r="R154" s="221" t="str">
        <f t="shared" si="119"/>
        <v/>
      </c>
      <c r="S154" s="221">
        <f t="shared" si="92"/>
        <v>0</v>
      </c>
      <c r="T154" s="223" t="str">
        <f>IF(AND('PASTE SD download Sheet'!T153=""),"",'PASTE SD download Sheet'!T153)</f>
        <v/>
      </c>
      <c r="U154" s="223" t="str">
        <f>IF(AND('PASTE SD download Sheet'!U153=""),"",'PASTE SD download Sheet'!U153)</f>
        <v/>
      </c>
      <c r="V154" s="223" t="str">
        <f>IF(AND('PASTE SD download Sheet'!V153=""),"",'PASTE SD download Sheet'!V153)</f>
        <v/>
      </c>
      <c r="W154" s="223">
        <f t="shared" si="93"/>
        <v>0</v>
      </c>
      <c r="X154" s="223" t="str">
        <f>IF(AND('PASTE SD download Sheet'!X153=""),"",'PASTE SD download Sheet'!X153)</f>
        <v/>
      </c>
      <c r="Y154" s="223" t="str">
        <f t="shared" si="94"/>
        <v/>
      </c>
      <c r="Z154" s="223">
        <f t="shared" si="95"/>
        <v>0</v>
      </c>
      <c r="AA154" s="224"/>
      <c r="AB154" s="223" t="str">
        <f t="shared" si="96"/>
        <v/>
      </c>
      <c r="AC154" s="223">
        <f t="shared" si="97"/>
        <v>0</v>
      </c>
      <c r="AD154" s="237"/>
      <c r="AE154" s="237" t="str">
        <f t="shared" si="98"/>
        <v/>
      </c>
      <c r="AF154" s="225" t="str">
        <f>IF(AND('PASTE SD download Sheet'!AD153=""),"",'PASTE SD download Sheet'!AD153)</f>
        <v/>
      </c>
      <c r="AG154" s="225" t="str">
        <f>IF(AND('PASTE SD download Sheet'!AE153=""),"",'PASTE SD download Sheet'!AE153)</f>
        <v/>
      </c>
      <c r="AH154" s="225" t="str">
        <f>IF(AND('PASTE SD download Sheet'!AF153=""),"",'PASTE SD download Sheet'!AF153)</f>
        <v/>
      </c>
      <c r="AI154" s="225">
        <f t="shared" si="99"/>
        <v>0</v>
      </c>
      <c r="AJ154" s="225" t="str">
        <f>IF(AND('PASTE SD download Sheet'!AH153=""),"",'PASTE SD download Sheet'!AH153)</f>
        <v/>
      </c>
      <c r="AK154" s="225" t="str">
        <f t="shared" si="100"/>
        <v/>
      </c>
      <c r="AL154" s="225">
        <f t="shared" si="101"/>
        <v>0</v>
      </c>
      <c r="AM154" s="224"/>
      <c r="AN154" s="225" t="str">
        <f t="shared" si="102"/>
        <v/>
      </c>
      <c r="AO154" s="225">
        <f t="shared" si="103"/>
        <v>0</v>
      </c>
      <c r="AP154" s="226" t="str">
        <f>IF(AND('PASTE SD download Sheet'!AN153=""),"",'PASTE SD download Sheet'!AN153)</f>
        <v/>
      </c>
      <c r="AQ154" s="226" t="str">
        <f>IF(AND('PASTE SD download Sheet'!AO153=""),"",'PASTE SD download Sheet'!AO153)</f>
        <v/>
      </c>
      <c r="AR154" s="226" t="str">
        <f>IF(AND('PASTE SD download Sheet'!AP153=""),"",'PASTE SD download Sheet'!AP153)</f>
        <v/>
      </c>
      <c r="AS154" s="226">
        <f t="shared" si="104"/>
        <v>0</v>
      </c>
      <c r="AT154" s="226" t="str">
        <f>IF(AND('PASTE SD download Sheet'!AR153=""),"",'PASTE SD download Sheet'!AR153)</f>
        <v/>
      </c>
      <c r="AU154" s="226" t="str">
        <f t="shared" si="105"/>
        <v/>
      </c>
      <c r="AV154" s="226">
        <f t="shared" si="106"/>
        <v>0</v>
      </c>
      <c r="AW154" s="224"/>
      <c r="AX154" s="226" t="str">
        <f t="shared" si="107"/>
        <v/>
      </c>
      <c r="AY154" s="226">
        <f t="shared" si="108"/>
        <v>0</v>
      </c>
      <c r="AZ154" s="227" t="str">
        <f>IF(AND('PASTE SD download Sheet'!AX153=""),"",'PASTE SD download Sheet'!AX153)</f>
        <v/>
      </c>
      <c r="BA154" s="227" t="str">
        <f>IF(AND('PASTE SD download Sheet'!AY153=""),"",'PASTE SD download Sheet'!AY153)</f>
        <v/>
      </c>
      <c r="BB154" s="227" t="str">
        <f>IF(AND('PASTE SD download Sheet'!AZ153=""),"",'PASTE SD download Sheet'!AZ153)</f>
        <v/>
      </c>
      <c r="BC154" s="227">
        <f t="shared" si="109"/>
        <v>0</v>
      </c>
      <c r="BD154" s="227" t="str">
        <f>IF(AND('PASTE SD download Sheet'!BB153=""),"",'PASTE SD download Sheet'!BB153)</f>
        <v/>
      </c>
      <c r="BE154" s="227" t="str">
        <f t="shared" si="110"/>
        <v/>
      </c>
      <c r="BF154" s="227">
        <f t="shared" si="111"/>
        <v>0</v>
      </c>
      <c r="BG154" s="224"/>
      <c r="BH154" s="227" t="str">
        <f t="shared" si="112"/>
        <v/>
      </c>
      <c r="BI154" s="227">
        <f t="shared" si="113"/>
        <v>0</v>
      </c>
      <c r="BJ154" s="257"/>
      <c r="BK154" s="257"/>
      <c r="BL154" s="257"/>
      <c r="BM154" s="257"/>
      <c r="BN154" s="228" t="str">
        <f>IF(AND('PASTE SD download Sheet'!BH153=""),"",'PASTE SD download Sheet'!BH153)</f>
        <v/>
      </c>
      <c r="BO154" s="228" t="str">
        <f>IF(AND('PASTE SD download Sheet'!BI153=""),"",'PASTE SD download Sheet'!BI153)</f>
        <v/>
      </c>
      <c r="BP154" s="228" t="str">
        <f>IF(AND('PASTE SD download Sheet'!BJ153=""),"",'PASTE SD download Sheet'!BJ153)</f>
        <v/>
      </c>
      <c r="BQ154" s="228">
        <f t="shared" si="114"/>
        <v>0</v>
      </c>
      <c r="BR154" s="228" t="str">
        <f>IF(AND('PASTE SD download Sheet'!BL153=""),"",'PASTE SD download Sheet'!BL153)</f>
        <v/>
      </c>
      <c r="BS154" s="228" t="str">
        <f t="shared" si="115"/>
        <v/>
      </c>
      <c r="BT154" s="228">
        <f t="shared" si="116"/>
        <v>0</v>
      </c>
      <c r="BU154" s="224"/>
      <c r="BV154" s="228" t="str">
        <f t="shared" si="117"/>
        <v/>
      </c>
      <c r="BW154" s="228">
        <f t="shared" si="118"/>
        <v>0</v>
      </c>
      <c r="BX154" s="5">
        <f t="shared" si="88"/>
        <v>0</v>
      </c>
      <c r="BY154" s="206"/>
      <c r="BZ154" s="206"/>
      <c r="CA154" s="206"/>
      <c r="CB154" s="206"/>
      <c r="CC154" s="206"/>
      <c r="CD154" s="206"/>
      <c r="CE154" s="206"/>
      <c r="CF154" s="206"/>
      <c r="CG154" s="206"/>
      <c r="CH154" s="206"/>
      <c r="CI154" s="206"/>
      <c r="CJ154" s="206"/>
      <c r="CK154" s="206"/>
      <c r="CL154" s="206"/>
      <c r="CM154" s="206"/>
      <c r="CN154" s="206"/>
      <c r="CO154" s="206"/>
      <c r="CP154" s="205"/>
      <c r="CQ154" s="204"/>
    </row>
    <row r="155" spans="1:95" ht="17.25">
      <c r="A155" s="219" t="str">
        <f>IF(AND('PASTE SD download Sheet'!A154=""),"",'PASTE SD download Sheet'!A154)</f>
        <v/>
      </c>
      <c r="B155" s="219" t="str">
        <f>IF(AND('PASTE SD download Sheet'!B154=""),"",'PASTE SD download Sheet'!B154)</f>
        <v/>
      </c>
      <c r="C155" s="219" t="str">
        <f>IF(AND('PASTE SD download Sheet'!C154=""),"",'PASTE SD download Sheet'!C154)</f>
        <v/>
      </c>
      <c r="D155" s="220" t="str">
        <f>IF(AND('PASTE SD download Sheet'!D154=""),"",VALUE('PASTE SD download Sheet'!D154))</f>
        <v/>
      </c>
      <c r="E155" s="219" t="str">
        <f>IF(AND('PASTE SD download Sheet'!E154=""),"",'PASTE SD download Sheet'!E154)</f>
        <v/>
      </c>
      <c r="F155" s="234" t="str">
        <f>IF(AND('PASTE SD download Sheet'!F154=""),"",'PASTE SD download Sheet'!F154)</f>
        <v/>
      </c>
      <c r="G155" s="233" t="str">
        <f>IF(AND('PASTE SD download Sheet'!G154=""),"",UPPER('PASTE SD download Sheet'!G154))</f>
        <v/>
      </c>
      <c r="H155" s="233" t="str">
        <f>IF(AND('PASTE SD download Sheet'!H154=""),"",UPPER('PASTE SD download Sheet'!H154))</f>
        <v/>
      </c>
      <c r="I155" s="233" t="str">
        <f>IF(AND('PASTE SD download Sheet'!I154=""),"",UPPER('PASTE SD download Sheet'!I154))</f>
        <v/>
      </c>
      <c r="J155" s="221" t="str">
        <f>IF(AND('PASTE SD download Sheet'!J154=""),"",'PASTE SD download Sheet'!J154)</f>
        <v/>
      </c>
      <c r="K155" s="221" t="str">
        <f>IF(AND('PASTE SD download Sheet'!K154=""),"",'PASTE SD download Sheet'!K154)</f>
        <v/>
      </c>
      <c r="L155" s="221" t="str">
        <f>IF(AND('PASTE SD download Sheet'!L154=""),"",'PASTE SD download Sheet'!L154)</f>
        <v/>
      </c>
      <c r="M155" s="221">
        <f t="shared" si="89"/>
        <v>0</v>
      </c>
      <c r="N155" s="221" t="str">
        <f>IF(AND('PASTE SD download Sheet'!N154=""),"",'PASTE SD download Sheet'!N154)</f>
        <v/>
      </c>
      <c r="O155" s="221" t="str">
        <f t="shared" si="90"/>
        <v/>
      </c>
      <c r="P155" s="221">
        <f t="shared" si="91"/>
        <v>0</v>
      </c>
      <c r="Q155" s="222"/>
      <c r="R155" s="221" t="str">
        <f t="shared" si="119"/>
        <v/>
      </c>
      <c r="S155" s="221">
        <f t="shared" si="92"/>
        <v>0</v>
      </c>
      <c r="T155" s="223" t="str">
        <f>IF(AND('PASTE SD download Sheet'!T154=""),"",'PASTE SD download Sheet'!T154)</f>
        <v/>
      </c>
      <c r="U155" s="223" t="str">
        <f>IF(AND('PASTE SD download Sheet'!U154=""),"",'PASTE SD download Sheet'!U154)</f>
        <v/>
      </c>
      <c r="V155" s="223" t="str">
        <f>IF(AND('PASTE SD download Sheet'!V154=""),"",'PASTE SD download Sheet'!V154)</f>
        <v/>
      </c>
      <c r="W155" s="223">
        <f t="shared" si="93"/>
        <v>0</v>
      </c>
      <c r="X155" s="223" t="str">
        <f>IF(AND('PASTE SD download Sheet'!X154=""),"",'PASTE SD download Sheet'!X154)</f>
        <v/>
      </c>
      <c r="Y155" s="223" t="str">
        <f t="shared" si="94"/>
        <v/>
      </c>
      <c r="Z155" s="223">
        <f t="shared" si="95"/>
        <v>0</v>
      </c>
      <c r="AA155" s="224"/>
      <c r="AB155" s="223" t="str">
        <f t="shared" si="96"/>
        <v/>
      </c>
      <c r="AC155" s="223">
        <f t="shared" si="97"/>
        <v>0</v>
      </c>
      <c r="AD155" s="237"/>
      <c r="AE155" s="237" t="str">
        <f t="shared" si="98"/>
        <v/>
      </c>
      <c r="AF155" s="225" t="str">
        <f>IF(AND('PASTE SD download Sheet'!AD154=""),"",'PASTE SD download Sheet'!AD154)</f>
        <v/>
      </c>
      <c r="AG155" s="225" t="str">
        <f>IF(AND('PASTE SD download Sheet'!AE154=""),"",'PASTE SD download Sheet'!AE154)</f>
        <v/>
      </c>
      <c r="AH155" s="225" t="str">
        <f>IF(AND('PASTE SD download Sheet'!AF154=""),"",'PASTE SD download Sheet'!AF154)</f>
        <v/>
      </c>
      <c r="AI155" s="225">
        <f t="shared" si="99"/>
        <v>0</v>
      </c>
      <c r="AJ155" s="225" t="str">
        <f>IF(AND('PASTE SD download Sheet'!AH154=""),"",'PASTE SD download Sheet'!AH154)</f>
        <v/>
      </c>
      <c r="AK155" s="225" t="str">
        <f t="shared" si="100"/>
        <v/>
      </c>
      <c r="AL155" s="225">
        <f t="shared" si="101"/>
        <v>0</v>
      </c>
      <c r="AM155" s="224"/>
      <c r="AN155" s="225" t="str">
        <f t="shared" si="102"/>
        <v/>
      </c>
      <c r="AO155" s="225">
        <f t="shared" si="103"/>
        <v>0</v>
      </c>
      <c r="AP155" s="226" t="str">
        <f>IF(AND('PASTE SD download Sheet'!AN154=""),"",'PASTE SD download Sheet'!AN154)</f>
        <v/>
      </c>
      <c r="AQ155" s="226" t="str">
        <f>IF(AND('PASTE SD download Sheet'!AO154=""),"",'PASTE SD download Sheet'!AO154)</f>
        <v/>
      </c>
      <c r="AR155" s="226" t="str">
        <f>IF(AND('PASTE SD download Sheet'!AP154=""),"",'PASTE SD download Sheet'!AP154)</f>
        <v/>
      </c>
      <c r="AS155" s="226">
        <f t="shared" si="104"/>
        <v>0</v>
      </c>
      <c r="AT155" s="226" t="str">
        <f>IF(AND('PASTE SD download Sheet'!AR154=""),"",'PASTE SD download Sheet'!AR154)</f>
        <v/>
      </c>
      <c r="AU155" s="226" t="str">
        <f t="shared" si="105"/>
        <v/>
      </c>
      <c r="AV155" s="226">
        <f t="shared" si="106"/>
        <v>0</v>
      </c>
      <c r="AW155" s="224"/>
      <c r="AX155" s="226" t="str">
        <f t="shared" si="107"/>
        <v/>
      </c>
      <c r="AY155" s="226">
        <f t="shared" si="108"/>
        <v>0</v>
      </c>
      <c r="AZ155" s="227" t="str">
        <f>IF(AND('PASTE SD download Sheet'!AX154=""),"",'PASTE SD download Sheet'!AX154)</f>
        <v/>
      </c>
      <c r="BA155" s="227" t="str">
        <f>IF(AND('PASTE SD download Sheet'!AY154=""),"",'PASTE SD download Sheet'!AY154)</f>
        <v/>
      </c>
      <c r="BB155" s="227" t="str">
        <f>IF(AND('PASTE SD download Sheet'!AZ154=""),"",'PASTE SD download Sheet'!AZ154)</f>
        <v/>
      </c>
      <c r="BC155" s="227">
        <f t="shared" si="109"/>
        <v>0</v>
      </c>
      <c r="BD155" s="227" t="str">
        <f>IF(AND('PASTE SD download Sheet'!BB154=""),"",'PASTE SD download Sheet'!BB154)</f>
        <v/>
      </c>
      <c r="BE155" s="227" t="str">
        <f t="shared" si="110"/>
        <v/>
      </c>
      <c r="BF155" s="227">
        <f t="shared" si="111"/>
        <v>0</v>
      </c>
      <c r="BG155" s="224"/>
      <c r="BH155" s="227" t="str">
        <f t="shared" si="112"/>
        <v/>
      </c>
      <c r="BI155" s="227">
        <f t="shared" si="113"/>
        <v>0</v>
      </c>
      <c r="BJ155" s="257"/>
      <c r="BK155" s="257"/>
      <c r="BL155" s="257"/>
      <c r="BM155" s="257"/>
      <c r="BN155" s="228" t="str">
        <f>IF(AND('PASTE SD download Sheet'!BH154=""),"",'PASTE SD download Sheet'!BH154)</f>
        <v/>
      </c>
      <c r="BO155" s="228" t="str">
        <f>IF(AND('PASTE SD download Sheet'!BI154=""),"",'PASTE SD download Sheet'!BI154)</f>
        <v/>
      </c>
      <c r="BP155" s="228" t="str">
        <f>IF(AND('PASTE SD download Sheet'!BJ154=""),"",'PASTE SD download Sheet'!BJ154)</f>
        <v/>
      </c>
      <c r="BQ155" s="228">
        <f t="shared" si="114"/>
        <v>0</v>
      </c>
      <c r="BR155" s="228" t="str">
        <f>IF(AND('PASTE SD download Sheet'!BL154=""),"",'PASTE SD download Sheet'!BL154)</f>
        <v/>
      </c>
      <c r="BS155" s="228" t="str">
        <f t="shared" si="115"/>
        <v/>
      </c>
      <c r="BT155" s="228">
        <f t="shared" si="116"/>
        <v>0</v>
      </c>
      <c r="BU155" s="224"/>
      <c r="BV155" s="228" t="str">
        <f t="shared" si="117"/>
        <v/>
      </c>
      <c r="BW155" s="228">
        <f t="shared" si="118"/>
        <v>0</v>
      </c>
      <c r="BX155" s="5">
        <f t="shared" si="88"/>
        <v>0</v>
      </c>
      <c r="BY155" s="206"/>
      <c r="BZ155" s="206"/>
      <c r="CA155" s="206"/>
      <c r="CB155" s="206"/>
      <c r="CC155" s="206"/>
      <c r="CD155" s="206"/>
      <c r="CE155" s="206"/>
      <c r="CF155" s="206"/>
      <c r="CG155" s="206"/>
      <c r="CH155" s="206"/>
      <c r="CI155" s="206"/>
      <c r="CJ155" s="206"/>
      <c r="CK155" s="206"/>
      <c r="CL155" s="206"/>
      <c r="CM155" s="206"/>
      <c r="CN155" s="206"/>
      <c r="CO155" s="206"/>
      <c r="CP155" s="205"/>
      <c r="CQ155" s="204"/>
    </row>
    <row r="156" spans="1:95" ht="17.25">
      <c r="A156" s="219" t="str">
        <f>IF(AND('PASTE SD download Sheet'!A155=""),"",'PASTE SD download Sheet'!A155)</f>
        <v/>
      </c>
      <c r="B156" s="219" t="str">
        <f>IF(AND('PASTE SD download Sheet'!B155=""),"",'PASTE SD download Sheet'!B155)</f>
        <v/>
      </c>
      <c r="C156" s="219" t="str">
        <f>IF(AND('PASTE SD download Sheet'!C155=""),"",'PASTE SD download Sheet'!C155)</f>
        <v/>
      </c>
      <c r="D156" s="220" t="str">
        <f>IF(AND('PASTE SD download Sheet'!D155=""),"",VALUE('PASTE SD download Sheet'!D155))</f>
        <v/>
      </c>
      <c r="E156" s="219" t="str">
        <f>IF(AND('PASTE SD download Sheet'!E155=""),"",'PASTE SD download Sheet'!E155)</f>
        <v/>
      </c>
      <c r="F156" s="234" t="str">
        <f>IF(AND('PASTE SD download Sheet'!F155=""),"",'PASTE SD download Sheet'!F155)</f>
        <v/>
      </c>
      <c r="G156" s="233" t="str">
        <f>IF(AND('PASTE SD download Sheet'!G155=""),"",UPPER('PASTE SD download Sheet'!G155))</f>
        <v/>
      </c>
      <c r="H156" s="233" t="str">
        <f>IF(AND('PASTE SD download Sheet'!H155=""),"",UPPER('PASTE SD download Sheet'!H155))</f>
        <v/>
      </c>
      <c r="I156" s="233" t="str">
        <f>IF(AND('PASTE SD download Sheet'!I155=""),"",UPPER('PASTE SD download Sheet'!I155))</f>
        <v/>
      </c>
      <c r="J156" s="221" t="str">
        <f>IF(AND('PASTE SD download Sheet'!J155=""),"",'PASTE SD download Sheet'!J155)</f>
        <v/>
      </c>
      <c r="K156" s="221" t="str">
        <f>IF(AND('PASTE SD download Sheet'!K155=""),"",'PASTE SD download Sheet'!K155)</f>
        <v/>
      </c>
      <c r="L156" s="221" t="str">
        <f>IF(AND('PASTE SD download Sheet'!L155=""),"",'PASTE SD download Sheet'!L155)</f>
        <v/>
      </c>
      <c r="M156" s="221">
        <f t="shared" si="89"/>
        <v>0</v>
      </c>
      <c r="N156" s="221" t="str">
        <f>IF(AND('PASTE SD download Sheet'!N155=""),"",'PASTE SD download Sheet'!N155)</f>
        <v/>
      </c>
      <c r="O156" s="221" t="str">
        <f t="shared" si="90"/>
        <v/>
      </c>
      <c r="P156" s="221">
        <f t="shared" si="91"/>
        <v>0</v>
      </c>
      <c r="Q156" s="222"/>
      <c r="R156" s="221" t="str">
        <f t="shared" si="119"/>
        <v/>
      </c>
      <c r="S156" s="221">
        <f t="shared" si="92"/>
        <v>0</v>
      </c>
      <c r="T156" s="223" t="str">
        <f>IF(AND('PASTE SD download Sheet'!T155=""),"",'PASTE SD download Sheet'!T155)</f>
        <v/>
      </c>
      <c r="U156" s="223" t="str">
        <f>IF(AND('PASTE SD download Sheet'!U155=""),"",'PASTE SD download Sheet'!U155)</f>
        <v/>
      </c>
      <c r="V156" s="223" t="str">
        <f>IF(AND('PASTE SD download Sheet'!V155=""),"",'PASTE SD download Sheet'!V155)</f>
        <v/>
      </c>
      <c r="W156" s="223">
        <f t="shared" si="93"/>
        <v>0</v>
      </c>
      <c r="X156" s="223" t="str">
        <f>IF(AND('PASTE SD download Sheet'!X155=""),"",'PASTE SD download Sheet'!X155)</f>
        <v/>
      </c>
      <c r="Y156" s="223" t="str">
        <f t="shared" si="94"/>
        <v/>
      </c>
      <c r="Z156" s="223">
        <f t="shared" si="95"/>
        <v>0</v>
      </c>
      <c r="AA156" s="224"/>
      <c r="AB156" s="223" t="str">
        <f t="shared" si="96"/>
        <v/>
      </c>
      <c r="AC156" s="223">
        <f t="shared" si="97"/>
        <v>0</v>
      </c>
      <c r="AD156" s="237"/>
      <c r="AE156" s="237" t="str">
        <f t="shared" si="98"/>
        <v/>
      </c>
      <c r="AF156" s="225" t="str">
        <f>IF(AND('PASTE SD download Sheet'!AD155=""),"",'PASTE SD download Sheet'!AD155)</f>
        <v/>
      </c>
      <c r="AG156" s="225" t="str">
        <f>IF(AND('PASTE SD download Sheet'!AE155=""),"",'PASTE SD download Sheet'!AE155)</f>
        <v/>
      </c>
      <c r="AH156" s="225" t="str">
        <f>IF(AND('PASTE SD download Sheet'!AF155=""),"",'PASTE SD download Sheet'!AF155)</f>
        <v/>
      </c>
      <c r="AI156" s="225">
        <f t="shared" si="99"/>
        <v>0</v>
      </c>
      <c r="AJ156" s="225" t="str">
        <f>IF(AND('PASTE SD download Sheet'!AH155=""),"",'PASTE SD download Sheet'!AH155)</f>
        <v/>
      </c>
      <c r="AK156" s="225" t="str">
        <f t="shared" si="100"/>
        <v/>
      </c>
      <c r="AL156" s="225">
        <f t="shared" si="101"/>
        <v>0</v>
      </c>
      <c r="AM156" s="224"/>
      <c r="AN156" s="225" t="str">
        <f t="shared" si="102"/>
        <v/>
      </c>
      <c r="AO156" s="225">
        <f t="shared" si="103"/>
        <v>0</v>
      </c>
      <c r="AP156" s="226" t="str">
        <f>IF(AND('PASTE SD download Sheet'!AN155=""),"",'PASTE SD download Sheet'!AN155)</f>
        <v/>
      </c>
      <c r="AQ156" s="226" t="str">
        <f>IF(AND('PASTE SD download Sheet'!AO155=""),"",'PASTE SD download Sheet'!AO155)</f>
        <v/>
      </c>
      <c r="AR156" s="226" t="str">
        <f>IF(AND('PASTE SD download Sheet'!AP155=""),"",'PASTE SD download Sheet'!AP155)</f>
        <v/>
      </c>
      <c r="AS156" s="226">
        <f t="shared" si="104"/>
        <v>0</v>
      </c>
      <c r="AT156" s="226" t="str">
        <f>IF(AND('PASTE SD download Sheet'!AR155=""),"",'PASTE SD download Sheet'!AR155)</f>
        <v/>
      </c>
      <c r="AU156" s="226" t="str">
        <f t="shared" si="105"/>
        <v/>
      </c>
      <c r="AV156" s="226">
        <f t="shared" si="106"/>
        <v>0</v>
      </c>
      <c r="AW156" s="224"/>
      <c r="AX156" s="226" t="str">
        <f t="shared" si="107"/>
        <v/>
      </c>
      <c r="AY156" s="226">
        <f t="shared" si="108"/>
        <v>0</v>
      </c>
      <c r="AZ156" s="227" t="str">
        <f>IF(AND('PASTE SD download Sheet'!AX155=""),"",'PASTE SD download Sheet'!AX155)</f>
        <v/>
      </c>
      <c r="BA156" s="227" t="str">
        <f>IF(AND('PASTE SD download Sheet'!AY155=""),"",'PASTE SD download Sheet'!AY155)</f>
        <v/>
      </c>
      <c r="BB156" s="227" t="str">
        <f>IF(AND('PASTE SD download Sheet'!AZ155=""),"",'PASTE SD download Sheet'!AZ155)</f>
        <v/>
      </c>
      <c r="BC156" s="227">
        <f t="shared" si="109"/>
        <v>0</v>
      </c>
      <c r="BD156" s="227" t="str">
        <f>IF(AND('PASTE SD download Sheet'!BB155=""),"",'PASTE SD download Sheet'!BB155)</f>
        <v/>
      </c>
      <c r="BE156" s="227" t="str">
        <f t="shared" si="110"/>
        <v/>
      </c>
      <c r="BF156" s="227">
        <f t="shared" si="111"/>
        <v>0</v>
      </c>
      <c r="BG156" s="224"/>
      <c r="BH156" s="227" t="str">
        <f t="shared" si="112"/>
        <v/>
      </c>
      <c r="BI156" s="227">
        <f t="shared" si="113"/>
        <v>0</v>
      </c>
      <c r="BJ156" s="257"/>
      <c r="BK156" s="257"/>
      <c r="BL156" s="257"/>
      <c r="BM156" s="257"/>
      <c r="BN156" s="228" t="str">
        <f>IF(AND('PASTE SD download Sheet'!BH155=""),"",'PASTE SD download Sheet'!BH155)</f>
        <v/>
      </c>
      <c r="BO156" s="228" t="str">
        <f>IF(AND('PASTE SD download Sheet'!BI155=""),"",'PASTE SD download Sheet'!BI155)</f>
        <v/>
      </c>
      <c r="BP156" s="228" t="str">
        <f>IF(AND('PASTE SD download Sheet'!BJ155=""),"",'PASTE SD download Sheet'!BJ155)</f>
        <v/>
      </c>
      <c r="BQ156" s="228">
        <f t="shared" si="114"/>
        <v>0</v>
      </c>
      <c r="BR156" s="228" t="str">
        <f>IF(AND('PASTE SD download Sheet'!BL155=""),"",'PASTE SD download Sheet'!BL155)</f>
        <v/>
      </c>
      <c r="BS156" s="228" t="str">
        <f t="shared" si="115"/>
        <v/>
      </c>
      <c r="BT156" s="228">
        <f t="shared" si="116"/>
        <v>0</v>
      </c>
      <c r="BU156" s="224"/>
      <c r="BV156" s="228" t="str">
        <f t="shared" si="117"/>
        <v/>
      </c>
      <c r="BW156" s="228">
        <f t="shared" si="118"/>
        <v>0</v>
      </c>
      <c r="BX156" s="5">
        <f t="shared" si="88"/>
        <v>0</v>
      </c>
      <c r="BY156" s="206"/>
      <c r="BZ156" s="206"/>
      <c r="CA156" s="206"/>
      <c r="CB156" s="206"/>
      <c r="CC156" s="206"/>
      <c r="CD156" s="206"/>
      <c r="CE156" s="206"/>
      <c r="CF156" s="206"/>
      <c r="CG156" s="206"/>
      <c r="CH156" s="206"/>
      <c r="CI156" s="206"/>
      <c r="CJ156" s="206"/>
      <c r="CK156" s="206"/>
      <c r="CL156" s="206"/>
      <c r="CM156" s="206"/>
      <c r="CN156" s="206"/>
      <c r="CO156" s="206"/>
      <c r="CP156" s="205"/>
      <c r="CQ156" s="204"/>
    </row>
    <row r="157" spans="1:95" ht="17.25">
      <c r="A157" s="219" t="str">
        <f>IF(AND('PASTE SD download Sheet'!A156=""),"",'PASTE SD download Sheet'!A156)</f>
        <v/>
      </c>
      <c r="B157" s="219" t="str">
        <f>IF(AND('PASTE SD download Sheet'!B156=""),"",'PASTE SD download Sheet'!B156)</f>
        <v/>
      </c>
      <c r="C157" s="219" t="str">
        <f>IF(AND('PASTE SD download Sheet'!C156=""),"",'PASTE SD download Sheet'!C156)</f>
        <v/>
      </c>
      <c r="D157" s="220" t="str">
        <f>IF(AND('PASTE SD download Sheet'!D156=""),"",VALUE('PASTE SD download Sheet'!D156))</f>
        <v/>
      </c>
      <c r="E157" s="219" t="str">
        <f>IF(AND('PASTE SD download Sheet'!E156=""),"",'PASTE SD download Sheet'!E156)</f>
        <v/>
      </c>
      <c r="F157" s="234" t="str">
        <f>IF(AND('PASTE SD download Sheet'!F156=""),"",'PASTE SD download Sheet'!F156)</f>
        <v/>
      </c>
      <c r="G157" s="233" t="str">
        <f>IF(AND('PASTE SD download Sheet'!G156=""),"",UPPER('PASTE SD download Sheet'!G156))</f>
        <v/>
      </c>
      <c r="H157" s="233" t="str">
        <f>IF(AND('PASTE SD download Sheet'!H156=""),"",UPPER('PASTE SD download Sheet'!H156))</f>
        <v/>
      </c>
      <c r="I157" s="233" t="str">
        <f>IF(AND('PASTE SD download Sheet'!I156=""),"",UPPER('PASTE SD download Sheet'!I156))</f>
        <v/>
      </c>
      <c r="J157" s="221" t="str">
        <f>IF(AND('PASTE SD download Sheet'!J156=""),"",'PASTE SD download Sheet'!J156)</f>
        <v/>
      </c>
      <c r="K157" s="221" t="str">
        <f>IF(AND('PASTE SD download Sheet'!K156=""),"",'PASTE SD download Sheet'!K156)</f>
        <v/>
      </c>
      <c r="L157" s="221" t="str">
        <f>IF(AND('PASTE SD download Sheet'!L156=""),"",'PASTE SD download Sheet'!L156)</f>
        <v/>
      </c>
      <c r="M157" s="221">
        <f t="shared" si="89"/>
        <v>0</v>
      </c>
      <c r="N157" s="221" t="str">
        <f>IF(AND('PASTE SD download Sheet'!N156=""),"",'PASTE SD download Sheet'!N156)</f>
        <v/>
      </c>
      <c r="O157" s="221" t="str">
        <f t="shared" si="90"/>
        <v/>
      </c>
      <c r="P157" s="221">
        <f t="shared" si="91"/>
        <v>0</v>
      </c>
      <c r="Q157" s="222"/>
      <c r="R157" s="221" t="str">
        <f t="shared" si="119"/>
        <v/>
      </c>
      <c r="S157" s="221">
        <f t="shared" si="92"/>
        <v>0</v>
      </c>
      <c r="T157" s="223" t="str">
        <f>IF(AND('PASTE SD download Sheet'!T156=""),"",'PASTE SD download Sheet'!T156)</f>
        <v/>
      </c>
      <c r="U157" s="223" t="str">
        <f>IF(AND('PASTE SD download Sheet'!U156=""),"",'PASTE SD download Sheet'!U156)</f>
        <v/>
      </c>
      <c r="V157" s="223" t="str">
        <f>IF(AND('PASTE SD download Sheet'!V156=""),"",'PASTE SD download Sheet'!V156)</f>
        <v/>
      </c>
      <c r="W157" s="223">
        <f t="shared" si="93"/>
        <v>0</v>
      </c>
      <c r="X157" s="223" t="str">
        <f>IF(AND('PASTE SD download Sheet'!X156=""),"",'PASTE SD download Sheet'!X156)</f>
        <v/>
      </c>
      <c r="Y157" s="223" t="str">
        <f t="shared" si="94"/>
        <v/>
      </c>
      <c r="Z157" s="223">
        <f t="shared" si="95"/>
        <v>0</v>
      </c>
      <c r="AA157" s="224"/>
      <c r="AB157" s="223" t="str">
        <f t="shared" si="96"/>
        <v/>
      </c>
      <c r="AC157" s="223">
        <f t="shared" si="97"/>
        <v>0</v>
      </c>
      <c r="AD157" s="237"/>
      <c r="AE157" s="237" t="str">
        <f t="shared" si="98"/>
        <v/>
      </c>
      <c r="AF157" s="225" t="str">
        <f>IF(AND('PASTE SD download Sheet'!AD156=""),"",'PASTE SD download Sheet'!AD156)</f>
        <v/>
      </c>
      <c r="AG157" s="225" t="str">
        <f>IF(AND('PASTE SD download Sheet'!AE156=""),"",'PASTE SD download Sheet'!AE156)</f>
        <v/>
      </c>
      <c r="AH157" s="225" t="str">
        <f>IF(AND('PASTE SD download Sheet'!AF156=""),"",'PASTE SD download Sheet'!AF156)</f>
        <v/>
      </c>
      <c r="AI157" s="225">
        <f t="shared" si="99"/>
        <v>0</v>
      </c>
      <c r="AJ157" s="225" t="str">
        <f>IF(AND('PASTE SD download Sheet'!AH156=""),"",'PASTE SD download Sheet'!AH156)</f>
        <v/>
      </c>
      <c r="AK157" s="225" t="str">
        <f t="shared" si="100"/>
        <v/>
      </c>
      <c r="AL157" s="225">
        <f t="shared" si="101"/>
        <v>0</v>
      </c>
      <c r="AM157" s="224"/>
      <c r="AN157" s="225" t="str">
        <f t="shared" si="102"/>
        <v/>
      </c>
      <c r="AO157" s="225">
        <f t="shared" si="103"/>
        <v>0</v>
      </c>
      <c r="AP157" s="226" t="str">
        <f>IF(AND('PASTE SD download Sheet'!AN156=""),"",'PASTE SD download Sheet'!AN156)</f>
        <v/>
      </c>
      <c r="AQ157" s="226" t="str">
        <f>IF(AND('PASTE SD download Sheet'!AO156=""),"",'PASTE SD download Sheet'!AO156)</f>
        <v/>
      </c>
      <c r="AR157" s="226" t="str">
        <f>IF(AND('PASTE SD download Sheet'!AP156=""),"",'PASTE SD download Sheet'!AP156)</f>
        <v/>
      </c>
      <c r="AS157" s="226">
        <f t="shared" si="104"/>
        <v>0</v>
      </c>
      <c r="AT157" s="226" t="str">
        <f>IF(AND('PASTE SD download Sheet'!AR156=""),"",'PASTE SD download Sheet'!AR156)</f>
        <v/>
      </c>
      <c r="AU157" s="226" t="str">
        <f t="shared" si="105"/>
        <v/>
      </c>
      <c r="AV157" s="226">
        <f t="shared" si="106"/>
        <v>0</v>
      </c>
      <c r="AW157" s="224"/>
      <c r="AX157" s="226" t="str">
        <f t="shared" si="107"/>
        <v/>
      </c>
      <c r="AY157" s="226">
        <f t="shared" si="108"/>
        <v>0</v>
      </c>
      <c r="AZ157" s="227" t="str">
        <f>IF(AND('PASTE SD download Sheet'!AX156=""),"",'PASTE SD download Sheet'!AX156)</f>
        <v/>
      </c>
      <c r="BA157" s="227" t="str">
        <f>IF(AND('PASTE SD download Sheet'!AY156=""),"",'PASTE SD download Sheet'!AY156)</f>
        <v/>
      </c>
      <c r="BB157" s="227" t="str">
        <f>IF(AND('PASTE SD download Sheet'!AZ156=""),"",'PASTE SD download Sheet'!AZ156)</f>
        <v/>
      </c>
      <c r="BC157" s="227">
        <f t="shared" si="109"/>
        <v>0</v>
      </c>
      <c r="BD157" s="227" t="str">
        <f>IF(AND('PASTE SD download Sheet'!BB156=""),"",'PASTE SD download Sheet'!BB156)</f>
        <v/>
      </c>
      <c r="BE157" s="227" t="str">
        <f t="shared" si="110"/>
        <v/>
      </c>
      <c r="BF157" s="227">
        <f t="shared" si="111"/>
        <v>0</v>
      </c>
      <c r="BG157" s="224"/>
      <c r="BH157" s="227" t="str">
        <f t="shared" si="112"/>
        <v/>
      </c>
      <c r="BI157" s="227">
        <f t="shared" si="113"/>
        <v>0</v>
      </c>
      <c r="BJ157" s="257"/>
      <c r="BK157" s="257"/>
      <c r="BL157" s="257"/>
      <c r="BM157" s="257"/>
      <c r="BN157" s="228" t="str">
        <f>IF(AND('PASTE SD download Sheet'!BH156=""),"",'PASTE SD download Sheet'!BH156)</f>
        <v/>
      </c>
      <c r="BO157" s="228" t="str">
        <f>IF(AND('PASTE SD download Sheet'!BI156=""),"",'PASTE SD download Sheet'!BI156)</f>
        <v/>
      </c>
      <c r="BP157" s="228" t="str">
        <f>IF(AND('PASTE SD download Sheet'!BJ156=""),"",'PASTE SD download Sheet'!BJ156)</f>
        <v/>
      </c>
      <c r="BQ157" s="228">
        <f t="shared" si="114"/>
        <v>0</v>
      </c>
      <c r="BR157" s="228" t="str">
        <f>IF(AND('PASTE SD download Sheet'!BL156=""),"",'PASTE SD download Sheet'!BL156)</f>
        <v/>
      </c>
      <c r="BS157" s="228" t="str">
        <f t="shared" si="115"/>
        <v/>
      </c>
      <c r="BT157" s="228">
        <f t="shared" si="116"/>
        <v>0</v>
      </c>
      <c r="BU157" s="224"/>
      <c r="BV157" s="228" t="str">
        <f t="shared" si="117"/>
        <v/>
      </c>
      <c r="BW157" s="228">
        <f t="shared" si="118"/>
        <v>0</v>
      </c>
      <c r="BX157" s="5">
        <f t="shared" si="88"/>
        <v>0</v>
      </c>
      <c r="BY157" s="206"/>
      <c r="BZ157" s="206"/>
      <c r="CA157" s="206"/>
      <c r="CB157" s="206"/>
      <c r="CC157" s="206"/>
      <c r="CD157" s="206"/>
      <c r="CE157" s="206"/>
      <c r="CF157" s="206"/>
      <c r="CG157" s="206"/>
      <c r="CH157" s="206"/>
      <c r="CI157" s="206"/>
      <c r="CJ157" s="206"/>
      <c r="CK157" s="206"/>
      <c r="CL157" s="206"/>
      <c r="CM157" s="206"/>
      <c r="CN157" s="206"/>
      <c r="CO157" s="206"/>
      <c r="CP157" s="205"/>
      <c r="CQ157" s="204"/>
    </row>
    <row r="158" spans="1:95" ht="17.25">
      <c r="A158" s="219" t="str">
        <f>IF(AND('PASTE SD download Sheet'!A157=""),"",'PASTE SD download Sheet'!A157)</f>
        <v/>
      </c>
      <c r="B158" s="219" t="str">
        <f>IF(AND('PASTE SD download Sheet'!B157=""),"",'PASTE SD download Sheet'!B157)</f>
        <v/>
      </c>
      <c r="C158" s="219" t="str">
        <f>IF(AND('PASTE SD download Sheet'!C157=""),"",'PASTE SD download Sheet'!C157)</f>
        <v/>
      </c>
      <c r="D158" s="220" t="str">
        <f>IF(AND('PASTE SD download Sheet'!D157=""),"",VALUE('PASTE SD download Sheet'!D157))</f>
        <v/>
      </c>
      <c r="E158" s="219" t="str">
        <f>IF(AND('PASTE SD download Sheet'!E157=""),"",'PASTE SD download Sheet'!E157)</f>
        <v/>
      </c>
      <c r="F158" s="234" t="str">
        <f>IF(AND('PASTE SD download Sheet'!F157=""),"",'PASTE SD download Sheet'!F157)</f>
        <v/>
      </c>
      <c r="G158" s="233" t="str">
        <f>IF(AND('PASTE SD download Sheet'!G157=""),"",UPPER('PASTE SD download Sheet'!G157))</f>
        <v/>
      </c>
      <c r="H158" s="233" t="str">
        <f>IF(AND('PASTE SD download Sheet'!H157=""),"",UPPER('PASTE SD download Sheet'!H157))</f>
        <v/>
      </c>
      <c r="I158" s="233" t="str">
        <f>IF(AND('PASTE SD download Sheet'!I157=""),"",UPPER('PASTE SD download Sheet'!I157))</f>
        <v/>
      </c>
      <c r="J158" s="221" t="str">
        <f>IF(AND('PASTE SD download Sheet'!J157=""),"",'PASTE SD download Sheet'!J157)</f>
        <v/>
      </c>
      <c r="K158" s="221" t="str">
        <f>IF(AND('PASTE SD download Sheet'!K157=""),"",'PASTE SD download Sheet'!K157)</f>
        <v/>
      </c>
      <c r="L158" s="221" t="str">
        <f>IF(AND('PASTE SD download Sheet'!L157=""),"",'PASTE SD download Sheet'!L157)</f>
        <v/>
      </c>
      <c r="M158" s="221">
        <f t="shared" si="89"/>
        <v>0</v>
      </c>
      <c r="N158" s="221" t="str">
        <f>IF(AND('PASTE SD download Sheet'!N157=""),"",'PASTE SD download Sheet'!N157)</f>
        <v/>
      </c>
      <c r="O158" s="221" t="str">
        <f t="shared" si="90"/>
        <v/>
      </c>
      <c r="P158" s="221">
        <f t="shared" si="91"/>
        <v>0</v>
      </c>
      <c r="Q158" s="222"/>
      <c r="R158" s="221" t="str">
        <f t="shared" si="119"/>
        <v/>
      </c>
      <c r="S158" s="221">
        <f t="shared" si="92"/>
        <v>0</v>
      </c>
      <c r="T158" s="223" t="str">
        <f>IF(AND('PASTE SD download Sheet'!T157=""),"",'PASTE SD download Sheet'!T157)</f>
        <v/>
      </c>
      <c r="U158" s="223" t="str">
        <f>IF(AND('PASTE SD download Sheet'!U157=""),"",'PASTE SD download Sheet'!U157)</f>
        <v/>
      </c>
      <c r="V158" s="223" t="str">
        <f>IF(AND('PASTE SD download Sheet'!V157=""),"",'PASTE SD download Sheet'!V157)</f>
        <v/>
      </c>
      <c r="W158" s="223">
        <f t="shared" si="93"/>
        <v>0</v>
      </c>
      <c r="X158" s="223" t="str">
        <f>IF(AND('PASTE SD download Sheet'!X157=""),"",'PASTE SD download Sheet'!X157)</f>
        <v/>
      </c>
      <c r="Y158" s="223" t="str">
        <f t="shared" si="94"/>
        <v/>
      </c>
      <c r="Z158" s="223">
        <f t="shared" si="95"/>
        <v>0</v>
      </c>
      <c r="AA158" s="224"/>
      <c r="AB158" s="223" t="str">
        <f t="shared" si="96"/>
        <v/>
      </c>
      <c r="AC158" s="223">
        <f t="shared" si="97"/>
        <v>0</v>
      </c>
      <c r="AD158" s="237"/>
      <c r="AE158" s="237" t="str">
        <f t="shared" si="98"/>
        <v/>
      </c>
      <c r="AF158" s="225" t="str">
        <f>IF(AND('PASTE SD download Sheet'!AD157=""),"",'PASTE SD download Sheet'!AD157)</f>
        <v/>
      </c>
      <c r="AG158" s="225" t="str">
        <f>IF(AND('PASTE SD download Sheet'!AE157=""),"",'PASTE SD download Sheet'!AE157)</f>
        <v/>
      </c>
      <c r="AH158" s="225" t="str">
        <f>IF(AND('PASTE SD download Sheet'!AF157=""),"",'PASTE SD download Sheet'!AF157)</f>
        <v/>
      </c>
      <c r="AI158" s="225">
        <f t="shared" si="99"/>
        <v>0</v>
      </c>
      <c r="AJ158" s="225" t="str">
        <f>IF(AND('PASTE SD download Sheet'!AH157=""),"",'PASTE SD download Sheet'!AH157)</f>
        <v/>
      </c>
      <c r="AK158" s="225" t="str">
        <f t="shared" si="100"/>
        <v/>
      </c>
      <c r="AL158" s="225">
        <f t="shared" si="101"/>
        <v>0</v>
      </c>
      <c r="AM158" s="224"/>
      <c r="AN158" s="225" t="str">
        <f t="shared" si="102"/>
        <v/>
      </c>
      <c r="AO158" s="225">
        <f t="shared" si="103"/>
        <v>0</v>
      </c>
      <c r="AP158" s="226" t="str">
        <f>IF(AND('PASTE SD download Sheet'!AN157=""),"",'PASTE SD download Sheet'!AN157)</f>
        <v/>
      </c>
      <c r="AQ158" s="226" t="str">
        <f>IF(AND('PASTE SD download Sheet'!AO157=""),"",'PASTE SD download Sheet'!AO157)</f>
        <v/>
      </c>
      <c r="AR158" s="226" t="str">
        <f>IF(AND('PASTE SD download Sheet'!AP157=""),"",'PASTE SD download Sheet'!AP157)</f>
        <v/>
      </c>
      <c r="AS158" s="226">
        <f t="shared" si="104"/>
        <v>0</v>
      </c>
      <c r="AT158" s="226" t="str">
        <f>IF(AND('PASTE SD download Sheet'!AR157=""),"",'PASTE SD download Sheet'!AR157)</f>
        <v/>
      </c>
      <c r="AU158" s="226" t="str">
        <f t="shared" si="105"/>
        <v/>
      </c>
      <c r="AV158" s="226">
        <f t="shared" si="106"/>
        <v>0</v>
      </c>
      <c r="AW158" s="224"/>
      <c r="AX158" s="226" t="str">
        <f t="shared" si="107"/>
        <v/>
      </c>
      <c r="AY158" s="226">
        <f t="shared" si="108"/>
        <v>0</v>
      </c>
      <c r="AZ158" s="227" t="str">
        <f>IF(AND('PASTE SD download Sheet'!AX157=""),"",'PASTE SD download Sheet'!AX157)</f>
        <v/>
      </c>
      <c r="BA158" s="227" t="str">
        <f>IF(AND('PASTE SD download Sheet'!AY157=""),"",'PASTE SD download Sheet'!AY157)</f>
        <v/>
      </c>
      <c r="BB158" s="227" t="str">
        <f>IF(AND('PASTE SD download Sheet'!AZ157=""),"",'PASTE SD download Sheet'!AZ157)</f>
        <v/>
      </c>
      <c r="BC158" s="227">
        <f t="shared" si="109"/>
        <v>0</v>
      </c>
      <c r="BD158" s="227" t="str">
        <f>IF(AND('PASTE SD download Sheet'!BB157=""),"",'PASTE SD download Sheet'!BB157)</f>
        <v/>
      </c>
      <c r="BE158" s="227" t="str">
        <f t="shared" si="110"/>
        <v/>
      </c>
      <c r="BF158" s="227">
        <f t="shared" si="111"/>
        <v>0</v>
      </c>
      <c r="BG158" s="224"/>
      <c r="BH158" s="227" t="str">
        <f t="shared" si="112"/>
        <v/>
      </c>
      <c r="BI158" s="227">
        <f t="shared" si="113"/>
        <v>0</v>
      </c>
      <c r="BJ158" s="257"/>
      <c r="BK158" s="257"/>
      <c r="BL158" s="257"/>
      <c r="BM158" s="257"/>
      <c r="BN158" s="228" t="str">
        <f>IF(AND('PASTE SD download Sheet'!BH157=""),"",'PASTE SD download Sheet'!BH157)</f>
        <v/>
      </c>
      <c r="BO158" s="228" t="str">
        <f>IF(AND('PASTE SD download Sheet'!BI157=""),"",'PASTE SD download Sheet'!BI157)</f>
        <v/>
      </c>
      <c r="BP158" s="228" t="str">
        <f>IF(AND('PASTE SD download Sheet'!BJ157=""),"",'PASTE SD download Sheet'!BJ157)</f>
        <v/>
      </c>
      <c r="BQ158" s="228">
        <f t="shared" si="114"/>
        <v>0</v>
      </c>
      <c r="BR158" s="228" t="str">
        <f>IF(AND('PASTE SD download Sheet'!BL157=""),"",'PASTE SD download Sheet'!BL157)</f>
        <v/>
      </c>
      <c r="BS158" s="228" t="str">
        <f t="shared" si="115"/>
        <v/>
      </c>
      <c r="BT158" s="228">
        <f t="shared" si="116"/>
        <v>0</v>
      </c>
      <c r="BU158" s="224"/>
      <c r="BV158" s="228" t="str">
        <f t="shared" si="117"/>
        <v/>
      </c>
      <c r="BW158" s="228">
        <f t="shared" si="118"/>
        <v>0</v>
      </c>
      <c r="BX158" s="5">
        <f t="shared" si="88"/>
        <v>0</v>
      </c>
      <c r="BY158" s="206"/>
      <c r="BZ158" s="206"/>
      <c r="CA158" s="206"/>
      <c r="CB158" s="206"/>
      <c r="CC158" s="206"/>
      <c r="CD158" s="206"/>
      <c r="CE158" s="206"/>
      <c r="CF158" s="206"/>
      <c r="CG158" s="206"/>
      <c r="CH158" s="206"/>
      <c r="CI158" s="206"/>
      <c r="CJ158" s="206"/>
      <c r="CK158" s="206"/>
      <c r="CL158" s="206"/>
      <c r="CM158" s="206"/>
      <c r="CN158" s="206"/>
      <c r="CO158" s="206"/>
      <c r="CP158" s="205"/>
      <c r="CQ158" s="204"/>
    </row>
    <row r="159" spans="1:95" ht="17.25">
      <c r="A159" s="219" t="str">
        <f>IF(AND('PASTE SD download Sheet'!A158=""),"",'PASTE SD download Sheet'!A158)</f>
        <v/>
      </c>
      <c r="B159" s="219" t="str">
        <f>IF(AND('PASTE SD download Sheet'!B158=""),"",'PASTE SD download Sheet'!B158)</f>
        <v/>
      </c>
      <c r="C159" s="219" t="str">
        <f>IF(AND('PASTE SD download Sheet'!C158=""),"",'PASTE SD download Sheet'!C158)</f>
        <v/>
      </c>
      <c r="D159" s="220" t="str">
        <f>IF(AND('PASTE SD download Sheet'!D158=""),"",VALUE('PASTE SD download Sheet'!D158))</f>
        <v/>
      </c>
      <c r="E159" s="219" t="str">
        <f>IF(AND('PASTE SD download Sheet'!E158=""),"",'PASTE SD download Sheet'!E158)</f>
        <v/>
      </c>
      <c r="F159" s="234" t="str">
        <f>IF(AND('PASTE SD download Sheet'!F158=""),"",'PASTE SD download Sheet'!F158)</f>
        <v/>
      </c>
      <c r="G159" s="233" t="str">
        <f>IF(AND('PASTE SD download Sheet'!G158=""),"",UPPER('PASTE SD download Sheet'!G158))</f>
        <v/>
      </c>
      <c r="H159" s="233" t="str">
        <f>IF(AND('PASTE SD download Sheet'!H158=""),"",UPPER('PASTE SD download Sheet'!H158))</f>
        <v/>
      </c>
      <c r="I159" s="233" t="str">
        <f>IF(AND('PASTE SD download Sheet'!I158=""),"",UPPER('PASTE SD download Sheet'!I158))</f>
        <v/>
      </c>
      <c r="J159" s="221" t="str">
        <f>IF(AND('PASTE SD download Sheet'!J158=""),"",'PASTE SD download Sheet'!J158)</f>
        <v/>
      </c>
      <c r="K159" s="221" t="str">
        <f>IF(AND('PASTE SD download Sheet'!K158=""),"",'PASTE SD download Sheet'!K158)</f>
        <v/>
      </c>
      <c r="L159" s="221" t="str">
        <f>IF(AND('PASTE SD download Sheet'!L158=""),"",'PASTE SD download Sheet'!L158)</f>
        <v/>
      </c>
      <c r="M159" s="221">
        <f t="shared" si="89"/>
        <v>0</v>
      </c>
      <c r="N159" s="221" t="str">
        <f>IF(AND('PASTE SD download Sheet'!N158=""),"",'PASTE SD download Sheet'!N158)</f>
        <v/>
      </c>
      <c r="O159" s="221" t="str">
        <f t="shared" si="90"/>
        <v/>
      </c>
      <c r="P159" s="221">
        <f t="shared" si="91"/>
        <v>0</v>
      </c>
      <c r="Q159" s="222"/>
      <c r="R159" s="221" t="str">
        <f t="shared" si="119"/>
        <v/>
      </c>
      <c r="S159" s="221">
        <f t="shared" si="92"/>
        <v>0</v>
      </c>
      <c r="T159" s="223" t="str">
        <f>IF(AND('PASTE SD download Sheet'!T158=""),"",'PASTE SD download Sheet'!T158)</f>
        <v/>
      </c>
      <c r="U159" s="223" t="str">
        <f>IF(AND('PASTE SD download Sheet'!U158=""),"",'PASTE SD download Sheet'!U158)</f>
        <v/>
      </c>
      <c r="V159" s="223" t="str">
        <f>IF(AND('PASTE SD download Sheet'!V158=""),"",'PASTE SD download Sheet'!V158)</f>
        <v/>
      </c>
      <c r="W159" s="223">
        <f t="shared" si="93"/>
        <v>0</v>
      </c>
      <c r="X159" s="223" t="str">
        <f>IF(AND('PASTE SD download Sheet'!X158=""),"",'PASTE SD download Sheet'!X158)</f>
        <v/>
      </c>
      <c r="Y159" s="223" t="str">
        <f t="shared" si="94"/>
        <v/>
      </c>
      <c r="Z159" s="223">
        <f t="shared" si="95"/>
        <v>0</v>
      </c>
      <c r="AA159" s="224"/>
      <c r="AB159" s="223" t="str">
        <f t="shared" si="96"/>
        <v/>
      </c>
      <c r="AC159" s="223">
        <f t="shared" si="97"/>
        <v>0</v>
      </c>
      <c r="AD159" s="237"/>
      <c r="AE159" s="237" t="str">
        <f t="shared" si="98"/>
        <v/>
      </c>
      <c r="AF159" s="225" t="str">
        <f>IF(AND('PASTE SD download Sheet'!AD158=""),"",'PASTE SD download Sheet'!AD158)</f>
        <v/>
      </c>
      <c r="AG159" s="225" t="str">
        <f>IF(AND('PASTE SD download Sheet'!AE158=""),"",'PASTE SD download Sheet'!AE158)</f>
        <v/>
      </c>
      <c r="AH159" s="225" t="str">
        <f>IF(AND('PASTE SD download Sheet'!AF158=""),"",'PASTE SD download Sheet'!AF158)</f>
        <v/>
      </c>
      <c r="AI159" s="225">
        <f t="shared" si="99"/>
        <v>0</v>
      </c>
      <c r="AJ159" s="225" t="str">
        <f>IF(AND('PASTE SD download Sheet'!AH158=""),"",'PASTE SD download Sheet'!AH158)</f>
        <v/>
      </c>
      <c r="AK159" s="225" t="str">
        <f t="shared" si="100"/>
        <v/>
      </c>
      <c r="AL159" s="225">
        <f t="shared" si="101"/>
        <v>0</v>
      </c>
      <c r="AM159" s="224"/>
      <c r="AN159" s="225" t="str">
        <f t="shared" si="102"/>
        <v/>
      </c>
      <c r="AO159" s="225">
        <f t="shared" si="103"/>
        <v>0</v>
      </c>
      <c r="AP159" s="226" t="str">
        <f>IF(AND('PASTE SD download Sheet'!AN158=""),"",'PASTE SD download Sheet'!AN158)</f>
        <v/>
      </c>
      <c r="AQ159" s="226" t="str">
        <f>IF(AND('PASTE SD download Sheet'!AO158=""),"",'PASTE SD download Sheet'!AO158)</f>
        <v/>
      </c>
      <c r="AR159" s="226" t="str">
        <f>IF(AND('PASTE SD download Sheet'!AP158=""),"",'PASTE SD download Sheet'!AP158)</f>
        <v/>
      </c>
      <c r="AS159" s="226">
        <f t="shared" si="104"/>
        <v>0</v>
      </c>
      <c r="AT159" s="226" t="str">
        <f>IF(AND('PASTE SD download Sheet'!AR158=""),"",'PASTE SD download Sheet'!AR158)</f>
        <v/>
      </c>
      <c r="AU159" s="226" t="str">
        <f t="shared" si="105"/>
        <v/>
      </c>
      <c r="AV159" s="226">
        <f t="shared" si="106"/>
        <v>0</v>
      </c>
      <c r="AW159" s="224"/>
      <c r="AX159" s="226" t="str">
        <f t="shared" si="107"/>
        <v/>
      </c>
      <c r="AY159" s="226">
        <f t="shared" si="108"/>
        <v>0</v>
      </c>
      <c r="AZ159" s="227" t="str">
        <f>IF(AND('PASTE SD download Sheet'!AX158=""),"",'PASTE SD download Sheet'!AX158)</f>
        <v/>
      </c>
      <c r="BA159" s="227" t="str">
        <f>IF(AND('PASTE SD download Sheet'!AY158=""),"",'PASTE SD download Sheet'!AY158)</f>
        <v/>
      </c>
      <c r="BB159" s="227" t="str">
        <f>IF(AND('PASTE SD download Sheet'!AZ158=""),"",'PASTE SD download Sheet'!AZ158)</f>
        <v/>
      </c>
      <c r="BC159" s="227">
        <f t="shared" si="109"/>
        <v>0</v>
      </c>
      <c r="BD159" s="227" t="str">
        <f>IF(AND('PASTE SD download Sheet'!BB158=""),"",'PASTE SD download Sheet'!BB158)</f>
        <v/>
      </c>
      <c r="BE159" s="227" t="str">
        <f t="shared" si="110"/>
        <v/>
      </c>
      <c r="BF159" s="227">
        <f t="shared" si="111"/>
        <v>0</v>
      </c>
      <c r="BG159" s="224"/>
      <c r="BH159" s="227" t="str">
        <f t="shared" si="112"/>
        <v/>
      </c>
      <c r="BI159" s="227">
        <f t="shared" si="113"/>
        <v>0</v>
      </c>
      <c r="BJ159" s="257"/>
      <c r="BK159" s="257"/>
      <c r="BL159" s="257"/>
      <c r="BM159" s="257"/>
      <c r="BN159" s="228" t="str">
        <f>IF(AND('PASTE SD download Sheet'!BH158=""),"",'PASTE SD download Sheet'!BH158)</f>
        <v/>
      </c>
      <c r="BO159" s="228" t="str">
        <f>IF(AND('PASTE SD download Sheet'!BI158=""),"",'PASTE SD download Sheet'!BI158)</f>
        <v/>
      </c>
      <c r="BP159" s="228" t="str">
        <f>IF(AND('PASTE SD download Sheet'!BJ158=""),"",'PASTE SD download Sheet'!BJ158)</f>
        <v/>
      </c>
      <c r="BQ159" s="228">
        <f t="shared" si="114"/>
        <v>0</v>
      </c>
      <c r="BR159" s="228" t="str">
        <f>IF(AND('PASTE SD download Sheet'!BL158=""),"",'PASTE SD download Sheet'!BL158)</f>
        <v/>
      </c>
      <c r="BS159" s="228" t="str">
        <f t="shared" si="115"/>
        <v/>
      </c>
      <c r="BT159" s="228">
        <f t="shared" si="116"/>
        <v>0</v>
      </c>
      <c r="BU159" s="224"/>
      <c r="BV159" s="228" t="str">
        <f t="shared" si="117"/>
        <v/>
      </c>
      <c r="BW159" s="228">
        <f t="shared" si="118"/>
        <v>0</v>
      </c>
      <c r="BX159" s="5">
        <f t="shared" si="88"/>
        <v>0</v>
      </c>
      <c r="BY159" s="206"/>
      <c r="BZ159" s="206"/>
      <c r="CA159" s="206"/>
      <c r="CB159" s="206"/>
      <c r="CC159" s="206"/>
      <c r="CD159" s="206"/>
      <c r="CE159" s="206"/>
      <c r="CF159" s="206"/>
      <c r="CG159" s="206"/>
      <c r="CH159" s="206"/>
      <c r="CI159" s="206"/>
      <c r="CJ159" s="206"/>
      <c r="CK159" s="206"/>
      <c r="CL159" s="206"/>
      <c r="CM159" s="206"/>
      <c r="CN159" s="206"/>
      <c r="CO159" s="206"/>
      <c r="CP159" s="205"/>
      <c r="CQ159" s="204"/>
    </row>
    <row r="160" spans="1:95" ht="17.25">
      <c r="A160" s="219" t="str">
        <f>IF(AND('PASTE SD download Sheet'!A159=""),"",'PASTE SD download Sheet'!A159)</f>
        <v/>
      </c>
      <c r="B160" s="219" t="str">
        <f>IF(AND('PASTE SD download Sheet'!B159=""),"",'PASTE SD download Sheet'!B159)</f>
        <v/>
      </c>
      <c r="C160" s="219" t="str">
        <f>IF(AND('PASTE SD download Sheet'!C159=""),"",'PASTE SD download Sheet'!C159)</f>
        <v/>
      </c>
      <c r="D160" s="220" t="str">
        <f>IF(AND('PASTE SD download Sheet'!D159=""),"",VALUE('PASTE SD download Sheet'!D159))</f>
        <v/>
      </c>
      <c r="E160" s="219" t="str">
        <f>IF(AND('PASTE SD download Sheet'!E159=""),"",'PASTE SD download Sheet'!E159)</f>
        <v/>
      </c>
      <c r="F160" s="234" t="str">
        <f>IF(AND('PASTE SD download Sheet'!F159=""),"",'PASTE SD download Sheet'!F159)</f>
        <v/>
      </c>
      <c r="G160" s="233" t="str">
        <f>IF(AND('PASTE SD download Sheet'!G159=""),"",UPPER('PASTE SD download Sheet'!G159))</f>
        <v/>
      </c>
      <c r="H160" s="233" t="str">
        <f>IF(AND('PASTE SD download Sheet'!H159=""),"",UPPER('PASTE SD download Sheet'!H159))</f>
        <v/>
      </c>
      <c r="I160" s="233" t="str">
        <f>IF(AND('PASTE SD download Sheet'!I159=""),"",UPPER('PASTE SD download Sheet'!I159))</f>
        <v/>
      </c>
      <c r="J160" s="221" t="str">
        <f>IF(AND('PASTE SD download Sheet'!J159=""),"",'PASTE SD download Sheet'!J159)</f>
        <v/>
      </c>
      <c r="K160" s="221" t="str">
        <f>IF(AND('PASTE SD download Sheet'!K159=""),"",'PASTE SD download Sheet'!K159)</f>
        <v/>
      </c>
      <c r="L160" s="221" t="str">
        <f>IF(AND('PASTE SD download Sheet'!L159=""),"",'PASTE SD download Sheet'!L159)</f>
        <v/>
      </c>
      <c r="M160" s="221">
        <f t="shared" si="89"/>
        <v>0</v>
      </c>
      <c r="N160" s="221" t="str">
        <f>IF(AND('PASTE SD download Sheet'!N159=""),"",'PASTE SD download Sheet'!N159)</f>
        <v/>
      </c>
      <c r="O160" s="221" t="str">
        <f t="shared" si="90"/>
        <v/>
      </c>
      <c r="P160" s="221">
        <f t="shared" si="91"/>
        <v>0</v>
      </c>
      <c r="Q160" s="222"/>
      <c r="R160" s="221" t="str">
        <f t="shared" si="119"/>
        <v/>
      </c>
      <c r="S160" s="221">
        <f t="shared" si="92"/>
        <v>0</v>
      </c>
      <c r="T160" s="223" t="str">
        <f>IF(AND('PASTE SD download Sheet'!T159=""),"",'PASTE SD download Sheet'!T159)</f>
        <v/>
      </c>
      <c r="U160" s="223" t="str">
        <f>IF(AND('PASTE SD download Sheet'!U159=""),"",'PASTE SD download Sheet'!U159)</f>
        <v/>
      </c>
      <c r="V160" s="223" t="str">
        <f>IF(AND('PASTE SD download Sheet'!V159=""),"",'PASTE SD download Sheet'!V159)</f>
        <v/>
      </c>
      <c r="W160" s="223">
        <f t="shared" si="93"/>
        <v>0</v>
      </c>
      <c r="X160" s="223" t="str">
        <f>IF(AND('PASTE SD download Sheet'!X159=""),"",'PASTE SD download Sheet'!X159)</f>
        <v/>
      </c>
      <c r="Y160" s="223" t="str">
        <f t="shared" si="94"/>
        <v/>
      </c>
      <c r="Z160" s="223">
        <f t="shared" si="95"/>
        <v>0</v>
      </c>
      <c r="AA160" s="224"/>
      <c r="AB160" s="223" t="str">
        <f t="shared" si="96"/>
        <v/>
      </c>
      <c r="AC160" s="223">
        <f t="shared" si="97"/>
        <v>0</v>
      </c>
      <c r="AD160" s="237"/>
      <c r="AE160" s="237" t="str">
        <f t="shared" si="98"/>
        <v/>
      </c>
      <c r="AF160" s="225" t="str">
        <f>IF(AND('PASTE SD download Sheet'!AD159=""),"",'PASTE SD download Sheet'!AD159)</f>
        <v/>
      </c>
      <c r="AG160" s="225" t="str">
        <f>IF(AND('PASTE SD download Sheet'!AE159=""),"",'PASTE SD download Sheet'!AE159)</f>
        <v/>
      </c>
      <c r="AH160" s="225" t="str">
        <f>IF(AND('PASTE SD download Sheet'!AF159=""),"",'PASTE SD download Sheet'!AF159)</f>
        <v/>
      </c>
      <c r="AI160" s="225">
        <f t="shared" si="99"/>
        <v>0</v>
      </c>
      <c r="AJ160" s="225" t="str">
        <f>IF(AND('PASTE SD download Sheet'!AH159=""),"",'PASTE SD download Sheet'!AH159)</f>
        <v/>
      </c>
      <c r="AK160" s="225" t="str">
        <f t="shared" si="100"/>
        <v/>
      </c>
      <c r="AL160" s="225">
        <f t="shared" si="101"/>
        <v>0</v>
      </c>
      <c r="AM160" s="224"/>
      <c r="AN160" s="225" t="str">
        <f t="shared" si="102"/>
        <v/>
      </c>
      <c r="AO160" s="225">
        <f t="shared" si="103"/>
        <v>0</v>
      </c>
      <c r="AP160" s="226" t="str">
        <f>IF(AND('PASTE SD download Sheet'!AN159=""),"",'PASTE SD download Sheet'!AN159)</f>
        <v/>
      </c>
      <c r="AQ160" s="226" t="str">
        <f>IF(AND('PASTE SD download Sheet'!AO159=""),"",'PASTE SD download Sheet'!AO159)</f>
        <v/>
      </c>
      <c r="AR160" s="226" t="str">
        <f>IF(AND('PASTE SD download Sheet'!AP159=""),"",'PASTE SD download Sheet'!AP159)</f>
        <v/>
      </c>
      <c r="AS160" s="226">
        <f t="shared" si="104"/>
        <v>0</v>
      </c>
      <c r="AT160" s="226" t="str">
        <f>IF(AND('PASTE SD download Sheet'!AR159=""),"",'PASTE SD download Sheet'!AR159)</f>
        <v/>
      </c>
      <c r="AU160" s="226" t="str">
        <f t="shared" si="105"/>
        <v/>
      </c>
      <c r="AV160" s="226">
        <f t="shared" si="106"/>
        <v>0</v>
      </c>
      <c r="AW160" s="224"/>
      <c r="AX160" s="226" t="str">
        <f t="shared" si="107"/>
        <v/>
      </c>
      <c r="AY160" s="226">
        <f t="shared" si="108"/>
        <v>0</v>
      </c>
      <c r="AZ160" s="227" t="str">
        <f>IF(AND('PASTE SD download Sheet'!AX159=""),"",'PASTE SD download Sheet'!AX159)</f>
        <v/>
      </c>
      <c r="BA160" s="227" t="str">
        <f>IF(AND('PASTE SD download Sheet'!AY159=""),"",'PASTE SD download Sheet'!AY159)</f>
        <v/>
      </c>
      <c r="BB160" s="227" t="str">
        <f>IF(AND('PASTE SD download Sheet'!AZ159=""),"",'PASTE SD download Sheet'!AZ159)</f>
        <v/>
      </c>
      <c r="BC160" s="227">
        <f t="shared" si="109"/>
        <v>0</v>
      </c>
      <c r="BD160" s="227" t="str">
        <f>IF(AND('PASTE SD download Sheet'!BB159=""),"",'PASTE SD download Sheet'!BB159)</f>
        <v/>
      </c>
      <c r="BE160" s="227" t="str">
        <f t="shared" si="110"/>
        <v/>
      </c>
      <c r="BF160" s="227">
        <f t="shared" si="111"/>
        <v>0</v>
      </c>
      <c r="BG160" s="224"/>
      <c r="BH160" s="227" t="str">
        <f t="shared" si="112"/>
        <v/>
      </c>
      <c r="BI160" s="227">
        <f t="shared" si="113"/>
        <v>0</v>
      </c>
      <c r="BJ160" s="257"/>
      <c r="BK160" s="257"/>
      <c r="BL160" s="257"/>
      <c r="BM160" s="257"/>
      <c r="BN160" s="228" t="str">
        <f>IF(AND('PASTE SD download Sheet'!BH159=""),"",'PASTE SD download Sheet'!BH159)</f>
        <v/>
      </c>
      <c r="BO160" s="228" t="str">
        <f>IF(AND('PASTE SD download Sheet'!BI159=""),"",'PASTE SD download Sheet'!BI159)</f>
        <v/>
      </c>
      <c r="BP160" s="228" t="str">
        <f>IF(AND('PASTE SD download Sheet'!BJ159=""),"",'PASTE SD download Sheet'!BJ159)</f>
        <v/>
      </c>
      <c r="BQ160" s="228">
        <f t="shared" si="114"/>
        <v>0</v>
      </c>
      <c r="BR160" s="228" t="str">
        <f>IF(AND('PASTE SD download Sheet'!BL159=""),"",'PASTE SD download Sheet'!BL159)</f>
        <v/>
      </c>
      <c r="BS160" s="228" t="str">
        <f t="shared" si="115"/>
        <v/>
      </c>
      <c r="BT160" s="228">
        <f t="shared" si="116"/>
        <v>0</v>
      </c>
      <c r="BU160" s="224"/>
      <c r="BV160" s="228" t="str">
        <f t="shared" si="117"/>
        <v/>
      </c>
      <c r="BW160" s="228">
        <f t="shared" si="118"/>
        <v>0</v>
      </c>
      <c r="BX160" s="5">
        <f t="shared" si="88"/>
        <v>0</v>
      </c>
      <c r="BY160" s="206"/>
      <c r="BZ160" s="206"/>
      <c r="CA160" s="206"/>
      <c r="CB160" s="206"/>
      <c r="CC160" s="206"/>
      <c r="CD160" s="206"/>
      <c r="CE160" s="206"/>
      <c r="CF160" s="206"/>
      <c r="CG160" s="206"/>
      <c r="CH160" s="206"/>
      <c r="CI160" s="206"/>
      <c r="CJ160" s="206"/>
      <c r="CK160" s="206"/>
      <c r="CL160" s="206"/>
      <c r="CM160" s="206"/>
      <c r="CN160" s="206"/>
      <c r="CO160" s="206"/>
      <c r="CP160" s="205"/>
      <c r="CQ160" s="204"/>
    </row>
    <row r="161" spans="1:95" ht="17.25">
      <c r="A161" s="219" t="str">
        <f>IF(AND('PASTE SD download Sheet'!A160=""),"",'PASTE SD download Sheet'!A160)</f>
        <v/>
      </c>
      <c r="B161" s="219" t="str">
        <f>IF(AND('PASTE SD download Sheet'!B160=""),"",'PASTE SD download Sheet'!B160)</f>
        <v/>
      </c>
      <c r="C161" s="219" t="str">
        <f>IF(AND('PASTE SD download Sheet'!C160=""),"",'PASTE SD download Sheet'!C160)</f>
        <v/>
      </c>
      <c r="D161" s="220" t="str">
        <f>IF(AND('PASTE SD download Sheet'!D160=""),"",VALUE('PASTE SD download Sheet'!D160))</f>
        <v/>
      </c>
      <c r="E161" s="219" t="str">
        <f>IF(AND('PASTE SD download Sheet'!E160=""),"",'PASTE SD download Sheet'!E160)</f>
        <v/>
      </c>
      <c r="F161" s="234" t="str">
        <f>IF(AND('PASTE SD download Sheet'!F160=""),"",'PASTE SD download Sheet'!F160)</f>
        <v/>
      </c>
      <c r="G161" s="233" t="str">
        <f>IF(AND('PASTE SD download Sheet'!G160=""),"",UPPER('PASTE SD download Sheet'!G160))</f>
        <v/>
      </c>
      <c r="H161" s="233" t="str">
        <f>IF(AND('PASTE SD download Sheet'!H160=""),"",UPPER('PASTE SD download Sheet'!H160))</f>
        <v/>
      </c>
      <c r="I161" s="233" t="str">
        <f>IF(AND('PASTE SD download Sheet'!I160=""),"",UPPER('PASTE SD download Sheet'!I160))</f>
        <v/>
      </c>
      <c r="J161" s="221" t="str">
        <f>IF(AND('PASTE SD download Sheet'!J160=""),"",'PASTE SD download Sheet'!J160)</f>
        <v/>
      </c>
      <c r="K161" s="221" t="str">
        <f>IF(AND('PASTE SD download Sheet'!K160=""),"",'PASTE SD download Sheet'!K160)</f>
        <v/>
      </c>
      <c r="L161" s="221" t="str">
        <f>IF(AND('PASTE SD download Sheet'!L160=""),"",'PASTE SD download Sheet'!L160)</f>
        <v/>
      </c>
      <c r="M161" s="221">
        <f t="shared" si="89"/>
        <v>0</v>
      </c>
      <c r="N161" s="221" t="str">
        <f>IF(AND('PASTE SD download Sheet'!N160=""),"",'PASTE SD download Sheet'!N160)</f>
        <v/>
      </c>
      <c r="O161" s="221" t="str">
        <f t="shared" si="90"/>
        <v/>
      </c>
      <c r="P161" s="221">
        <f t="shared" si="91"/>
        <v>0</v>
      </c>
      <c r="Q161" s="222"/>
      <c r="R161" s="221" t="str">
        <f t="shared" si="119"/>
        <v/>
      </c>
      <c r="S161" s="221">
        <f t="shared" si="92"/>
        <v>0</v>
      </c>
      <c r="T161" s="223" t="str">
        <f>IF(AND('PASTE SD download Sheet'!T160=""),"",'PASTE SD download Sheet'!T160)</f>
        <v/>
      </c>
      <c r="U161" s="223" t="str">
        <f>IF(AND('PASTE SD download Sheet'!U160=""),"",'PASTE SD download Sheet'!U160)</f>
        <v/>
      </c>
      <c r="V161" s="223" t="str">
        <f>IF(AND('PASTE SD download Sheet'!V160=""),"",'PASTE SD download Sheet'!V160)</f>
        <v/>
      </c>
      <c r="W161" s="223">
        <f t="shared" si="93"/>
        <v>0</v>
      </c>
      <c r="X161" s="223" t="str">
        <f>IF(AND('PASTE SD download Sheet'!X160=""),"",'PASTE SD download Sheet'!X160)</f>
        <v/>
      </c>
      <c r="Y161" s="223" t="str">
        <f t="shared" si="94"/>
        <v/>
      </c>
      <c r="Z161" s="223">
        <f t="shared" si="95"/>
        <v>0</v>
      </c>
      <c r="AA161" s="224"/>
      <c r="AB161" s="223" t="str">
        <f t="shared" si="96"/>
        <v/>
      </c>
      <c r="AC161" s="223">
        <f t="shared" si="97"/>
        <v>0</v>
      </c>
      <c r="AD161" s="237"/>
      <c r="AE161" s="237" t="str">
        <f t="shared" si="98"/>
        <v/>
      </c>
      <c r="AF161" s="225" t="str">
        <f>IF(AND('PASTE SD download Sheet'!AD160=""),"",'PASTE SD download Sheet'!AD160)</f>
        <v/>
      </c>
      <c r="AG161" s="225" t="str">
        <f>IF(AND('PASTE SD download Sheet'!AE160=""),"",'PASTE SD download Sheet'!AE160)</f>
        <v/>
      </c>
      <c r="AH161" s="225" t="str">
        <f>IF(AND('PASTE SD download Sheet'!AF160=""),"",'PASTE SD download Sheet'!AF160)</f>
        <v/>
      </c>
      <c r="AI161" s="225">
        <f t="shared" si="99"/>
        <v>0</v>
      </c>
      <c r="AJ161" s="225" t="str">
        <f>IF(AND('PASTE SD download Sheet'!AH160=""),"",'PASTE SD download Sheet'!AH160)</f>
        <v/>
      </c>
      <c r="AK161" s="225" t="str">
        <f t="shared" si="100"/>
        <v/>
      </c>
      <c r="AL161" s="225">
        <f t="shared" si="101"/>
        <v>0</v>
      </c>
      <c r="AM161" s="224"/>
      <c r="AN161" s="225" t="str">
        <f t="shared" si="102"/>
        <v/>
      </c>
      <c r="AO161" s="225">
        <f t="shared" si="103"/>
        <v>0</v>
      </c>
      <c r="AP161" s="226" t="str">
        <f>IF(AND('PASTE SD download Sheet'!AN160=""),"",'PASTE SD download Sheet'!AN160)</f>
        <v/>
      </c>
      <c r="AQ161" s="226" t="str">
        <f>IF(AND('PASTE SD download Sheet'!AO160=""),"",'PASTE SD download Sheet'!AO160)</f>
        <v/>
      </c>
      <c r="AR161" s="226" t="str">
        <f>IF(AND('PASTE SD download Sheet'!AP160=""),"",'PASTE SD download Sheet'!AP160)</f>
        <v/>
      </c>
      <c r="AS161" s="226">
        <f t="shared" si="104"/>
        <v>0</v>
      </c>
      <c r="AT161" s="226" t="str">
        <f>IF(AND('PASTE SD download Sheet'!AR160=""),"",'PASTE SD download Sheet'!AR160)</f>
        <v/>
      </c>
      <c r="AU161" s="226" t="str">
        <f t="shared" si="105"/>
        <v/>
      </c>
      <c r="AV161" s="226">
        <f t="shared" si="106"/>
        <v>0</v>
      </c>
      <c r="AW161" s="224"/>
      <c r="AX161" s="226" t="str">
        <f t="shared" si="107"/>
        <v/>
      </c>
      <c r="AY161" s="226">
        <f t="shared" si="108"/>
        <v>0</v>
      </c>
      <c r="AZ161" s="227" t="str">
        <f>IF(AND('PASTE SD download Sheet'!AX160=""),"",'PASTE SD download Sheet'!AX160)</f>
        <v/>
      </c>
      <c r="BA161" s="227" t="str">
        <f>IF(AND('PASTE SD download Sheet'!AY160=""),"",'PASTE SD download Sheet'!AY160)</f>
        <v/>
      </c>
      <c r="BB161" s="227" t="str">
        <f>IF(AND('PASTE SD download Sheet'!AZ160=""),"",'PASTE SD download Sheet'!AZ160)</f>
        <v/>
      </c>
      <c r="BC161" s="227">
        <f t="shared" si="109"/>
        <v>0</v>
      </c>
      <c r="BD161" s="227" t="str">
        <f>IF(AND('PASTE SD download Sheet'!BB160=""),"",'PASTE SD download Sheet'!BB160)</f>
        <v/>
      </c>
      <c r="BE161" s="227" t="str">
        <f t="shared" si="110"/>
        <v/>
      </c>
      <c r="BF161" s="227">
        <f t="shared" si="111"/>
        <v>0</v>
      </c>
      <c r="BG161" s="224"/>
      <c r="BH161" s="227" t="str">
        <f t="shared" si="112"/>
        <v/>
      </c>
      <c r="BI161" s="227">
        <f t="shared" si="113"/>
        <v>0</v>
      </c>
      <c r="BJ161" s="257"/>
      <c r="BK161" s="257"/>
      <c r="BL161" s="257"/>
      <c r="BM161" s="257"/>
      <c r="BN161" s="228" t="str">
        <f>IF(AND('PASTE SD download Sheet'!BH160=""),"",'PASTE SD download Sheet'!BH160)</f>
        <v/>
      </c>
      <c r="BO161" s="228" t="str">
        <f>IF(AND('PASTE SD download Sheet'!BI160=""),"",'PASTE SD download Sheet'!BI160)</f>
        <v/>
      </c>
      <c r="BP161" s="228" t="str">
        <f>IF(AND('PASTE SD download Sheet'!BJ160=""),"",'PASTE SD download Sheet'!BJ160)</f>
        <v/>
      </c>
      <c r="BQ161" s="228">
        <f t="shared" si="114"/>
        <v>0</v>
      </c>
      <c r="BR161" s="228" t="str">
        <f>IF(AND('PASTE SD download Sheet'!BL160=""),"",'PASTE SD download Sheet'!BL160)</f>
        <v/>
      </c>
      <c r="BS161" s="228" t="str">
        <f t="shared" si="115"/>
        <v/>
      </c>
      <c r="BT161" s="228">
        <f t="shared" si="116"/>
        <v>0</v>
      </c>
      <c r="BU161" s="224"/>
      <c r="BV161" s="228" t="str">
        <f t="shared" si="117"/>
        <v/>
      </c>
      <c r="BW161" s="228">
        <f t="shared" si="118"/>
        <v>0</v>
      </c>
      <c r="BX161" s="5">
        <f t="shared" si="88"/>
        <v>0</v>
      </c>
      <c r="BY161" s="206"/>
      <c r="BZ161" s="206"/>
      <c r="CA161" s="206"/>
      <c r="CB161" s="206"/>
      <c r="CC161" s="206"/>
      <c r="CD161" s="206"/>
      <c r="CE161" s="206"/>
      <c r="CF161" s="206"/>
      <c r="CG161" s="206"/>
      <c r="CH161" s="206"/>
      <c r="CI161" s="206"/>
      <c r="CJ161" s="206"/>
      <c r="CK161" s="206"/>
      <c r="CL161" s="206"/>
      <c r="CM161" s="206"/>
      <c r="CN161" s="206"/>
      <c r="CO161" s="206"/>
      <c r="CP161" s="205"/>
      <c r="CQ161" s="204"/>
    </row>
    <row r="162" spans="1:95" ht="17.25">
      <c r="A162" s="219" t="str">
        <f>IF(AND('PASTE SD download Sheet'!A161=""),"",'PASTE SD download Sheet'!A161)</f>
        <v/>
      </c>
      <c r="B162" s="219" t="str">
        <f>IF(AND('PASTE SD download Sheet'!B161=""),"",'PASTE SD download Sheet'!B161)</f>
        <v/>
      </c>
      <c r="C162" s="219" t="str">
        <f>IF(AND('PASTE SD download Sheet'!C161=""),"",'PASTE SD download Sheet'!C161)</f>
        <v/>
      </c>
      <c r="D162" s="220" t="str">
        <f>IF(AND('PASTE SD download Sheet'!D161=""),"",VALUE('PASTE SD download Sheet'!D161))</f>
        <v/>
      </c>
      <c r="E162" s="219" t="str">
        <f>IF(AND('PASTE SD download Sheet'!E161=""),"",'PASTE SD download Sheet'!E161)</f>
        <v/>
      </c>
      <c r="F162" s="234" t="str">
        <f>IF(AND('PASTE SD download Sheet'!F161=""),"",'PASTE SD download Sheet'!F161)</f>
        <v/>
      </c>
      <c r="G162" s="233" t="str">
        <f>IF(AND('PASTE SD download Sheet'!G161=""),"",UPPER('PASTE SD download Sheet'!G161))</f>
        <v/>
      </c>
      <c r="H162" s="233" t="str">
        <f>IF(AND('PASTE SD download Sheet'!H161=""),"",UPPER('PASTE SD download Sheet'!H161))</f>
        <v/>
      </c>
      <c r="I162" s="233" t="str">
        <f>IF(AND('PASTE SD download Sheet'!I161=""),"",UPPER('PASTE SD download Sheet'!I161))</f>
        <v/>
      </c>
      <c r="J162" s="221" t="str">
        <f>IF(AND('PASTE SD download Sheet'!J161=""),"",'PASTE SD download Sheet'!J161)</f>
        <v/>
      </c>
      <c r="K162" s="221" t="str">
        <f>IF(AND('PASTE SD download Sheet'!K161=""),"",'PASTE SD download Sheet'!K161)</f>
        <v/>
      </c>
      <c r="L162" s="221" t="str">
        <f>IF(AND('PASTE SD download Sheet'!L161=""),"",'PASTE SD download Sheet'!L161)</f>
        <v/>
      </c>
      <c r="M162" s="221">
        <f t="shared" si="89"/>
        <v>0</v>
      </c>
      <c r="N162" s="221" t="str">
        <f>IF(AND('PASTE SD download Sheet'!N161=""),"",'PASTE SD download Sheet'!N161)</f>
        <v/>
      </c>
      <c r="O162" s="221" t="str">
        <f t="shared" si="90"/>
        <v/>
      </c>
      <c r="P162" s="221">
        <f t="shared" si="91"/>
        <v>0</v>
      </c>
      <c r="Q162" s="222"/>
      <c r="R162" s="221" t="str">
        <f t="shared" si="119"/>
        <v/>
      </c>
      <c r="S162" s="221">
        <f t="shared" si="92"/>
        <v>0</v>
      </c>
      <c r="T162" s="223" t="str">
        <f>IF(AND('PASTE SD download Sheet'!T161=""),"",'PASTE SD download Sheet'!T161)</f>
        <v/>
      </c>
      <c r="U162" s="223" t="str">
        <f>IF(AND('PASTE SD download Sheet'!U161=""),"",'PASTE SD download Sheet'!U161)</f>
        <v/>
      </c>
      <c r="V162" s="223" t="str">
        <f>IF(AND('PASTE SD download Sheet'!V161=""),"",'PASTE SD download Sheet'!V161)</f>
        <v/>
      </c>
      <c r="W162" s="223">
        <f t="shared" si="93"/>
        <v>0</v>
      </c>
      <c r="X162" s="223" t="str">
        <f>IF(AND('PASTE SD download Sheet'!X161=""),"",'PASTE SD download Sheet'!X161)</f>
        <v/>
      </c>
      <c r="Y162" s="223" t="str">
        <f t="shared" si="94"/>
        <v/>
      </c>
      <c r="Z162" s="223">
        <f t="shared" si="95"/>
        <v>0</v>
      </c>
      <c r="AA162" s="224"/>
      <c r="AB162" s="223" t="str">
        <f t="shared" si="96"/>
        <v/>
      </c>
      <c r="AC162" s="223">
        <f t="shared" si="97"/>
        <v>0</v>
      </c>
      <c r="AD162" s="237"/>
      <c r="AE162" s="237" t="str">
        <f t="shared" si="98"/>
        <v/>
      </c>
      <c r="AF162" s="225" t="str">
        <f>IF(AND('PASTE SD download Sheet'!AD161=""),"",'PASTE SD download Sheet'!AD161)</f>
        <v/>
      </c>
      <c r="AG162" s="225" t="str">
        <f>IF(AND('PASTE SD download Sheet'!AE161=""),"",'PASTE SD download Sheet'!AE161)</f>
        <v/>
      </c>
      <c r="AH162" s="225" t="str">
        <f>IF(AND('PASTE SD download Sheet'!AF161=""),"",'PASTE SD download Sheet'!AF161)</f>
        <v/>
      </c>
      <c r="AI162" s="225">
        <f t="shared" si="99"/>
        <v>0</v>
      </c>
      <c r="AJ162" s="225" t="str">
        <f>IF(AND('PASTE SD download Sheet'!AH161=""),"",'PASTE SD download Sheet'!AH161)</f>
        <v/>
      </c>
      <c r="AK162" s="225" t="str">
        <f t="shared" si="100"/>
        <v/>
      </c>
      <c r="AL162" s="225">
        <f t="shared" si="101"/>
        <v>0</v>
      </c>
      <c r="AM162" s="224"/>
      <c r="AN162" s="225" t="str">
        <f t="shared" si="102"/>
        <v/>
      </c>
      <c r="AO162" s="225">
        <f t="shared" si="103"/>
        <v>0</v>
      </c>
      <c r="AP162" s="226" t="str">
        <f>IF(AND('PASTE SD download Sheet'!AN161=""),"",'PASTE SD download Sheet'!AN161)</f>
        <v/>
      </c>
      <c r="AQ162" s="226" t="str">
        <f>IF(AND('PASTE SD download Sheet'!AO161=""),"",'PASTE SD download Sheet'!AO161)</f>
        <v/>
      </c>
      <c r="AR162" s="226" t="str">
        <f>IF(AND('PASTE SD download Sheet'!AP161=""),"",'PASTE SD download Sheet'!AP161)</f>
        <v/>
      </c>
      <c r="AS162" s="226">
        <f t="shared" si="104"/>
        <v>0</v>
      </c>
      <c r="AT162" s="226" t="str">
        <f>IF(AND('PASTE SD download Sheet'!AR161=""),"",'PASTE SD download Sheet'!AR161)</f>
        <v/>
      </c>
      <c r="AU162" s="226" t="str">
        <f t="shared" si="105"/>
        <v/>
      </c>
      <c r="AV162" s="226">
        <f t="shared" si="106"/>
        <v>0</v>
      </c>
      <c r="AW162" s="224"/>
      <c r="AX162" s="226" t="str">
        <f t="shared" si="107"/>
        <v/>
      </c>
      <c r="AY162" s="226">
        <f t="shared" si="108"/>
        <v>0</v>
      </c>
      <c r="AZ162" s="227" t="str">
        <f>IF(AND('PASTE SD download Sheet'!AX161=""),"",'PASTE SD download Sheet'!AX161)</f>
        <v/>
      </c>
      <c r="BA162" s="227" t="str">
        <f>IF(AND('PASTE SD download Sheet'!AY161=""),"",'PASTE SD download Sheet'!AY161)</f>
        <v/>
      </c>
      <c r="BB162" s="227" t="str">
        <f>IF(AND('PASTE SD download Sheet'!AZ161=""),"",'PASTE SD download Sheet'!AZ161)</f>
        <v/>
      </c>
      <c r="BC162" s="227">
        <f t="shared" si="109"/>
        <v>0</v>
      </c>
      <c r="BD162" s="227" t="str">
        <f>IF(AND('PASTE SD download Sheet'!BB161=""),"",'PASTE SD download Sheet'!BB161)</f>
        <v/>
      </c>
      <c r="BE162" s="227" t="str">
        <f t="shared" si="110"/>
        <v/>
      </c>
      <c r="BF162" s="227">
        <f t="shared" si="111"/>
        <v>0</v>
      </c>
      <c r="BG162" s="224"/>
      <c r="BH162" s="227" t="str">
        <f t="shared" si="112"/>
        <v/>
      </c>
      <c r="BI162" s="227">
        <f t="shared" si="113"/>
        <v>0</v>
      </c>
      <c r="BJ162" s="257"/>
      <c r="BK162" s="257"/>
      <c r="BL162" s="257"/>
      <c r="BM162" s="257"/>
      <c r="BN162" s="228" t="str">
        <f>IF(AND('PASTE SD download Sheet'!BH161=""),"",'PASTE SD download Sheet'!BH161)</f>
        <v/>
      </c>
      <c r="BO162" s="228" t="str">
        <f>IF(AND('PASTE SD download Sheet'!BI161=""),"",'PASTE SD download Sheet'!BI161)</f>
        <v/>
      </c>
      <c r="BP162" s="228" t="str">
        <f>IF(AND('PASTE SD download Sheet'!BJ161=""),"",'PASTE SD download Sheet'!BJ161)</f>
        <v/>
      </c>
      <c r="BQ162" s="228">
        <f t="shared" si="114"/>
        <v>0</v>
      </c>
      <c r="BR162" s="228" t="str">
        <f>IF(AND('PASTE SD download Sheet'!BL161=""),"",'PASTE SD download Sheet'!BL161)</f>
        <v/>
      </c>
      <c r="BS162" s="228" t="str">
        <f t="shared" si="115"/>
        <v/>
      </c>
      <c r="BT162" s="228">
        <f t="shared" si="116"/>
        <v>0</v>
      </c>
      <c r="BU162" s="224"/>
      <c r="BV162" s="228" t="str">
        <f t="shared" si="117"/>
        <v/>
      </c>
      <c r="BW162" s="228">
        <f t="shared" si="118"/>
        <v>0</v>
      </c>
      <c r="BX162" s="5">
        <f t="shared" si="88"/>
        <v>0</v>
      </c>
      <c r="BY162" s="206"/>
      <c r="BZ162" s="206"/>
      <c r="CA162" s="206"/>
      <c r="CB162" s="206"/>
      <c r="CC162" s="206"/>
      <c r="CD162" s="206"/>
      <c r="CE162" s="206"/>
      <c r="CF162" s="206"/>
      <c r="CG162" s="206"/>
      <c r="CH162" s="206"/>
      <c r="CI162" s="206"/>
      <c r="CJ162" s="206"/>
      <c r="CK162" s="206"/>
      <c r="CL162" s="206"/>
      <c r="CM162" s="206"/>
      <c r="CN162" s="206"/>
      <c r="CO162" s="206"/>
      <c r="CP162" s="205"/>
      <c r="CQ162" s="204"/>
    </row>
    <row r="163" spans="1:95" ht="17.25">
      <c r="A163" s="219" t="str">
        <f>IF(AND('PASTE SD download Sheet'!A162=""),"",'PASTE SD download Sheet'!A162)</f>
        <v/>
      </c>
      <c r="B163" s="219" t="str">
        <f>IF(AND('PASTE SD download Sheet'!B162=""),"",'PASTE SD download Sheet'!B162)</f>
        <v/>
      </c>
      <c r="C163" s="219" t="str">
        <f>IF(AND('PASTE SD download Sheet'!C162=""),"",'PASTE SD download Sheet'!C162)</f>
        <v/>
      </c>
      <c r="D163" s="220" t="str">
        <f>IF(AND('PASTE SD download Sheet'!D162=""),"",VALUE('PASTE SD download Sheet'!D162))</f>
        <v/>
      </c>
      <c r="E163" s="219" t="str">
        <f>IF(AND('PASTE SD download Sheet'!E162=""),"",'PASTE SD download Sheet'!E162)</f>
        <v/>
      </c>
      <c r="F163" s="234" t="str">
        <f>IF(AND('PASTE SD download Sheet'!F162=""),"",'PASTE SD download Sheet'!F162)</f>
        <v/>
      </c>
      <c r="G163" s="233" t="str">
        <f>IF(AND('PASTE SD download Sheet'!G162=""),"",UPPER('PASTE SD download Sheet'!G162))</f>
        <v/>
      </c>
      <c r="H163" s="233" t="str">
        <f>IF(AND('PASTE SD download Sheet'!H162=""),"",UPPER('PASTE SD download Sheet'!H162))</f>
        <v/>
      </c>
      <c r="I163" s="233" t="str">
        <f>IF(AND('PASTE SD download Sheet'!I162=""),"",UPPER('PASTE SD download Sheet'!I162))</f>
        <v/>
      </c>
      <c r="J163" s="221" t="str">
        <f>IF(AND('PASTE SD download Sheet'!J162=""),"",'PASTE SD download Sheet'!J162)</f>
        <v/>
      </c>
      <c r="K163" s="221" t="str">
        <f>IF(AND('PASTE SD download Sheet'!K162=""),"",'PASTE SD download Sheet'!K162)</f>
        <v/>
      </c>
      <c r="L163" s="221" t="str">
        <f>IF(AND('PASTE SD download Sheet'!L162=""),"",'PASTE SD download Sheet'!L162)</f>
        <v/>
      </c>
      <c r="M163" s="221">
        <f t="shared" si="89"/>
        <v>0</v>
      </c>
      <c r="N163" s="221" t="str">
        <f>IF(AND('PASTE SD download Sheet'!N162=""),"",'PASTE SD download Sheet'!N162)</f>
        <v/>
      </c>
      <c r="O163" s="221" t="str">
        <f t="shared" si="90"/>
        <v/>
      </c>
      <c r="P163" s="221">
        <f t="shared" si="91"/>
        <v>0</v>
      </c>
      <c r="Q163" s="222"/>
      <c r="R163" s="221" t="str">
        <f t="shared" si="119"/>
        <v/>
      </c>
      <c r="S163" s="221">
        <f t="shared" si="92"/>
        <v>0</v>
      </c>
      <c r="T163" s="223" t="str">
        <f>IF(AND('PASTE SD download Sheet'!T162=""),"",'PASTE SD download Sheet'!T162)</f>
        <v/>
      </c>
      <c r="U163" s="223" t="str">
        <f>IF(AND('PASTE SD download Sheet'!U162=""),"",'PASTE SD download Sheet'!U162)</f>
        <v/>
      </c>
      <c r="V163" s="223" t="str">
        <f>IF(AND('PASTE SD download Sheet'!V162=""),"",'PASTE SD download Sheet'!V162)</f>
        <v/>
      </c>
      <c r="W163" s="223">
        <f t="shared" si="93"/>
        <v>0</v>
      </c>
      <c r="X163" s="223" t="str">
        <f>IF(AND('PASTE SD download Sheet'!X162=""),"",'PASTE SD download Sheet'!X162)</f>
        <v/>
      </c>
      <c r="Y163" s="223" t="str">
        <f t="shared" si="94"/>
        <v/>
      </c>
      <c r="Z163" s="223">
        <f t="shared" si="95"/>
        <v>0</v>
      </c>
      <c r="AA163" s="224"/>
      <c r="AB163" s="223" t="str">
        <f t="shared" si="96"/>
        <v/>
      </c>
      <c r="AC163" s="223">
        <f t="shared" si="97"/>
        <v>0</v>
      </c>
      <c r="AD163" s="237"/>
      <c r="AE163" s="237" t="str">
        <f t="shared" si="98"/>
        <v/>
      </c>
      <c r="AF163" s="225" t="str">
        <f>IF(AND('PASTE SD download Sheet'!AD162=""),"",'PASTE SD download Sheet'!AD162)</f>
        <v/>
      </c>
      <c r="AG163" s="225" t="str">
        <f>IF(AND('PASTE SD download Sheet'!AE162=""),"",'PASTE SD download Sheet'!AE162)</f>
        <v/>
      </c>
      <c r="AH163" s="225" t="str">
        <f>IF(AND('PASTE SD download Sheet'!AF162=""),"",'PASTE SD download Sheet'!AF162)</f>
        <v/>
      </c>
      <c r="AI163" s="225">
        <f t="shared" si="99"/>
        <v>0</v>
      </c>
      <c r="AJ163" s="225" t="str">
        <f>IF(AND('PASTE SD download Sheet'!AH162=""),"",'PASTE SD download Sheet'!AH162)</f>
        <v/>
      </c>
      <c r="AK163" s="225" t="str">
        <f t="shared" si="100"/>
        <v/>
      </c>
      <c r="AL163" s="225">
        <f t="shared" si="101"/>
        <v>0</v>
      </c>
      <c r="AM163" s="224"/>
      <c r="AN163" s="225" t="str">
        <f t="shared" si="102"/>
        <v/>
      </c>
      <c r="AO163" s="225">
        <f t="shared" si="103"/>
        <v>0</v>
      </c>
      <c r="AP163" s="226" t="str">
        <f>IF(AND('PASTE SD download Sheet'!AN162=""),"",'PASTE SD download Sheet'!AN162)</f>
        <v/>
      </c>
      <c r="AQ163" s="226" t="str">
        <f>IF(AND('PASTE SD download Sheet'!AO162=""),"",'PASTE SD download Sheet'!AO162)</f>
        <v/>
      </c>
      <c r="AR163" s="226" t="str">
        <f>IF(AND('PASTE SD download Sheet'!AP162=""),"",'PASTE SD download Sheet'!AP162)</f>
        <v/>
      </c>
      <c r="AS163" s="226">
        <f t="shared" si="104"/>
        <v>0</v>
      </c>
      <c r="AT163" s="226" t="str">
        <f>IF(AND('PASTE SD download Sheet'!AR162=""),"",'PASTE SD download Sheet'!AR162)</f>
        <v/>
      </c>
      <c r="AU163" s="226" t="str">
        <f t="shared" si="105"/>
        <v/>
      </c>
      <c r="AV163" s="226">
        <f t="shared" si="106"/>
        <v>0</v>
      </c>
      <c r="AW163" s="224"/>
      <c r="AX163" s="226" t="str">
        <f t="shared" si="107"/>
        <v/>
      </c>
      <c r="AY163" s="226">
        <f t="shared" si="108"/>
        <v>0</v>
      </c>
      <c r="AZ163" s="227" t="str">
        <f>IF(AND('PASTE SD download Sheet'!AX162=""),"",'PASTE SD download Sheet'!AX162)</f>
        <v/>
      </c>
      <c r="BA163" s="227" t="str">
        <f>IF(AND('PASTE SD download Sheet'!AY162=""),"",'PASTE SD download Sheet'!AY162)</f>
        <v/>
      </c>
      <c r="BB163" s="227" t="str">
        <f>IF(AND('PASTE SD download Sheet'!AZ162=""),"",'PASTE SD download Sheet'!AZ162)</f>
        <v/>
      </c>
      <c r="BC163" s="227">
        <f t="shared" si="109"/>
        <v>0</v>
      </c>
      <c r="BD163" s="227" t="str">
        <f>IF(AND('PASTE SD download Sheet'!BB162=""),"",'PASTE SD download Sheet'!BB162)</f>
        <v/>
      </c>
      <c r="BE163" s="227" t="str">
        <f t="shared" si="110"/>
        <v/>
      </c>
      <c r="BF163" s="227">
        <f t="shared" si="111"/>
        <v>0</v>
      </c>
      <c r="BG163" s="224"/>
      <c r="BH163" s="227" t="str">
        <f t="shared" si="112"/>
        <v/>
      </c>
      <c r="BI163" s="227">
        <f t="shared" si="113"/>
        <v>0</v>
      </c>
      <c r="BJ163" s="257"/>
      <c r="BK163" s="257"/>
      <c r="BL163" s="257"/>
      <c r="BM163" s="257"/>
      <c r="BN163" s="228" t="str">
        <f>IF(AND('PASTE SD download Sheet'!BH162=""),"",'PASTE SD download Sheet'!BH162)</f>
        <v/>
      </c>
      <c r="BO163" s="228" t="str">
        <f>IF(AND('PASTE SD download Sheet'!BI162=""),"",'PASTE SD download Sheet'!BI162)</f>
        <v/>
      </c>
      <c r="BP163" s="228" t="str">
        <f>IF(AND('PASTE SD download Sheet'!BJ162=""),"",'PASTE SD download Sheet'!BJ162)</f>
        <v/>
      </c>
      <c r="BQ163" s="228">
        <f t="shared" si="114"/>
        <v>0</v>
      </c>
      <c r="BR163" s="228" t="str">
        <f>IF(AND('PASTE SD download Sheet'!BL162=""),"",'PASTE SD download Sheet'!BL162)</f>
        <v/>
      </c>
      <c r="BS163" s="228" t="str">
        <f t="shared" si="115"/>
        <v/>
      </c>
      <c r="BT163" s="228">
        <f t="shared" si="116"/>
        <v>0</v>
      </c>
      <c r="BU163" s="224"/>
      <c r="BV163" s="228" t="str">
        <f t="shared" si="117"/>
        <v/>
      </c>
      <c r="BW163" s="228">
        <f t="shared" si="118"/>
        <v>0</v>
      </c>
      <c r="BX163" s="5">
        <f t="shared" si="88"/>
        <v>0</v>
      </c>
      <c r="BY163" s="206"/>
      <c r="BZ163" s="206"/>
      <c r="CA163" s="206"/>
      <c r="CB163" s="206"/>
      <c r="CC163" s="206"/>
      <c r="CD163" s="206"/>
      <c r="CE163" s="206"/>
      <c r="CF163" s="206"/>
      <c r="CG163" s="206"/>
      <c r="CH163" s="206"/>
      <c r="CI163" s="206"/>
      <c r="CJ163" s="206"/>
      <c r="CK163" s="206"/>
      <c r="CL163" s="206"/>
      <c r="CM163" s="206"/>
      <c r="CN163" s="206"/>
      <c r="CO163" s="206"/>
      <c r="CP163" s="205"/>
      <c r="CQ163" s="204"/>
    </row>
    <row r="164" spans="1:95" ht="17.25">
      <c r="A164" s="219" t="str">
        <f>IF(AND('PASTE SD download Sheet'!A163=""),"",'PASTE SD download Sheet'!A163)</f>
        <v/>
      </c>
      <c r="B164" s="219" t="str">
        <f>IF(AND('PASTE SD download Sheet'!B163=""),"",'PASTE SD download Sheet'!B163)</f>
        <v/>
      </c>
      <c r="C164" s="219" t="str">
        <f>IF(AND('PASTE SD download Sheet'!C163=""),"",'PASTE SD download Sheet'!C163)</f>
        <v/>
      </c>
      <c r="D164" s="220" t="str">
        <f>IF(AND('PASTE SD download Sheet'!D163=""),"",VALUE('PASTE SD download Sheet'!D163))</f>
        <v/>
      </c>
      <c r="E164" s="219" t="str">
        <f>IF(AND('PASTE SD download Sheet'!E163=""),"",'PASTE SD download Sheet'!E163)</f>
        <v/>
      </c>
      <c r="F164" s="234" t="str">
        <f>IF(AND('PASTE SD download Sheet'!F163=""),"",'PASTE SD download Sheet'!F163)</f>
        <v/>
      </c>
      <c r="G164" s="233" t="str">
        <f>IF(AND('PASTE SD download Sheet'!G163=""),"",UPPER('PASTE SD download Sheet'!G163))</f>
        <v/>
      </c>
      <c r="H164" s="233" t="str">
        <f>IF(AND('PASTE SD download Sheet'!H163=""),"",UPPER('PASTE SD download Sheet'!H163))</f>
        <v/>
      </c>
      <c r="I164" s="233" t="str">
        <f>IF(AND('PASTE SD download Sheet'!I163=""),"",UPPER('PASTE SD download Sheet'!I163))</f>
        <v/>
      </c>
      <c r="J164" s="221" t="str">
        <f>IF(AND('PASTE SD download Sheet'!J163=""),"",'PASTE SD download Sheet'!J163)</f>
        <v/>
      </c>
      <c r="K164" s="221" t="str">
        <f>IF(AND('PASTE SD download Sheet'!K163=""),"",'PASTE SD download Sheet'!K163)</f>
        <v/>
      </c>
      <c r="L164" s="221" t="str">
        <f>IF(AND('PASTE SD download Sheet'!L163=""),"",'PASTE SD download Sheet'!L163)</f>
        <v/>
      </c>
      <c r="M164" s="221">
        <f t="shared" si="89"/>
        <v>0</v>
      </c>
      <c r="N164" s="221" t="str">
        <f>IF(AND('PASTE SD download Sheet'!N163=""),"",'PASTE SD download Sheet'!N163)</f>
        <v/>
      </c>
      <c r="O164" s="221" t="str">
        <f t="shared" si="90"/>
        <v/>
      </c>
      <c r="P164" s="221">
        <f t="shared" si="91"/>
        <v>0</v>
      </c>
      <c r="Q164" s="222"/>
      <c r="R164" s="221" t="str">
        <f t="shared" si="119"/>
        <v/>
      </c>
      <c r="S164" s="221">
        <f t="shared" si="92"/>
        <v>0</v>
      </c>
      <c r="T164" s="223" t="str">
        <f>IF(AND('PASTE SD download Sheet'!T163=""),"",'PASTE SD download Sheet'!T163)</f>
        <v/>
      </c>
      <c r="U164" s="223" t="str">
        <f>IF(AND('PASTE SD download Sheet'!U163=""),"",'PASTE SD download Sheet'!U163)</f>
        <v/>
      </c>
      <c r="V164" s="223" t="str">
        <f>IF(AND('PASTE SD download Sheet'!V163=""),"",'PASTE SD download Sheet'!V163)</f>
        <v/>
      </c>
      <c r="W164" s="223">
        <f t="shared" si="93"/>
        <v>0</v>
      </c>
      <c r="X164" s="223" t="str">
        <f>IF(AND('PASTE SD download Sheet'!X163=""),"",'PASTE SD download Sheet'!X163)</f>
        <v/>
      </c>
      <c r="Y164" s="223" t="str">
        <f t="shared" si="94"/>
        <v/>
      </c>
      <c r="Z164" s="223">
        <f t="shared" si="95"/>
        <v>0</v>
      </c>
      <c r="AA164" s="224"/>
      <c r="AB164" s="223" t="str">
        <f t="shared" si="96"/>
        <v/>
      </c>
      <c r="AC164" s="223">
        <f t="shared" si="97"/>
        <v>0</v>
      </c>
      <c r="AD164" s="237"/>
      <c r="AE164" s="237" t="str">
        <f t="shared" si="98"/>
        <v/>
      </c>
      <c r="AF164" s="225" t="str">
        <f>IF(AND('PASTE SD download Sheet'!AD163=""),"",'PASTE SD download Sheet'!AD163)</f>
        <v/>
      </c>
      <c r="AG164" s="225" t="str">
        <f>IF(AND('PASTE SD download Sheet'!AE163=""),"",'PASTE SD download Sheet'!AE163)</f>
        <v/>
      </c>
      <c r="AH164" s="225" t="str">
        <f>IF(AND('PASTE SD download Sheet'!AF163=""),"",'PASTE SD download Sheet'!AF163)</f>
        <v/>
      </c>
      <c r="AI164" s="225">
        <f t="shared" si="99"/>
        <v>0</v>
      </c>
      <c r="AJ164" s="225" t="str">
        <f>IF(AND('PASTE SD download Sheet'!AH163=""),"",'PASTE SD download Sheet'!AH163)</f>
        <v/>
      </c>
      <c r="AK164" s="225" t="str">
        <f t="shared" si="100"/>
        <v/>
      </c>
      <c r="AL164" s="225">
        <f t="shared" si="101"/>
        <v>0</v>
      </c>
      <c r="AM164" s="224"/>
      <c r="AN164" s="225" t="str">
        <f t="shared" si="102"/>
        <v/>
      </c>
      <c r="AO164" s="225">
        <f t="shared" si="103"/>
        <v>0</v>
      </c>
      <c r="AP164" s="226" t="str">
        <f>IF(AND('PASTE SD download Sheet'!AN163=""),"",'PASTE SD download Sheet'!AN163)</f>
        <v/>
      </c>
      <c r="AQ164" s="226" t="str">
        <f>IF(AND('PASTE SD download Sheet'!AO163=""),"",'PASTE SD download Sheet'!AO163)</f>
        <v/>
      </c>
      <c r="AR164" s="226" t="str">
        <f>IF(AND('PASTE SD download Sheet'!AP163=""),"",'PASTE SD download Sheet'!AP163)</f>
        <v/>
      </c>
      <c r="AS164" s="226">
        <f t="shared" si="104"/>
        <v>0</v>
      </c>
      <c r="AT164" s="226" t="str">
        <f>IF(AND('PASTE SD download Sheet'!AR163=""),"",'PASTE SD download Sheet'!AR163)</f>
        <v/>
      </c>
      <c r="AU164" s="226" t="str">
        <f t="shared" si="105"/>
        <v/>
      </c>
      <c r="AV164" s="226">
        <f t="shared" si="106"/>
        <v>0</v>
      </c>
      <c r="AW164" s="224"/>
      <c r="AX164" s="226" t="str">
        <f t="shared" si="107"/>
        <v/>
      </c>
      <c r="AY164" s="226">
        <f t="shared" si="108"/>
        <v>0</v>
      </c>
      <c r="AZ164" s="227" t="str">
        <f>IF(AND('PASTE SD download Sheet'!AX163=""),"",'PASTE SD download Sheet'!AX163)</f>
        <v/>
      </c>
      <c r="BA164" s="227" t="str">
        <f>IF(AND('PASTE SD download Sheet'!AY163=""),"",'PASTE SD download Sheet'!AY163)</f>
        <v/>
      </c>
      <c r="BB164" s="227" t="str">
        <f>IF(AND('PASTE SD download Sheet'!AZ163=""),"",'PASTE SD download Sheet'!AZ163)</f>
        <v/>
      </c>
      <c r="BC164" s="227">
        <f t="shared" si="109"/>
        <v>0</v>
      </c>
      <c r="BD164" s="227" t="str">
        <f>IF(AND('PASTE SD download Sheet'!BB163=""),"",'PASTE SD download Sheet'!BB163)</f>
        <v/>
      </c>
      <c r="BE164" s="227" t="str">
        <f t="shared" si="110"/>
        <v/>
      </c>
      <c r="BF164" s="227">
        <f t="shared" si="111"/>
        <v>0</v>
      </c>
      <c r="BG164" s="224"/>
      <c r="BH164" s="227" t="str">
        <f t="shared" si="112"/>
        <v/>
      </c>
      <c r="BI164" s="227">
        <f t="shared" si="113"/>
        <v>0</v>
      </c>
      <c r="BJ164" s="257"/>
      <c r="BK164" s="257"/>
      <c r="BL164" s="257"/>
      <c r="BM164" s="257"/>
      <c r="BN164" s="228" t="str">
        <f>IF(AND('PASTE SD download Sheet'!BH163=""),"",'PASTE SD download Sheet'!BH163)</f>
        <v/>
      </c>
      <c r="BO164" s="228" t="str">
        <f>IF(AND('PASTE SD download Sheet'!BI163=""),"",'PASTE SD download Sheet'!BI163)</f>
        <v/>
      </c>
      <c r="BP164" s="228" t="str">
        <f>IF(AND('PASTE SD download Sheet'!BJ163=""),"",'PASTE SD download Sheet'!BJ163)</f>
        <v/>
      </c>
      <c r="BQ164" s="228">
        <f t="shared" si="114"/>
        <v>0</v>
      </c>
      <c r="BR164" s="228" t="str">
        <f>IF(AND('PASTE SD download Sheet'!BL163=""),"",'PASTE SD download Sheet'!BL163)</f>
        <v/>
      </c>
      <c r="BS164" s="228" t="str">
        <f t="shared" si="115"/>
        <v/>
      </c>
      <c r="BT164" s="228">
        <f t="shared" si="116"/>
        <v>0</v>
      </c>
      <c r="BU164" s="224"/>
      <c r="BV164" s="228" t="str">
        <f t="shared" si="117"/>
        <v/>
      </c>
      <c r="BW164" s="228">
        <f t="shared" si="118"/>
        <v>0</v>
      </c>
      <c r="BX164" s="5">
        <f t="shared" si="88"/>
        <v>0</v>
      </c>
      <c r="BY164" s="206"/>
      <c r="BZ164" s="206"/>
      <c r="CA164" s="206"/>
      <c r="CB164" s="206"/>
      <c r="CC164" s="206"/>
      <c r="CD164" s="206"/>
      <c r="CE164" s="206"/>
      <c r="CF164" s="206"/>
      <c r="CG164" s="206"/>
      <c r="CH164" s="206"/>
      <c r="CI164" s="206"/>
      <c r="CJ164" s="206"/>
      <c r="CK164" s="206"/>
      <c r="CL164" s="206"/>
      <c r="CM164" s="206"/>
      <c r="CN164" s="206"/>
      <c r="CO164" s="206"/>
      <c r="CP164" s="205"/>
      <c r="CQ164" s="204"/>
    </row>
    <row r="165" spans="1:95" ht="17.25">
      <c r="A165" s="219" t="str">
        <f>IF(AND('PASTE SD download Sheet'!A164=""),"",'PASTE SD download Sheet'!A164)</f>
        <v/>
      </c>
      <c r="B165" s="219" t="str">
        <f>IF(AND('PASTE SD download Sheet'!B164=""),"",'PASTE SD download Sheet'!B164)</f>
        <v/>
      </c>
      <c r="C165" s="219" t="str">
        <f>IF(AND('PASTE SD download Sheet'!C164=""),"",'PASTE SD download Sheet'!C164)</f>
        <v/>
      </c>
      <c r="D165" s="220" t="str">
        <f>IF(AND('PASTE SD download Sheet'!D164=""),"",VALUE('PASTE SD download Sheet'!D164))</f>
        <v/>
      </c>
      <c r="E165" s="219" t="str">
        <f>IF(AND('PASTE SD download Sheet'!E164=""),"",'PASTE SD download Sheet'!E164)</f>
        <v/>
      </c>
      <c r="F165" s="234" t="str">
        <f>IF(AND('PASTE SD download Sheet'!F164=""),"",'PASTE SD download Sheet'!F164)</f>
        <v/>
      </c>
      <c r="G165" s="233" t="str">
        <f>IF(AND('PASTE SD download Sheet'!G164=""),"",UPPER('PASTE SD download Sheet'!G164))</f>
        <v/>
      </c>
      <c r="H165" s="233" t="str">
        <f>IF(AND('PASTE SD download Sheet'!H164=""),"",UPPER('PASTE SD download Sheet'!H164))</f>
        <v/>
      </c>
      <c r="I165" s="233" t="str">
        <f>IF(AND('PASTE SD download Sheet'!I164=""),"",UPPER('PASTE SD download Sheet'!I164))</f>
        <v/>
      </c>
      <c r="J165" s="221" t="str">
        <f>IF(AND('PASTE SD download Sheet'!J164=""),"",'PASTE SD download Sheet'!J164)</f>
        <v/>
      </c>
      <c r="K165" s="221" t="str">
        <f>IF(AND('PASTE SD download Sheet'!K164=""),"",'PASTE SD download Sheet'!K164)</f>
        <v/>
      </c>
      <c r="L165" s="221" t="str">
        <f>IF(AND('PASTE SD download Sheet'!L164=""),"",'PASTE SD download Sheet'!L164)</f>
        <v/>
      </c>
      <c r="M165" s="221">
        <f t="shared" si="89"/>
        <v>0</v>
      </c>
      <c r="N165" s="221" t="str">
        <f>IF(AND('PASTE SD download Sheet'!N164=""),"",'PASTE SD download Sheet'!N164)</f>
        <v/>
      </c>
      <c r="O165" s="221" t="str">
        <f t="shared" si="90"/>
        <v/>
      </c>
      <c r="P165" s="221">
        <f t="shared" si="91"/>
        <v>0</v>
      </c>
      <c r="Q165" s="222"/>
      <c r="R165" s="221" t="str">
        <f t="shared" si="119"/>
        <v/>
      </c>
      <c r="S165" s="221">
        <f t="shared" si="92"/>
        <v>0</v>
      </c>
      <c r="T165" s="223" t="str">
        <f>IF(AND('PASTE SD download Sheet'!T164=""),"",'PASTE SD download Sheet'!T164)</f>
        <v/>
      </c>
      <c r="U165" s="223" t="str">
        <f>IF(AND('PASTE SD download Sheet'!U164=""),"",'PASTE SD download Sheet'!U164)</f>
        <v/>
      </c>
      <c r="V165" s="223" t="str">
        <f>IF(AND('PASTE SD download Sheet'!V164=""),"",'PASTE SD download Sheet'!V164)</f>
        <v/>
      </c>
      <c r="W165" s="223">
        <f t="shared" si="93"/>
        <v>0</v>
      </c>
      <c r="X165" s="223" t="str">
        <f>IF(AND('PASTE SD download Sheet'!X164=""),"",'PASTE SD download Sheet'!X164)</f>
        <v/>
      </c>
      <c r="Y165" s="223" t="str">
        <f t="shared" si="94"/>
        <v/>
      </c>
      <c r="Z165" s="223">
        <f t="shared" si="95"/>
        <v>0</v>
      </c>
      <c r="AA165" s="224"/>
      <c r="AB165" s="223" t="str">
        <f t="shared" si="96"/>
        <v/>
      </c>
      <c r="AC165" s="223">
        <f t="shared" si="97"/>
        <v>0</v>
      </c>
      <c r="AD165" s="237"/>
      <c r="AE165" s="237" t="str">
        <f t="shared" si="98"/>
        <v/>
      </c>
      <c r="AF165" s="225" t="str">
        <f>IF(AND('PASTE SD download Sheet'!AD164=""),"",'PASTE SD download Sheet'!AD164)</f>
        <v/>
      </c>
      <c r="AG165" s="225" t="str">
        <f>IF(AND('PASTE SD download Sheet'!AE164=""),"",'PASTE SD download Sheet'!AE164)</f>
        <v/>
      </c>
      <c r="AH165" s="225" t="str">
        <f>IF(AND('PASTE SD download Sheet'!AF164=""),"",'PASTE SD download Sheet'!AF164)</f>
        <v/>
      </c>
      <c r="AI165" s="225">
        <f t="shared" si="99"/>
        <v>0</v>
      </c>
      <c r="AJ165" s="225" t="str">
        <f>IF(AND('PASTE SD download Sheet'!AH164=""),"",'PASTE SD download Sheet'!AH164)</f>
        <v/>
      </c>
      <c r="AK165" s="225" t="str">
        <f t="shared" si="100"/>
        <v/>
      </c>
      <c r="AL165" s="225">
        <f t="shared" si="101"/>
        <v>0</v>
      </c>
      <c r="AM165" s="224"/>
      <c r="AN165" s="225" t="str">
        <f t="shared" si="102"/>
        <v/>
      </c>
      <c r="AO165" s="225">
        <f t="shared" si="103"/>
        <v>0</v>
      </c>
      <c r="AP165" s="226" t="str">
        <f>IF(AND('PASTE SD download Sheet'!AN164=""),"",'PASTE SD download Sheet'!AN164)</f>
        <v/>
      </c>
      <c r="AQ165" s="226" t="str">
        <f>IF(AND('PASTE SD download Sheet'!AO164=""),"",'PASTE SD download Sheet'!AO164)</f>
        <v/>
      </c>
      <c r="AR165" s="226" t="str">
        <f>IF(AND('PASTE SD download Sheet'!AP164=""),"",'PASTE SD download Sheet'!AP164)</f>
        <v/>
      </c>
      <c r="AS165" s="226">
        <f t="shared" si="104"/>
        <v>0</v>
      </c>
      <c r="AT165" s="226" t="str">
        <f>IF(AND('PASTE SD download Sheet'!AR164=""),"",'PASTE SD download Sheet'!AR164)</f>
        <v/>
      </c>
      <c r="AU165" s="226" t="str">
        <f t="shared" si="105"/>
        <v/>
      </c>
      <c r="AV165" s="226">
        <f t="shared" si="106"/>
        <v>0</v>
      </c>
      <c r="AW165" s="224"/>
      <c r="AX165" s="226" t="str">
        <f t="shared" si="107"/>
        <v/>
      </c>
      <c r="AY165" s="226">
        <f t="shared" si="108"/>
        <v>0</v>
      </c>
      <c r="AZ165" s="227" t="str">
        <f>IF(AND('PASTE SD download Sheet'!AX164=""),"",'PASTE SD download Sheet'!AX164)</f>
        <v/>
      </c>
      <c r="BA165" s="227" t="str">
        <f>IF(AND('PASTE SD download Sheet'!AY164=""),"",'PASTE SD download Sheet'!AY164)</f>
        <v/>
      </c>
      <c r="BB165" s="227" t="str">
        <f>IF(AND('PASTE SD download Sheet'!AZ164=""),"",'PASTE SD download Sheet'!AZ164)</f>
        <v/>
      </c>
      <c r="BC165" s="227">
        <f t="shared" si="109"/>
        <v>0</v>
      </c>
      <c r="BD165" s="227" t="str">
        <f>IF(AND('PASTE SD download Sheet'!BB164=""),"",'PASTE SD download Sheet'!BB164)</f>
        <v/>
      </c>
      <c r="BE165" s="227" t="str">
        <f t="shared" si="110"/>
        <v/>
      </c>
      <c r="BF165" s="227">
        <f t="shared" si="111"/>
        <v>0</v>
      </c>
      <c r="BG165" s="224"/>
      <c r="BH165" s="227" t="str">
        <f t="shared" si="112"/>
        <v/>
      </c>
      <c r="BI165" s="227">
        <f t="shared" si="113"/>
        <v>0</v>
      </c>
      <c r="BJ165" s="257"/>
      <c r="BK165" s="257"/>
      <c r="BL165" s="257"/>
      <c r="BM165" s="257"/>
      <c r="BN165" s="228" t="str">
        <f>IF(AND('PASTE SD download Sheet'!BH164=""),"",'PASTE SD download Sheet'!BH164)</f>
        <v/>
      </c>
      <c r="BO165" s="228" t="str">
        <f>IF(AND('PASTE SD download Sheet'!BI164=""),"",'PASTE SD download Sheet'!BI164)</f>
        <v/>
      </c>
      <c r="BP165" s="228" t="str">
        <f>IF(AND('PASTE SD download Sheet'!BJ164=""),"",'PASTE SD download Sheet'!BJ164)</f>
        <v/>
      </c>
      <c r="BQ165" s="228">
        <f t="shared" si="114"/>
        <v>0</v>
      </c>
      <c r="BR165" s="228" t="str">
        <f>IF(AND('PASTE SD download Sheet'!BL164=""),"",'PASTE SD download Sheet'!BL164)</f>
        <v/>
      </c>
      <c r="BS165" s="228" t="str">
        <f t="shared" si="115"/>
        <v/>
      </c>
      <c r="BT165" s="228">
        <f t="shared" si="116"/>
        <v>0</v>
      </c>
      <c r="BU165" s="224"/>
      <c r="BV165" s="228" t="str">
        <f t="shared" si="117"/>
        <v/>
      </c>
      <c r="BW165" s="228">
        <f t="shared" si="118"/>
        <v>0</v>
      </c>
      <c r="BX165" s="5">
        <f t="shared" si="88"/>
        <v>0</v>
      </c>
      <c r="BY165" s="206"/>
      <c r="BZ165" s="206"/>
      <c r="CA165" s="206"/>
      <c r="CB165" s="206"/>
      <c r="CC165" s="206"/>
      <c r="CD165" s="206"/>
      <c r="CE165" s="206"/>
      <c r="CF165" s="206"/>
      <c r="CG165" s="206"/>
      <c r="CH165" s="206"/>
      <c r="CI165" s="206"/>
      <c r="CJ165" s="206"/>
      <c r="CK165" s="206"/>
      <c r="CL165" s="206"/>
      <c r="CM165" s="206"/>
      <c r="CN165" s="206"/>
      <c r="CO165" s="206"/>
      <c r="CP165" s="205"/>
      <c r="CQ165" s="204"/>
    </row>
    <row r="166" spans="1:95" ht="17.25">
      <c r="A166" s="219" t="str">
        <f>IF(AND('PASTE SD download Sheet'!A165=""),"",'PASTE SD download Sheet'!A165)</f>
        <v/>
      </c>
      <c r="B166" s="219" t="str">
        <f>IF(AND('PASTE SD download Sheet'!B165=""),"",'PASTE SD download Sheet'!B165)</f>
        <v/>
      </c>
      <c r="C166" s="219" t="str">
        <f>IF(AND('PASTE SD download Sheet'!C165=""),"",'PASTE SD download Sheet'!C165)</f>
        <v/>
      </c>
      <c r="D166" s="220" t="str">
        <f>IF(AND('PASTE SD download Sheet'!D165=""),"",VALUE('PASTE SD download Sheet'!D165))</f>
        <v/>
      </c>
      <c r="E166" s="219" t="str">
        <f>IF(AND('PASTE SD download Sheet'!E165=""),"",'PASTE SD download Sheet'!E165)</f>
        <v/>
      </c>
      <c r="F166" s="234" t="str">
        <f>IF(AND('PASTE SD download Sheet'!F165=""),"",'PASTE SD download Sheet'!F165)</f>
        <v/>
      </c>
      <c r="G166" s="233" t="str">
        <f>IF(AND('PASTE SD download Sheet'!G165=""),"",UPPER('PASTE SD download Sheet'!G165))</f>
        <v/>
      </c>
      <c r="H166" s="233" t="str">
        <f>IF(AND('PASTE SD download Sheet'!H165=""),"",UPPER('PASTE SD download Sheet'!H165))</f>
        <v/>
      </c>
      <c r="I166" s="233" t="str">
        <f>IF(AND('PASTE SD download Sheet'!I165=""),"",UPPER('PASTE SD download Sheet'!I165))</f>
        <v/>
      </c>
      <c r="J166" s="221" t="str">
        <f>IF(AND('PASTE SD download Sheet'!J165=""),"",'PASTE SD download Sheet'!J165)</f>
        <v/>
      </c>
      <c r="K166" s="221" t="str">
        <f>IF(AND('PASTE SD download Sheet'!K165=""),"",'PASTE SD download Sheet'!K165)</f>
        <v/>
      </c>
      <c r="L166" s="221" t="str">
        <f>IF(AND('PASTE SD download Sheet'!L165=""),"",'PASTE SD download Sheet'!L165)</f>
        <v/>
      </c>
      <c r="M166" s="221">
        <f t="shared" si="89"/>
        <v>0</v>
      </c>
      <c r="N166" s="221" t="str">
        <f>IF(AND('PASTE SD download Sheet'!N165=""),"",'PASTE SD download Sheet'!N165)</f>
        <v/>
      </c>
      <c r="O166" s="221" t="str">
        <f t="shared" si="90"/>
        <v/>
      </c>
      <c r="P166" s="221">
        <f t="shared" si="91"/>
        <v>0</v>
      </c>
      <c r="Q166" s="222"/>
      <c r="R166" s="221" t="str">
        <f t="shared" si="119"/>
        <v/>
      </c>
      <c r="S166" s="221">
        <f t="shared" si="92"/>
        <v>0</v>
      </c>
      <c r="T166" s="223" t="str">
        <f>IF(AND('PASTE SD download Sheet'!T165=""),"",'PASTE SD download Sheet'!T165)</f>
        <v/>
      </c>
      <c r="U166" s="223" t="str">
        <f>IF(AND('PASTE SD download Sheet'!U165=""),"",'PASTE SD download Sheet'!U165)</f>
        <v/>
      </c>
      <c r="V166" s="223" t="str">
        <f>IF(AND('PASTE SD download Sheet'!V165=""),"",'PASTE SD download Sheet'!V165)</f>
        <v/>
      </c>
      <c r="W166" s="223">
        <f t="shared" si="93"/>
        <v>0</v>
      </c>
      <c r="X166" s="223" t="str">
        <f>IF(AND('PASTE SD download Sheet'!X165=""),"",'PASTE SD download Sheet'!X165)</f>
        <v/>
      </c>
      <c r="Y166" s="223" t="str">
        <f t="shared" si="94"/>
        <v/>
      </c>
      <c r="Z166" s="223">
        <f t="shared" si="95"/>
        <v>0</v>
      </c>
      <c r="AA166" s="224"/>
      <c r="AB166" s="223" t="str">
        <f t="shared" si="96"/>
        <v/>
      </c>
      <c r="AC166" s="223">
        <f t="shared" si="97"/>
        <v>0</v>
      </c>
      <c r="AD166" s="237"/>
      <c r="AE166" s="237" t="str">
        <f t="shared" si="98"/>
        <v/>
      </c>
      <c r="AF166" s="225" t="str">
        <f>IF(AND('PASTE SD download Sheet'!AD165=""),"",'PASTE SD download Sheet'!AD165)</f>
        <v/>
      </c>
      <c r="AG166" s="225" t="str">
        <f>IF(AND('PASTE SD download Sheet'!AE165=""),"",'PASTE SD download Sheet'!AE165)</f>
        <v/>
      </c>
      <c r="AH166" s="225" t="str">
        <f>IF(AND('PASTE SD download Sheet'!AF165=""),"",'PASTE SD download Sheet'!AF165)</f>
        <v/>
      </c>
      <c r="AI166" s="225">
        <f t="shared" si="99"/>
        <v>0</v>
      </c>
      <c r="AJ166" s="225" t="str">
        <f>IF(AND('PASTE SD download Sheet'!AH165=""),"",'PASTE SD download Sheet'!AH165)</f>
        <v/>
      </c>
      <c r="AK166" s="225" t="str">
        <f t="shared" si="100"/>
        <v/>
      </c>
      <c r="AL166" s="225">
        <f t="shared" si="101"/>
        <v>0</v>
      </c>
      <c r="AM166" s="224"/>
      <c r="AN166" s="225" t="str">
        <f t="shared" si="102"/>
        <v/>
      </c>
      <c r="AO166" s="225">
        <f t="shared" si="103"/>
        <v>0</v>
      </c>
      <c r="AP166" s="226" t="str">
        <f>IF(AND('PASTE SD download Sheet'!AN165=""),"",'PASTE SD download Sheet'!AN165)</f>
        <v/>
      </c>
      <c r="AQ166" s="226" t="str">
        <f>IF(AND('PASTE SD download Sheet'!AO165=""),"",'PASTE SD download Sheet'!AO165)</f>
        <v/>
      </c>
      <c r="AR166" s="226" t="str">
        <f>IF(AND('PASTE SD download Sheet'!AP165=""),"",'PASTE SD download Sheet'!AP165)</f>
        <v/>
      </c>
      <c r="AS166" s="226">
        <f t="shared" si="104"/>
        <v>0</v>
      </c>
      <c r="AT166" s="226" t="str">
        <f>IF(AND('PASTE SD download Sheet'!AR165=""),"",'PASTE SD download Sheet'!AR165)</f>
        <v/>
      </c>
      <c r="AU166" s="226" t="str">
        <f t="shared" si="105"/>
        <v/>
      </c>
      <c r="AV166" s="226">
        <f t="shared" si="106"/>
        <v>0</v>
      </c>
      <c r="AW166" s="224"/>
      <c r="AX166" s="226" t="str">
        <f t="shared" si="107"/>
        <v/>
      </c>
      <c r="AY166" s="226">
        <f t="shared" si="108"/>
        <v>0</v>
      </c>
      <c r="AZ166" s="227" t="str">
        <f>IF(AND('PASTE SD download Sheet'!AX165=""),"",'PASTE SD download Sheet'!AX165)</f>
        <v/>
      </c>
      <c r="BA166" s="227" t="str">
        <f>IF(AND('PASTE SD download Sheet'!AY165=""),"",'PASTE SD download Sheet'!AY165)</f>
        <v/>
      </c>
      <c r="BB166" s="227" t="str">
        <f>IF(AND('PASTE SD download Sheet'!AZ165=""),"",'PASTE SD download Sheet'!AZ165)</f>
        <v/>
      </c>
      <c r="BC166" s="227">
        <f t="shared" si="109"/>
        <v>0</v>
      </c>
      <c r="BD166" s="227" t="str">
        <f>IF(AND('PASTE SD download Sheet'!BB165=""),"",'PASTE SD download Sheet'!BB165)</f>
        <v/>
      </c>
      <c r="BE166" s="227" t="str">
        <f t="shared" si="110"/>
        <v/>
      </c>
      <c r="BF166" s="227">
        <f t="shared" si="111"/>
        <v>0</v>
      </c>
      <c r="BG166" s="224"/>
      <c r="BH166" s="227" t="str">
        <f t="shared" si="112"/>
        <v/>
      </c>
      <c r="BI166" s="227">
        <f t="shared" si="113"/>
        <v>0</v>
      </c>
      <c r="BJ166" s="257"/>
      <c r="BK166" s="257"/>
      <c r="BL166" s="257"/>
      <c r="BM166" s="257"/>
      <c r="BN166" s="228" t="str">
        <f>IF(AND('PASTE SD download Sheet'!BH165=""),"",'PASTE SD download Sheet'!BH165)</f>
        <v/>
      </c>
      <c r="BO166" s="228" t="str">
        <f>IF(AND('PASTE SD download Sheet'!BI165=""),"",'PASTE SD download Sheet'!BI165)</f>
        <v/>
      </c>
      <c r="BP166" s="228" t="str">
        <f>IF(AND('PASTE SD download Sheet'!BJ165=""),"",'PASTE SD download Sheet'!BJ165)</f>
        <v/>
      </c>
      <c r="BQ166" s="228">
        <f t="shared" si="114"/>
        <v>0</v>
      </c>
      <c r="BR166" s="228" t="str">
        <f>IF(AND('PASTE SD download Sheet'!BL165=""),"",'PASTE SD download Sheet'!BL165)</f>
        <v/>
      </c>
      <c r="BS166" s="228" t="str">
        <f t="shared" si="115"/>
        <v/>
      </c>
      <c r="BT166" s="228">
        <f t="shared" si="116"/>
        <v>0</v>
      </c>
      <c r="BU166" s="224"/>
      <c r="BV166" s="228" t="str">
        <f t="shared" si="117"/>
        <v/>
      </c>
      <c r="BW166" s="228">
        <f t="shared" si="118"/>
        <v>0</v>
      </c>
      <c r="BX166" s="5">
        <f t="shared" si="88"/>
        <v>0</v>
      </c>
      <c r="BY166" s="206"/>
      <c r="BZ166" s="206"/>
      <c r="CA166" s="206"/>
      <c r="CB166" s="206"/>
      <c r="CC166" s="206"/>
      <c r="CD166" s="206"/>
      <c r="CE166" s="206"/>
      <c r="CF166" s="206"/>
      <c r="CG166" s="206"/>
      <c r="CH166" s="206"/>
      <c r="CI166" s="206"/>
      <c r="CJ166" s="206"/>
      <c r="CK166" s="206"/>
      <c r="CL166" s="206"/>
      <c r="CM166" s="206"/>
      <c r="CN166" s="206"/>
      <c r="CO166" s="206"/>
      <c r="CP166" s="205"/>
      <c r="CQ166" s="204"/>
    </row>
    <row r="167" spans="1:95" ht="17.25">
      <c r="A167" s="219" t="str">
        <f>IF(AND('PASTE SD download Sheet'!A166=""),"",'PASTE SD download Sheet'!A166)</f>
        <v/>
      </c>
      <c r="B167" s="219" t="str">
        <f>IF(AND('PASTE SD download Sheet'!B166=""),"",'PASTE SD download Sheet'!B166)</f>
        <v/>
      </c>
      <c r="C167" s="219" t="str">
        <f>IF(AND('PASTE SD download Sheet'!C166=""),"",'PASTE SD download Sheet'!C166)</f>
        <v/>
      </c>
      <c r="D167" s="220" t="str">
        <f>IF(AND('PASTE SD download Sheet'!D166=""),"",VALUE('PASTE SD download Sheet'!D166))</f>
        <v/>
      </c>
      <c r="E167" s="219" t="str">
        <f>IF(AND('PASTE SD download Sheet'!E166=""),"",'PASTE SD download Sheet'!E166)</f>
        <v/>
      </c>
      <c r="F167" s="234" t="str">
        <f>IF(AND('PASTE SD download Sheet'!F166=""),"",'PASTE SD download Sheet'!F166)</f>
        <v/>
      </c>
      <c r="G167" s="233" t="str">
        <f>IF(AND('PASTE SD download Sheet'!G166=""),"",UPPER('PASTE SD download Sheet'!G166))</f>
        <v/>
      </c>
      <c r="H167" s="233" t="str">
        <f>IF(AND('PASTE SD download Sheet'!H166=""),"",UPPER('PASTE SD download Sheet'!H166))</f>
        <v/>
      </c>
      <c r="I167" s="233" t="str">
        <f>IF(AND('PASTE SD download Sheet'!I166=""),"",UPPER('PASTE SD download Sheet'!I166))</f>
        <v/>
      </c>
      <c r="J167" s="221" t="str">
        <f>IF(AND('PASTE SD download Sheet'!J166=""),"",'PASTE SD download Sheet'!J166)</f>
        <v/>
      </c>
      <c r="K167" s="221" t="str">
        <f>IF(AND('PASTE SD download Sheet'!K166=""),"",'PASTE SD download Sheet'!K166)</f>
        <v/>
      </c>
      <c r="L167" s="221" t="str">
        <f>IF(AND('PASTE SD download Sheet'!L166=""),"",'PASTE SD download Sheet'!L166)</f>
        <v/>
      </c>
      <c r="M167" s="221">
        <f t="shared" si="89"/>
        <v>0</v>
      </c>
      <c r="N167" s="221" t="str">
        <f>IF(AND('PASTE SD download Sheet'!N166=""),"",'PASTE SD download Sheet'!N166)</f>
        <v/>
      </c>
      <c r="O167" s="221" t="str">
        <f t="shared" si="90"/>
        <v/>
      </c>
      <c r="P167" s="221">
        <f t="shared" si="91"/>
        <v>0</v>
      </c>
      <c r="Q167" s="222"/>
      <c r="R167" s="221" t="str">
        <f t="shared" si="119"/>
        <v/>
      </c>
      <c r="S167" s="221">
        <f t="shared" si="92"/>
        <v>0</v>
      </c>
      <c r="T167" s="223" t="str">
        <f>IF(AND('PASTE SD download Sheet'!T166=""),"",'PASTE SD download Sheet'!T166)</f>
        <v/>
      </c>
      <c r="U167" s="223" t="str">
        <f>IF(AND('PASTE SD download Sheet'!U166=""),"",'PASTE SD download Sheet'!U166)</f>
        <v/>
      </c>
      <c r="V167" s="223" t="str">
        <f>IF(AND('PASTE SD download Sheet'!V166=""),"",'PASTE SD download Sheet'!V166)</f>
        <v/>
      </c>
      <c r="W167" s="223">
        <f t="shared" si="93"/>
        <v>0</v>
      </c>
      <c r="X167" s="223" t="str">
        <f>IF(AND('PASTE SD download Sheet'!X166=""),"",'PASTE SD download Sheet'!X166)</f>
        <v/>
      </c>
      <c r="Y167" s="223" t="str">
        <f t="shared" si="94"/>
        <v/>
      </c>
      <c r="Z167" s="223">
        <f t="shared" si="95"/>
        <v>0</v>
      </c>
      <c r="AA167" s="224"/>
      <c r="AB167" s="223" t="str">
        <f t="shared" si="96"/>
        <v/>
      </c>
      <c r="AC167" s="223">
        <f t="shared" si="97"/>
        <v>0</v>
      </c>
      <c r="AD167" s="237"/>
      <c r="AE167" s="237" t="str">
        <f t="shared" si="98"/>
        <v/>
      </c>
      <c r="AF167" s="225" t="str">
        <f>IF(AND('PASTE SD download Sheet'!AD166=""),"",'PASTE SD download Sheet'!AD166)</f>
        <v/>
      </c>
      <c r="AG167" s="225" t="str">
        <f>IF(AND('PASTE SD download Sheet'!AE166=""),"",'PASTE SD download Sheet'!AE166)</f>
        <v/>
      </c>
      <c r="AH167" s="225" t="str">
        <f>IF(AND('PASTE SD download Sheet'!AF166=""),"",'PASTE SD download Sheet'!AF166)</f>
        <v/>
      </c>
      <c r="AI167" s="225">
        <f t="shared" si="99"/>
        <v>0</v>
      </c>
      <c r="AJ167" s="225" t="str">
        <f>IF(AND('PASTE SD download Sheet'!AH166=""),"",'PASTE SD download Sheet'!AH166)</f>
        <v/>
      </c>
      <c r="AK167" s="225" t="str">
        <f t="shared" si="100"/>
        <v/>
      </c>
      <c r="AL167" s="225">
        <f t="shared" si="101"/>
        <v>0</v>
      </c>
      <c r="AM167" s="224"/>
      <c r="AN167" s="225" t="str">
        <f t="shared" si="102"/>
        <v/>
      </c>
      <c r="AO167" s="225">
        <f t="shared" si="103"/>
        <v>0</v>
      </c>
      <c r="AP167" s="226" t="str">
        <f>IF(AND('PASTE SD download Sheet'!AN166=""),"",'PASTE SD download Sheet'!AN166)</f>
        <v/>
      </c>
      <c r="AQ167" s="226" t="str">
        <f>IF(AND('PASTE SD download Sheet'!AO166=""),"",'PASTE SD download Sheet'!AO166)</f>
        <v/>
      </c>
      <c r="AR167" s="226" t="str">
        <f>IF(AND('PASTE SD download Sheet'!AP166=""),"",'PASTE SD download Sheet'!AP166)</f>
        <v/>
      </c>
      <c r="AS167" s="226">
        <f t="shared" si="104"/>
        <v>0</v>
      </c>
      <c r="AT167" s="226" t="str">
        <f>IF(AND('PASTE SD download Sheet'!AR166=""),"",'PASTE SD download Sheet'!AR166)</f>
        <v/>
      </c>
      <c r="AU167" s="226" t="str">
        <f t="shared" si="105"/>
        <v/>
      </c>
      <c r="AV167" s="226">
        <f t="shared" si="106"/>
        <v>0</v>
      </c>
      <c r="AW167" s="224"/>
      <c r="AX167" s="226" t="str">
        <f t="shared" si="107"/>
        <v/>
      </c>
      <c r="AY167" s="226">
        <f t="shared" si="108"/>
        <v>0</v>
      </c>
      <c r="AZ167" s="227" t="str">
        <f>IF(AND('PASTE SD download Sheet'!AX166=""),"",'PASTE SD download Sheet'!AX166)</f>
        <v/>
      </c>
      <c r="BA167" s="227" t="str">
        <f>IF(AND('PASTE SD download Sheet'!AY166=""),"",'PASTE SD download Sheet'!AY166)</f>
        <v/>
      </c>
      <c r="BB167" s="227" t="str">
        <f>IF(AND('PASTE SD download Sheet'!AZ166=""),"",'PASTE SD download Sheet'!AZ166)</f>
        <v/>
      </c>
      <c r="BC167" s="227">
        <f t="shared" si="109"/>
        <v>0</v>
      </c>
      <c r="BD167" s="227" t="str">
        <f>IF(AND('PASTE SD download Sheet'!BB166=""),"",'PASTE SD download Sheet'!BB166)</f>
        <v/>
      </c>
      <c r="BE167" s="227" t="str">
        <f t="shared" si="110"/>
        <v/>
      </c>
      <c r="BF167" s="227">
        <f t="shared" si="111"/>
        <v>0</v>
      </c>
      <c r="BG167" s="224"/>
      <c r="BH167" s="227" t="str">
        <f t="shared" si="112"/>
        <v/>
      </c>
      <c r="BI167" s="227">
        <f t="shared" si="113"/>
        <v>0</v>
      </c>
      <c r="BJ167" s="257"/>
      <c r="BK167" s="257"/>
      <c r="BL167" s="257"/>
      <c r="BM167" s="257"/>
      <c r="BN167" s="228" t="str">
        <f>IF(AND('PASTE SD download Sheet'!BH166=""),"",'PASTE SD download Sheet'!BH166)</f>
        <v/>
      </c>
      <c r="BO167" s="228" t="str">
        <f>IF(AND('PASTE SD download Sheet'!BI166=""),"",'PASTE SD download Sheet'!BI166)</f>
        <v/>
      </c>
      <c r="BP167" s="228" t="str">
        <f>IF(AND('PASTE SD download Sheet'!BJ166=""),"",'PASTE SD download Sheet'!BJ166)</f>
        <v/>
      </c>
      <c r="BQ167" s="228">
        <f t="shared" si="114"/>
        <v>0</v>
      </c>
      <c r="BR167" s="228" t="str">
        <f>IF(AND('PASTE SD download Sheet'!BL166=""),"",'PASTE SD download Sheet'!BL166)</f>
        <v/>
      </c>
      <c r="BS167" s="228" t="str">
        <f t="shared" si="115"/>
        <v/>
      </c>
      <c r="BT167" s="228">
        <f t="shared" si="116"/>
        <v>0</v>
      </c>
      <c r="BU167" s="224"/>
      <c r="BV167" s="228" t="str">
        <f t="shared" si="117"/>
        <v/>
      </c>
      <c r="BW167" s="228">
        <f t="shared" si="118"/>
        <v>0</v>
      </c>
      <c r="BX167" s="5">
        <f t="shared" si="88"/>
        <v>0</v>
      </c>
      <c r="BY167" s="206"/>
      <c r="BZ167" s="206"/>
      <c r="CA167" s="206"/>
      <c r="CB167" s="206"/>
      <c r="CC167" s="206"/>
      <c r="CD167" s="206"/>
      <c r="CE167" s="206"/>
      <c r="CF167" s="206"/>
      <c r="CG167" s="206"/>
      <c r="CH167" s="206"/>
      <c r="CI167" s="206"/>
      <c r="CJ167" s="206"/>
      <c r="CK167" s="206"/>
      <c r="CL167" s="206"/>
      <c r="CM167" s="206"/>
      <c r="CN167" s="206"/>
      <c r="CO167" s="206"/>
      <c r="CP167" s="205"/>
      <c r="CQ167" s="204"/>
    </row>
    <row r="168" spans="1:95" ht="17.25">
      <c r="A168" s="219" t="str">
        <f>IF(AND('PASTE SD download Sheet'!A167=""),"",'PASTE SD download Sheet'!A167)</f>
        <v/>
      </c>
      <c r="B168" s="219" t="str">
        <f>IF(AND('PASTE SD download Sheet'!B167=""),"",'PASTE SD download Sheet'!B167)</f>
        <v/>
      </c>
      <c r="C168" s="219" t="str">
        <f>IF(AND('PASTE SD download Sheet'!C167=""),"",'PASTE SD download Sheet'!C167)</f>
        <v/>
      </c>
      <c r="D168" s="220" t="str">
        <f>IF(AND('PASTE SD download Sheet'!D167=""),"",VALUE('PASTE SD download Sheet'!D167))</f>
        <v/>
      </c>
      <c r="E168" s="219" t="str">
        <f>IF(AND('PASTE SD download Sheet'!E167=""),"",'PASTE SD download Sheet'!E167)</f>
        <v/>
      </c>
      <c r="F168" s="234" t="str">
        <f>IF(AND('PASTE SD download Sheet'!F167=""),"",'PASTE SD download Sheet'!F167)</f>
        <v/>
      </c>
      <c r="G168" s="233" t="str">
        <f>IF(AND('PASTE SD download Sheet'!G167=""),"",UPPER('PASTE SD download Sheet'!G167))</f>
        <v/>
      </c>
      <c r="H168" s="233" t="str">
        <f>IF(AND('PASTE SD download Sheet'!H167=""),"",UPPER('PASTE SD download Sheet'!H167))</f>
        <v/>
      </c>
      <c r="I168" s="233" t="str">
        <f>IF(AND('PASTE SD download Sheet'!I167=""),"",UPPER('PASTE SD download Sheet'!I167))</f>
        <v/>
      </c>
      <c r="J168" s="221" t="str">
        <f>IF(AND('PASTE SD download Sheet'!J167=""),"",'PASTE SD download Sheet'!J167)</f>
        <v/>
      </c>
      <c r="K168" s="221" t="str">
        <f>IF(AND('PASTE SD download Sheet'!K167=""),"",'PASTE SD download Sheet'!K167)</f>
        <v/>
      </c>
      <c r="L168" s="221" t="str">
        <f>IF(AND('PASTE SD download Sheet'!L167=""),"",'PASTE SD download Sheet'!L167)</f>
        <v/>
      </c>
      <c r="M168" s="221">
        <f t="shared" si="89"/>
        <v>0</v>
      </c>
      <c r="N168" s="221" t="str">
        <f>IF(AND('PASTE SD download Sheet'!N167=""),"",'PASTE SD download Sheet'!N167)</f>
        <v/>
      </c>
      <c r="O168" s="221" t="str">
        <f t="shared" si="90"/>
        <v/>
      </c>
      <c r="P168" s="221">
        <f t="shared" si="91"/>
        <v>0</v>
      </c>
      <c r="Q168" s="222"/>
      <c r="R168" s="221" t="str">
        <f t="shared" si="119"/>
        <v/>
      </c>
      <c r="S168" s="221">
        <f t="shared" si="92"/>
        <v>0</v>
      </c>
      <c r="T168" s="223" t="str">
        <f>IF(AND('PASTE SD download Sheet'!T167=""),"",'PASTE SD download Sheet'!T167)</f>
        <v/>
      </c>
      <c r="U168" s="223" t="str">
        <f>IF(AND('PASTE SD download Sheet'!U167=""),"",'PASTE SD download Sheet'!U167)</f>
        <v/>
      </c>
      <c r="V168" s="223" t="str">
        <f>IF(AND('PASTE SD download Sheet'!V167=""),"",'PASTE SD download Sheet'!V167)</f>
        <v/>
      </c>
      <c r="W168" s="223">
        <f t="shared" si="93"/>
        <v>0</v>
      </c>
      <c r="X168" s="223" t="str">
        <f>IF(AND('PASTE SD download Sheet'!X167=""),"",'PASTE SD download Sheet'!X167)</f>
        <v/>
      </c>
      <c r="Y168" s="223" t="str">
        <f t="shared" si="94"/>
        <v/>
      </c>
      <c r="Z168" s="223">
        <f t="shared" si="95"/>
        <v>0</v>
      </c>
      <c r="AA168" s="224"/>
      <c r="AB168" s="223" t="str">
        <f t="shared" si="96"/>
        <v/>
      </c>
      <c r="AC168" s="223">
        <f t="shared" si="97"/>
        <v>0</v>
      </c>
      <c r="AD168" s="237"/>
      <c r="AE168" s="237" t="str">
        <f t="shared" si="98"/>
        <v/>
      </c>
      <c r="AF168" s="225" t="str">
        <f>IF(AND('PASTE SD download Sheet'!AD167=""),"",'PASTE SD download Sheet'!AD167)</f>
        <v/>
      </c>
      <c r="AG168" s="225" t="str">
        <f>IF(AND('PASTE SD download Sheet'!AE167=""),"",'PASTE SD download Sheet'!AE167)</f>
        <v/>
      </c>
      <c r="AH168" s="225" t="str">
        <f>IF(AND('PASTE SD download Sheet'!AF167=""),"",'PASTE SD download Sheet'!AF167)</f>
        <v/>
      </c>
      <c r="AI168" s="225">
        <f t="shared" si="99"/>
        <v>0</v>
      </c>
      <c r="AJ168" s="225" t="str">
        <f>IF(AND('PASTE SD download Sheet'!AH167=""),"",'PASTE SD download Sheet'!AH167)</f>
        <v/>
      </c>
      <c r="AK168" s="225" t="str">
        <f t="shared" si="100"/>
        <v/>
      </c>
      <c r="AL168" s="225">
        <f t="shared" si="101"/>
        <v>0</v>
      </c>
      <c r="AM168" s="224"/>
      <c r="AN168" s="225" t="str">
        <f t="shared" si="102"/>
        <v/>
      </c>
      <c r="AO168" s="225">
        <f t="shared" si="103"/>
        <v>0</v>
      </c>
      <c r="AP168" s="226" t="str">
        <f>IF(AND('PASTE SD download Sheet'!AN167=""),"",'PASTE SD download Sheet'!AN167)</f>
        <v/>
      </c>
      <c r="AQ168" s="226" t="str">
        <f>IF(AND('PASTE SD download Sheet'!AO167=""),"",'PASTE SD download Sheet'!AO167)</f>
        <v/>
      </c>
      <c r="AR168" s="226" t="str">
        <f>IF(AND('PASTE SD download Sheet'!AP167=""),"",'PASTE SD download Sheet'!AP167)</f>
        <v/>
      </c>
      <c r="AS168" s="226">
        <f t="shared" si="104"/>
        <v>0</v>
      </c>
      <c r="AT168" s="226" t="str">
        <f>IF(AND('PASTE SD download Sheet'!AR167=""),"",'PASTE SD download Sheet'!AR167)</f>
        <v/>
      </c>
      <c r="AU168" s="226" t="str">
        <f t="shared" si="105"/>
        <v/>
      </c>
      <c r="AV168" s="226">
        <f t="shared" si="106"/>
        <v>0</v>
      </c>
      <c r="AW168" s="224"/>
      <c r="AX168" s="226" t="str">
        <f t="shared" si="107"/>
        <v/>
      </c>
      <c r="AY168" s="226">
        <f t="shared" si="108"/>
        <v>0</v>
      </c>
      <c r="AZ168" s="227" t="str">
        <f>IF(AND('PASTE SD download Sheet'!AX167=""),"",'PASTE SD download Sheet'!AX167)</f>
        <v/>
      </c>
      <c r="BA168" s="227" t="str">
        <f>IF(AND('PASTE SD download Sheet'!AY167=""),"",'PASTE SD download Sheet'!AY167)</f>
        <v/>
      </c>
      <c r="BB168" s="227" t="str">
        <f>IF(AND('PASTE SD download Sheet'!AZ167=""),"",'PASTE SD download Sheet'!AZ167)</f>
        <v/>
      </c>
      <c r="BC168" s="227">
        <f t="shared" si="109"/>
        <v>0</v>
      </c>
      <c r="BD168" s="227" t="str">
        <f>IF(AND('PASTE SD download Sheet'!BB167=""),"",'PASTE SD download Sheet'!BB167)</f>
        <v/>
      </c>
      <c r="BE168" s="227" t="str">
        <f t="shared" si="110"/>
        <v/>
      </c>
      <c r="BF168" s="227">
        <f t="shared" si="111"/>
        <v>0</v>
      </c>
      <c r="BG168" s="224"/>
      <c r="BH168" s="227" t="str">
        <f t="shared" si="112"/>
        <v/>
      </c>
      <c r="BI168" s="227">
        <f t="shared" si="113"/>
        <v>0</v>
      </c>
      <c r="BJ168" s="257"/>
      <c r="BK168" s="257"/>
      <c r="BL168" s="257"/>
      <c r="BM168" s="257"/>
      <c r="BN168" s="228" t="str">
        <f>IF(AND('PASTE SD download Sheet'!BH167=""),"",'PASTE SD download Sheet'!BH167)</f>
        <v/>
      </c>
      <c r="BO168" s="228" t="str">
        <f>IF(AND('PASTE SD download Sheet'!BI167=""),"",'PASTE SD download Sheet'!BI167)</f>
        <v/>
      </c>
      <c r="BP168" s="228" t="str">
        <f>IF(AND('PASTE SD download Sheet'!BJ167=""),"",'PASTE SD download Sheet'!BJ167)</f>
        <v/>
      </c>
      <c r="BQ168" s="228">
        <f t="shared" si="114"/>
        <v>0</v>
      </c>
      <c r="BR168" s="228" t="str">
        <f>IF(AND('PASTE SD download Sheet'!BL167=""),"",'PASTE SD download Sheet'!BL167)</f>
        <v/>
      </c>
      <c r="BS168" s="228" t="str">
        <f t="shared" si="115"/>
        <v/>
      </c>
      <c r="BT168" s="228">
        <f t="shared" si="116"/>
        <v>0</v>
      </c>
      <c r="BU168" s="224"/>
      <c r="BV168" s="228" t="str">
        <f t="shared" si="117"/>
        <v/>
      </c>
      <c r="BW168" s="228">
        <f t="shared" si="118"/>
        <v>0</v>
      </c>
      <c r="BX168" s="5">
        <f t="shared" si="88"/>
        <v>0</v>
      </c>
      <c r="BY168" s="206"/>
      <c r="BZ168" s="206"/>
      <c r="CA168" s="206"/>
      <c r="CB168" s="206"/>
      <c r="CC168" s="206"/>
      <c r="CD168" s="206"/>
      <c r="CE168" s="206"/>
      <c r="CF168" s="206"/>
      <c r="CG168" s="206"/>
      <c r="CH168" s="206"/>
      <c r="CI168" s="206"/>
      <c r="CJ168" s="206"/>
      <c r="CK168" s="206"/>
      <c r="CL168" s="206"/>
      <c r="CM168" s="206"/>
      <c r="CN168" s="206"/>
      <c r="CO168" s="206"/>
      <c r="CP168" s="205"/>
      <c r="CQ168" s="204"/>
    </row>
    <row r="169" spans="1:95" ht="17.25">
      <c r="A169" s="219" t="str">
        <f>IF(AND('PASTE SD download Sheet'!A168=""),"",'PASTE SD download Sheet'!A168)</f>
        <v/>
      </c>
      <c r="B169" s="219" t="str">
        <f>IF(AND('PASTE SD download Sheet'!B168=""),"",'PASTE SD download Sheet'!B168)</f>
        <v/>
      </c>
      <c r="C169" s="219" t="str">
        <f>IF(AND('PASTE SD download Sheet'!C168=""),"",'PASTE SD download Sheet'!C168)</f>
        <v/>
      </c>
      <c r="D169" s="220" t="str">
        <f>IF(AND('PASTE SD download Sheet'!D168=""),"",VALUE('PASTE SD download Sheet'!D168))</f>
        <v/>
      </c>
      <c r="E169" s="219" t="str">
        <f>IF(AND('PASTE SD download Sheet'!E168=""),"",'PASTE SD download Sheet'!E168)</f>
        <v/>
      </c>
      <c r="F169" s="234" t="str">
        <f>IF(AND('PASTE SD download Sheet'!F168=""),"",'PASTE SD download Sheet'!F168)</f>
        <v/>
      </c>
      <c r="G169" s="233" t="str">
        <f>IF(AND('PASTE SD download Sheet'!G168=""),"",UPPER('PASTE SD download Sheet'!G168))</f>
        <v/>
      </c>
      <c r="H169" s="233" t="str">
        <f>IF(AND('PASTE SD download Sheet'!H168=""),"",UPPER('PASTE SD download Sheet'!H168))</f>
        <v/>
      </c>
      <c r="I169" s="233" t="str">
        <f>IF(AND('PASTE SD download Sheet'!I168=""),"",UPPER('PASTE SD download Sheet'!I168))</f>
        <v/>
      </c>
      <c r="J169" s="221" t="str">
        <f>IF(AND('PASTE SD download Sheet'!J168=""),"",'PASTE SD download Sheet'!J168)</f>
        <v/>
      </c>
      <c r="K169" s="221" t="str">
        <f>IF(AND('PASTE SD download Sheet'!K168=""),"",'PASTE SD download Sheet'!K168)</f>
        <v/>
      </c>
      <c r="L169" s="221" t="str">
        <f>IF(AND('PASTE SD download Sheet'!L168=""),"",'PASTE SD download Sheet'!L168)</f>
        <v/>
      </c>
      <c r="M169" s="221">
        <f t="shared" si="89"/>
        <v>0</v>
      </c>
      <c r="N169" s="221" t="str">
        <f>IF(AND('PASTE SD download Sheet'!N168=""),"",'PASTE SD download Sheet'!N168)</f>
        <v/>
      </c>
      <c r="O169" s="221" t="str">
        <f t="shared" si="90"/>
        <v/>
      </c>
      <c r="P169" s="221">
        <f t="shared" si="91"/>
        <v>0</v>
      </c>
      <c r="Q169" s="222"/>
      <c r="R169" s="221" t="str">
        <f t="shared" si="119"/>
        <v/>
      </c>
      <c r="S169" s="221">
        <f t="shared" si="92"/>
        <v>0</v>
      </c>
      <c r="T169" s="223" t="str">
        <f>IF(AND('PASTE SD download Sheet'!T168=""),"",'PASTE SD download Sheet'!T168)</f>
        <v/>
      </c>
      <c r="U169" s="223" t="str">
        <f>IF(AND('PASTE SD download Sheet'!U168=""),"",'PASTE SD download Sheet'!U168)</f>
        <v/>
      </c>
      <c r="V169" s="223" t="str">
        <f>IF(AND('PASTE SD download Sheet'!V168=""),"",'PASTE SD download Sheet'!V168)</f>
        <v/>
      </c>
      <c r="W169" s="223">
        <f t="shared" si="93"/>
        <v>0</v>
      </c>
      <c r="X169" s="223" t="str">
        <f>IF(AND('PASTE SD download Sheet'!X168=""),"",'PASTE SD download Sheet'!X168)</f>
        <v/>
      </c>
      <c r="Y169" s="223" t="str">
        <f t="shared" si="94"/>
        <v/>
      </c>
      <c r="Z169" s="223">
        <f t="shared" si="95"/>
        <v>0</v>
      </c>
      <c r="AA169" s="224"/>
      <c r="AB169" s="223" t="str">
        <f t="shared" si="96"/>
        <v/>
      </c>
      <c r="AC169" s="223">
        <f t="shared" si="97"/>
        <v>0</v>
      </c>
      <c r="AD169" s="237"/>
      <c r="AE169" s="237" t="str">
        <f t="shared" si="98"/>
        <v/>
      </c>
      <c r="AF169" s="225" t="str">
        <f>IF(AND('PASTE SD download Sheet'!AD168=""),"",'PASTE SD download Sheet'!AD168)</f>
        <v/>
      </c>
      <c r="AG169" s="225" t="str">
        <f>IF(AND('PASTE SD download Sheet'!AE168=""),"",'PASTE SD download Sheet'!AE168)</f>
        <v/>
      </c>
      <c r="AH169" s="225" t="str">
        <f>IF(AND('PASTE SD download Sheet'!AF168=""),"",'PASTE SD download Sheet'!AF168)</f>
        <v/>
      </c>
      <c r="AI169" s="225">
        <f t="shared" si="99"/>
        <v>0</v>
      </c>
      <c r="AJ169" s="225" t="str">
        <f>IF(AND('PASTE SD download Sheet'!AH168=""),"",'PASTE SD download Sheet'!AH168)</f>
        <v/>
      </c>
      <c r="AK169" s="225" t="str">
        <f t="shared" si="100"/>
        <v/>
      </c>
      <c r="AL169" s="225">
        <f t="shared" si="101"/>
        <v>0</v>
      </c>
      <c r="AM169" s="224"/>
      <c r="AN169" s="225" t="str">
        <f t="shared" si="102"/>
        <v/>
      </c>
      <c r="AO169" s="225">
        <f t="shared" si="103"/>
        <v>0</v>
      </c>
      <c r="AP169" s="226" t="str">
        <f>IF(AND('PASTE SD download Sheet'!AN168=""),"",'PASTE SD download Sheet'!AN168)</f>
        <v/>
      </c>
      <c r="AQ169" s="226" t="str">
        <f>IF(AND('PASTE SD download Sheet'!AO168=""),"",'PASTE SD download Sheet'!AO168)</f>
        <v/>
      </c>
      <c r="AR169" s="226" t="str">
        <f>IF(AND('PASTE SD download Sheet'!AP168=""),"",'PASTE SD download Sheet'!AP168)</f>
        <v/>
      </c>
      <c r="AS169" s="226">
        <f t="shared" si="104"/>
        <v>0</v>
      </c>
      <c r="AT169" s="226" t="str">
        <f>IF(AND('PASTE SD download Sheet'!AR168=""),"",'PASTE SD download Sheet'!AR168)</f>
        <v/>
      </c>
      <c r="AU169" s="226" t="str">
        <f t="shared" si="105"/>
        <v/>
      </c>
      <c r="AV169" s="226">
        <f t="shared" si="106"/>
        <v>0</v>
      </c>
      <c r="AW169" s="224"/>
      <c r="AX169" s="226" t="str">
        <f t="shared" si="107"/>
        <v/>
      </c>
      <c r="AY169" s="226">
        <f t="shared" si="108"/>
        <v>0</v>
      </c>
      <c r="AZ169" s="227" t="str">
        <f>IF(AND('PASTE SD download Sheet'!AX168=""),"",'PASTE SD download Sheet'!AX168)</f>
        <v/>
      </c>
      <c r="BA169" s="227" t="str">
        <f>IF(AND('PASTE SD download Sheet'!AY168=""),"",'PASTE SD download Sheet'!AY168)</f>
        <v/>
      </c>
      <c r="BB169" s="227" t="str">
        <f>IF(AND('PASTE SD download Sheet'!AZ168=""),"",'PASTE SD download Sheet'!AZ168)</f>
        <v/>
      </c>
      <c r="BC169" s="227">
        <f t="shared" si="109"/>
        <v>0</v>
      </c>
      <c r="BD169" s="227" t="str">
        <f>IF(AND('PASTE SD download Sheet'!BB168=""),"",'PASTE SD download Sheet'!BB168)</f>
        <v/>
      </c>
      <c r="BE169" s="227" t="str">
        <f t="shared" si="110"/>
        <v/>
      </c>
      <c r="BF169" s="227">
        <f t="shared" si="111"/>
        <v>0</v>
      </c>
      <c r="BG169" s="224"/>
      <c r="BH169" s="227" t="str">
        <f t="shared" si="112"/>
        <v/>
      </c>
      <c r="BI169" s="227">
        <f t="shared" si="113"/>
        <v>0</v>
      </c>
      <c r="BJ169" s="257"/>
      <c r="BK169" s="257"/>
      <c r="BL169" s="257"/>
      <c r="BM169" s="257"/>
      <c r="BN169" s="228" t="str">
        <f>IF(AND('PASTE SD download Sheet'!BH168=""),"",'PASTE SD download Sheet'!BH168)</f>
        <v/>
      </c>
      <c r="BO169" s="228" t="str">
        <f>IF(AND('PASTE SD download Sheet'!BI168=""),"",'PASTE SD download Sheet'!BI168)</f>
        <v/>
      </c>
      <c r="BP169" s="228" t="str">
        <f>IF(AND('PASTE SD download Sheet'!BJ168=""),"",'PASTE SD download Sheet'!BJ168)</f>
        <v/>
      </c>
      <c r="BQ169" s="228">
        <f t="shared" si="114"/>
        <v>0</v>
      </c>
      <c r="BR169" s="228" t="str">
        <f>IF(AND('PASTE SD download Sheet'!BL168=""),"",'PASTE SD download Sheet'!BL168)</f>
        <v/>
      </c>
      <c r="BS169" s="228" t="str">
        <f t="shared" si="115"/>
        <v/>
      </c>
      <c r="BT169" s="228">
        <f t="shared" si="116"/>
        <v>0</v>
      </c>
      <c r="BU169" s="224"/>
      <c r="BV169" s="228" t="str">
        <f t="shared" si="117"/>
        <v/>
      </c>
      <c r="BW169" s="228">
        <f t="shared" si="118"/>
        <v>0</v>
      </c>
      <c r="BX169" s="5">
        <f t="shared" si="88"/>
        <v>0</v>
      </c>
      <c r="BY169" s="206"/>
      <c r="BZ169" s="206"/>
      <c r="CA169" s="206"/>
      <c r="CB169" s="206"/>
      <c r="CC169" s="206"/>
      <c r="CD169" s="206"/>
      <c r="CE169" s="206"/>
      <c r="CF169" s="206"/>
      <c r="CG169" s="206"/>
      <c r="CH169" s="206"/>
      <c r="CI169" s="206"/>
      <c r="CJ169" s="206"/>
      <c r="CK169" s="206"/>
      <c r="CL169" s="206"/>
      <c r="CM169" s="206"/>
      <c r="CN169" s="206"/>
      <c r="CO169" s="206"/>
      <c r="CP169" s="205"/>
      <c r="CQ169" s="204"/>
    </row>
    <row r="170" spans="1:95" ht="17.25">
      <c r="A170" s="219" t="str">
        <f>IF(AND('PASTE SD download Sheet'!A169=""),"",'PASTE SD download Sheet'!A169)</f>
        <v/>
      </c>
      <c r="B170" s="219" t="str">
        <f>IF(AND('PASTE SD download Sheet'!B169=""),"",'PASTE SD download Sheet'!B169)</f>
        <v/>
      </c>
      <c r="C170" s="219" t="str">
        <f>IF(AND('PASTE SD download Sheet'!C169=""),"",'PASTE SD download Sheet'!C169)</f>
        <v/>
      </c>
      <c r="D170" s="220" t="str">
        <f>IF(AND('PASTE SD download Sheet'!D169=""),"",VALUE('PASTE SD download Sheet'!D169))</f>
        <v/>
      </c>
      <c r="E170" s="219" t="str">
        <f>IF(AND('PASTE SD download Sheet'!E169=""),"",'PASTE SD download Sheet'!E169)</f>
        <v/>
      </c>
      <c r="F170" s="234" t="str">
        <f>IF(AND('PASTE SD download Sheet'!F169=""),"",'PASTE SD download Sheet'!F169)</f>
        <v/>
      </c>
      <c r="G170" s="233" t="str">
        <f>IF(AND('PASTE SD download Sheet'!G169=""),"",UPPER('PASTE SD download Sheet'!G169))</f>
        <v/>
      </c>
      <c r="H170" s="233" t="str">
        <f>IF(AND('PASTE SD download Sheet'!H169=""),"",UPPER('PASTE SD download Sheet'!H169))</f>
        <v/>
      </c>
      <c r="I170" s="233" t="str">
        <f>IF(AND('PASTE SD download Sheet'!I169=""),"",UPPER('PASTE SD download Sheet'!I169))</f>
        <v/>
      </c>
      <c r="J170" s="221" t="str">
        <f>IF(AND('PASTE SD download Sheet'!J169=""),"",'PASTE SD download Sheet'!J169)</f>
        <v/>
      </c>
      <c r="K170" s="221" t="str">
        <f>IF(AND('PASTE SD download Sheet'!K169=""),"",'PASTE SD download Sheet'!K169)</f>
        <v/>
      </c>
      <c r="L170" s="221" t="str">
        <f>IF(AND('PASTE SD download Sheet'!L169=""),"",'PASTE SD download Sheet'!L169)</f>
        <v/>
      </c>
      <c r="M170" s="221">
        <f t="shared" si="89"/>
        <v>0</v>
      </c>
      <c r="N170" s="221" t="str">
        <f>IF(AND('PASTE SD download Sheet'!N169=""),"",'PASTE SD download Sheet'!N169)</f>
        <v/>
      </c>
      <c r="O170" s="221" t="str">
        <f t="shared" si="90"/>
        <v/>
      </c>
      <c r="P170" s="221">
        <f t="shared" si="91"/>
        <v>0</v>
      </c>
      <c r="Q170" s="222"/>
      <c r="R170" s="221" t="str">
        <f t="shared" si="119"/>
        <v/>
      </c>
      <c r="S170" s="221">
        <f t="shared" si="92"/>
        <v>0</v>
      </c>
      <c r="T170" s="223" t="str">
        <f>IF(AND('PASTE SD download Sheet'!T169=""),"",'PASTE SD download Sheet'!T169)</f>
        <v/>
      </c>
      <c r="U170" s="223" t="str">
        <f>IF(AND('PASTE SD download Sheet'!U169=""),"",'PASTE SD download Sheet'!U169)</f>
        <v/>
      </c>
      <c r="V170" s="223" t="str">
        <f>IF(AND('PASTE SD download Sheet'!V169=""),"",'PASTE SD download Sheet'!V169)</f>
        <v/>
      </c>
      <c r="W170" s="223">
        <f t="shared" si="93"/>
        <v>0</v>
      </c>
      <c r="X170" s="223" t="str">
        <f>IF(AND('PASTE SD download Sheet'!X169=""),"",'PASTE SD download Sheet'!X169)</f>
        <v/>
      </c>
      <c r="Y170" s="223" t="str">
        <f t="shared" si="94"/>
        <v/>
      </c>
      <c r="Z170" s="223">
        <f t="shared" si="95"/>
        <v>0</v>
      </c>
      <c r="AA170" s="224"/>
      <c r="AB170" s="223" t="str">
        <f t="shared" si="96"/>
        <v/>
      </c>
      <c r="AC170" s="223">
        <f t="shared" si="97"/>
        <v>0</v>
      </c>
      <c r="AD170" s="237"/>
      <c r="AE170" s="237" t="str">
        <f t="shared" si="98"/>
        <v/>
      </c>
      <c r="AF170" s="225" t="str">
        <f>IF(AND('PASTE SD download Sheet'!AD169=""),"",'PASTE SD download Sheet'!AD169)</f>
        <v/>
      </c>
      <c r="AG170" s="225" t="str">
        <f>IF(AND('PASTE SD download Sheet'!AE169=""),"",'PASTE SD download Sheet'!AE169)</f>
        <v/>
      </c>
      <c r="AH170" s="225" t="str">
        <f>IF(AND('PASTE SD download Sheet'!AF169=""),"",'PASTE SD download Sheet'!AF169)</f>
        <v/>
      </c>
      <c r="AI170" s="225">
        <f t="shared" si="99"/>
        <v>0</v>
      </c>
      <c r="AJ170" s="225" t="str">
        <f>IF(AND('PASTE SD download Sheet'!AH169=""),"",'PASTE SD download Sheet'!AH169)</f>
        <v/>
      </c>
      <c r="AK170" s="225" t="str">
        <f t="shared" si="100"/>
        <v/>
      </c>
      <c r="AL170" s="225">
        <f t="shared" si="101"/>
        <v>0</v>
      </c>
      <c r="AM170" s="224"/>
      <c r="AN170" s="225" t="str">
        <f t="shared" si="102"/>
        <v/>
      </c>
      <c r="AO170" s="225">
        <f t="shared" si="103"/>
        <v>0</v>
      </c>
      <c r="AP170" s="226" t="str">
        <f>IF(AND('PASTE SD download Sheet'!AN169=""),"",'PASTE SD download Sheet'!AN169)</f>
        <v/>
      </c>
      <c r="AQ170" s="226" t="str">
        <f>IF(AND('PASTE SD download Sheet'!AO169=""),"",'PASTE SD download Sheet'!AO169)</f>
        <v/>
      </c>
      <c r="AR170" s="226" t="str">
        <f>IF(AND('PASTE SD download Sheet'!AP169=""),"",'PASTE SD download Sheet'!AP169)</f>
        <v/>
      </c>
      <c r="AS170" s="226">
        <f t="shared" si="104"/>
        <v>0</v>
      </c>
      <c r="AT170" s="226" t="str">
        <f>IF(AND('PASTE SD download Sheet'!AR169=""),"",'PASTE SD download Sheet'!AR169)</f>
        <v/>
      </c>
      <c r="AU170" s="226" t="str">
        <f t="shared" si="105"/>
        <v/>
      </c>
      <c r="AV170" s="226">
        <f t="shared" si="106"/>
        <v>0</v>
      </c>
      <c r="AW170" s="224"/>
      <c r="AX170" s="226" t="str">
        <f t="shared" si="107"/>
        <v/>
      </c>
      <c r="AY170" s="226">
        <f t="shared" si="108"/>
        <v>0</v>
      </c>
      <c r="AZ170" s="227" t="str">
        <f>IF(AND('PASTE SD download Sheet'!AX169=""),"",'PASTE SD download Sheet'!AX169)</f>
        <v/>
      </c>
      <c r="BA170" s="227" t="str">
        <f>IF(AND('PASTE SD download Sheet'!AY169=""),"",'PASTE SD download Sheet'!AY169)</f>
        <v/>
      </c>
      <c r="BB170" s="227" t="str">
        <f>IF(AND('PASTE SD download Sheet'!AZ169=""),"",'PASTE SD download Sheet'!AZ169)</f>
        <v/>
      </c>
      <c r="BC170" s="227">
        <f t="shared" si="109"/>
        <v>0</v>
      </c>
      <c r="BD170" s="227" t="str">
        <f>IF(AND('PASTE SD download Sheet'!BB169=""),"",'PASTE SD download Sheet'!BB169)</f>
        <v/>
      </c>
      <c r="BE170" s="227" t="str">
        <f t="shared" si="110"/>
        <v/>
      </c>
      <c r="BF170" s="227">
        <f t="shared" si="111"/>
        <v>0</v>
      </c>
      <c r="BG170" s="224"/>
      <c r="BH170" s="227" t="str">
        <f t="shared" si="112"/>
        <v/>
      </c>
      <c r="BI170" s="227">
        <f t="shared" si="113"/>
        <v>0</v>
      </c>
      <c r="BJ170" s="257"/>
      <c r="BK170" s="257"/>
      <c r="BL170" s="257"/>
      <c r="BM170" s="257"/>
      <c r="BN170" s="228" t="str">
        <f>IF(AND('PASTE SD download Sheet'!BH169=""),"",'PASTE SD download Sheet'!BH169)</f>
        <v/>
      </c>
      <c r="BO170" s="228" t="str">
        <f>IF(AND('PASTE SD download Sheet'!BI169=""),"",'PASTE SD download Sheet'!BI169)</f>
        <v/>
      </c>
      <c r="BP170" s="228" t="str">
        <f>IF(AND('PASTE SD download Sheet'!BJ169=""),"",'PASTE SD download Sheet'!BJ169)</f>
        <v/>
      </c>
      <c r="BQ170" s="228">
        <f t="shared" si="114"/>
        <v>0</v>
      </c>
      <c r="BR170" s="228" t="str">
        <f>IF(AND('PASTE SD download Sheet'!BL169=""),"",'PASTE SD download Sheet'!BL169)</f>
        <v/>
      </c>
      <c r="BS170" s="228" t="str">
        <f t="shared" si="115"/>
        <v/>
      </c>
      <c r="BT170" s="228">
        <f t="shared" si="116"/>
        <v>0</v>
      </c>
      <c r="BU170" s="224"/>
      <c r="BV170" s="228" t="str">
        <f t="shared" si="117"/>
        <v/>
      </c>
      <c r="BW170" s="228">
        <f t="shared" si="118"/>
        <v>0</v>
      </c>
      <c r="BX170" s="5">
        <f t="shared" si="88"/>
        <v>0</v>
      </c>
      <c r="BY170" s="206"/>
      <c r="BZ170" s="206"/>
      <c r="CA170" s="206"/>
      <c r="CB170" s="206"/>
      <c r="CC170" s="206"/>
      <c r="CD170" s="206"/>
      <c r="CE170" s="206"/>
      <c r="CF170" s="206"/>
      <c r="CG170" s="206"/>
      <c r="CH170" s="206"/>
      <c r="CI170" s="206"/>
      <c r="CJ170" s="206"/>
      <c r="CK170" s="206"/>
      <c r="CL170" s="206"/>
      <c r="CM170" s="206"/>
      <c r="CN170" s="206"/>
      <c r="CO170" s="206"/>
      <c r="CP170" s="205"/>
      <c r="CQ170" s="204"/>
    </row>
    <row r="171" spans="1:95" ht="17.25">
      <c r="A171" s="219" t="str">
        <f>IF(AND('PASTE SD download Sheet'!A170=""),"",'PASTE SD download Sheet'!A170)</f>
        <v/>
      </c>
      <c r="B171" s="219" t="str">
        <f>IF(AND('PASTE SD download Sheet'!B170=""),"",'PASTE SD download Sheet'!B170)</f>
        <v/>
      </c>
      <c r="C171" s="219" t="str">
        <f>IF(AND('PASTE SD download Sheet'!C170=""),"",'PASTE SD download Sheet'!C170)</f>
        <v/>
      </c>
      <c r="D171" s="220" t="str">
        <f>IF(AND('PASTE SD download Sheet'!D170=""),"",VALUE('PASTE SD download Sheet'!D170))</f>
        <v/>
      </c>
      <c r="E171" s="219" t="str">
        <f>IF(AND('PASTE SD download Sheet'!E170=""),"",'PASTE SD download Sheet'!E170)</f>
        <v/>
      </c>
      <c r="F171" s="234" t="str">
        <f>IF(AND('PASTE SD download Sheet'!F170=""),"",'PASTE SD download Sheet'!F170)</f>
        <v/>
      </c>
      <c r="G171" s="233" t="str">
        <f>IF(AND('PASTE SD download Sheet'!G170=""),"",UPPER('PASTE SD download Sheet'!G170))</f>
        <v/>
      </c>
      <c r="H171" s="233" t="str">
        <f>IF(AND('PASTE SD download Sheet'!H170=""),"",UPPER('PASTE SD download Sheet'!H170))</f>
        <v/>
      </c>
      <c r="I171" s="233" t="str">
        <f>IF(AND('PASTE SD download Sheet'!I170=""),"",UPPER('PASTE SD download Sheet'!I170))</f>
        <v/>
      </c>
      <c r="J171" s="221" t="str">
        <f>IF(AND('PASTE SD download Sheet'!J170=""),"",'PASTE SD download Sheet'!J170)</f>
        <v/>
      </c>
      <c r="K171" s="221" t="str">
        <f>IF(AND('PASTE SD download Sheet'!K170=""),"",'PASTE SD download Sheet'!K170)</f>
        <v/>
      </c>
      <c r="L171" s="221" t="str">
        <f>IF(AND('PASTE SD download Sheet'!L170=""),"",'PASTE SD download Sheet'!L170)</f>
        <v/>
      </c>
      <c r="M171" s="221">
        <f t="shared" si="89"/>
        <v>0</v>
      </c>
      <c r="N171" s="221" t="str">
        <f>IF(AND('PASTE SD download Sheet'!N170=""),"",'PASTE SD download Sheet'!N170)</f>
        <v/>
      </c>
      <c r="O171" s="221" t="str">
        <f t="shared" si="90"/>
        <v/>
      </c>
      <c r="P171" s="221">
        <f t="shared" si="91"/>
        <v>0</v>
      </c>
      <c r="Q171" s="222"/>
      <c r="R171" s="221" t="str">
        <f t="shared" si="119"/>
        <v/>
      </c>
      <c r="S171" s="221">
        <f t="shared" si="92"/>
        <v>0</v>
      </c>
      <c r="T171" s="223" t="str">
        <f>IF(AND('PASTE SD download Sheet'!T170=""),"",'PASTE SD download Sheet'!T170)</f>
        <v/>
      </c>
      <c r="U171" s="223" t="str">
        <f>IF(AND('PASTE SD download Sheet'!U170=""),"",'PASTE SD download Sheet'!U170)</f>
        <v/>
      </c>
      <c r="V171" s="223" t="str">
        <f>IF(AND('PASTE SD download Sheet'!V170=""),"",'PASTE SD download Sheet'!V170)</f>
        <v/>
      </c>
      <c r="W171" s="223">
        <f t="shared" si="93"/>
        <v>0</v>
      </c>
      <c r="X171" s="223" t="str">
        <f>IF(AND('PASTE SD download Sheet'!X170=""),"",'PASTE SD download Sheet'!X170)</f>
        <v/>
      </c>
      <c r="Y171" s="223" t="str">
        <f t="shared" si="94"/>
        <v/>
      </c>
      <c r="Z171" s="223">
        <f t="shared" si="95"/>
        <v>0</v>
      </c>
      <c r="AA171" s="224"/>
      <c r="AB171" s="223" t="str">
        <f t="shared" si="96"/>
        <v/>
      </c>
      <c r="AC171" s="223">
        <f t="shared" si="97"/>
        <v>0</v>
      </c>
      <c r="AD171" s="237"/>
      <c r="AE171" s="237" t="str">
        <f t="shared" si="98"/>
        <v/>
      </c>
      <c r="AF171" s="225" t="str">
        <f>IF(AND('PASTE SD download Sheet'!AD170=""),"",'PASTE SD download Sheet'!AD170)</f>
        <v/>
      </c>
      <c r="AG171" s="225" t="str">
        <f>IF(AND('PASTE SD download Sheet'!AE170=""),"",'PASTE SD download Sheet'!AE170)</f>
        <v/>
      </c>
      <c r="AH171" s="225" t="str">
        <f>IF(AND('PASTE SD download Sheet'!AF170=""),"",'PASTE SD download Sheet'!AF170)</f>
        <v/>
      </c>
      <c r="AI171" s="225">
        <f t="shared" si="99"/>
        <v>0</v>
      </c>
      <c r="AJ171" s="225" t="str">
        <f>IF(AND('PASTE SD download Sheet'!AH170=""),"",'PASTE SD download Sheet'!AH170)</f>
        <v/>
      </c>
      <c r="AK171" s="225" t="str">
        <f t="shared" si="100"/>
        <v/>
      </c>
      <c r="AL171" s="225">
        <f t="shared" si="101"/>
        <v>0</v>
      </c>
      <c r="AM171" s="224"/>
      <c r="AN171" s="225" t="str">
        <f t="shared" si="102"/>
        <v/>
      </c>
      <c r="AO171" s="225">
        <f t="shared" si="103"/>
        <v>0</v>
      </c>
      <c r="AP171" s="226" t="str">
        <f>IF(AND('PASTE SD download Sheet'!AN170=""),"",'PASTE SD download Sheet'!AN170)</f>
        <v/>
      </c>
      <c r="AQ171" s="226" t="str">
        <f>IF(AND('PASTE SD download Sheet'!AO170=""),"",'PASTE SD download Sheet'!AO170)</f>
        <v/>
      </c>
      <c r="AR171" s="226" t="str">
        <f>IF(AND('PASTE SD download Sheet'!AP170=""),"",'PASTE SD download Sheet'!AP170)</f>
        <v/>
      </c>
      <c r="AS171" s="226">
        <f t="shared" si="104"/>
        <v>0</v>
      </c>
      <c r="AT171" s="226" t="str">
        <f>IF(AND('PASTE SD download Sheet'!AR170=""),"",'PASTE SD download Sheet'!AR170)</f>
        <v/>
      </c>
      <c r="AU171" s="226" t="str">
        <f t="shared" si="105"/>
        <v/>
      </c>
      <c r="AV171" s="226">
        <f t="shared" si="106"/>
        <v>0</v>
      </c>
      <c r="AW171" s="224"/>
      <c r="AX171" s="226" t="str">
        <f t="shared" si="107"/>
        <v/>
      </c>
      <c r="AY171" s="226">
        <f t="shared" si="108"/>
        <v>0</v>
      </c>
      <c r="AZ171" s="227" t="str">
        <f>IF(AND('PASTE SD download Sheet'!AX170=""),"",'PASTE SD download Sheet'!AX170)</f>
        <v/>
      </c>
      <c r="BA171" s="227" t="str">
        <f>IF(AND('PASTE SD download Sheet'!AY170=""),"",'PASTE SD download Sheet'!AY170)</f>
        <v/>
      </c>
      <c r="BB171" s="227" t="str">
        <f>IF(AND('PASTE SD download Sheet'!AZ170=""),"",'PASTE SD download Sheet'!AZ170)</f>
        <v/>
      </c>
      <c r="BC171" s="227">
        <f t="shared" si="109"/>
        <v>0</v>
      </c>
      <c r="BD171" s="227" t="str">
        <f>IF(AND('PASTE SD download Sheet'!BB170=""),"",'PASTE SD download Sheet'!BB170)</f>
        <v/>
      </c>
      <c r="BE171" s="227" t="str">
        <f t="shared" si="110"/>
        <v/>
      </c>
      <c r="BF171" s="227">
        <f t="shared" si="111"/>
        <v>0</v>
      </c>
      <c r="BG171" s="224"/>
      <c r="BH171" s="227" t="str">
        <f t="shared" si="112"/>
        <v/>
      </c>
      <c r="BI171" s="227">
        <f t="shared" si="113"/>
        <v>0</v>
      </c>
      <c r="BJ171" s="257"/>
      <c r="BK171" s="257"/>
      <c r="BL171" s="257"/>
      <c r="BM171" s="257"/>
      <c r="BN171" s="228" t="str">
        <f>IF(AND('PASTE SD download Sheet'!BH170=""),"",'PASTE SD download Sheet'!BH170)</f>
        <v/>
      </c>
      <c r="BO171" s="228" t="str">
        <f>IF(AND('PASTE SD download Sheet'!BI170=""),"",'PASTE SD download Sheet'!BI170)</f>
        <v/>
      </c>
      <c r="BP171" s="228" t="str">
        <f>IF(AND('PASTE SD download Sheet'!BJ170=""),"",'PASTE SD download Sheet'!BJ170)</f>
        <v/>
      </c>
      <c r="BQ171" s="228">
        <f t="shared" si="114"/>
        <v>0</v>
      </c>
      <c r="BR171" s="228" t="str">
        <f>IF(AND('PASTE SD download Sheet'!BL170=""),"",'PASTE SD download Sheet'!BL170)</f>
        <v/>
      </c>
      <c r="BS171" s="228" t="str">
        <f t="shared" si="115"/>
        <v/>
      </c>
      <c r="BT171" s="228">
        <f t="shared" si="116"/>
        <v>0</v>
      </c>
      <c r="BU171" s="224"/>
      <c r="BV171" s="228" t="str">
        <f t="shared" si="117"/>
        <v/>
      </c>
      <c r="BW171" s="228">
        <f t="shared" si="118"/>
        <v>0</v>
      </c>
      <c r="BX171" s="5">
        <f t="shared" si="88"/>
        <v>0</v>
      </c>
      <c r="BY171" s="206"/>
      <c r="BZ171" s="206"/>
      <c r="CA171" s="206"/>
      <c r="CB171" s="206"/>
      <c r="CC171" s="206"/>
      <c r="CD171" s="206"/>
      <c r="CE171" s="206"/>
      <c r="CF171" s="206"/>
      <c r="CG171" s="206"/>
      <c r="CH171" s="206"/>
      <c r="CI171" s="206"/>
      <c r="CJ171" s="206"/>
      <c r="CK171" s="206"/>
      <c r="CL171" s="206"/>
      <c r="CM171" s="206"/>
      <c r="CN171" s="206"/>
      <c r="CO171" s="206"/>
      <c r="CP171" s="205"/>
      <c r="CQ171" s="204"/>
    </row>
    <row r="172" spans="1:95" ht="17.25">
      <c r="A172" s="219" t="str">
        <f>IF(AND('PASTE SD download Sheet'!A171=""),"",'PASTE SD download Sheet'!A171)</f>
        <v/>
      </c>
      <c r="B172" s="219" t="str">
        <f>IF(AND('PASTE SD download Sheet'!B171=""),"",'PASTE SD download Sheet'!B171)</f>
        <v/>
      </c>
      <c r="C172" s="219" t="str">
        <f>IF(AND('PASTE SD download Sheet'!C171=""),"",'PASTE SD download Sheet'!C171)</f>
        <v/>
      </c>
      <c r="D172" s="220" t="str">
        <f>IF(AND('PASTE SD download Sheet'!D171=""),"",VALUE('PASTE SD download Sheet'!D171))</f>
        <v/>
      </c>
      <c r="E172" s="219" t="str">
        <f>IF(AND('PASTE SD download Sheet'!E171=""),"",'PASTE SD download Sheet'!E171)</f>
        <v/>
      </c>
      <c r="F172" s="234" t="str">
        <f>IF(AND('PASTE SD download Sheet'!F171=""),"",'PASTE SD download Sheet'!F171)</f>
        <v/>
      </c>
      <c r="G172" s="233" t="str">
        <f>IF(AND('PASTE SD download Sheet'!G171=""),"",UPPER('PASTE SD download Sheet'!G171))</f>
        <v/>
      </c>
      <c r="H172" s="233" t="str">
        <f>IF(AND('PASTE SD download Sheet'!H171=""),"",UPPER('PASTE SD download Sheet'!H171))</f>
        <v/>
      </c>
      <c r="I172" s="233" t="str">
        <f>IF(AND('PASTE SD download Sheet'!I171=""),"",UPPER('PASTE SD download Sheet'!I171))</f>
        <v/>
      </c>
      <c r="J172" s="221" t="str">
        <f>IF(AND('PASTE SD download Sheet'!J171=""),"",'PASTE SD download Sheet'!J171)</f>
        <v/>
      </c>
      <c r="K172" s="221" t="str">
        <f>IF(AND('PASTE SD download Sheet'!K171=""),"",'PASTE SD download Sheet'!K171)</f>
        <v/>
      </c>
      <c r="L172" s="221" t="str">
        <f>IF(AND('PASTE SD download Sheet'!L171=""),"",'PASTE SD download Sheet'!L171)</f>
        <v/>
      </c>
      <c r="M172" s="221">
        <f t="shared" si="89"/>
        <v>0</v>
      </c>
      <c r="N172" s="221" t="str">
        <f>IF(AND('PASTE SD download Sheet'!N171=""),"",'PASTE SD download Sheet'!N171)</f>
        <v/>
      </c>
      <c r="O172" s="221" t="str">
        <f t="shared" si="90"/>
        <v/>
      </c>
      <c r="P172" s="221">
        <f t="shared" si="91"/>
        <v>0</v>
      </c>
      <c r="Q172" s="222"/>
      <c r="R172" s="221" t="str">
        <f t="shared" si="119"/>
        <v/>
      </c>
      <c r="S172" s="221">
        <f t="shared" si="92"/>
        <v>0</v>
      </c>
      <c r="T172" s="223" t="str">
        <f>IF(AND('PASTE SD download Sheet'!T171=""),"",'PASTE SD download Sheet'!T171)</f>
        <v/>
      </c>
      <c r="U172" s="223" t="str">
        <f>IF(AND('PASTE SD download Sheet'!U171=""),"",'PASTE SD download Sheet'!U171)</f>
        <v/>
      </c>
      <c r="V172" s="223" t="str">
        <f>IF(AND('PASTE SD download Sheet'!V171=""),"",'PASTE SD download Sheet'!V171)</f>
        <v/>
      </c>
      <c r="W172" s="223">
        <f t="shared" si="93"/>
        <v>0</v>
      </c>
      <c r="X172" s="223" t="str">
        <f>IF(AND('PASTE SD download Sheet'!X171=""),"",'PASTE SD download Sheet'!X171)</f>
        <v/>
      </c>
      <c r="Y172" s="223" t="str">
        <f t="shared" si="94"/>
        <v/>
      </c>
      <c r="Z172" s="223">
        <f t="shared" si="95"/>
        <v>0</v>
      </c>
      <c r="AA172" s="224"/>
      <c r="AB172" s="223" t="str">
        <f t="shared" si="96"/>
        <v/>
      </c>
      <c r="AC172" s="223">
        <f t="shared" si="97"/>
        <v>0</v>
      </c>
      <c r="AD172" s="237"/>
      <c r="AE172" s="237" t="str">
        <f t="shared" si="98"/>
        <v/>
      </c>
      <c r="AF172" s="225" t="str">
        <f>IF(AND('PASTE SD download Sheet'!AD171=""),"",'PASTE SD download Sheet'!AD171)</f>
        <v/>
      </c>
      <c r="AG172" s="225" t="str">
        <f>IF(AND('PASTE SD download Sheet'!AE171=""),"",'PASTE SD download Sheet'!AE171)</f>
        <v/>
      </c>
      <c r="AH172" s="225" t="str">
        <f>IF(AND('PASTE SD download Sheet'!AF171=""),"",'PASTE SD download Sheet'!AF171)</f>
        <v/>
      </c>
      <c r="AI172" s="225">
        <f t="shared" si="99"/>
        <v>0</v>
      </c>
      <c r="AJ172" s="225" t="str">
        <f>IF(AND('PASTE SD download Sheet'!AH171=""),"",'PASTE SD download Sheet'!AH171)</f>
        <v/>
      </c>
      <c r="AK172" s="225" t="str">
        <f t="shared" si="100"/>
        <v/>
      </c>
      <c r="AL172" s="225">
        <f t="shared" si="101"/>
        <v>0</v>
      </c>
      <c r="AM172" s="224"/>
      <c r="AN172" s="225" t="str">
        <f t="shared" si="102"/>
        <v/>
      </c>
      <c r="AO172" s="225">
        <f t="shared" si="103"/>
        <v>0</v>
      </c>
      <c r="AP172" s="226" t="str">
        <f>IF(AND('PASTE SD download Sheet'!AN171=""),"",'PASTE SD download Sheet'!AN171)</f>
        <v/>
      </c>
      <c r="AQ172" s="226" t="str">
        <f>IF(AND('PASTE SD download Sheet'!AO171=""),"",'PASTE SD download Sheet'!AO171)</f>
        <v/>
      </c>
      <c r="AR172" s="226" t="str">
        <f>IF(AND('PASTE SD download Sheet'!AP171=""),"",'PASTE SD download Sheet'!AP171)</f>
        <v/>
      </c>
      <c r="AS172" s="226">
        <f t="shared" si="104"/>
        <v>0</v>
      </c>
      <c r="AT172" s="226" t="str">
        <f>IF(AND('PASTE SD download Sheet'!AR171=""),"",'PASTE SD download Sheet'!AR171)</f>
        <v/>
      </c>
      <c r="AU172" s="226" t="str">
        <f t="shared" si="105"/>
        <v/>
      </c>
      <c r="AV172" s="226">
        <f t="shared" si="106"/>
        <v>0</v>
      </c>
      <c r="AW172" s="224"/>
      <c r="AX172" s="226" t="str">
        <f t="shared" si="107"/>
        <v/>
      </c>
      <c r="AY172" s="226">
        <f t="shared" si="108"/>
        <v>0</v>
      </c>
      <c r="AZ172" s="227" t="str">
        <f>IF(AND('PASTE SD download Sheet'!AX171=""),"",'PASTE SD download Sheet'!AX171)</f>
        <v/>
      </c>
      <c r="BA172" s="227" t="str">
        <f>IF(AND('PASTE SD download Sheet'!AY171=""),"",'PASTE SD download Sheet'!AY171)</f>
        <v/>
      </c>
      <c r="BB172" s="227" t="str">
        <f>IF(AND('PASTE SD download Sheet'!AZ171=""),"",'PASTE SD download Sheet'!AZ171)</f>
        <v/>
      </c>
      <c r="BC172" s="227">
        <f t="shared" si="109"/>
        <v>0</v>
      </c>
      <c r="BD172" s="227" t="str">
        <f>IF(AND('PASTE SD download Sheet'!BB171=""),"",'PASTE SD download Sheet'!BB171)</f>
        <v/>
      </c>
      <c r="BE172" s="227" t="str">
        <f t="shared" si="110"/>
        <v/>
      </c>
      <c r="BF172" s="227">
        <f t="shared" si="111"/>
        <v>0</v>
      </c>
      <c r="BG172" s="224"/>
      <c r="BH172" s="227" t="str">
        <f t="shared" si="112"/>
        <v/>
      </c>
      <c r="BI172" s="227">
        <f t="shared" si="113"/>
        <v>0</v>
      </c>
      <c r="BJ172" s="257"/>
      <c r="BK172" s="257"/>
      <c r="BL172" s="257"/>
      <c r="BM172" s="257"/>
      <c r="BN172" s="228" t="str">
        <f>IF(AND('PASTE SD download Sheet'!BH171=""),"",'PASTE SD download Sheet'!BH171)</f>
        <v/>
      </c>
      <c r="BO172" s="228" t="str">
        <f>IF(AND('PASTE SD download Sheet'!BI171=""),"",'PASTE SD download Sheet'!BI171)</f>
        <v/>
      </c>
      <c r="BP172" s="228" t="str">
        <f>IF(AND('PASTE SD download Sheet'!BJ171=""),"",'PASTE SD download Sheet'!BJ171)</f>
        <v/>
      </c>
      <c r="BQ172" s="228">
        <f t="shared" si="114"/>
        <v>0</v>
      </c>
      <c r="BR172" s="228" t="str">
        <f>IF(AND('PASTE SD download Sheet'!BL171=""),"",'PASTE SD download Sheet'!BL171)</f>
        <v/>
      </c>
      <c r="BS172" s="228" t="str">
        <f t="shared" si="115"/>
        <v/>
      </c>
      <c r="BT172" s="228">
        <f t="shared" si="116"/>
        <v>0</v>
      </c>
      <c r="BU172" s="224"/>
      <c r="BV172" s="228" t="str">
        <f t="shared" si="117"/>
        <v/>
      </c>
      <c r="BW172" s="228">
        <f t="shared" si="118"/>
        <v>0</v>
      </c>
      <c r="BX172" s="5">
        <f t="shared" si="88"/>
        <v>0</v>
      </c>
      <c r="BY172" s="206"/>
      <c r="BZ172" s="206"/>
      <c r="CA172" s="206"/>
      <c r="CB172" s="206"/>
      <c r="CC172" s="206"/>
      <c r="CD172" s="206"/>
      <c r="CE172" s="206"/>
      <c r="CF172" s="206"/>
      <c r="CG172" s="206"/>
      <c r="CH172" s="206"/>
      <c r="CI172" s="206"/>
      <c r="CJ172" s="206"/>
      <c r="CK172" s="206"/>
      <c r="CL172" s="206"/>
      <c r="CM172" s="206"/>
      <c r="CN172" s="206"/>
      <c r="CO172" s="206"/>
      <c r="CP172" s="205"/>
      <c r="CQ172" s="204"/>
    </row>
    <row r="173" spans="1:95" ht="17.25">
      <c r="A173" s="219" t="str">
        <f>IF(AND('PASTE SD download Sheet'!A172=""),"",'PASTE SD download Sheet'!A172)</f>
        <v/>
      </c>
      <c r="B173" s="219" t="str">
        <f>IF(AND('PASTE SD download Sheet'!B172=""),"",'PASTE SD download Sheet'!B172)</f>
        <v/>
      </c>
      <c r="C173" s="219" t="str">
        <f>IF(AND('PASTE SD download Sheet'!C172=""),"",'PASTE SD download Sheet'!C172)</f>
        <v/>
      </c>
      <c r="D173" s="220" t="str">
        <f>IF(AND('PASTE SD download Sheet'!D172=""),"",VALUE('PASTE SD download Sheet'!D172))</f>
        <v/>
      </c>
      <c r="E173" s="219" t="str">
        <f>IF(AND('PASTE SD download Sheet'!E172=""),"",'PASTE SD download Sheet'!E172)</f>
        <v/>
      </c>
      <c r="F173" s="234" t="str">
        <f>IF(AND('PASTE SD download Sheet'!F172=""),"",'PASTE SD download Sheet'!F172)</f>
        <v/>
      </c>
      <c r="G173" s="233" t="str">
        <f>IF(AND('PASTE SD download Sheet'!G172=""),"",UPPER('PASTE SD download Sheet'!G172))</f>
        <v/>
      </c>
      <c r="H173" s="233" t="str">
        <f>IF(AND('PASTE SD download Sheet'!H172=""),"",UPPER('PASTE SD download Sheet'!H172))</f>
        <v/>
      </c>
      <c r="I173" s="233" t="str">
        <f>IF(AND('PASTE SD download Sheet'!I172=""),"",UPPER('PASTE SD download Sheet'!I172))</f>
        <v/>
      </c>
      <c r="J173" s="221" t="str">
        <f>IF(AND('PASTE SD download Sheet'!J172=""),"",'PASTE SD download Sheet'!J172)</f>
        <v/>
      </c>
      <c r="K173" s="221" t="str">
        <f>IF(AND('PASTE SD download Sheet'!K172=""),"",'PASTE SD download Sheet'!K172)</f>
        <v/>
      </c>
      <c r="L173" s="221" t="str">
        <f>IF(AND('PASTE SD download Sheet'!L172=""),"",'PASTE SD download Sheet'!L172)</f>
        <v/>
      </c>
      <c r="M173" s="221">
        <f t="shared" si="89"/>
        <v>0</v>
      </c>
      <c r="N173" s="221" t="str">
        <f>IF(AND('PASTE SD download Sheet'!N172=""),"",'PASTE SD download Sheet'!N172)</f>
        <v/>
      </c>
      <c r="O173" s="221" t="str">
        <f t="shared" si="90"/>
        <v/>
      </c>
      <c r="P173" s="221">
        <f t="shared" si="91"/>
        <v>0</v>
      </c>
      <c r="Q173" s="222"/>
      <c r="R173" s="221" t="str">
        <f t="shared" si="119"/>
        <v/>
      </c>
      <c r="S173" s="221">
        <f t="shared" si="92"/>
        <v>0</v>
      </c>
      <c r="T173" s="223" t="str">
        <f>IF(AND('PASTE SD download Sheet'!T172=""),"",'PASTE SD download Sheet'!T172)</f>
        <v/>
      </c>
      <c r="U173" s="223" t="str">
        <f>IF(AND('PASTE SD download Sheet'!U172=""),"",'PASTE SD download Sheet'!U172)</f>
        <v/>
      </c>
      <c r="V173" s="223" t="str">
        <f>IF(AND('PASTE SD download Sheet'!V172=""),"",'PASTE SD download Sheet'!V172)</f>
        <v/>
      </c>
      <c r="W173" s="223">
        <f t="shared" si="93"/>
        <v>0</v>
      </c>
      <c r="X173" s="223" t="str">
        <f>IF(AND('PASTE SD download Sheet'!X172=""),"",'PASTE SD download Sheet'!X172)</f>
        <v/>
      </c>
      <c r="Y173" s="223" t="str">
        <f t="shared" si="94"/>
        <v/>
      </c>
      <c r="Z173" s="223">
        <f t="shared" si="95"/>
        <v>0</v>
      </c>
      <c r="AA173" s="224"/>
      <c r="AB173" s="223" t="str">
        <f t="shared" si="96"/>
        <v/>
      </c>
      <c r="AC173" s="223">
        <f t="shared" si="97"/>
        <v>0</v>
      </c>
      <c r="AD173" s="237"/>
      <c r="AE173" s="237" t="str">
        <f t="shared" si="98"/>
        <v/>
      </c>
      <c r="AF173" s="225" t="str">
        <f>IF(AND('PASTE SD download Sheet'!AD172=""),"",'PASTE SD download Sheet'!AD172)</f>
        <v/>
      </c>
      <c r="AG173" s="225" t="str">
        <f>IF(AND('PASTE SD download Sheet'!AE172=""),"",'PASTE SD download Sheet'!AE172)</f>
        <v/>
      </c>
      <c r="AH173" s="225" t="str">
        <f>IF(AND('PASTE SD download Sheet'!AF172=""),"",'PASTE SD download Sheet'!AF172)</f>
        <v/>
      </c>
      <c r="AI173" s="225">
        <f t="shared" si="99"/>
        <v>0</v>
      </c>
      <c r="AJ173" s="225" t="str">
        <f>IF(AND('PASTE SD download Sheet'!AH172=""),"",'PASTE SD download Sheet'!AH172)</f>
        <v/>
      </c>
      <c r="AK173" s="225" t="str">
        <f t="shared" si="100"/>
        <v/>
      </c>
      <c r="AL173" s="225">
        <f t="shared" si="101"/>
        <v>0</v>
      </c>
      <c r="AM173" s="224"/>
      <c r="AN173" s="225" t="str">
        <f t="shared" si="102"/>
        <v/>
      </c>
      <c r="AO173" s="225">
        <f t="shared" si="103"/>
        <v>0</v>
      </c>
      <c r="AP173" s="226" t="str">
        <f>IF(AND('PASTE SD download Sheet'!AN172=""),"",'PASTE SD download Sheet'!AN172)</f>
        <v/>
      </c>
      <c r="AQ173" s="226" t="str">
        <f>IF(AND('PASTE SD download Sheet'!AO172=""),"",'PASTE SD download Sheet'!AO172)</f>
        <v/>
      </c>
      <c r="AR173" s="226" t="str">
        <f>IF(AND('PASTE SD download Sheet'!AP172=""),"",'PASTE SD download Sheet'!AP172)</f>
        <v/>
      </c>
      <c r="AS173" s="226">
        <f t="shared" si="104"/>
        <v>0</v>
      </c>
      <c r="AT173" s="226" t="str">
        <f>IF(AND('PASTE SD download Sheet'!AR172=""),"",'PASTE SD download Sheet'!AR172)</f>
        <v/>
      </c>
      <c r="AU173" s="226" t="str">
        <f t="shared" si="105"/>
        <v/>
      </c>
      <c r="AV173" s="226">
        <f t="shared" si="106"/>
        <v>0</v>
      </c>
      <c r="AW173" s="224"/>
      <c r="AX173" s="226" t="str">
        <f t="shared" si="107"/>
        <v/>
      </c>
      <c r="AY173" s="226">
        <f t="shared" si="108"/>
        <v>0</v>
      </c>
      <c r="AZ173" s="227" t="str">
        <f>IF(AND('PASTE SD download Sheet'!AX172=""),"",'PASTE SD download Sheet'!AX172)</f>
        <v/>
      </c>
      <c r="BA173" s="227" t="str">
        <f>IF(AND('PASTE SD download Sheet'!AY172=""),"",'PASTE SD download Sheet'!AY172)</f>
        <v/>
      </c>
      <c r="BB173" s="227" t="str">
        <f>IF(AND('PASTE SD download Sheet'!AZ172=""),"",'PASTE SD download Sheet'!AZ172)</f>
        <v/>
      </c>
      <c r="BC173" s="227">
        <f t="shared" si="109"/>
        <v>0</v>
      </c>
      <c r="BD173" s="227" t="str">
        <f>IF(AND('PASTE SD download Sheet'!BB172=""),"",'PASTE SD download Sheet'!BB172)</f>
        <v/>
      </c>
      <c r="BE173" s="227" t="str">
        <f t="shared" si="110"/>
        <v/>
      </c>
      <c r="BF173" s="227">
        <f t="shared" si="111"/>
        <v>0</v>
      </c>
      <c r="BG173" s="224"/>
      <c r="BH173" s="227" t="str">
        <f t="shared" si="112"/>
        <v/>
      </c>
      <c r="BI173" s="227">
        <f t="shared" si="113"/>
        <v>0</v>
      </c>
      <c r="BJ173" s="257"/>
      <c r="BK173" s="257"/>
      <c r="BL173" s="257"/>
      <c r="BM173" s="257"/>
      <c r="BN173" s="228" t="str">
        <f>IF(AND('PASTE SD download Sheet'!BH172=""),"",'PASTE SD download Sheet'!BH172)</f>
        <v/>
      </c>
      <c r="BO173" s="228" t="str">
        <f>IF(AND('PASTE SD download Sheet'!BI172=""),"",'PASTE SD download Sheet'!BI172)</f>
        <v/>
      </c>
      <c r="BP173" s="228" t="str">
        <f>IF(AND('PASTE SD download Sheet'!BJ172=""),"",'PASTE SD download Sheet'!BJ172)</f>
        <v/>
      </c>
      <c r="BQ173" s="228">
        <f t="shared" si="114"/>
        <v>0</v>
      </c>
      <c r="BR173" s="228" t="str">
        <f>IF(AND('PASTE SD download Sheet'!BL172=""),"",'PASTE SD download Sheet'!BL172)</f>
        <v/>
      </c>
      <c r="BS173" s="228" t="str">
        <f t="shared" si="115"/>
        <v/>
      </c>
      <c r="BT173" s="228">
        <f t="shared" si="116"/>
        <v>0</v>
      </c>
      <c r="BU173" s="224"/>
      <c r="BV173" s="228" t="str">
        <f t="shared" si="117"/>
        <v/>
      </c>
      <c r="BW173" s="228">
        <f t="shared" si="118"/>
        <v>0</v>
      </c>
      <c r="BX173" s="5">
        <f t="shared" si="88"/>
        <v>0</v>
      </c>
      <c r="BY173" s="206"/>
      <c r="BZ173" s="206"/>
      <c r="CA173" s="206"/>
      <c r="CB173" s="206"/>
      <c r="CC173" s="206"/>
      <c r="CD173" s="206"/>
      <c r="CE173" s="206"/>
      <c r="CF173" s="206"/>
      <c r="CG173" s="206"/>
      <c r="CH173" s="206"/>
      <c r="CI173" s="206"/>
      <c r="CJ173" s="206"/>
      <c r="CK173" s="206"/>
      <c r="CL173" s="206"/>
      <c r="CM173" s="206"/>
      <c r="CN173" s="206"/>
      <c r="CO173" s="206"/>
      <c r="CP173" s="205"/>
      <c r="CQ173" s="204"/>
    </row>
    <row r="174" spans="1:95" ht="17.25">
      <c r="A174" s="219" t="str">
        <f>IF(AND('PASTE SD download Sheet'!A173=""),"",'PASTE SD download Sheet'!A173)</f>
        <v/>
      </c>
      <c r="B174" s="219" t="str">
        <f>IF(AND('PASTE SD download Sheet'!B173=""),"",'PASTE SD download Sheet'!B173)</f>
        <v/>
      </c>
      <c r="C174" s="219" t="str">
        <f>IF(AND('PASTE SD download Sheet'!C173=""),"",'PASTE SD download Sheet'!C173)</f>
        <v/>
      </c>
      <c r="D174" s="220" t="str">
        <f>IF(AND('PASTE SD download Sheet'!D173=""),"",VALUE('PASTE SD download Sheet'!D173))</f>
        <v/>
      </c>
      <c r="E174" s="219" t="str">
        <f>IF(AND('PASTE SD download Sheet'!E173=""),"",'PASTE SD download Sheet'!E173)</f>
        <v/>
      </c>
      <c r="F174" s="234" t="str">
        <f>IF(AND('PASTE SD download Sheet'!F173=""),"",'PASTE SD download Sheet'!F173)</f>
        <v/>
      </c>
      <c r="G174" s="233" t="str">
        <f>IF(AND('PASTE SD download Sheet'!G173=""),"",UPPER('PASTE SD download Sheet'!G173))</f>
        <v/>
      </c>
      <c r="H174" s="233" t="str">
        <f>IF(AND('PASTE SD download Sheet'!H173=""),"",UPPER('PASTE SD download Sheet'!H173))</f>
        <v/>
      </c>
      <c r="I174" s="233" t="str">
        <f>IF(AND('PASTE SD download Sheet'!I173=""),"",UPPER('PASTE SD download Sheet'!I173))</f>
        <v/>
      </c>
      <c r="J174" s="221" t="str">
        <f>IF(AND('PASTE SD download Sheet'!J173=""),"",'PASTE SD download Sheet'!J173)</f>
        <v/>
      </c>
      <c r="K174" s="221" t="str">
        <f>IF(AND('PASTE SD download Sheet'!K173=""),"",'PASTE SD download Sheet'!K173)</f>
        <v/>
      </c>
      <c r="L174" s="221" t="str">
        <f>IF(AND('PASTE SD download Sheet'!L173=""),"",'PASTE SD download Sheet'!L173)</f>
        <v/>
      </c>
      <c r="M174" s="221">
        <f t="shared" si="89"/>
        <v>0</v>
      </c>
      <c r="N174" s="221" t="str">
        <f>IF(AND('PASTE SD download Sheet'!N173=""),"",'PASTE SD download Sheet'!N173)</f>
        <v/>
      </c>
      <c r="O174" s="221" t="str">
        <f t="shared" si="90"/>
        <v/>
      </c>
      <c r="P174" s="221">
        <f t="shared" si="91"/>
        <v>0</v>
      </c>
      <c r="Q174" s="222"/>
      <c r="R174" s="221" t="str">
        <f t="shared" si="119"/>
        <v/>
      </c>
      <c r="S174" s="221">
        <f t="shared" si="92"/>
        <v>0</v>
      </c>
      <c r="T174" s="223" t="str">
        <f>IF(AND('PASTE SD download Sheet'!T173=""),"",'PASTE SD download Sheet'!T173)</f>
        <v/>
      </c>
      <c r="U174" s="223" t="str">
        <f>IF(AND('PASTE SD download Sheet'!U173=""),"",'PASTE SD download Sheet'!U173)</f>
        <v/>
      </c>
      <c r="V174" s="223" t="str">
        <f>IF(AND('PASTE SD download Sheet'!V173=""),"",'PASTE SD download Sheet'!V173)</f>
        <v/>
      </c>
      <c r="W174" s="223">
        <f t="shared" si="93"/>
        <v>0</v>
      </c>
      <c r="X174" s="223" t="str">
        <f>IF(AND('PASTE SD download Sheet'!X173=""),"",'PASTE SD download Sheet'!X173)</f>
        <v/>
      </c>
      <c r="Y174" s="223" t="str">
        <f t="shared" si="94"/>
        <v/>
      </c>
      <c r="Z174" s="223">
        <f t="shared" si="95"/>
        <v>0</v>
      </c>
      <c r="AA174" s="224"/>
      <c r="AB174" s="223" t="str">
        <f t="shared" si="96"/>
        <v/>
      </c>
      <c r="AC174" s="223">
        <f t="shared" si="97"/>
        <v>0</v>
      </c>
      <c r="AD174" s="237"/>
      <c r="AE174" s="237" t="str">
        <f t="shared" si="98"/>
        <v/>
      </c>
      <c r="AF174" s="225" t="str">
        <f>IF(AND('PASTE SD download Sheet'!AD173=""),"",'PASTE SD download Sheet'!AD173)</f>
        <v/>
      </c>
      <c r="AG174" s="225" t="str">
        <f>IF(AND('PASTE SD download Sheet'!AE173=""),"",'PASTE SD download Sheet'!AE173)</f>
        <v/>
      </c>
      <c r="AH174" s="225" t="str">
        <f>IF(AND('PASTE SD download Sheet'!AF173=""),"",'PASTE SD download Sheet'!AF173)</f>
        <v/>
      </c>
      <c r="AI174" s="225">
        <f t="shared" si="99"/>
        <v>0</v>
      </c>
      <c r="AJ174" s="225" t="str">
        <f>IF(AND('PASTE SD download Sheet'!AH173=""),"",'PASTE SD download Sheet'!AH173)</f>
        <v/>
      </c>
      <c r="AK174" s="225" t="str">
        <f t="shared" si="100"/>
        <v/>
      </c>
      <c r="AL174" s="225">
        <f t="shared" si="101"/>
        <v>0</v>
      </c>
      <c r="AM174" s="224"/>
      <c r="AN174" s="225" t="str">
        <f t="shared" si="102"/>
        <v/>
      </c>
      <c r="AO174" s="225">
        <f t="shared" si="103"/>
        <v>0</v>
      </c>
      <c r="AP174" s="226" t="str">
        <f>IF(AND('PASTE SD download Sheet'!AN173=""),"",'PASTE SD download Sheet'!AN173)</f>
        <v/>
      </c>
      <c r="AQ174" s="226" t="str">
        <f>IF(AND('PASTE SD download Sheet'!AO173=""),"",'PASTE SD download Sheet'!AO173)</f>
        <v/>
      </c>
      <c r="AR174" s="226" t="str">
        <f>IF(AND('PASTE SD download Sheet'!AP173=""),"",'PASTE SD download Sheet'!AP173)</f>
        <v/>
      </c>
      <c r="AS174" s="226">
        <f t="shared" si="104"/>
        <v>0</v>
      </c>
      <c r="AT174" s="226" t="str">
        <f>IF(AND('PASTE SD download Sheet'!AR173=""),"",'PASTE SD download Sheet'!AR173)</f>
        <v/>
      </c>
      <c r="AU174" s="226" t="str">
        <f t="shared" si="105"/>
        <v/>
      </c>
      <c r="AV174" s="226">
        <f t="shared" si="106"/>
        <v>0</v>
      </c>
      <c r="AW174" s="224"/>
      <c r="AX174" s="226" t="str">
        <f t="shared" si="107"/>
        <v/>
      </c>
      <c r="AY174" s="226">
        <f t="shared" si="108"/>
        <v>0</v>
      </c>
      <c r="AZ174" s="227" t="str">
        <f>IF(AND('PASTE SD download Sheet'!AX173=""),"",'PASTE SD download Sheet'!AX173)</f>
        <v/>
      </c>
      <c r="BA174" s="227" t="str">
        <f>IF(AND('PASTE SD download Sheet'!AY173=""),"",'PASTE SD download Sheet'!AY173)</f>
        <v/>
      </c>
      <c r="BB174" s="227" t="str">
        <f>IF(AND('PASTE SD download Sheet'!AZ173=""),"",'PASTE SD download Sheet'!AZ173)</f>
        <v/>
      </c>
      <c r="BC174" s="227">
        <f t="shared" si="109"/>
        <v>0</v>
      </c>
      <c r="BD174" s="227" t="str">
        <f>IF(AND('PASTE SD download Sheet'!BB173=""),"",'PASTE SD download Sheet'!BB173)</f>
        <v/>
      </c>
      <c r="BE174" s="227" t="str">
        <f t="shared" si="110"/>
        <v/>
      </c>
      <c r="BF174" s="227">
        <f t="shared" si="111"/>
        <v>0</v>
      </c>
      <c r="BG174" s="224"/>
      <c r="BH174" s="227" t="str">
        <f t="shared" si="112"/>
        <v/>
      </c>
      <c r="BI174" s="227">
        <f t="shared" si="113"/>
        <v>0</v>
      </c>
      <c r="BJ174" s="257"/>
      <c r="BK174" s="257"/>
      <c r="BL174" s="257"/>
      <c r="BM174" s="257"/>
      <c r="BN174" s="228" t="str">
        <f>IF(AND('PASTE SD download Sheet'!BH173=""),"",'PASTE SD download Sheet'!BH173)</f>
        <v/>
      </c>
      <c r="BO174" s="228" t="str">
        <f>IF(AND('PASTE SD download Sheet'!BI173=""),"",'PASTE SD download Sheet'!BI173)</f>
        <v/>
      </c>
      <c r="BP174" s="228" t="str">
        <f>IF(AND('PASTE SD download Sheet'!BJ173=""),"",'PASTE SD download Sheet'!BJ173)</f>
        <v/>
      </c>
      <c r="BQ174" s="228">
        <f t="shared" si="114"/>
        <v>0</v>
      </c>
      <c r="BR174" s="228" t="str">
        <f>IF(AND('PASTE SD download Sheet'!BL173=""),"",'PASTE SD download Sheet'!BL173)</f>
        <v/>
      </c>
      <c r="BS174" s="228" t="str">
        <f t="shared" si="115"/>
        <v/>
      </c>
      <c r="BT174" s="228">
        <f t="shared" si="116"/>
        <v>0</v>
      </c>
      <c r="BU174" s="224"/>
      <c r="BV174" s="228" t="str">
        <f t="shared" si="117"/>
        <v/>
      </c>
      <c r="BW174" s="228">
        <f t="shared" si="118"/>
        <v>0</v>
      </c>
      <c r="BX174" s="5">
        <f t="shared" si="88"/>
        <v>0</v>
      </c>
      <c r="BY174" s="206"/>
      <c r="BZ174" s="206"/>
      <c r="CA174" s="206"/>
      <c r="CB174" s="206"/>
      <c r="CC174" s="206"/>
      <c r="CD174" s="206"/>
      <c r="CE174" s="206"/>
      <c r="CF174" s="206"/>
      <c r="CG174" s="206"/>
      <c r="CH174" s="206"/>
      <c r="CI174" s="206"/>
      <c r="CJ174" s="206"/>
      <c r="CK174" s="206"/>
      <c r="CL174" s="206"/>
      <c r="CM174" s="206"/>
      <c r="CN174" s="206"/>
      <c r="CO174" s="206"/>
      <c r="CP174" s="205"/>
      <c r="CQ174" s="204"/>
    </row>
    <row r="175" spans="1:95" ht="17.25">
      <c r="A175" s="219" t="str">
        <f>IF(AND('PASTE SD download Sheet'!A174=""),"",'PASTE SD download Sheet'!A174)</f>
        <v/>
      </c>
      <c r="B175" s="219" t="str">
        <f>IF(AND('PASTE SD download Sheet'!B174=""),"",'PASTE SD download Sheet'!B174)</f>
        <v/>
      </c>
      <c r="C175" s="219" t="str">
        <f>IF(AND('PASTE SD download Sheet'!C174=""),"",'PASTE SD download Sheet'!C174)</f>
        <v/>
      </c>
      <c r="D175" s="220" t="str">
        <f>IF(AND('PASTE SD download Sheet'!D174=""),"",VALUE('PASTE SD download Sheet'!D174))</f>
        <v/>
      </c>
      <c r="E175" s="219" t="str">
        <f>IF(AND('PASTE SD download Sheet'!E174=""),"",'PASTE SD download Sheet'!E174)</f>
        <v/>
      </c>
      <c r="F175" s="234" t="str">
        <f>IF(AND('PASTE SD download Sheet'!F174=""),"",'PASTE SD download Sheet'!F174)</f>
        <v/>
      </c>
      <c r="G175" s="233" t="str">
        <f>IF(AND('PASTE SD download Sheet'!G174=""),"",UPPER('PASTE SD download Sheet'!G174))</f>
        <v/>
      </c>
      <c r="H175" s="233" t="str">
        <f>IF(AND('PASTE SD download Sheet'!H174=""),"",UPPER('PASTE SD download Sheet'!H174))</f>
        <v/>
      </c>
      <c r="I175" s="233" t="str">
        <f>IF(AND('PASTE SD download Sheet'!I174=""),"",UPPER('PASTE SD download Sheet'!I174))</f>
        <v/>
      </c>
      <c r="J175" s="221" t="str">
        <f>IF(AND('PASTE SD download Sheet'!J174=""),"",'PASTE SD download Sheet'!J174)</f>
        <v/>
      </c>
      <c r="K175" s="221" t="str">
        <f>IF(AND('PASTE SD download Sheet'!K174=""),"",'PASTE SD download Sheet'!K174)</f>
        <v/>
      </c>
      <c r="L175" s="221" t="str">
        <f>IF(AND('PASTE SD download Sheet'!L174=""),"",'PASTE SD download Sheet'!L174)</f>
        <v/>
      </c>
      <c r="M175" s="221">
        <f t="shared" si="89"/>
        <v>0</v>
      </c>
      <c r="N175" s="221" t="str">
        <f>IF(AND('PASTE SD download Sheet'!N174=""),"",'PASTE SD download Sheet'!N174)</f>
        <v/>
      </c>
      <c r="O175" s="221" t="str">
        <f t="shared" si="90"/>
        <v/>
      </c>
      <c r="P175" s="221">
        <f t="shared" si="91"/>
        <v>0</v>
      </c>
      <c r="Q175" s="222"/>
      <c r="R175" s="221" t="str">
        <f t="shared" si="119"/>
        <v/>
      </c>
      <c r="S175" s="221">
        <f t="shared" si="92"/>
        <v>0</v>
      </c>
      <c r="T175" s="223" t="str">
        <f>IF(AND('PASTE SD download Sheet'!T174=""),"",'PASTE SD download Sheet'!T174)</f>
        <v/>
      </c>
      <c r="U175" s="223" t="str">
        <f>IF(AND('PASTE SD download Sheet'!U174=""),"",'PASTE SD download Sheet'!U174)</f>
        <v/>
      </c>
      <c r="V175" s="223" t="str">
        <f>IF(AND('PASTE SD download Sheet'!V174=""),"",'PASTE SD download Sheet'!V174)</f>
        <v/>
      </c>
      <c r="W175" s="223">
        <f t="shared" si="93"/>
        <v>0</v>
      </c>
      <c r="X175" s="223" t="str">
        <f>IF(AND('PASTE SD download Sheet'!X174=""),"",'PASTE SD download Sheet'!X174)</f>
        <v/>
      </c>
      <c r="Y175" s="223" t="str">
        <f t="shared" si="94"/>
        <v/>
      </c>
      <c r="Z175" s="223">
        <f t="shared" si="95"/>
        <v>0</v>
      </c>
      <c r="AA175" s="224"/>
      <c r="AB175" s="223" t="str">
        <f t="shared" si="96"/>
        <v/>
      </c>
      <c r="AC175" s="223">
        <f t="shared" si="97"/>
        <v>0</v>
      </c>
      <c r="AD175" s="237"/>
      <c r="AE175" s="237" t="str">
        <f t="shared" si="98"/>
        <v/>
      </c>
      <c r="AF175" s="225" t="str">
        <f>IF(AND('PASTE SD download Sheet'!AD174=""),"",'PASTE SD download Sheet'!AD174)</f>
        <v/>
      </c>
      <c r="AG175" s="225" t="str">
        <f>IF(AND('PASTE SD download Sheet'!AE174=""),"",'PASTE SD download Sheet'!AE174)</f>
        <v/>
      </c>
      <c r="AH175" s="225" t="str">
        <f>IF(AND('PASTE SD download Sheet'!AF174=""),"",'PASTE SD download Sheet'!AF174)</f>
        <v/>
      </c>
      <c r="AI175" s="225">
        <f t="shared" si="99"/>
        <v>0</v>
      </c>
      <c r="AJ175" s="225" t="str">
        <f>IF(AND('PASTE SD download Sheet'!AH174=""),"",'PASTE SD download Sheet'!AH174)</f>
        <v/>
      </c>
      <c r="AK175" s="225" t="str">
        <f t="shared" si="100"/>
        <v/>
      </c>
      <c r="AL175" s="225">
        <f t="shared" si="101"/>
        <v>0</v>
      </c>
      <c r="AM175" s="224"/>
      <c r="AN175" s="225" t="str">
        <f t="shared" si="102"/>
        <v/>
      </c>
      <c r="AO175" s="225">
        <f t="shared" si="103"/>
        <v>0</v>
      </c>
      <c r="AP175" s="226" t="str">
        <f>IF(AND('PASTE SD download Sheet'!AN174=""),"",'PASTE SD download Sheet'!AN174)</f>
        <v/>
      </c>
      <c r="AQ175" s="226" t="str">
        <f>IF(AND('PASTE SD download Sheet'!AO174=""),"",'PASTE SD download Sheet'!AO174)</f>
        <v/>
      </c>
      <c r="AR175" s="226" t="str">
        <f>IF(AND('PASTE SD download Sheet'!AP174=""),"",'PASTE SD download Sheet'!AP174)</f>
        <v/>
      </c>
      <c r="AS175" s="226">
        <f t="shared" si="104"/>
        <v>0</v>
      </c>
      <c r="AT175" s="226" t="str">
        <f>IF(AND('PASTE SD download Sheet'!AR174=""),"",'PASTE SD download Sheet'!AR174)</f>
        <v/>
      </c>
      <c r="AU175" s="226" t="str">
        <f t="shared" si="105"/>
        <v/>
      </c>
      <c r="AV175" s="226">
        <f t="shared" si="106"/>
        <v>0</v>
      </c>
      <c r="AW175" s="224"/>
      <c r="AX175" s="226" t="str">
        <f t="shared" si="107"/>
        <v/>
      </c>
      <c r="AY175" s="226">
        <f t="shared" si="108"/>
        <v>0</v>
      </c>
      <c r="AZ175" s="227" t="str">
        <f>IF(AND('PASTE SD download Sheet'!AX174=""),"",'PASTE SD download Sheet'!AX174)</f>
        <v/>
      </c>
      <c r="BA175" s="227" t="str">
        <f>IF(AND('PASTE SD download Sheet'!AY174=""),"",'PASTE SD download Sheet'!AY174)</f>
        <v/>
      </c>
      <c r="BB175" s="227" t="str">
        <f>IF(AND('PASTE SD download Sheet'!AZ174=""),"",'PASTE SD download Sheet'!AZ174)</f>
        <v/>
      </c>
      <c r="BC175" s="227">
        <f t="shared" si="109"/>
        <v>0</v>
      </c>
      <c r="BD175" s="227" t="str">
        <f>IF(AND('PASTE SD download Sheet'!BB174=""),"",'PASTE SD download Sheet'!BB174)</f>
        <v/>
      </c>
      <c r="BE175" s="227" t="str">
        <f t="shared" si="110"/>
        <v/>
      </c>
      <c r="BF175" s="227">
        <f t="shared" si="111"/>
        <v>0</v>
      </c>
      <c r="BG175" s="224"/>
      <c r="BH175" s="227" t="str">
        <f t="shared" si="112"/>
        <v/>
      </c>
      <c r="BI175" s="227">
        <f t="shared" si="113"/>
        <v>0</v>
      </c>
      <c r="BJ175" s="257"/>
      <c r="BK175" s="257"/>
      <c r="BL175" s="257"/>
      <c r="BM175" s="257"/>
      <c r="BN175" s="228" t="str">
        <f>IF(AND('PASTE SD download Sheet'!BH174=""),"",'PASTE SD download Sheet'!BH174)</f>
        <v/>
      </c>
      <c r="BO175" s="228" t="str">
        <f>IF(AND('PASTE SD download Sheet'!BI174=""),"",'PASTE SD download Sheet'!BI174)</f>
        <v/>
      </c>
      <c r="BP175" s="228" t="str">
        <f>IF(AND('PASTE SD download Sheet'!BJ174=""),"",'PASTE SD download Sheet'!BJ174)</f>
        <v/>
      </c>
      <c r="BQ175" s="228">
        <f t="shared" si="114"/>
        <v>0</v>
      </c>
      <c r="BR175" s="228" t="str">
        <f>IF(AND('PASTE SD download Sheet'!BL174=""),"",'PASTE SD download Sheet'!BL174)</f>
        <v/>
      </c>
      <c r="BS175" s="228" t="str">
        <f t="shared" si="115"/>
        <v/>
      </c>
      <c r="BT175" s="228">
        <f t="shared" si="116"/>
        <v>0</v>
      </c>
      <c r="BU175" s="224"/>
      <c r="BV175" s="228" t="str">
        <f t="shared" si="117"/>
        <v/>
      </c>
      <c r="BW175" s="228">
        <f t="shared" si="118"/>
        <v>0</v>
      </c>
      <c r="BX175" s="5">
        <f t="shared" si="88"/>
        <v>0</v>
      </c>
      <c r="BY175" s="206"/>
      <c r="BZ175" s="206"/>
      <c r="CA175" s="206"/>
      <c r="CB175" s="206"/>
      <c r="CC175" s="206"/>
      <c r="CD175" s="206"/>
      <c r="CE175" s="206"/>
      <c r="CF175" s="206"/>
      <c r="CG175" s="206"/>
      <c r="CH175" s="206"/>
      <c r="CI175" s="206"/>
      <c r="CJ175" s="206"/>
      <c r="CK175" s="206"/>
      <c r="CL175" s="206"/>
      <c r="CM175" s="206"/>
      <c r="CN175" s="206"/>
      <c r="CO175" s="206"/>
      <c r="CP175" s="205"/>
      <c r="CQ175" s="204"/>
    </row>
    <row r="176" spans="1:95" ht="17.25">
      <c r="A176" s="219" t="str">
        <f>IF(AND('PASTE SD download Sheet'!A175=""),"",'PASTE SD download Sheet'!A175)</f>
        <v/>
      </c>
      <c r="B176" s="219" t="str">
        <f>IF(AND('PASTE SD download Sheet'!B175=""),"",'PASTE SD download Sheet'!B175)</f>
        <v/>
      </c>
      <c r="C176" s="219" t="str">
        <f>IF(AND('PASTE SD download Sheet'!C175=""),"",'PASTE SD download Sheet'!C175)</f>
        <v/>
      </c>
      <c r="D176" s="220" t="str">
        <f>IF(AND('PASTE SD download Sheet'!D175=""),"",VALUE('PASTE SD download Sheet'!D175))</f>
        <v/>
      </c>
      <c r="E176" s="219" t="str">
        <f>IF(AND('PASTE SD download Sheet'!E175=""),"",'PASTE SD download Sheet'!E175)</f>
        <v/>
      </c>
      <c r="F176" s="234" t="str">
        <f>IF(AND('PASTE SD download Sheet'!F175=""),"",'PASTE SD download Sheet'!F175)</f>
        <v/>
      </c>
      <c r="G176" s="233" t="str">
        <f>IF(AND('PASTE SD download Sheet'!G175=""),"",UPPER('PASTE SD download Sheet'!G175))</f>
        <v/>
      </c>
      <c r="H176" s="233" t="str">
        <f>IF(AND('PASTE SD download Sheet'!H175=""),"",UPPER('PASTE SD download Sheet'!H175))</f>
        <v/>
      </c>
      <c r="I176" s="233" t="str">
        <f>IF(AND('PASTE SD download Sheet'!I175=""),"",UPPER('PASTE SD download Sheet'!I175))</f>
        <v/>
      </c>
      <c r="J176" s="221" t="str">
        <f>IF(AND('PASTE SD download Sheet'!J175=""),"",'PASTE SD download Sheet'!J175)</f>
        <v/>
      </c>
      <c r="K176" s="221" t="str">
        <f>IF(AND('PASTE SD download Sheet'!K175=""),"",'PASTE SD download Sheet'!K175)</f>
        <v/>
      </c>
      <c r="L176" s="221" t="str">
        <f>IF(AND('PASTE SD download Sheet'!L175=""),"",'PASTE SD download Sheet'!L175)</f>
        <v/>
      </c>
      <c r="M176" s="221">
        <f t="shared" si="89"/>
        <v>0</v>
      </c>
      <c r="N176" s="221" t="str">
        <f>IF(AND('PASTE SD download Sheet'!N175=""),"",'PASTE SD download Sheet'!N175)</f>
        <v/>
      </c>
      <c r="O176" s="221" t="str">
        <f t="shared" si="90"/>
        <v/>
      </c>
      <c r="P176" s="221">
        <f t="shared" si="91"/>
        <v>0</v>
      </c>
      <c r="Q176" s="222"/>
      <c r="R176" s="221" t="str">
        <f t="shared" si="119"/>
        <v/>
      </c>
      <c r="S176" s="221">
        <f t="shared" si="92"/>
        <v>0</v>
      </c>
      <c r="T176" s="223" t="str">
        <f>IF(AND('PASTE SD download Sheet'!T175=""),"",'PASTE SD download Sheet'!T175)</f>
        <v/>
      </c>
      <c r="U176" s="223" t="str">
        <f>IF(AND('PASTE SD download Sheet'!U175=""),"",'PASTE SD download Sheet'!U175)</f>
        <v/>
      </c>
      <c r="V176" s="223" t="str">
        <f>IF(AND('PASTE SD download Sheet'!V175=""),"",'PASTE SD download Sheet'!V175)</f>
        <v/>
      </c>
      <c r="W176" s="223">
        <f t="shared" si="93"/>
        <v>0</v>
      </c>
      <c r="X176" s="223" t="str">
        <f>IF(AND('PASTE SD download Sheet'!X175=""),"",'PASTE SD download Sheet'!X175)</f>
        <v/>
      </c>
      <c r="Y176" s="223" t="str">
        <f t="shared" si="94"/>
        <v/>
      </c>
      <c r="Z176" s="223">
        <f t="shared" si="95"/>
        <v>0</v>
      </c>
      <c r="AA176" s="224"/>
      <c r="AB176" s="223" t="str">
        <f t="shared" si="96"/>
        <v/>
      </c>
      <c r="AC176" s="223">
        <f t="shared" si="97"/>
        <v>0</v>
      </c>
      <c r="AD176" s="237"/>
      <c r="AE176" s="237" t="str">
        <f t="shared" si="98"/>
        <v/>
      </c>
      <c r="AF176" s="225" t="str">
        <f>IF(AND('PASTE SD download Sheet'!AD175=""),"",'PASTE SD download Sheet'!AD175)</f>
        <v/>
      </c>
      <c r="AG176" s="225" t="str">
        <f>IF(AND('PASTE SD download Sheet'!AE175=""),"",'PASTE SD download Sheet'!AE175)</f>
        <v/>
      </c>
      <c r="AH176" s="225" t="str">
        <f>IF(AND('PASTE SD download Sheet'!AF175=""),"",'PASTE SD download Sheet'!AF175)</f>
        <v/>
      </c>
      <c r="AI176" s="225">
        <f t="shared" si="99"/>
        <v>0</v>
      </c>
      <c r="AJ176" s="225" t="str">
        <f>IF(AND('PASTE SD download Sheet'!AH175=""),"",'PASTE SD download Sheet'!AH175)</f>
        <v/>
      </c>
      <c r="AK176" s="225" t="str">
        <f t="shared" si="100"/>
        <v/>
      </c>
      <c r="AL176" s="225">
        <f t="shared" si="101"/>
        <v>0</v>
      </c>
      <c r="AM176" s="224"/>
      <c r="AN176" s="225" t="str">
        <f t="shared" si="102"/>
        <v/>
      </c>
      <c r="AO176" s="225">
        <f t="shared" si="103"/>
        <v>0</v>
      </c>
      <c r="AP176" s="226" t="str">
        <f>IF(AND('PASTE SD download Sheet'!AN175=""),"",'PASTE SD download Sheet'!AN175)</f>
        <v/>
      </c>
      <c r="AQ176" s="226" t="str">
        <f>IF(AND('PASTE SD download Sheet'!AO175=""),"",'PASTE SD download Sheet'!AO175)</f>
        <v/>
      </c>
      <c r="AR176" s="226" t="str">
        <f>IF(AND('PASTE SD download Sheet'!AP175=""),"",'PASTE SD download Sheet'!AP175)</f>
        <v/>
      </c>
      <c r="AS176" s="226">
        <f t="shared" si="104"/>
        <v>0</v>
      </c>
      <c r="AT176" s="226" t="str">
        <f>IF(AND('PASTE SD download Sheet'!AR175=""),"",'PASTE SD download Sheet'!AR175)</f>
        <v/>
      </c>
      <c r="AU176" s="226" t="str">
        <f t="shared" si="105"/>
        <v/>
      </c>
      <c r="AV176" s="226">
        <f t="shared" si="106"/>
        <v>0</v>
      </c>
      <c r="AW176" s="224"/>
      <c r="AX176" s="226" t="str">
        <f t="shared" si="107"/>
        <v/>
      </c>
      <c r="AY176" s="226">
        <f t="shared" si="108"/>
        <v>0</v>
      </c>
      <c r="AZ176" s="227" t="str">
        <f>IF(AND('PASTE SD download Sheet'!AX175=""),"",'PASTE SD download Sheet'!AX175)</f>
        <v/>
      </c>
      <c r="BA176" s="227" t="str">
        <f>IF(AND('PASTE SD download Sheet'!AY175=""),"",'PASTE SD download Sheet'!AY175)</f>
        <v/>
      </c>
      <c r="BB176" s="227" t="str">
        <f>IF(AND('PASTE SD download Sheet'!AZ175=""),"",'PASTE SD download Sheet'!AZ175)</f>
        <v/>
      </c>
      <c r="BC176" s="227">
        <f t="shared" si="109"/>
        <v>0</v>
      </c>
      <c r="BD176" s="227" t="str">
        <f>IF(AND('PASTE SD download Sheet'!BB175=""),"",'PASTE SD download Sheet'!BB175)</f>
        <v/>
      </c>
      <c r="BE176" s="227" t="str">
        <f t="shared" si="110"/>
        <v/>
      </c>
      <c r="BF176" s="227">
        <f t="shared" si="111"/>
        <v>0</v>
      </c>
      <c r="BG176" s="224"/>
      <c r="BH176" s="227" t="str">
        <f t="shared" si="112"/>
        <v/>
      </c>
      <c r="BI176" s="227">
        <f t="shared" si="113"/>
        <v>0</v>
      </c>
      <c r="BJ176" s="257"/>
      <c r="BK176" s="257"/>
      <c r="BL176" s="257"/>
      <c r="BM176" s="257"/>
      <c r="BN176" s="228" t="str">
        <f>IF(AND('PASTE SD download Sheet'!BH175=""),"",'PASTE SD download Sheet'!BH175)</f>
        <v/>
      </c>
      <c r="BO176" s="228" t="str">
        <f>IF(AND('PASTE SD download Sheet'!BI175=""),"",'PASTE SD download Sheet'!BI175)</f>
        <v/>
      </c>
      <c r="BP176" s="228" t="str">
        <f>IF(AND('PASTE SD download Sheet'!BJ175=""),"",'PASTE SD download Sheet'!BJ175)</f>
        <v/>
      </c>
      <c r="BQ176" s="228">
        <f t="shared" si="114"/>
        <v>0</v>
      </c>
      <c r="BR176" s="228" t="str">
        <f>IF(AND('PASTE SD download Sheet'!BL175=""),"",'PASTE SD download Sheet'!BL175)</f>
        <v/>
      </c>
      <c r="BS176" s="228" t="str">
        <f t="shared" si="115"/>
        <v/>
      </c>
      <c r="BT176" s="228">
        <f t="shared" si="116"/>
        <v>0</v>
      </c>
      <c r="BU176" s="224"/>
      <c r="BV176" s="228" t="str">
        <f t="shared" si="117"/>
        <v/>
      </c>
      <c r="BW176" s="228">
        <f t="shared" si="118"/>
        <v>0</v>
      </c>
      <c r="BX176" s="5">
        <f t="shared" si="88"/>
        <v>0</v>
      </c>
      <c r="BY176" s="206"/>
      <c r="BZ176" s="206"/>
      <c r="CA176" s="206"/>
      <c r="CB176" s="206"/>
      <c r="CC176" s="206"/>
      <c r="CD176" s="206"/>
      <c r="CE176" s="206"/>
      <c r="CF176" s="206"/>
      <c r="CG176" s="206"/>
      <c r="CH176" s="206"/>
      <c r="CI176" s="206"/>
      <c r="CJ176" s="206"/>
      <c r="CK176" s="206"/>
      <c r="CL176" s="206"/>
      <c r="CM176" s="206"/>
      <c r="CN176" s="206"/>
      <c r="CO176" s="206"/>
      <c r="CP176" s="205"/>
      <c r="CQ176" s="204"/>
    </row>
    <row r="177" spans="1:95" ht="17.25">
      <c r="A177" s="219" t="str">
        <f>IF(AND('PASTE SD download Sheet'!A176=""),"",'PASTE SD download Sheet'!A176)</f>
        <v/>
      </c>
      <c r="B177" s="219" t="str">
        <f>IF(AND('PASTE SD download Sheet'!B176=""),"",'PASTE SD download Sheet'!B176)</f>
        <v/>
      </c>
      <c r="C177" s="219" t="str">
        <f>IF(AND('PASTE SD download Sheet'!C176=""),"",'PASTE SD download Sheet'!C176)</f>
        <v/>
      </c>
      <c r="D177" s="220" t="str">
        <f>IF(AND('PASTE SD download Sheet'!D176=""),"",VALUE('PASTE SD download Sheet'!D176))</f>
        <v/>
      </c>
      <c r="E177" s="219" t="str">
        <f>IF(AND('PASTE SD download Sheet'!E176=""),"",'PASTE SD download Sheet'!E176)</f>
        <v/>
      </c>
      <c r="F177" s="234" t="str">
        <f>IF(AND('PASTE SD download Sheet'!F176=""),"",'PASTE SD download Sheet'!F176)</f>
        <v/>
      </c>
      <c r="G177" s="233" t="str">
        <f>IF(AND('PASTE SD download Sheet'!G176=""),"",UPPER('PASTE SD download Sheet'!G176))</f>
        <v/>
      </c>
      <c r="H177" s="233" t="str">
        <f>IF(AND('PASTE SD download Sheet'!H176=""),"",UPPER('PASTE SD download Sheet'!H176))</f>
        <v/>
      </c>
      <c r="I177" s="233" t="str">
        <f>IF(AND('PASTE SD download Sheet'!I176=""),"",UPPER('PASTE SD download Sheet'!I176))</f>
        <v/>
      </c>
      <c r="J177" s="221" t="str">
        <f>IF(AND('PASTE SD download Sheet'!J176=""),"",'PASTE SD download Sheet'!J176)</f>
        <v/>
      </c>
      <c r="K177" s="221" t="str">
        <f>IF(AND('PASTE SD download Sheet'!K176=""),"",'PASTE SD download Sheet'!K176)</f>
        <v/>
      </c>
      <c r="L177" s="221" t="str">
        <f>IF(AND('PASTE SD download Sheet'!L176=""),"",'PASTE SD download Sheet'!L176)</f>
        <v/>
      </c>
      <c r="M177" s="221">
        <f t="shared" si="89"/>
        <v>0</v>
      </c>
      <c r="N177" s="221" t="str">
        <f>IF(AND('PASTE SD download Sheet'!N176=""),"",'PASTE SD download Sheet'!N176)</f>
        <v/>
      </c>
      <c r="O177" s="221" t="str">
        <f t="shared" si="90"/>
        <v/>
      </c>
      <c r="P177" s="221">
        <f t="shared" si="91"/>
        <v>0</v>
      </c>
      <c r="Q177" s="222"/>
      <c r="R177" s="221" t="str">
        <f t="shared" si="119"/>
        <v/>
      </c>
      <c r="S177" s="221">
        <f t="shared" si="92"/>
        <v>0</v>
      </c>
      <c r="T177" s="223" t="str">
        <f>IF(AND('PASTE SD download Sheet'!T176=""),"",'PASTE SD download Sheet'!T176)</f>
        <v/>
      </c>
      <c r="U177" s="223" t="str">
        <f>IF(AND('PASTE SD download Sheet'!U176=""),"",'PASTE SD download Sheet'!U176)</f>
        <v/>
      </c>
      <c r="V177" s="223" t="str">
        <f>IF(AND('PASTE SD download Sheet'!V176=""),"",'PASTE SD download Sheet'!V176)</f>
        <v/>
      </c>
      <c r="W177" s="223">
        <f t="shared" si="93"/>
        <v>0</v>
      </c>
      <c r="X177" s="223" t="str">
        <f>IF(AND('PASTE SD download Sheet'!X176=""),"",'PASTE SD download Sheet'!X176)</f>
        <v/>
      </c>
      <c r="Y177" s="223" t="str">
        <f t="shared" si="94"/>
        <v/>
      </c>
      <c r="Z177" s="223">
        <f t="shared" si="95"/>
        <v>0</v>
      </c>
      <c r="AA177" s="224"/>
      <c r="AB177" s="223" t="str">
        <f t="shared" si="96"/>
        <v/>
      </c>
      <c r="AC177" s="223">
        <f t="shared" si="97"/>
        <v>0</v>
      </c>
      <c r="AD177" s="237"/>
      <c r="AE177" s="237" t="str">
        <f t="shared" si="98"/>
        <v/>
      </c>
      <c r="AF177" s="225" t="str">
        <f>IF(AND('PASTE SD download Sheet'!AD176=""),"",'PASTE SD download Sheet'!AD176)</f>
        <v/>
      </c>
      <c r="AG177" s="225" t="str">
        <f>IF(AND('PASTE SD download Sheet'!AE176=""),"",'PASTE SD download Sheet'!AE176)</f>
        <v/>
      </c>
      <c r="AH177" s="225" t="str">
        <f>IF(AND('PASTE SD download Sheet'!AF176=""),"",'PASTE SD download Sheet'!AF176)</f>
        <v/>
      </c>
      <c r="AI177" s="225">
        <f t="shared" si="99"/>
        <v>0</v>
      </c>
      <c r="AJ177" s="225" t="str">
        <f>IF(AND('PASTE SD download Sheet'!AH176=""),"",'PASTE SD download Sheet'!AH176)</f>
        <v/>
      </c>
      <c r="AK177" s="225" t="str">
        <f t="shared" si="100"/>
        <v/>
      </c>
      <c r="AL177" s="225">
        <f t="shared" si="101"/>
        <v>0</v>
      </c>
      <c r="AM177" s="224"/>
      <c r="AN177" s="225" t="str">
        <f t="shared" si="102"/>
        <v/>
      </c>
      <c r="AO177" s="225">
        <f t="shared" si="103"/>
        <v>0</v>
      </c>
      <c r="AP177" s="226" t="str">
        <f>IF(AND('PASTE SD download Sheet'!AN176=""),"",'PASTE SD download Sheet'!AN176)</f>
        <v/>
      </c>
      <c r="AQ177" s="226" t="str">
        <f>IF(AND('PASTE SD download Sheet'!AO176=""),"",'PASTE SD download Sheet'!AO176)</f>
        <v/>
      </c>
      <c r="AR177" s="226" t="str">
        <f>IF(AND('PASTE SD download Sheet'!AP176=""),"",'PASTE SD download Sheet'!AP176)</f>
        <v/>
      </c>
      <c r="AS177" s="226">
        <f t="shared" si="104"/>
        <v>0</v>
      </c>
      <c r="AT177" s="226" t="str">
        <f>IF(AND('PASTE SD download Sheet'!AR176=""),"",'PASTE SD download Sheet'!AR176)</f>
        <v/>
      </c>
      <c r="AU177" s="226" t="str">
        <f t="shared" si="105"/>
        <v/>
      </c>
      <c r="AV177" s="226">
        <f t="shared" si="106"/>
        <v>0</v>
      </c>
      <c r="AW177" s="224"/>
      <c r="AX177" s="226" t="str">
        <f t="shared" si="107"/>
        <v/>
      </c>
      <c r="AY177" s="226">
        <f t="shared" si="108"/>
        <v>0</v>
      </c>
      <c r="AZ177" s="227" t="str">
        <f>IF(AND('PASTE SD download Sheet'!AX176=""),"",'PASTE SD download Sheet'!AX176)</f>
        <v/>
      </c>
      <c r="BA177" s="227" t="str">
        <f>IF(AND('PASTE SD download Sheet'!AY176=""),"",'PASTE SD download Sheet'!AY176)</f>
        <v/>
      </c>
      <c r="BB177" s="227" t="str">
        <f>IF(AND('PASTE SD download Sheet'!AZ176=""),"",'PASTE SD download Sheet'!AZ176)</f>
        <v/>
      </c>
      <c r="BC177" s="227">
        <f t="shared" si="109"/>
        <v>0</v>
      </c>
      <c r="BD177" s="227" t="str">
        <f>IF(AND('PASTE SD download Sheet'!BB176=""),"",'PASTE SD download Sheet'!BB176)</f>
        <v/>
      </c>
      <c r="BE177" s="227" t="str">
        <f t="shared" si="110"/>
        <v/>
      </c>
      <c r="BF177" s="227">
        <f t="shared" si="111"/>
        <v>0</v>
      </c>
      <c r="BG177" s="224"/>
      <c r="BH177" s="227" t="str">
        <f t="shared" si="112"/>
        <v/>
      </c>
      <c r="BI177" s="227">
        <f t="shared" si="113"/>
        <v>0</v>
      </c>
      <c r="BJ177" s="257"/>
      <c r="BK177" s="257"/>
      <c r="BL177" s="257"/>
      <c r="BM177" s="257"/>
      <c r="BN177" s="228" t="str">
        <f>IF(AND('PASTE SD download Sheet'!BH176=""),"",'PASTE SD download Sheet'!BH176)</f>
        <v/>
      </c>
      <c r="BO177" s="228" t="str">
        <f>IF(AND('PASTE SD download Sheet'!BI176=""),"",'PASTE SD download Sheet'!BI176)</f>
        <v/>
      </c>
      <c r="BP177" s="228" t="str">
        <f>IF(AND('PASTE SD download Sheet'!BJ176=""),"",'PASTE SD download Sheet'!BJ176)</f>
        <v/>
      </c>
      <c r="BQ177" s="228">
        <f t="shared" si="114"/>
        <v>0</v>
      </c>
      <c r="BR177" s="228" t="str">
        <f>IF(AND('PASTE SD download Sheet'!BL176=""),"",'PASTE SD download Sheet'!BL176)</f>
        <v/>
      </c>
      <c r="BS177" s="228" t="str">
        <f t="shared" si="115"/>
        <v/>
      </c>
      <c r="BT177" s="228">
        <f t="shared" si="116"/>
        <v>0</v>
      </c>
      <c r="BU177" s="224"/>
      <c r="BV177" s="228" t="str">
        <f t="shared" si="117"/>
        <v/>
      </c>
      <c r="BW177" s="228">
        <f t="shared" si="118"/>
        <v>0</v>
      </c>
      <c r="BX177" s="5">
        <f t="shared" si="88"/>
        <v>0</v>
      </c>
      <c r="BY177" s="206"/>
      <c r="BZ177" s="206"/>
      <c r="CA177" s="206"/>
      <c r="CB177" s="206"/>
      <c r="CC177" s="206"/>
      <c r="CD177" s="206"/>
      <c r="CE177" s="206"/>
      <c r="CF177" s="206"/>
      <c r="CG177" s="206"/>
      <c r="CH177" s="206"/>
      <c r="CI177" s="206"/>
      <c r="CJ177" s="206"/>
      <c r="CK177" s="206"/>
      <c r="CL177" s="206"/>
      <c r="CM177" s="206"/>
      <c r="CN177" s="206"/>
      <c r="CO177" s="206"/>
      <c r="CP177" s="205"/>
      <c r="CQ177" s="204"/>
    </row>
    <row r="178" spans="1:95" ht="17.25">
      <c r="A178" s="219" t="str">
        <f>IF(AND('PASTE SD download Sheet'!A177=""),"",'PASTE SD download Sheet'!A177)</f>
        <v/>
      </c>
      <c r="B178" s="219" t="str">
        <f>IF(AND('PASTE SD download Sheet'!B177=""),"",'PASTE SD download Sheet'!B177)</f>
        <v/>
      </c>
      <c r="C178" s="219" t="str">
        <f>IF(AND('PASTE SD download Sheet'!C177=""),"",'PASTE SD download Sheet'!C177)</f>
        <v/>
      </c>
      <c r="D178" s="220" t="str">
        <f>IF(AND('PASTE SD download Sheet'!D177=""),"",VALUE('PASTE SD download Sheet'!D177))</f>
        <v/>
      </c>
      <c r="E178" s="219" t="str">
        <f>IF(AND('PASTE SD download Sheet'!E177=""),"",'PASTE SD download Sheet'!E177)</f>
        <v/>
      </c>
      <c r="F178" s="234" t="str">
        <f>IF(AND('PASTE SD download Sheet'!F177=""),"",'PASTE SD download Sheet'!F177)</f>
        <v/>
      </c>
      <c r="G178" s="233" t="str">
        <f>IF(AND('PASTE SD download Sheet'!G177=""),"",UPPER('PASTE SD download Sheet'!G177))</f>
        <v/>
      </c>
      <c r="H178" s="233" t="str">
        <f>IF(AND('PASTE SD download Sheet'!H177=""),"",UPPER('PASTE SD download Sheet'!H177))</f>
        <v/>
      </c>
      <c r="I178" s="233" t="str">
        <f>IF(AND('PASTE SD download Sheet'!I177=""),"",UPPER('PASTE SD download Sheet'!I177))</f>
        <v/>
      </c>
      <c r="J178" s="221" t="str">
        <f>IF(AND('PASTE SD download Sheet'!J177=""),"",'PASTE SD download Sheet'!J177)</f>
        <v/>
      </c>
      <c r="K178" s="221" t="str">
        <f>IF(AND('PASTE SD download Sheet'!K177=""),"",'PASTE SD download Sheet'!K177)</f>
        <v/>
      </c>
      <c r="L178" s="221" t="str">
        <f>IF(AND('PASTE SD download Sheet'!L177=""),"",'PASTE SD download Sheet'!L177)</f>
        <v/>
      </c>
      <c r="M178" s="221">
        <f t="shared" si="89"/>
        <v>0</v>
      </c>
      <c r="N178" s="221" t="str">
        <f>IF(AND('PASTE SD download Sheet'!N177=""),"",'PASTE SD download Sheet'!N177)</f>
        <v/>
      </c>
      <c r="O178" s="221" t="str">
        <f t="shared" si="90"/>
        <v/>
      </c>
      <c r="P178" s="221">
        <f t="shared" si="91"/>
        <v>0</v>
      </c>
      <c r="Q178" s="222"/>
      <c r="R178" s="221" t="str">
        <f t="shared" si="119"/>
        <v/>
      </c>
      <c r="S178" s="221">
        <f t="shared" si="92"/>
        <v>0</v>
      </c>
      <c r="T178" s="223" t="str">
        <f>IF(AND('PASTE SD download Sheet'!T177=""),"",'PASTE SD download Sheet'!T177)</f>
        <v/>
      </c>
      <c r="U178" s="223" t="str">
        <f>IF(AND('PASTE SD download Sheet'!U177=""),"",'PASTE SD download Sheet'!U177)</f>
        <v/>
      </c>
      <c r="V178" s="223" t="str">
        <f>IF(AND('PASTE SD download Sheet'!V177=""),"",'PASTE SD download Sheet'!V177)</f>
        <v/>
      </c>
      <c r="W178" s="223">
        <f t="shared" si="93"/>
        <v>0</v>
      </c>
      <c r="X178" s="223" t="str">
        <f>IF(AND('PASTE SD download Sheet'!X177=""),"",'PASTE SD download Sheet'!X177)</f>
        <v/>
      </c>
      <c r="Y178" s="223" t="str">
        <f t="shared" si="94"/>
        <v/>
      </c>
      <c r="Z178" s="223">
        <f t="shared" si="95"/>
        <v>0</v>
      </c>
      <c r="AA178" s="224"/>
      <c r="AB178" s="223" t="str">
        <f t="shared" si="96"/>
        <v/>
      </c>
      <c r="AC178" s="223">
        <f t="shared" si="97"/>
        <v>0</v>
      </c>
      <c r="AD178" s="237"/>
      <c r="AE178" s="237" t="str">
        <f t="shared" si="98"/>
        <v/>
      </c>
      <c r="AF178" s="225" t="str">
        <f>IF(AND('PASTE SD download Sheet'!AD177=""),"",'PASTE SD download Sheet'!AD177)</f>
        <v/>
      </c>
      <c r="AG178" s="225" t="str">
        <f>IF(AND('PASTE SD download Sheet'!AE177=""),"",'PASTE SD download Sheet'!AE177)</f>
        <v/>
      </c>
      <c r="AH178" s="225" t="str">
        <f>IF(AND('PASTE SD download Sheet'!AF177=""),"",'PASTE SD download Sheet'!AF177)</f>
        <v/>
      </c>
      <c r="AI178" s="225">
        <f t="shared" si="99"/>
        <v>0</v>
      </c>
      <c r="AJ178" s="225" t="str">
        <f>IF(AND('PASTE SD download Sheet'!AH177=""),"",'PASTE SD download Sheet'!AH177)</f>
        <v/>
      </c>
      <c r="AK178" s="225" t="str">
        <f t="shared" si="100"/>
        <v/>
      </c>
      <c r="AL178" s="225">
        <f t="shared" si="101"/>
        <v>0</v>
      </c>
      <c r="AM178" s="224"/>
      <c r="AN178" s="225" t="str">
        <f t="shared" si="102"/>
        <v/>
      </c>
      <c r="AO178" s="225">
        <f t="shared" si="103"/>
        <v>0</v>
      </c>
      <c r="AP178" s="226" t="str">
        <f>IF(AND('PASTE SD download Sheet'!AN177=""),"",'PASTE SD download Sheet'!AN177)</f>
        <v/>
      </c>
      <c r="AQ178" s="226" t="str">
        <f>IF(AND('PASTE SD download Sheet'!AO177=""),"",'PASTE SD download Sheet'!AO177)</f>
        <v/>
      </c>
      <c r="AR178" s="226" t="str">
        <f>IF(AND('PASTE SD download Sheet'!AP177=""),"",'PASTE SD download Sheet'!AP177)</f>
        <v/>
      </c>
      <c r="AS178" s="226">
        <f t="shared" si="104"/>
        <v>0</v>
      </c>
      <c r="AT178" s="226" t="str">
        <f>IF(AND('PASTE SD download Sheet'!AR177=""),"",'PASTE SD download Sheet'!AR177)</f>
        <v/>
      </c>
      <c r="AU178" s="226" t="str">
        <f t="shared" si="105"/>
        <v/>
      </c>
      <c r="AV178" s="226">
        <f t="shared" si="106"/>
        <v>0</v>
      </c>
      <c r="AW178" s="224"/>
      <c r="AX178" s="226" t="str">
        <f t="shared" si="107"/>
        <v/>
      </c>
      <c r="AY178" s="226">
        <f t="shared" si="108"/>
        <v>0</v>
      </c>
      <c r="AZ178" s="227" t="str">
        <f>IF(AND('PASTE SD download Sheet'!AX177=""),"",'PASTE SD download Sheet'!AX177)</f>
        <v/>
      </c>
      <c r="BA178" s="227" t="str">
        <f>IF(AND('PASTE SD download Sheet'!AY177=""),"",'PASTE SD download Sheet'!AY177)</f>
        <v/>
      </c>
      <c r="BB178" s="227" t="str">
        <f>IF(AND('PASTE SD download Sheet'!AZ177=""),"",'PASTE SD download Sheet'!AZ177)</f>
        <v/>
      </c>
      <c r="BC178" s="227">
        <f t="shared" si="109"/>
        <v>0</v>
      </c>
      <c r="BD178" s="227" t="str">
        <f>IF(AND('PASTE SD download Sheet'!BB177=""),"",'PASTE SD download Sheet'!BB177)</f>
        <v/>
      </c>
      <c r="BE178" s="227" t="str">
        <f t="shared" si="110"/>
        <v/>
      </c>
      <c r="BF178" s="227">
        <f t="shared" si="111"/>
        <v>0</v>
      </c>
      <c r="BG178" s="224"/>
      <c r="BH178" s="227" t="str">
        <f t="shared" si="112"/>
        <v/>
      </c>
      <c r="BI178" s="227">
        <f t="shared" si="113"/>
        <v>0</v>
      </c>
      <c r="BJ178" s="257"/>
      <c r="BK178" s="257"/>
      <c r="BL178" s="257"/>
      <c r="BM178" s="257"/>
      <c r="BN178" s="228" t="str">
        <f>IF(AND('PASTE SD download Sheet'!BH177=""),"",'PASTE SD download Sheet'!BH177)</f>
        <v/>
      </c>
      <c r="BO178" s="228" t="str">
        <f>IF(AND('PASTE SD download Sheet'!BI177=""),"",'PASTE SD download Sheet'!BI177)</f>
        <v/>
      </c>
      <c r="BP178" s="228" t="str">
        <f>IF(AND('PASTE SD download Sheet'!BJ177=""),"",'PASTE SD download Sheet'!BJ177)</f>
        <v/>
      </c>
      <c r="BQ178" s="228">
        <f t="shared" si="114"/>
        <v>0</v>
      </c>
      <c r="BR178" s="228" t="str">
        <f>IF(AND('PASTE SD download Sheet'!BL177=""),"",'PASTE SD download Sheet'!BL177)</f>
        <v/>
      </c>
      <c r="BS178" s="228" t="str">
        <f t="shared" si="115"/>
        <v/>
      </c>
      <c r="BT178" s="228">
        <f t="shared" si="116"/>
        <v>0</v>
      </c>
      <c r="BU178" s="224"/>
      <c r="BV178" s="228" t="str">
        <f t="shared" si="117"/>
        <v/>
      </c>
      <c r="BW178" s="228">
        <f t="shared" si="118"/>
        <v>0</v>
      </c>
      <c r="BX178" s="5">
        <f t="shared" si="88"/>
        <v>0</v>
      </c>
      <c r="BY178" s="206"/>
      <c r="BZ178" s="206"/>
      <c r="CA178" s="206"/>
      <c r="CB178" s="206"/>
      <c r="CC178" s="206"/>
      <c r="CD178" s="206"/>
      <c r="CE178" s="206"/>
      <c r="CF178" s="206"/>
      <c r="CG178" s="206"/>
      <c r="CH178" s="206"/>
      <c r="CI178" s="206"/>
      <c r="CJ178" s="206"/>
      <c r="CK178" s="206"/>
      <c r="CL178" s="206"/>
      <c r="CM178" s="206"/>
      <c r="CN178" s="206"/>
      <c r="CO178" s="206"/>
      <c r="CP178" s="205"/>
      <c r="CQ178" s="204"/>
    </row>
    <row r="179" spans="1:95" ht="17.25">
      <c r="A179" s="219" t="str">
        <f>IF(AND('PASTE SD download Sheet'!A178=""),"",'PASTE SD download Sheet'!A178)</f>
        <v/>
      </c>
      <c r="B179" s="219" t="str">
        <f>IF(AND('PASTE SD download Sheet'!B178=""),"",'PASTE SD download Sheet'!B178)</f>
        <v/>
      </c>
      <c r="C179" s="219" t="str">
        <f>IF(AND('PASTE SD download Sheet'!C178=""),"",'PASTE SD download Sheet'!C178)</f>
        <v/>
      </c>
      <c r="D179" s="220" t="str">
        <f>IF(AND('PASTE SD download Sheet'!D178=""),"",VALUE('PASTE SD download Sheet'!D178))</f>
        <v/>
      </c>
      <c r="E179" s="219" t="str">
        <f>IF(AND('PASTE SD download Sheet'!E178=""),"",'PASTE SD download Sheet'!E178)</f>
        <v/>
      </c>
      <c r="F179" s="234" t="str">
        <f>IF(AND('PASTE SD download Sheet'!F178=""),"",'PASTE SD download Sheet'!F178)</f>
        <v/>
      </c>
      <c r="G179" s="233" t="str">
        <f>IF(AND('PASTE SD download Sheet'!G178=""),"",UPPER('PASTE SD download Sheet'!G178))</f>
        <v/>
      </c>
      <c r="H179" s="233" t="str">
        <f>IF(AND('PASTE SD download Sheet'!H178=""),"",UPPER('PASTE SD download Sheet'!H178))</f>
        <v/>
      </c>
      <c r="I179" s="233" t="str">
        <f>IF(AND('PASTE SD download Sheet'!I178=""),"",UPPER('PASTE SD download Sheet'!I178))</f>
        <v/>
      </c>
      <c r="J179" s="221" t="str">
        <f>IF(AND('PASTE SD download Sheet'!J178=""),"",'PASTE SD download Sheet'!J178)</f>
        <v/>
      </c>
      <c r="K179" s="221" t="str">
        <f>IF(AND('PASTE SD download Sheet'!K178=""),"",'PASTE SD download Sheet'!K178)</f>
        <v/>
      </c>
      <c r="L179" s="221" t="str">
        <f>IF(AND('PASTE SD download Sheet'!L178=""),"",'PASTE SD download Sheet'!L178)</f>
        <v/>
      </c>
      <c r="M179" s="221">
        <f t="shared" si="89"/>
        <v>0</v>
      </c>
      <c r="N179" s="221" t="str">
        <f>IF(AND('PASTE SD download Sheet'!N178=""),"",'PASTE SD download Sheet'!N178)</f>
        <v/>
      </c>
      <c r="O179" s="221" t="str">
        <f t="shared" si="90"/>
        <v/>
      </c>
      <c r="P179" s="221">
        <f t="shared" si="91"/>
        <v>0</v>
      </c>
      <c r="Q179" s="222"/>
      <c r="R179" s="221" t="str">
        <f t="shared" si="119"/>
        <v/>
      </c>
      <c r="S179" s="221">
        <f t="shared" si="92"/>
        <v>0</v>
      </c>
      <c r="T179" s="223" t="str">
        <f>IF(AND('PASTE SD download Sheet'!T178=""),"",'PASTE SD download Sheet'!T178)</f>
        <v/>
      </c>
      <c r="U179" s="223" t="str">
        <f>IF(AND('PASTE SD download Sheet'!U178=""),"",'PASTE SD download Sheet'!U178)</f>
        <v/>
      </c>
      <c r="V179" s="223" t="str">
        <f>IF(AND('PASTE SD download Sheet'!V178=""),"",'PASTE SD download Sheet'!V178)</f>
        <v/>
      </c>
      <c r="W179" s="223">
        <f t="shared" si="93"/>
        <v>0</v>
      </c>
      <c r="X179" s="223" t="str">
        <f>IF(AND('PASTE SD download Sheet'!X178=""),"",'PASTE SD download Sheet'!X178)</f>
        <v/>
      </c>
      <c r="Y179" s="223" t="str">
        <f t="shared" si="94"/>
        <v/>
      </c>
      <c r="Z179" s="223">
        <f t="shared" si="95"/>
        <v>0</v>
      </c>
      <c r="AA179" s="224"/>
      <c r="AB179" s="223" t="str">
        <f t="shared" si="96"/>
        <v/>
      </c>
      <c r="AC179" s="223">
        <f t="shared" si="97"/>
        <v>0</v>
      </c>
      <c r="AD179" s="237"/>
      <c r="AE179" s="237" t="str">
        <f t="shared" si="98"/>
        <v/>
      </c>
      <c r="AF179" s="225" t="str">
        <f>IF(AND('PASTE SD download Sheet'!AD178=""),"",'PASTE SD download Sheet'!AD178)</f>
        <v/>
      </c>
      <c r="AG179" s="225" t="str">
        <f>IF(AND('PASTE SD download Sheet'!AE178=""),"",'PASTE SD download Sheet'!AE178)</f>
        <v/>
      </c>
      <c r="AH179" s="225" t="str">
        <f>IF(AND('PASTE SD download Sheet'!AF178=""),"",'PASTE SD download Sheet'!AF178)</f>
        <v/>
      </c>
      <c r="AI179" s="225">
        <f t="shared" si="99"/>
        <v>0</v>
      </c>
      <c r="AJ179" s="225" t="str">
        <f>IF(AND('PASTE SD download Sheet'!AH178=""),"",'PASTE SD download Sheet'!AH178)</f>
        <v/>
      </c>
      <c r="AK179" s="225" t="str">
        <f t="shared" si="100"/>
        <v/>
      </c>
      <c r="AL179" s="225">
        <f t="shared" si="101"/>
        <v>0</v>
      </c>
      <c r="AM179" s="224"/>
      <c r="AN179" s="225" t="str">
        <f t="shared" si="102"/>
        <v/>
      </c>
      <c r="AO179" s="225">
        <f t="shared" si="103"/>
        <v>0</v>
      </c>
      <c r="AP179" s="226" t="str">
        <f>IF(AND('PASTE SD download Sheet'!AN178=""),"",'PASTE SD download Sheet'!AN178)</f>
        <v/>
      </c>
      <c r="AQ179" s="226" t="str">
        <f>IF(AND('PASTE SD download Sheet'!AO178=""),"",'PASTE SD download Sheet'!AO178)</f>
        <v/>
      </c>
      <c r="AR179" s="226" t="str">
        <f>IF(AND('PASTE SD download Sheet'!AP178=""),"",'PASTE SD download Sheet'!AP178)</f>
        <v/>
      </c>
      <c r="AS179" s="226">
        <f t="shared" si="104"/>
        <v>0</v>
      </c>
      <c r="AT179" s="226" t="str">
        <f>IF(AND('PASTE SD download Sheet'!AR178=""),"",'PASTE SD download Sheet'!AR178)</f>
        <v/>
      </c>
      <c r="AU179" s="226" t="str">
        <f t="shared" si="105"/>
        <v/>
      </c>
      <c r="AV179" s="226">
        <f t="shared" si="106"/>
        <v>0</v>
      </c>
      <c r="AW179" s="224"/>
      <c r="AX179" s="226" t="str">
        <f t="shared" si="107"/>
        <v/>
      </c>
      <c r="AY179" s="226">
        <f t="shared" si="108"/>
        <v>0</v>
      </c>
      <c r="AZ179" s="227" t="str">
        <f>IF(AND('PASTE SD download Sheet'!AX178=""),"",'PASTE SD download Sheet'!AX178)</f>
        <v/>
      </c>
      <c r="BA179" s="227" t="str">
        <f>IF(AND('PASTE SD download Sheet'!AY178=""),"",'PASTE SD download Sheet'!AY178)</f>
        <v/>
      </c>
      <c r="BB179" s="227" t="str">
        <f>IF(AND('PASTE SD download Sheet'!AZ178=""),"",'PASTE SD download Sheet'!AZ178)</f>
        <v/>
      </c>
      <c r="BC179" s="227">
        <f t="shared" si="109"/>
        <v>0</v>
      </c>
      <c r="BD179" s="227" t="str">
        <f>IF(AND('PASTE SD download Sheet'!BB178=""),"",'PASTE SD download Sheet'!BB178)</f>
        <v/>
      </c>
      <c r="BE179" s="227" t="str">
        <f t="shared" si="110"/>
        <v/>
      </c>
      <c r="BF179" s="227">
        <f t="shared" si="111"/>
        <v>0</v>
      </c>
      <c r="BG179" s="224"/>
      <c r="BH179" s="227" t="str">
        <f t="shared" si="112"/>
        <v/>
      </c>
      <c r="BI179" s="227">
        <f t="shared" si="113"/>
        <v>0</v>
      </c>
      <c r="BJ179" s="257"/>
      <c r="BK179" s="257"/>
      <c r="BL179" s="257"/>
      <c r="BM179" s="257"/>
      <c r="BN179" s="228" t="str">
        <f>IF(AND('PASTE SD download Sheet'!BH178=""),"",'PASTE SD download Sheet'!BH178)</f>
        <v/>
      </c>
      <c r="BO179" s="228" t="str">
        <f>IF(AND('PASTE SD download Sheet'!BI178=""),"",'PASTE SD download Sheet'!BI178)</f>
        <v/>
      </c>
      <c r="BP179" s="228" t="str">
        <f>IF(AND('PASTE SD download Sheet'!BJ178=""),"",'PASTE SD download Sheet'!BJ178)</f>
        <v/>
      </c>
      <c r="BQ179" s="228">
        <f t="shared" si="114"/>
        <v>0</v>
      </c>
      <c r="BR179" s="228" t="str">
        <f>IF(AND('PASTE SD download Sheet'!BL178=""),"",'PASTE SD download Sheet'!BL178)</f>
        <v/>
      </c>
      <c r="BS179" s="228" t="str">
        <f t="shared" si="115"/>
        <v/>
      </c>
      <c r="BT179" s="228">
        <f t="shared" si="116"/>
        <v>0</v>
      </c>
      <c r="BU179" s="224"/>
      <c r="BV179" s="228" t="str">
        <f t="shared" si="117"/>
        <v/>
      </c>
      <c r="BW179" s="228">
        <f t="shared" si="118"/>
        <v>0</v>
      </c>
      <c r="BX179" s="5">
        <f t="shared" si="88"/>
        <v>0</v>
      </c>
      <c r="BY179" s="206"/>
      <c r="BZ179" s="206"/>
      <c r="CA179" s="206"/>
      <c r="CB179" s="206"/>
      <c r="CC179" s="206"/>
      <c r="CD179" s="206"/>
      <c r="CE179" s="206"/>
      <c r="CF179" s="206"/>
      <c r="CG179" s="206"/>
      <c r="CH179" s="206"/>
      <c r="CI179" s="206"/>
      <c r="CJ179" s="206"/>
      <c r="CK179" s="206"/>
      <c r="CL179" s="206"/>
      <c r="CM179" s="206"/>
      <c r="CN179" s="206"/>
      <c r="CO179" s="206"/>
      <c r="CP179" s="205"/>
      <c r="CQ179" s="204"/>
    </row>
    <row r="180" spans="1:95" ht="17.25">
      <c r="A180" s="219" t="str">
        <f>IF(AND('PASTE SD download Sheet'!A179=""),"",'PASTE SD download Sheet'!A179)</f>
        <v/>
      </c>
      <c r="B180" s="219" t="str">
        <f>IF(AND('PASTE SD download Sheet'!B179=""),"",'PASTE SD download Sheet'!B179)</f>
        <v/>
      </c>
      <c r="C180" s="219" t="str">
        <f>IF(AND('PASTE SD download Sheet'!C179=""),"",'PASTE SD download Sheet'!C179)</f>
        <v/>
      </c>
      <c r="D180" s="220" t="str">
        <f>IF(AND('PASTE SD download Sheet'!D179=""),"",VALUE('PASTE SD download Sheet'!D179))</f>
        <v/>
      </c>
      <c r="E180" s="219" t="str">
        <f>IF(AND('PASTE SD download Sheet'!E179=""),"",'PASTE SD download Sheet'!E179)</f>
        <v/>
      </c>
      <c r="F180" s="234" t="str">
        <f>IF(AND('PASTE SD download Sheet'!F179=""),"",'PASTE SD download Sheet'!F179)</f>
        <v/>
      </c>
      <c r="G180" s="233" t="str">
        <f>IF(AND('PASTE SD download Sheet'!G179=""),"",UPPER('PASTE SD download Sheet'!G179))</f>
        <v/>
      </c>
      <c r="H180" s="233" t="str">
        <f>IF(AND('PASTE SD download Sheet'!H179=""),"",UPPER('PASTE SD download Sheet'!H179))</f>
        <v/>
      </c>
      <c r="I180" s="233" t="str">
        <f>IF(AND('PASTE SD download Sheet'!I179=""),"",UPPER('PASTE SD download Sheet'!I179))</f>
        <v/>
      </c>
      <c r="J180" s="221" t="str">
        <f>IF(AND('PASTE SD download Sheet'!J179=""),"",'PASTE SD download Sheet'!J179)</f>
        <v/>
      </c>
      <c r="K180" s="221" t="str">
        <f>IF(AND('PASTE SD download Sheet'!K179=""),"",'PASTE SD download Sheet'!K179)</f>
        <v/>
      </c>
      <c r="L180" s="221" t="str">
        <f>IF(AND('PASTE SD download Sheet'!L179=""),"",'PASTE SD download Sheet'!L179)</f>
        <v/>
      </c>
      <c r="M180" s="221">
        <f t="shared" si="89"/>
        <v>0</v>
      </c>
      <c r="N180" s="221" t="str">
        <f>IF(AND('PASTE SD download Sheet'!N179=""),"",'PASTE SD download Sheet'!N179)</f>
        <v/>
      </c>
      <c r="O180" s="221" t="str">
        <f t="shared" si="90"/>
        <v/>
      </c>
      <c r="P180" s="221">
        <f t="shared" si="91"/>
        <v>0</v>
      </c>
      <c r="Q180" s="222"/>
      <c r="R180" s="221" t="str">
        <f t="shared" si="119"/>
        <v/>
      </c>
      <c r="S180" s="221">
        <f t="shared" si="92"/>
        <v>0</v>
      </c>
      <c r="T180" s="223" t="str">
        <f>IF(AND('PASTE SD download Sheet'!T179=""),"",'PASTE SD download Sheet'!T179)</f>
        <v/>
      </c>
      <c r="U180" s="223" t="str">
        <f>IF(AND('PASTE SD download Sheet'!U179=""),"",'PASTE SD download Sheet'!U179)</f>
        <v/>
      </c>
      <c r="V180" s="223" t="str">
        <f>IF(AND('PASTE SD download Sheet'!V179=""),"",'PASTE SD download Sheet'!V179)</f>
        <v/>
      </c>
      <c r="W180" s="223">
        <f t="shared" si="93"/>
        <v>0</v>
      </c>
      <c r="X180" s="223" t="str">
        <f>IF(AND('PASTE SD download Sheet'!X179=""),"",'PASTE SD download Sheet'!X179)</f>
        <v/>
      </c>
      <c r="Y180" s="223" t="str">
        <f t="shared" si="94"/>
        <v/>
      </c>
      <c r="Z180" s="223">
        <f t="shared" si="95"/>
        <v>0</v>
      </c>
      <c r="AA180" s="224"/>
      <c r="AB180" s="223" t="str">
        <f t="shared" si="96"/>
        <v/>
      </c>
      <c r="AC180" s="223">
        <f t="shared" si="97"/>
        <v>0</v>
      </c>
      <c r="AD180" s="237"/>
      <c r="AE180" s="237" t="str">
        <f t="shared" si="98"/>
        <v/>
      </c>
      <c r="AF180" s="225" t="str">
        <f>IF(AND('PASTE SD download Sheet'!AD179=""),"",'PASTE SD download Sheet'!AD179)</f>
        <v/>
      </c>
      <c r="AG180" s="225" t="str">
        <f>IF(AND('PASTE SD download Sheet'!AE179=""),"",'PASTE SD download Sheet'!AE179)</f>
        <v/>
      </c>
      <c r="AH180" s="225" t="str">
        <f>IF(AND('PASTE SD download Sheet'!AF179=""),"",'PASTE SD download Sheet'!AF179)</f>
        <v/>
      </c>
      <c r="AI180" s="225">
        <f t="shared" si="99"/>
        <v>0</v>
      </c>
      <c r="AJ180" s="225" t="str">
        <f>IF(AND('PASTE SD download Sheet'!AH179=""),"",'PASTE SD download Sheet'!AH179)</f>
        <v/>
      </c>
      <c r="AK180" s="225" t="str">
        <f t="shared" si="100"/>
        <v/>
      </c>
      <c r="AL180" s="225">
        <f t="shared" si="101"/>
        <v>0</v>
      </c>
      <c r="AM180" s="224"/>
      <c r="AN180" s="225" t="str">
        <f t="shared" si="102"/>
        <v/>
      </c>
      <c r="AO180" s="225">
        <f t="shared" si="103"/>
        <v>0</v>
      </c>
      <c r="AP180" s="226" t="str">
        <f>IF(AND('PASTE SD download Sheet'!AN179=""),"",'PASTE SD download Sheet'!AN179)</f>
        <v/>
      </c>
      <c r="AQ180" s="226" t="str">
        <f>IF(AND('PASTE SD download Sheet'!AO179=""),"",'PASTE SD download Sheet'!AO179)</f>
        <v/>
      </c>
      <c r="AR180" s="226" t="str">
        <f>IF(AND('PASTE SD download Sheet'!AP179=""),"",'PASTE SD download Sheet'!AP179)</f>
        <v/>
      </c>
      <c r="AS180" s="226">
        <f t="shared" si="104"/>
        <v>0</v>
      </c>
      <c r="AT180" s="226" t="str">
        <f>IF(AND('PASTE SD download Sheet'!AR179=""),"",'PASTE SD download Sheet'!AR179)</f>
        <v/>
      </c>
      <c r="AU180" s="226" t="str">
        <f t="shared" si="105"/>
        <v/>
      </c>
      <c r="AV180" s="226">
        <f t="shared" si="106"/>
        <v>0</v>
      </c>
      <c r="AW180" s="224"/>
      <c r="AX180" s="226" t="str">
        <f t="shared" si="107"/>
        <v/>
      </c>
      <c r="AY180" s="226">
        <f t="shared" si="108"/>
        <v>0</v>
      </c>
      <c r="AZ180" s="227" t="str">
        <f>IF(AND('PASTE SD download Sheet'!AX179=""),"",'PASTE SD download Sheet'!AX179)</f>
        <v/>
      </c>
      <c r="BA180" s="227" t="str">
        <f>IF(AND('PASTE SD download Sheet'!AY179=""),"",'PASTE SD download Sheet'!AY179)</f>
        <v/>
      </c>
      <c r="BB180" s="227" t="str">
        <f>IF(AND('PASTE SD download Sheet'!AZ179=""),"",'PASTE SD download Sheet'!AZ179)</f>
        <v/>
      </c>
      <c r="BC180" s="227">
        <f t="shared" si="109"/>
        <v>0</v>
      </c>
      <c r="BD180" s="227" t="str">
        <f>IF(AND('PASTE SD download Sheet'!BB179=""),"",'PASTE SD download Sheet'!BB179)</f>
        <v/>
      </c>
      <c r="BE180" s="227" t="str">
        <f t="shared" si="110"/>
        <v/>
      </c>
      <c r="BF180" s="227">
        <f t="shared" si="111"/>
        <v>0</v>
      </c>
      <c r="BG180" s="224"/>
      <c r="BH180" s="227" t="str">
        <f t="shared" si="112"/>
        <v/>
      </c>
      <c r="BI180" s="227">
        <f t="shared" si="113"/>
        <v>0</v>
      </c>
      <c r="BJ180" s="257"/>
      <c r="BK180" s="257"/>
      <c r="BL180" s="257"/>
      <c r="BM180" s="257"/>
      <c r="BN180" s="228" t="str">
        <f>IF(AND('PASTE SD download Sheet'!BH179=""),"",'PASTE SD download Sheet'!BH179)</f>
        <v/>
      </c>
      <c r="BO180" s="228" t="str">
        <f>IF(AND('PASTE SD download Sheet'!BI179=""),"",'PASTE SD download Sheet'!BI179)</f>
        <v/>
      </c>
      <c r="BP180" s="228" t="str">
        <f>IF(AND('PASTE SD download Sheet'!BJ179=""),"",'PASTE SD download Sheet'!BJ179)</f>
        <v/>
      </c>
      <c r="BQ180" s="228">
        <f t="shared" si="114"/>
        <v>0</v>
      </c>
      <c r="BR180" s="228" t="str">
        <f>IF(AND('PASTE SD download Sheet'!BL179=""),"",'PASTE SD download Sheet'!BL179)</f>
        <v/>
      </c>
      <c r="BS180" s="228" t="str">
        <f t="shared" si="115"/>
        <v/>
      </c>
      <c r="BT180" s="228">
        <f t="shared" si="116"/>
        <v>0</v>
      </c>
      <c r="BU180" s="224"/>
      <c r="BV180" s="228" t="str">
        <f t="shared" si="117"/>
        <v/>
      </c>
      <c r="BW180" s="228">
        <f t="shared" si="118"/>
        <v>0</v>
      </c>
      <c r="BX180" s="5">
        <f t="shared" si="88"/>
        <v>0</v>
      </c>
      <c r="BY180" s="206"/>
      <c r="BZ180" s="206"/>
      <c r="CA180" s="206"/>
      <c r="CB180" s="206"/>
      <c r="CC180" s="206"/>
      <c r="CD180" s="206"/>
      <c r="CE180" s="206"/>
      <c r="CF180" s="206"/>
      <c r="CG180" s="206"/>
      <c r="CH180" s="206"/>
      <c r="CI180" s="206"/>
      <c r="CJ180" s="206"/>
      <c r="CK180" s="206"/>
      <c r="CL180" s="206"/>
      <c r="CM180" s="206"/>
      <c r="CN180" s="206"/>
      <c r="CO180" s="206"/>
      <c r="CP180" s="205"/>
      <c r="CQ180" s="204"/>
    </row>
    <row r="181" spans="1:95" ht="17.25">
      <c r="A181" s="219" t="str">
        <f>IF(AND('PASTE SD download Sheet'!A180=""),"",'PASTE SD download Sheet'!A180)</f>
        <v/>
      </c>
      <c r="B181" s="219" t="str">
        <f>IF(AND('PASTE SD download Sheet'!B180=""),"",'PASTE SD download Sheet'!B180)</f>
        <v/>
      </c>
      <c r="C181" s="219" t="str">
        <f>IF(AND('PASTE SD download Sheet'!C180=""),"",'PASTE SD download Sheet'!C180)</f>
        <v/>
      </c>
      <c r="D181" s="220" t="str">
        <f>IF(AND('PASTE SD download Sheet'!D180=""),"",VALUE('PASTE SD download Sheet'!D180))</f>
        <v/>
      </c>
      <c r="E181" s="219" t="str">
        <f>IF(AND('PASTE SD download Sheet'!E180=""),"",'PASTE SD download Sheet'!E180)</f>
        <v/>
      </c>
      <c r="F181" s="234" t="str">
        <f>IF(AND('PASTE SD download Sheet'!F180=""),"",'PASTE SD download Sheet'!F180)</f>
        <v/>
      </c>
      <c r="G181" s="233" t="str">
        <f>IF(AND('PASTE SD download Sheet'!G180=""),"",UPPER('PASTE SD download Sheet'!G180))</f>
        <v/>
      </c>
      <c r="H181" s="233" t="str">
        <f>IF(AND('PASTE SD download Sheet'!H180=""),"",UPPER('PASTE SD download Sheet'!H180))</f>
        <v/>
      </c>
      <c r="I181" s="233" t="str">
        <f>IF(AND('PASTE SD download Sheet'!I180=""),"",UPPER('PASTE SD download Sheet'!I180))</f>
        <v/>
      </c>
      <c r="J181" s="221" t="str">
        <f>IF(AND('PASTE SD download Sheet'!J180=""),"",'PASTE SD download Sheet'!J180)</f>
        <v/>
      </c>
      <c r="K181" s="221" t="str">
        <f>IF(AND('PASTE SD download Sheet'!K180=""),"",'PASTE SD download Sheet'!K180)</f>
        <v/>
      </c>
      <c r="L181" s="221" t="str">
        <f>IF(AND('PASTE SD download Sheet'!L180=""),"",'PASTE SD download Sheet'!L180)</f>
        <v/>
      </c>
      <c r="M181" s="221">
        <f t="shared" si="89"/>
        <v>0</v>
      </c>
      <c r="N181" s="221" t="str">
        <f>IF(AND('PASTE SD download Sheet'!N180=""),"",'PASTE SD download Sheet'!N180)</f>
        <v/>
      </c>
      <c r="O181" s="221" t="str">
        <f t="shared" si="90"/>
        <v/>
      </c>
      <c r="P181" s="221">
        <f t="shared" si="91"/>
        <v>0</v>
      </c>
      <c r="Q181" s="222"/>
      <c r="R181" s="221" t="str">
        <f t="shared" si="119"/>
        <v/>
      </c>
      <c r="S181" s="221">
        <f t="shared" si="92"/>
        <v>0</v>
      </c>
      <c r="T181" s="223" t="str">
        <f>IF(AND('PASTE SD download Sheet'!T180=""),"",'PASTE SD download Sheet'!T180)</f>
        <v/>
      </c>
      <c r="U181" s="223" t="str">
        <f>IF(AND('PASTE SD download Sheet'!U180=""),"",'PASTE SD download Sheet'!U180)</f>
        <v/>
      </c>
      <c r="V181" s="223" t="str">
        <f>IF(AND('PASTE SD download Sheet'!V180=""),"",'PASTE SD download Sheet'!V180)</f>
        <v/>
      </c>
      <c r="W181" s="223">
        <f t="shared" si="93"/>
        <v>0</v>
      </c>
      <c r="X181" s="223" t="str">
        <f>IF(AND('PASTE SD download Sheet'!X180=""),"",'PASTE SD download Sheet'!X180)</f>
        <v/>
      </c>
      <c r="Y181" s="223" t="str">
        <f t="shared" si="94"/>
        <v/>
      </c>
      <c r="Z181" s="223">
        <f t="shared" si="95"/>
        <v>0</v>
      </c>
      <c r="AA181" s="224"/>
      <c r="AB181" s="223" t="str">
        <f t="shared" si="96"/>
        <v/>
      </c>
      <c r="AC181" s="223">
        <f t="shared" si="97"/>
        <v>0</v>
      </c>
      <c r="AD181" s="237"/>
      <c r="AE181" s="237" t="str">
        <f t="shared" si="98"/>
        <v/>
      </c>
      <c r="AF181" s="225" t="str">
        <f>IF(AND('PASTE SD download Sheet'!AD180=""),"",'PASTE SD download Sheet'!AD180)</f>
        <v/>
      </c>
      <c r="AG181" s="225" t="str">
        <f>IF(AND('PASTE SD download Sheet'!AE180=""),"",'PASTE SD download Sheet'!AE180)</f>
        <v/>
      </c>
      <c r="AH181" s="225" t="str">
        <f>IF(AND('PASTE SD download Sheet'!AF180=""),"",'PASTE SD download Sheet'!AF180)</f>
        <v/>
      </c>
      <c r="AI181" s="225">
        <f t="shared" si="99"/>
        <v>0</v>
      </c>
      <c r="AJ181" s="225" t="str">
        <f>IF(AND('PASTE SD download Sheet'!AH180=""),"",'PASTE SD download Sheet'!AH180)</f>
        <v/>
      </c>
      <c r="AK181" s="225" t="str">
        <f t="shared" si="100"/>
        <v/>
      </c>
      <c r="AL181" s="225">
        <f t="shared" si="101"/>
        <v>0</v>
      </c>
      <c r="AM181" s="224"/>
      <c r="AN181" s="225" t="str">
        <f t="shared" si="102"/>
        <v/>
      </c>
      <c r="AO181" s="225">
        <f t="shared" si="103"/>
        <v>0</v>
      </c>
      <c r="AP181" s="226" t="str">
        <f>IF(AND('PASTE SD download Sheet'!AN180=""),"",'PASTE SD download Sheet'!AN180)</f>
        <v/>
      </c>
      <c r="AQ181" s="226" t="str">
        <f>IF(AND('PASTE SD download Sheet'!AO180=""),"",'PASTE SD download Sheet'!AO180)</f>
        <v/>
      </c>
      <c r="AR181" s="226" t="str">
        <f>IF(AND('PASTE SD download Sheet'!AP180=""),"",'PASTE SD download Sheet'!AP180)</f>
        <v/>
      </c>
      <c r="AS181" s="226">
        <f t="shared" si="104"/>
        <v>0</v>
      </c>
      <c r="AT181" s="226" t="str">
        <f>IF(AND('PASTE SD download Sheet'!AR180=""),"",'PASTE SD download Sheet'!AR180)</f>
        <v/>
      </c>
      <c r="AU181" s="226" t="str">
        <f t="shared" si="105"/>
        <v/>
      </c>
      <c r="AV181" s="226">
        <f t="shared" si="106"/>
        <v>0</v>
      </c>
      <c r="AW181" s="224"/>
      <c r="AX181" s="226" t="str">
        <f t="shared" si="107"/>
        <v/>
      </c>
      <c r="AY181" s="226">
        <f t="shared" si="108"/>
        <v>0</v>
      </c>
      <c r="AZ181" s="227" t="str">
        <f>IF(AND('PASTE SD download Sheet'!AX180=""),"",'PASTE SD download Sheet'!AX180)</f>
        <v/>
      </c>
      <c r="BA181" s="227" t="str">
        <f>IF(AND('PASTE SD download Sheet'!AY180=""),"",'PASTE SD download Sheet'!AY180)</f>
        <v/>
      </c>
      <c r="BB181" s="227" t="str">
        <f>IF(AND('PASTE SD download Sheet'!AZ180=""),"",'PASTE SD download Sheet'!AZ180)</f>
        <v/>
      </c>
      <c r="BC181" s="227">
        <f t="shared" si="109"/>
        <v>0</v>
      </c>
      <c r="BD181" s="227" t="str">
        <f>IF(AND('PASTE SD download Sheet'!BB180=""),"",'PASTE SD download Sheet'!BB180)</f>
        <v/>
      </c>
      <c r="BE181" s="227" t="str">
        <f t="shared" si="110"/>
        <v/>
      </c>
      <c r="BF181" s="227">
        <f t="shared" si="111"/>
        <v>0</v>
      </c>
      <c r="BG181" s="224"/>
      <c r="BH181" s="227" t="str">
        <f t="shared" si="112"/>
        <v/>
      </c>
      <c r="BI181" s="227">
        <f t="shared" si="113"/>
        <v>0</v>
      </c>
      <c r="BJ181" s="257"/>
      <c r="BK181" s="257"/>
      <c r="BL181" s="257"/>
      <c r="BM181" s="257"/>
      <c r="BN181" s="228" t="str">
        <f>IF(AND('PASTE SD download Sheet'!BH180=""),"",'PASTE SD download Sheet'!BH180)</f>
        <v/>
      </c>
      <c r="BO181" s="228" t="str">
        <f>IF(AND('PASTE SD download Sheet'!BI180=""),"",'PASTE SD download Sheet'!BI180)</f>
        <v/>
      </c>
      <c r="BP181" s="228" t="str">
        <f>IF(AND('PASTE SD download Sheet'!BJ180=""),"",'PASTE SD download Sheet'!BJ180)</f>
        <v/>
      </c>
      <c r="BQ181" s="228">
        <f t="shared" si="114"/>
        <v>0</v>
      </c>
      <c r="BR181" s="228" t="str">
        <f>IF(AND('PASTE SD download Sheet'!BL180=""),"",'PASTE SD download Sheet'!BL180)</f>
        <v/>
      </c>
      <c r="BS181" s="228" t="str">
        <f t="shared" si="115"/>
        <v/>
      </c>
      <c r="BT181" s="228">
        <f t="shared" si="116"/>
        <v>0</v>
      </c>
      <c r="BU181" s="224"/>
      <c r="BV181" s="228" t="str">
        <f t="shared" si="117"/>
        <v/>
      </c>
      <c r="BW181" s="228">
        <f t="shared" si="118"/>
        <v>0</v>
      </c>
      <c r="BX181" s="5">
        <f t="shared" si="88"/>
        <v>0</v>
      </c>
      <c r="BY181" s="206"/>
      <c r="BZ181" s="206"/>
      <c r="CA181" s="206"/>
      <c r="CB181" s="206"/>
      <c r="CC181" s="206"/>
      <c r="CD181" s="206"/>
      <c r="CE181" s="206"/>
      <c r="CF181" s="206"/>
      <c r="CG181" s="206"/>
      <c r="CH181" s="206"/>
      <c r="CI181" s="206"/>
      <c r="CJ181" s="206"/>
      <c r="CK181" s="206"/>
      <c r="CL181" s="206"/>
      <c r="CM181" s="206"/>
      <c r="CN181" s="206"/>
      <c r="CO181" s="206"/>
      <c r="CP181" s="205"/>
      <c r="CQ181" s="204"/>
    </row>
    <row r="182" spans="1:95" ht="17.25">
      <c r="A182" s="219" t="str">
        <f>IF(AND('PASTE SD download Sheet'!A181=""),"",'PASTE SD download Sheet'!A181)</f>
        <v/>
      </c>
      <c r="B182" s="219" t="str">
        <f>IF(AND('PASTE SD download Sheet'!B181=""),"",'PASTE SD download Sheet'!B181)</f>
        <v/>
      </c>
      <c r="C182" s="219" t="str">
        <f>IF(AND('PASTE SD download Sheet'!C181=""),"",'PASTE SD download Sheet'!C181)</f>
        <v/>
      </c>
      <c r="D182" s="220" t="str">
        <f>IF(AND('PASTE SD download Sheet'!D181=""),"",VALUE('PASTE SD download Sheet'!D181))</f>
        <v/>
      </c>
      <c r="E182" s="219" t="str">
        <f>IF(AND('PASTE SD download Sheet'!E181=""),"",'PASTE SD download Sheet'!E181)</f>
        <v/>
      </c>
      <c r="F182" s="234" t="str">
        <f>IF(AND('PASTE SD download Sheet'!F181=""),"",'PASTE SD download Sheet'!F181)</f>
        <v/>
      </c>
      <c r="G182" s="233" t="str">
        <f>IF(AND('PASTE SD download Sheet'!G181=""),"",UPPER('PASTE SD download Sheet'!G181))</f>
        <v/>
      </c>
      <c r="H182" s="233" t="str">
        <f>IF(AND('PASTE SD download Sheet'!H181=""),"",UPPER('PASTE SD download Sheet'!H181))</f>
        <v/>
      </c>
      <c r="I182" s="233" t="str">
        <f>IF(AND('PASTE SD download Sheet'!I181=""),"",UPPER('PASTE SD download Sheet'!I181))</f>
        <v/>
      </c>
      <c r="J182" s="221" t="str">
        <f>IF(AND('PASTE SD download Sheet'!J181=""),"",'PASTE SD download Sheet'!J181)</f>
        <v/>
      </c>
      <c r="K182" s="221" t="str">
        <f>IF(AND('PASTE SD download Sheet'!K181=""),"",'PASTE SD download Sheet'!K181)</f>
        <v/>
      </c>
      <c r="L182" s="221" t="str">
        <f>IF(AND('PASTE SD download Sheet'!L181=""),"",'PASTE SD download Sheet'!L181)</f>
        <v/>
      </c>
      <c r="M182" s="221">
        <f t="shared" si="89"/>
        <v>0</v>
      </c>
      <c r="N182" s="221" t="str">
        <f>IF(AND('PASTE SD download Sheet'!N181=""),"",'PASTE SD download Sheet'!N181)</f>
        <v/>
      </c>
      <c r="O182" s="221" t="str">
        <f t="shared" si="90"/>
        <v/>
      </c>
      <c r="P182" s="221">
        <f t="shared" si="91"/>
        <v>0</v>
      </c>
      <c r="Q182" s="222"/>
      <c r="R182" s="221" t="str">
        <f t="shared" si="119"/>
        <v/>
      </c>
      <c r="S182" s="221">
        <f t="shared" si="92"/>
        <v>0</v>
      </c>
      <c r="T182" s="223" t="str">
        <f>IF(AND('PASTE SD download Sheet'!T181=""),"",'PASTE SD download Sheet'!T181)</f>
        <v/>
      </c>
      <c r="U182" s="223" t="str">
        <f>IF(AND('PASTE SD download Sheet'!U181=""),"",'PASTE SD download Sheet'!U181)</f>
        <v/>
      </c>
      <c r="V182" s="223" t="str">
        <f>IF(AND('PASTE SD download Sheet'!V181=""),"",'PASTE SD download Sheet'!V181)</f>
        <v/>
      </c>
      <c r="W182" s="223">
        <f t="shared" si="93"/>
        <v>0</v>
      </c>
      <c r="X182" s="223" t="str">
        <f>IF(AND('PASTE SD download Sheet'!X181=""),"",'PASTE SD download Sheet'!X181)</f>
        <v/>
      </c>
      <c r="Y182" s="223" t="str">
        <f t="shared" si="94"/>
        <v/>
      </c>
      <c r="Z182" s="223">
        <f t="shared" si="95"/>
        <v>0</v>
      </c>
      <c r="AA182" s="224"/>
      <c r="AB182" s="223" t="str">
        <f t="shared" si="96"/>
        <v/>
      </c>
      <c r="AC182" s="223">
        <f t="shared" si="97"/>
        <v>0</v>
      </c>
      <c r="AD182" s="237"/>
      <c r="AE182" s="237" t="str">
        <f t="shared" si="98"/>
        <v/>
      </c>
      <c r="AF182" s="225" t="str">
        <f>IF(AND('PASTE SD download Sheet'!AD181=""),"",'PASTE SD download Sheet'!AD181)</f>
        <v/>
      </c>
      <c r="AG182" s="225" t="str">
        <f>IF(AND('PASTE SD download Sheet'!AE181=""),"",'PASTE SD download Sheet'!AE181)</f>
        <v/>
      </c>
      <c r="AH182" s="225" t="str">
        <f>IF(AND('PASTE SD download Sheet'!AF181=""),"",'PASTE SD download Sheet'!AF181)</f>
        <v/>
      </c>
      <c r="AI182" s="225">
        <f t="shared" si="99"/>
        <v>0</v>
      </c>
      <c r="AJ182" s="225" t="str">
        <f>IF(AND('PASTE SD download Sheet'!AH181=""),"",'PASTE SD download Sheet'!AH181)</f>
        <v/>
      </c>
      <c r="AK182" s="225" t="str">
        <f t="shared" si="100"/>
        <v/>
      </c>
      <c r="AL182" s="225">
        <f t="shared" si="101"/>
        <v>0</v>
      </c>
      <c r="AM182" s="224"/>
      <c r="AN182" s="225" t="str">
        <f t="shared" si="102"/>
        <v/>
      </c>
      <c r="AO182" s="225">
        <f t="shared" si="103"/>
        <v>0</v>
      </c>
      <c r="AP182" s="226" t="str">
        <f>IF(AND('PASTE SD download Sheet'!AN181=""),"",'PASTE SD download Sheet'!AN181)</f>
        <v/>
      </c>
      <c r="AQ182" s="226" t="str">
        <f>IF(AND('PASTE SD download Sheet'!AO181=""),"",'PASTE SD download Sheet'!AO181)</f>
        <v/>
      </c>
      <c r="AR182" s="226" t="str">
        <f>IF(AND('PASTE SD download Sheet'!AP181=""),"",'PASTE SD download Sheet'!AP181)</f>
        <v/>
      </c>
      <c r="AS182" s="226">
        <f t="shared" si="104"/>
        <v>0</v>
      </c>
      <c r="AT182" s="226" t="str">
        <f>IF(AND('PASTE SD download Sheet'!AR181=""),"",'PASTE SD download Sheet'!AR181)</f>
        <v/>
      </c>
      <c r="AU182" s="226" t="str">
        <f t="shared" si="105"/>
        <v/>
      </c>
      <c r="AV182" s="226">
        <f t="shared" si="106"/>
        <v>0</v>
      </c>
      <c r="AW182" s="224"/>
      <c r="AX182" s="226" t="str">
        <f t="shared" si="107"/>
        <v/>
      </c>
      <c r="AY182" s="226">
        <f t="shared" si="108"/>
        <v>0</v>
      </c>
      <c r="AZ182" s="227" t="str">
        <f>IF(AND('PASTE SD download Sheet'!AX181=""),"",'PASTE SD download Sheet'!AX181)</f>
        <v/>
      </c>
      <c r="BA182" s="227" t="str">
        <f>IF(AND('PASTE SD download Sheet'!AY181=""),"",'PASTE SD download Sheet'!AY181)</f>
        <v/>
      </c>
      <c r="BB182" s="227" t="str">
        <f>IF(AND('PASTE SD download Sheet'!AZ181=""),"",'PASTE SD download Sheet'!AZ181)</f>
        <v/>
      </c>
      <c r="BC182" s="227">
        <f t="shared" si="109"/>
        <v>0</v>
      </c>
      <c r="BD182" s="227" t="str">
        <f>IF(AND('PASTE SD download Sheet'!BB181=""),"",'PASTE SD download Sheet'!BB181)</f>
        <v/>
      </c>
      <c r="BE182" s="227" t="str">
        <f t="shared" si="110"/>
        <v/>
      </c>
      <c r="BF182" s="227">
        <f t="shared" si="111"/>
        <v>0</v>
      </c>
      <c r="BG182" s="224"/>
      <c r="BH182" s="227" t="str">
        <f t="shared" si="112"/>
        <v/>
      </c>
      <c r="BI182" s="227">
        <f t="shared" si="113"/>
        <v>0</v>
      </c>
      <c r="BJ182" s="257"/>
      <c r="BK182" s="257"/>
      <c r="BL182" s="257"/>
      <c r="BM182" s="257"/>
      <c r="BN182" s="228" t="str">
        <f>IF(AND('PASTE SD download Sheet'!BH181=""),"",'PASTE SD download Sheet'!BH181)</f>
        <v/>
      </c>
      <c r="BO182" s="228" t="str">
        <f>IF(AND('PASTE SD download Sheet'!BI181=""),"",'PASTE SD download Sheet'!BI181)</f>
        <v/>
      </c>
      <c r="BP182" s="228" t="str">
        <f>IF(AND('PASTE SD download Sheet'!BJ181=""),"",'PASTE SD download Sheet'!BJ181)</f>
        <v/>
      </c>
      <c r="BQ182" s="228">
        <f t="shared" si="114"/>
        <v>0</v>
      </c>
      <c r="BR182" s="228" t="str">
        <f>IF(AND('PASTE SD download Sheet'!BL181=""),"",'PASTE SD download Sheet'!BL181)</f>
        <v/>
      </c>
      <c r="BS182" s="228" t="str">
        <f t="shared" si="115"/>
        <v/>
      </c>
      <c r="BT182" s="228">
        <f t="shared" si="116"/>
        <v>0</v>
      </c>
      <c r="BU182" s="224"/>
      <c r="BV182" s="228" t="str">
        <f t="shared" si="117"/>
        <v/>
      </c>
      <c r="BW182" s="228">
        <f t="shared" si="118"/>
        <v>0</v>
      </c>
      <c r="BX182" s="5">
        <f t="shared" si="88"/>
        <v>0</v>
      </c>
      <c r="BY182" s="206"/>
      <c r="BZ182" s="206"/>
      <c r="CA182" s="206"/>
      <c r="CB182" s="206"/>
      <c r="CC182" s="206"/>
      <c r="CD182" s="206"/>
      <c r="CE182" s="206"/>
      <c r="CF182" s="206"/>
      <c r="CG182" s="206"/>
      <c r="CH182" s="206"/>
      <c r="CI182" s="206"/>
      <c r="CJ182" s="206"/>
      <c r="CK182" s="206"/>
      <c r="CL182" s="206"/>
      <c r="CM182" s="206"/>
      <c r="CN182" s="206"/>
      <c r="CO182" s="206"/>
      <c r="CP182" s="205"/>
      <c r="CQ182" s="204"/>
    </row>
    <row r="183" spans="1:95" ht="17.25">
      <c r="A183" s="219" t="str">
        <f>IF(AND('PASTE SD download Sheet'!A182=""),"",'PASTE SD download Sheet'!A182)</f>
        <v/>
      </c>
      <c r="B183" s="219" t="str">
        <f>IF(AND('PASTE SD download Sheet'!B182=""),"",'PASTE SD download Sheet'!B182)</f>
        <v/>
      </c>
      <c r="C183" s="219" t="str">
        <f>IF(AND('PASTE SD download Sheet'!C182=""),"",'PASTE SD download Sheet'!C182)</f>
        <v/>
      </c>
      <c r="D183" s="220" t="str">
        <f>IF(AND('PASTE SD download Sheet'!D182=""),"",VALUE('PASTE SD download Sheet'!D182))</f>
        <v/>
      </c>
      <c r="E183" s="219" t="str">
        <f>IF(AND('PASTE SD download Sheet'!E182=""),"",'PASTE SD download Sheet'!E182)</f>
        <v/>
      </c>
      <c r="F183" s="234" t="str">
        <f>IF(AND('PASTE SD download Sheet'!F182=""),"",'PASTE SD download Sheet'!F182)</f>
        <v/>
      </c>
      <c r="G183" s="233" t="str">
        <f>IF(AND('PASTE SD download Sheet'!G182=""),"",UPPER('PASTE SD download Sheet'!G182))</f>
        <v/>
      </c>
      <c r="H183" s="233" t="str">
        <f>IF(AND('PASTE SD download Sheet'!H182=""),"",UPPER('PASTE SD download Sheet'!H182))</f>
        <v/>
      </c>
      <c r="I183" s="233" t="str">
        <f>IF(AND('PASTE SD download Sheet'!I182=""),"",UPPER('PASTE SD download Sheet'!I182))</f>
        <v/>
      </c>
      <c r="J183" s="221" t="str">
        <f>IF(AND('PASTE SD download Sheet'!J182=""),"",'PASTE SD download Sheet'!J182)</f>
        <v/>
      </c>
      <c r="K183" s="221" t="str">
        <f>IF(AND('PASTE SD download Sheet'!K182=""),"",'PASTE SD download Sheet'!K182)</f>
        <v/>
      </c>
      <c r="L183" s="221" t="str">
        <f>IF(AND('PASTE SD download Sheet'!L182=""),"",'PASTE SD download Sheet'!L182)</f>
        <v/>
      </c>
      <c r="M183" s="221">
        <f t="shared" si="89"/>
        <v>0</v>
      </c>
      <c r="N183" s="221" t="str">
        <f>IF(AND('PASTE SD download Sheet'!N182=""),"",'PASTE SD download Sheet'!N182)</f>
        <v/>
      </c>
      <c r="O183" s="221" t="str">
        <f t="shared" si="90"/>
        <v/>
      </c>
      <c r="P183" s="221">
        <f t="shared" si="91"/>
        <v>0</v>
      </c>
      <c r="Q183" s="222"/>
      <c r="R183" s="221" t="str">
        <f t="shared" si="119"/>
        <v/>
      </c>
      <c r="S183" s="221">
        <f t="shared" si="92"/>
        <v>0</v>
      </c>
      <c r="T183" s="223" t="str">
        <f>IF(AND('PASTE SD download Sheet'!T182=""),"",'PASTE SD download Sheet'!T182)</f>
        <v/>
      </c>
      <c r="U183" s="223" t="str">
        <f>IF(AND('PASTE SD download Sheet'!U182=""),"",'PASTE SD download Sheet'!U182)</f>
        <v/>
      </c>
      <c r="V183" s="223" t="str">
        <f>IF(AND('PASTE SD download Sheet'!V182=""),"",'PASTE SD download Sheet'!V182)</f>
        <v/>
      </c>
      <c r="W183" s="223">
        <f t="shared" si="93"/>
        <v>0</v>
      </c>
      <c r="X183" s="223" t="str">
        <f>IF(AND('PASTE SD download Sheet'!X182=""),"",'PASTE SD download Sheet'!X182)</f>
        <v/>
      </c>
      <c r="Y183" s="223" t="str">
        <f t="shared" si="94"/>
        <v/>
      </c>
      <c r="Z183" s="223">
        <f t="shared" si="95"/>
        <v>0</v>
      </c>
      <c r="AA183" s="224"/>
      <c r="AB183" s="223" t="str">
        <f t="shared" si="96"/>
        <v/>
      </c>
      <c r="AC183" s="223">
        <f t="shared" si="97"/>
        <v>0</v>
      </c>
      <c r="AD183" s="237"/>
      <c r="AE183" s="237" t="str">
        <f t="shared" si="98"/>
        <v/>
      </c>
      <c r="AF183" s="225" t="str">
        <f>IF(AND('PASTE SD download Sheet'!AD182=""),"",'PASTE SD download Sheet'!AD182)</f>
        <v/>
      </c>
      <c r="AG183" s="225" t="str">
        <f>IF(AND('PASTE SD download Sheet'!AE182=""),"",'PASTE SD download Sheet'!AE182)</f>
        <v/>
      </c>
      <c r="AH183" s="225" t="str">
        <f>IF(AND('PASTE SD download Sheet'!AF182=""),"",'PASTE SD download Sheet'!AF182)</f>
        <v/>
      </c>
      <c r="AI183" s="225">
        <f t="shared" si="99"/>
        <v>0</v>
      </c>
      <c r="AJ183" s="225" t="str">
        <f>IF(AND('PASTE SD download Sheet'!AH182=""),"",'PASTE SD download Sheet'!AH182)</f>
        <v/>
      </c>
      <c r="AK183" s="225" t="str">
        <f t="shared" si="100"/>
        <v/>
      </c>
      <c r="AL183" s="225">
        <f t="shared" si="101"/>
        <v>0</v>
      </c>
      <c r="AM183" s="224"/>
      <c r="AN183" s="225" t="str">
        <f t="shared" si="102"/>
        <v/>
      </c>
      <c r="AO183" s="225">
        <f t="shared" si="103"/>
        <v>0</v>
      </c>
      <c r="AP183" s="226" t="str">
        <f>IF(AND('PASTE SD download Sheet'!AN182=""),"",'PASTE SD download Sheet'!AN182)</f>
        <v/>
      </c>
      <c r="AQ183" s="226" t="str">
        <f>IF(AND('PASTE SD download Sheet'!AO182=""),"",'PASTE SD download Sheet'!AO182)</f>
        <v/>
      </c>
      <c r="AR183" s="226" t="str">
        <f>IF(AND('PASTE SD download Sheet'!AP182=""),"",'PASTE SD download Sheet'!AP182)</f>
        <v/>
      </c>
      <c r="AS183" s="226">
        <f t="shared" si="104"/>
        <v>0</v>
      </c>
      <c r="AT183" s="226" t="str">
        <f>IF(AND('PASTE SD download Sheet'!AR182=""),"",'PASTE SD download Sheet'!AR182)</f>
        <v/>
      </c>
      <c r="AU183" s="226" t="str">
        <f t="shared" si="105"/>
        <v/>
      </c>
      <c r="AV183" s="226">
        <f t="shared" si="106"/>
        <v>0</v>
      </c>
      <c r="AW183" s="224"/>
      <c r="AX183" s="226" t="str">
        <f t="shared" si="107"/>
        <v/>
      </c>
      <c r="AY183" s="226">
        <f t="shared" si="108"/>
        <v>0</v>
      </c>
      <c r="AZ183" s="227" t="str">
        <f>IF(AND('PASTE SD download Sheet'!AX182=""),"",'PASTE SD download Sheet'!AX182)</f>
        <v/>
      </c>
      <c r="BA183" s="227" t="str">
        <f>IF(AND('PASTE SD download Sheet'!AY182=""),"",'PASTE SD download Sheet'!AY182)</f>
        <v/>
      </c>
      <c r="BB183" s="227" t="str">
        <f>IF(AND('PASTE SD download Sheet'!AZ182=""),"",'PASTE SD download Sheet'!AZ182)</f>
        <v/>
      </c>
      <c r="BC183" s="227">
        <f t="shared" si="109"/>
        <v>0</v>
      </c>
      <c r="BD183" s="227" t="str">
        <f>IF(AND('PASTE SD download Sheet'!BB182=""),"",'PASTE SD download Sheet'!BB182)</f>
        <v/>
      </c>
      <c r="BE183" s="227" t="str">
        <f t="shared" si="110"/>
        <v/>
      </c>
      <c r="BF183" s="227">
        <f t="shared" si="111"/>
        <v>0</v>
      </c>
      <c r="BG183" s="224"/>
      <c r="BH183" s="227" t="str">
        <f t="shared" si="112"/>
        <v/>
      </c>
      <c r="BI183" s="227">
        <f t="shared" si="113"/>
        <v>0</v>
      </c>
      <c r="BJ183" s="257"/>
      <c r="BK183" s="257"/>
      <c r="BL183" s="257"/>
      <c r="BM183" s="257"/>
      <c r="BN183" s="228" t="str">
        <f>IF(AND('PASTE SD download Sheet'!BH182=""),"",'PASTE SD download Sheet'!BH182)</f>
        <v/>
      </c>
      <c r="BO183" s="228" t="str">
        <f>IF(AND('PASTE SD download Sheet'!BI182=""),"",'PASTE SD download Sheet'!BI182)</f>
        <v/>
      </c>
      <c r="BP183" s="228" t="str">
        <f>IF(AND('PASTE SD download Sheet'!BJ182=""),"",'PASTE SD download Sheet'!BJ182)</f>
        <v/>
      </c>
      <c r="BQ183" s="228">
        <f t="shared" si="114"/>
        <v>0</v>
      </c>
      <c r="BR183" s="228" t="str">
        <f>IF(AND('PASTE SD download Sheet'!BL182=""),"",'PASTE SD download Sheet'!BL182)</f>
        <v/>
      </c>
      <c r="BS183" s="228" t="str">
        <f t="shared" si="115"/>
        <v/>
      </c>
      <c r="BT183" s="228">
        <f t="shared" si="116"/>
        <v>0</v>
      </c>
      <c r="BU183" s="224"/>
      <c r="BV183" s="228" t="str">
        <f t="shared" si="117"/>
        <v/>
      </c>
      <c r="BW183" s="228">
        <f t="shared" si="118"/>
        <v>0</v>
      </c>
      <c r="BX183" s="5">
        <f t="shared" si="88"/>
        <v>0</v>
      </c>
      <c r="BY183" s="206"/>
      <c r="BZ183" s="206"/>
      <c r="CA183" s="206"/>
      <c r="CB183" s="206"/>
      <c r="CC183" s="206"/>
      <c r="CD183" s="206"/>
      <c r="CE183" s="206"/>
      <c r="CF183" s="206"/>
      <c r="CG183" s="206"/>
      <c r="CH183" s="206"/>
      <c r="CI183" s="206"/>
      <c r="CJ183" s="206"/>
      <c r="CK183" s="206"/>
      <c r="CL183" s="206"/>
      <c r="CM183" s="206"/>
      <c r="CN183" s="206"/>
      <c r="CO183" s="206"/>
      <c r="CP183" s="205"/>
      <c r="CQ183" s="204"/>
    </row>
    <row r="184" spans="1:95" ht="17.25">
      <c r="A184" s="219" t="str">
        <f>IF(AND('PASTE SD download Sheet'!A183=""),"",'PASTE SD download Sheet'!A183)</f>
        <v/>
      </c>
      <c r="B184" s="219" t="str">
        <f>IF(AND('PASTE SD download Sheet'!B183=""),"",'PASTE SD download Sheet'!B183)</f>
        <v/>
      </c>
      <c r="C184" s="219" t="str">
        <f>IF(AND('PASTE SD download Sheet'!C183=""),"",'PASTE SD download Sheet'!C183)</f>
        <v/>
      </c>
      <c r="D184" s="220" t="str">
        <f>IF(AND('PASTE SD download Sheet'!D183=""),"",VALUE('PASTE SD download Sheet'!D183))</f>
        <v/>
      </c>
      <c r="E184" s="219" t="str">
        <f>IF(AND('PASTE SD download Sheet'!E183=""),"",'PASTE SD download Sheet'!E183)</f>
        <v/>
      </c>
      <c r="F184" s="234" t="str">
        <f>IF(AND('PASTE SD download Sheet'!F183=""),"",'PASTE SD download Sheet'!F183)</f>
        <v/>
      </c>
      <c r="G184" s="233" t="str">
        <f>IF(AND('PASTE SD download Sheet'!G183=""),"",UPPER('PASTE SD download Sheet'!G183))</f>
        <v/>
      </c>
      <c r="H184" s="233" t="str">
        <f>IF(AND('PASTE SD download Sheet'!H183=""),"",UPPER('PASTE SD download Sheet'!H183))</f>
        <v/>
      </c>
      <c r="I184" s="233" t="str">
        <f>IF(AND('PASTE SD download Sheet'!I183=""),"",UPPER('PASTE SD download Sheet'!I183))</f>
        <v/>
      </c>
      <c r="J184" s="221" t="str">
        <f>IF(AND('PASTE SD download Sheet'!J183=""),"",'PASTE SD download Sheet'!J183)</f>
        <v/>
      </c>
      <c r="K184" s="221" t="str">
        <f>IF(AND('PASTE SD download Sheet'!K183=""),"",'PASTE SD download Sheet'!K183)</f>
        <v/>
      </c>
      <c r="L184" s="221" t="str">
        <f>IF(AND('PASTE SD download Sheet'!L183=""),"",'PASTE SD download Sheet'!L183)</f>
        <v/>
      </c>
      <c r="M184" s="221">
        <f t="shared" si="89"/>
        <v>0</v>
      </c>
      <c r="N184" s="221" t="str">
        <f>IF(AND('PASTE SD download Sheet'!N183=""),"",'PASTE SD download Sheet'!N183)</f>
        <v/>
      </c>
      <c r="O184" s="221" t="str">
        <f t="shared" si="90"/>
        <v/>
      </c>
      <c r="P184" s="221">
        <f t="shared" si="91"/>
        <v>0</v>
      </c>
      <c r="Q184" s="222"/>
      <c r="R184" s="221" t="str">
        <f t="shared" si="119"/>
        <v/>
      </c>
      <c r="S184" s="221">
        <f t="shared" si="92"/>
        <v>0</v>
      </c>
      <c r="T184" s="223" t="str">
        <f>IF(AND('PASTE SD download Sheet'!T183=""),"",'PASTE SD download Sheet'!T183)</f>
        <v/>
      </c>
      <c r="U184" s="223" t="str">
        <f>IF(AND('PASTE SD download Sheet'!U183=""),"",'PASTE SD download Sheet'!U183)</f>
        <v/>
      </c>
      <c r="V184" s="223" t="str">
        <f>IF(AND('PASTE SD download Sheet'!V183=""),"",'PASTE SD download Sheet'!V183)</f>
        <v/>
      </c>
      <c r="W184" s="223">
        <f t="shared" si="93"/>
        <v>0</v>
      </c>
      <c r="X184" s="223" t="str">
        <f>IF(AND('PASTE SD download Sheet'!X183=""),"",'PASTE SD download Sheet'!X183)</f>
        <v/>
      </c>
      <c r="Y184" s="223" t="str">
        <f t="shared" si="94"/>
        <v/>
      </c>
      <c r="Z184" s="223">
        <f t="shared" si="95"/>
        <v>0</v>
      </c>
      <c r="AA184" s="224"/>
      <c r="AB184" s="223" t="str">
        <f t="shared" si="96"/>
        <v/>
      </c>
      <c r="AC184" s="223">
        <f t="shared" si="97"/>
        <v>0</v>
      </c>
      <c r="AD184" s="237"/>
      <c r="AE184" s="237" t="str">
        <f t="shared" si="98"/>
        <v/>
      </c>
      <c r="AF184" s="225" t="str">
        <f>IF(AND('PASTE SD download Sheet'!AD183=""),"",'PASTE SD download Sheet'!AD183)</f>
        <v/>
      </c>
      <c r="AG184" s="225" t="str">
        <f>IF(AND('PASTE SD download Sheet'!AE183=""),"",'PASTE SD download Sheet'!AE183)</f>
        <v/>
      </c>
      <c r="AH184" s="225" t="str">
        <f>IF(AND('PASTE SD download Sheet'!AF183=""),"",'PASTE SD download Sheet'!AF183)</f>
        <v/>
      </c>
      <c r="AI184" s="225">
        <f t="shared" si="99"/>
        <v>0</v>
      </c>
      <c r="AJ184" s="225" t="str">
        <f>IF(AND('PASTE SD download Sheet'!AH183=""),"",'PASTE SD download Sheet'!AH183)</f>
        <v/>
      </c>
      <c r="AK184" s="225" t="str">
        <f t="shared" si="100"/>
        <v/>
      </c>
      <c r="AL184" s="225">
        <f t="shared" si="101"/>
        <v>0</v>
      </c>
      <c r="AM184" s="224"/>
      <c r="AN184" s="225" t="str">
        <f t="shared" si="102"/>
        <v/>
      </c>
      <c r="AO184" s="225">
        <f t="shared" si="103"/>
        <v>0</v>
      </c>
      <c r="AP184" s="226" t="str">
        <f>IF(AND('PASTE SD download Sheet'!AN183=""),"",'PASTE SD download Sheet'!AN183)</f>
        <v/>
      </c>
      <c r="AQ184" s="226" t="str">
        <f>IF(AND('PASTE SD download Sheet'!AO183=""),"",'PASTE SD download Sheet'!AO183)</f>
        <v/>
      </c>
      <c r="AR184" s="226" t="str">
        <f>IF(AND('PASTE SD download Sheet'!AP183=""),"",'PASTE SD download Sheet'!AP183)</f>
        <v/>
      </c>
      <c r="AS184" s="226">
        <f t="shared" si="104"/>
        <v>0</v>
      </c>
      <c r="AT184" s="226" t="str">
        <f>IF(AND('PASTE SD download Sheet'!AR183=""),"",'PASTE SD download Sheet'!AR183)</f>
        <v/>
      </c>
      <c r="AU184" s="226" t="str">
        <f t="shared" si="105"/>
        <v/>
      </c>
      <c r="AV184" s="226">
        <f t="shared" si="106"/>
        <v>0</v>
      </c>
      <c r="AW184" s="224"/>
      <c r="AX184" s="226" t="str">
        <f t="shared" si="107"/>
        <v/>
      </c>
      <c r="AY184" s="226">
        <f t="shared" si="108"/>
        <v>0</v>
      </c>
      <c r="AZ184" s="227" t="str">
        <f>IF(AND('PASTE SD download Sheet'!AX183=""),"",'PASTE SD download Sheet'!AX183)</f>
        <v/>
      </c>
      <c r="BA184" s="227" t="str">
        <f>IF(AND('PASTE SD download Sheet'!AY183=""),"",'PASTE SD download Sheet'!AY183)</f>
        <v/>
      </c>
      <c r="BB184" s="227" t="str">
        <f>IF(AND('PASTE SD download Sheet'!AZ183=""),"",'PASTE SD download Sheet'!AZ183)</f>
        <v/>
      </c>
      <c r="BC184" s="227">
        <f t="shared" si="109"/>
        <v>0</v>
      </c>
      <c r="BD184" s="227" t="str">
        <f>IF(AND('PASTE SD download Sheet'!BB183=""),"",'PASTE SD download Sheet'!BB183)</f>
        <v/>
      </c>
      <c r="BE184" s="227" t="str">
        <f t="shared" si="110"/>
        <v/>
      </c>
      <c r="BF184" s="227">
        <f t="shared" si="111"/>
        <v>0</v>
      </c>
      <c r="BG184" s="224"/>
      <c r="BH184" s="227" t="str">
        <f t="shared" si="112"/>
        <v/>
      </c>
      <c r="BI184" s="227">
        <f t="shared" si="113"/>
        <v>0</v>
      </c>
      <c r="BJ184" s="257"/>
      <c r="BK184" s="257"/>
      <c r="BL184" s="257"/>
      <c r="BM184" s="257"/>
      <c r="BN184" s="228" t="str">
        <f>IF(AND('PASTE SD download Sheet'!BH183=""),"",'PASTE SD download Sheet'!BH183)</f>
        <v/>
      </c>
      <c r="BO184" s="228" t="str">
        <f>IF(AND('PASTE SD download Sheet'!BI183=""),"",'PASTE SD download Sheet'!BI183)</f>
        <v/>
      </c>
      <c r="BP184" s="228" t="str">
        <f>IF(AND('PASTE SD download Sheet'!BJ183=""),"",'PASTE SD download Sheet'!BJ183)</f>
        <v/>
      </c>
      <c r="BQ184" s="228">
        <f t="shared" si="114"/>
        <v>0</v>
      </c>
      <c r="BR184" s="228" t="str">
        <f>IF(AND('PASTE SD download Sheet'!BL183=""),"",'PASTE SD download Sheet'!BL183)</f>
        <v/>
      </c>
      <c r="BS184" s="228" t="str">
        <f t="shared" si="115"/>
        <v/>
      </c>
      <c r="BT184" s="228">
        <f t="shared" si="116"/>
        <v>0</v>
      </c>
      <c r="BU184" s="224"/>
      <c r="BV184" s="228" t="str">
        <f t="shared" si="117"/>
        <v/>
      </c>
      <c r="BW184" s="228">
        <f t="shared" si="118"/>
        <v>0</v>
      </c>
      <c r="BX184" s="5">
        <f t="shared" si="88"/>
        <v>0</v>
      </c>
      <c r="BY184" s="206"/>
      <c r="BZ184" s="206"/>
      <c r="CA184" s="206"/>
      <c r="CB184" s="206"/>
      <c r="CC184" s="206"/>
      <c r="CD184" s="206"/>
      <c r="CE184" s="206"/>
      <c r="CF184" s="206"/>
      <c r="CG184" s="206"/>
      <c r="CH184" s="206"/>
      <c r="CI184" s="206"/>
      <c r="CJ184" s="206"/>
      <c r="CK184" s="206"/>
      <c r="CL184" s="206"/>
      <c r="CM184" s="206"/>
      <c r="CN184" s="206"/>
      <c r="CO184" s="206"/>
      <c r="CP184" s="205"/>
      <c r="CQ184" s="204"/>
    </row>
    <row r="185" spans="1:95" ht="17.25">
      <c r="A185" s="219" t="str">
        <f>IF(AND('PASTE SD download Sheet'!A184=""),"",'PASTE SD download Sheet'!A184)</f>
        <v/>
      </c>
      <c r="B185" s="219" t="str">
        <f>IF(AND('PASTE SD download Sheet'!B184=""),"",'PASTE SD download Sheet'!B184)</f>
        <v/>
      </c>
      <c r="C185" s="219" t="str">
        <f>IF(AND('PASTE SD download Sheet'!C184=""),"",'PASTE SD download Sheet'!C184)</f>
        <v/>
      </c>
      <c r="D185" s="220" t="str">
        <f>IF(AND('PASTE SD download Sheet'!D184=""),"",VALUE('PASTE SD download Sheet'!D184))</f>
        <v/>
      </c>
      <c r="E185" s="219" t="str">
        <f>IF(AND('PASTE SD download Sheet'!E184=""),"",'PASTE SD download Sheet'!E184)</f>
        <v/>
      </c>
      <c r="F185" s="234" t="str">
        <f>IF(AND('PASTE SD download Sheet'!F184=""),"",'PASTE SD download Sheet'!F184)</f>
        <v/>
      </c>
      <c r="G185" s="233" t="str">
        <f>IF(AND('PASTE SD download Sheet'!G184=""),"",UPPER('PASTE SD download Sheet'!G184))</f>
        <v/>
      </c>
      <c r="H185" s="233" t="str">
        <f>IF(AND('PASTE SD download Sheet'!H184=""),"",UPPER('PASTE SD download Sheet'!H184))</f>
        <v/>
      </c>
      <c r="I185" s="233" t="str">
        <f>IF(AND('PASTE SD download Sheet'!I184=""),"",UPPER('PASTE SD download Sheet'!I184))</f>
        <v/>
      </c>
      <c r="J185" s="221" t="str">
        <f>IF(AND('PASTE SD download Sheet'!J184=""),"",'PASTE SD download Sheet'!J184)</f>
        <v/>
      </c>
      <c r="K185" s="221" t="str">
        <f>IF(AND('PASTE SD download Sheet'!K184=""),"",'PASTE SD download Sheet'!K184)</f>
        <v/>
      </c>
      <c r="L185" s="221" t="str">
        <f>IF(AND('PASTE SD download Sheet'!L184=""),"",'PASTE SD download Sheet'!L184)</f>
        <v/>
      </c>
      <c r="M185" s="221">
        <f t="shared" si="89"/>
        <v>0</v>
      </c>
      <c r="N185" s="221" t="str">
        <f>IF(AND('PASTE SD download Sheet'!N184=""),"",'PASTE SD download Sheet'!N184)</f>
        <v/>
      </c>
      <c r="O185" s="221" t="str">
        <f t="shared" si="90"/>
        <v/>
      </c>
      <c r="P185" s="221">
        <f t="shared" si="91"/>
        <v>0</v>
      </c>
      <c r="Q185" s="222"/>
      <c r="R185" s="221" t="str">
        <f t="shared" si="119"/>
        <v/>
      </c>
      <c r="S185" s="221">
        <f t="shared" si="92"/>
        <v>0</v>
      </c>
      <c r="T185" s="223" t="str">
        <f>IF(AND('PASTE SD download Sheet'!T184=""),"",'PASTE SD download Sheet'!T184)</f>
        <v/>
      </c>
      <c r="U185" s="223" t="str">
        <f>IF(AND('PASTE SD download Sheet'!U184=""),"",'PASTE SD download Sheet'!U184)</f>
        <v/>
      </c>
      <c r="V185" s="223" t="str">
        <f>IF(AND('PASTE SD download Sheet'!V184=""),"",'PASTE SD download Sheet'!V184)</f>
        <v/>
      </c>
      <c r="W185" s="223">
        <f t="shared" si="93"/>
        <v>0</v>
      </c>
      <c r="X185" s="223" t="str">
        <f>IF(AND('PASTE SD download Sheet'!X184=""),"",'PASTE SD download Sheet'!X184)</f>
        <v/>
      </c>
      <c r="Y185" s="223" t="str">
        <f t="shared" si="94"/>
        <v/>
      </c>
      <c r="Z185" s="223">
        <f t="shared" si="95"/>
        <v>0</v>
      </c>
      <c r="AA185" s="224"/>
      <c r="AB185" s="223" t="str">
        <f t="shared" si="96"/>
        <v/>
      </c>
      <c r="AC185" s="223">
        <f t="shared" si="97"/>
        <v>0</v>
      </c>
      <c r="AD185" s="237"/>
      <c r="AE185" s="237" t="str">
        <f t="shared" si="98"/>
        <v/>
      </c>
      <c r="AF185" s="225" t="str">
        <f>IF(AND('PASTE SD download Sheet'!AD184=""),"",'PASTE SD download Sheet'!AD184)</f>
        <v/>
      </c>
      <c r="AG185" s="225" t="str">
        <f>IF(AND('PASTE SD download Sheet'!AE184=""),"",'PASTE SD download Sheet'!AE184)</f>
        <v/>
      </c>
      <c r="AH185" s="225" t="str">
        <f>IF(AND('PASTE SD download Sheet'!AF184=""),"",'PASTE SD download Sheet'!AF184)</f>
        <v/>
      </c>
      <c r="AI185" s="225">
        <f t="shared" si="99"/>
        <v>0</v>
      </c>
      <c r="AJ185" s="225" t="str">
        <f>IF(AND('PASTE SD download Sheet'!AH184=""),"",'PASTE SD download Sheet'!AH184)</f>
        <v/>
      </c>
      <c r="AK185" s="225" t="str">
        <f t="shared" si="100"/>
        <v/>
      </c>
      <c r="AL185" s="225">
        <f t="shared" si="101"/>
        <v>0</v>
      </c>
      <c r="AM185" s="224"/>
      <c r="AN185" s="225" t="str">
        <f t="shared" si="102"/>
        <v/>
      </c>
      <c r="AO185" s="225">
        <f t="shared" si="103"/>
        <v>0</v>
      </c>
      <c r="AP185" s="226" t="str">
        <f>IF(AND('PASTE SD download Sheet'!AN184=""),"",'PASTE SD download Sheet'!AN184)</f>
        <v/>
      </c>
      <c r="AQ185" s="226" t="str">
        <f>IF(AND('PASTE SD download Sheet'!AO184=""),"",'PASTE SD download Sheet'!AO184)</f>
        <v/>
      </c>
      <c r="AR185" s="226" t="str">
        <f>IF(AND('PASTE SD download Sheet'!AP184=""),"",'PASTE SD download Sheet'!AP184)</f>
        <v/>
      </c>
      <c r="AS185" s="226">
        <f t="shared" si="104"/>
        <v>0</v>
      </c>
      <c r="AT185" s="226" t="str">
        <f>IF(AND('PASTE SD download Sheet'!AR184=""),"",'PASTE SD download Sheet'!AR184)</f>
        <v/>
      </c>
      <c r="AU185" s="226" t="str">
        <f t="shared" si="105"/>
        <v/>
      </c>
      <c r="AV185" s="226">
        <f t="shared" si="106"/>
        <v>0</v>
      </c>
      <c r="AW185" s="224"/>
      <c r="AX185" s="226" t="str">
        <f t="shared" si="107"/>
        <v/>
      </c>
      <c r="AY185" s="226">
        <f t="shared" si="108"/>
        <v>0</v>
      </c>
      <c r="AZ185" s="227" t="str">
        <f>IF(AND('PASTE SD download Sheet'!AX184=""),"",'PASTE SD download Sheet'!AX184)</f>
        <v/>
      </c>
      <c r="BA185" s="227" t="str">
        <f>IF(AND('PASTE SD download Sheet'!AY184=""),"",'PASTE SD download Sheet'!AY184)</f>
        <v/>
      </c>
      <c r="BB185" s="227" t="str">
        <f>IF(AND('PASTE SD download Sheet'!AZ184=""),"",'PASTE SD download Sheet'!AZ184)</f>
        <v/>
      </c>
      <c r="BC185" s="227">
        <f t="shared" si="109"/>
        <v>0</v>
      </c>
      <c r="BD185" s="227" t="str">
        <f>IF(AND('PASTE SD download Sheet'!BB184=""),"",'PASTE SD download Sheet'!BB184)</f>
        <v/>
      </c>
      <c r="BE185" s="227" t="str">
        <f t="shared" si="110"/>
        <v/>
      </c>
      <c r="BF185" s="227">
        <f t="shared" si="111"/>
        <v>0</v>
      </c>
      <c r="BG185" s="224"/>
      <c r="BH185" s="227" t="str">
        <f t="shared" si="112"/>
        <v/>
      </c>
      <c r="BI185" s="227">
        <f t="shared" si="113"/>
        <v>0</v>
      </c>
      <c r="BJ185" s="257"/>
      <c r="BK185" s="257"/>
      <c r="BL185" s="257"/>
      <c r="BM185" s="257"/>
      <c r="BN185" s="228" t="str">
        <f>IF(AND('PASTE SD download Sheet'!BH184=""),"",'PASTE SD download Sheet'!BH184)</f>
        <v/>
      </c>
      <c r="BO185" s="228" t="str">
        <f>IF(AND('PASTE SD download Sheet'!BI184=""),"",'PASTE SD download Sheet'!BI184)</f>
        <v/>
      </c>
      <c r="BP185" s="228" t="str">
        <f>IF(AND('PASTE SD download Sheet'!BJ184=""),"",'PASTE SD download Sheet'!BJ184)</f>
        <v/>
      </c>
      <c r="BQ185" s="228">
        <f t="shared" si="114"/>
        <v>0</v>
      </c>
      <c r="BR185" s="228" t="str">
        <f>IF(AND('PASTE SD download Sheet'!BL184=""),"",'PASTE SD download Sheet'!BL184)</f>
        <v/>
      </c>
      <c r="BS185" s="228" t="str">
        <f t="shared" si="115"/>
        <v/>
      </c>
      <c r="BT185" s="228">
        <f t="shared" si="116"/>
        <v>0</v>
      </c>
      <c r="BU185" s="224"/>
      <c r="BV185" s="228" t="str">
        <f t="shared" si="117"/>
        <v/>
      </c>
      <c r="BW185" s="228">
        <f t="shared" si="118"/>
        <v>0</v>
      </c>
      <c r="BX185" s="5">
        <f t="shared" si="88"/>
        <v>0</v>
      </c>
      <c r="BY185" s="206"/>
      <c r="BZ185" s="206"/>
      <c r="CA185" s="206"/>
      <c r="CB185" s="206"/>
      <c r="CC185" s="206"/>
      <c r="CD185" s="206"/>
      <c r="CE185" s="206"/>
      <c r="CF185" s="206"/>
      <c r="CG185" s="206"/>
      <c r="CH185" s="206"/>
      <c r="CI185" s="206"/>
      <c r="CJ185" s="206"/>
      <c r="CK185" s="206"/>
      <c r="CL185" s="206"/>
      <c r="CM185" s="206"/>
      <c r="CN185" s="206"/>
      <c r="CO185" s="206"/>
      <c r="CP185" s="205"/>
      <c r="CQ185" s="204"/>
    </row>
    <row r="186" spans="1:95" ht="17.25">
      <c r="A186" s="219" t="str">
        <f>IF(AND('PASTE SD download Sheet'!A185=""),"",'PASTE SD download Sheet'!A185)</f>
        <v/>
      </c>
      <c r="B186" s="219" t="str">
        <f>IF(AND('PASTE SD download Sheet'!B185=""),"",'PASTE SD download Sheet'!B185)</f>
        <v/>
      </c>
      <c r="C186" s="219" t="str">
        <f>IF(AND('PASTE SD download Sheet'!C185=""),"",'PASTE SD download Sheet'!C185)</f>
        <v/>
      </c>
      <c r="D186" s="220" t="str">
        <f>IF(AND('PASTE SD download Sheet'!D185=""),"",VALUE('PASTE SD download Sheet'!D185))</f>
        <v/>
      </c>
      <c r="E186" s="219" t="str">
        <f>IF(AND('PASTE SD download Sheet'!E185=""),"",'PASTE SD download Sheet'!E185)</f>
        <v/>
      </c>
      <c r="F186" s="234" t="str">
        <f>IF(AND('PASTE SD download Sheet'!F185=""),"",'PASTE SD download Sheet'!F185)</f>
        <v/>
      </c>
      <c r="G186" s="233" t="str">
        <f>IF(AND('PASTE SD download Sheet'!G185=""),"",UPPER('PASTE SD download Sheet'!G185))</f>
        <v/>
      </c>
      <c r="H186" s="233" t="str">
        <f>IF(AND('PASTE SD download Sheet'!H185=""),"",UPPER('PASTE SD download Sheet'!H185))</f>
        <v/>
      </c>
      <c r="I186" s="233" t="str">
        <f>IF(AND('PASTE SD download Sheet'!I185=""),"",UPPER('PASTE SD download Sheet'!I185))</f>
        <v/>
      </c>
      <c r="J186" s="221" t="str">
        <f>IF(AND('PASTE SD download Sheet'!J185=""),"",'PASTE SD download Sheet'!J185)</f>
        <v/>
      </c>
      <c r="K186" s="221" t="str">
        <f>IF(AND('PASTE SD download Sheet'!K185=""),"",'PASTE SD download Sheet'!K185)</f>
        <v/>
      </c>
      <c r="L186" s="221" t="str">
        <f>IF(AND('PASTE SD download Sheet'!L185=""),"",'PASTE SD download Sheet'!L185)</f>
        <v/>
      </c>
      <c r="M186" s="221">
        <f t="shared" si="89"/>
        <v>0</v>
      </c>
      <c r="N186" s="221" t="str">
        <f>IF(AND('PASTE SD download Sheet'!N185=""),"",'PASTE SD download Sheet'!N185)</f>
        <v/>
      </c>
      <c r="O186" s="221" t="str">
        <f t="shared" si="90"/>
        <v/>
      </c>
      <c r="P186" s="221">
        <f t="shared" si="91"/>
        <v>0</v>
      </c>
      <c r="Q186" s="222"/>
      <c r="R186" s="221" t="str">
        <f t="shared" si="119"/>
        <v/>
      </c>
      <c r="S186" s="221">
        <f t="shared" si="92"/>
        <v>0</v>
      </c>
      <c r="T186" s="223" t="str">
        <f>IF(AND('PASTE SD download Sheet'!T185=""),"",'PASTE SD download Sheet'!T185)</f>
        <v/>
      </c>
      <c r="U186" s="223" t="str">
        <f>IF(AND('PASTE SD download Sheet'!U185=""),"",'PASTE SD download Sheet'!U185)</f>
        <v/>
      </c>
      <c r="V186" s="223" t="str">
        <f>IF(AND('PASTE SD download Sheet'!V185=""),"",'PASTE SD download Sheet'!V185)</f>
        <v/>
      </c>
      <c r="W186" s="223">
        <f t="shared" si="93"/>
        <v>0</v>
      </c>
      <c r="X186" s="223" t="str">
        <f>IF(AND('PASTE SD download Sheet'!X185=""),"",'PASTE SD download Sheet'!X185)</f>
        <v/>
      </c>
      <c r="Y186" s="223" t="str">
        <f t="shared" si="94"/>
        <v/>
      </c>
      <c r="Z186" s="223">
        <f t="shared" si="95"/>
        <v>0</v>
      </c>
      <c r="AA186" s="224"/>
      <c r="AB186" s="223" t="str">
        <f t="shared" si="96"/>
        <v/>
      </c>
      <c r="AC186" s="223">
        <f t="shared" si="97"/>
        <v>0</v>
      </c>
      <c r="AD186" s="237"/>
      <c r="AE186" s="237" t="str">
        <f t="shared" si="98"/>
        <v/>
      </c>
      <c r="AF186" s="225" t="str">
        <f>IF(AND('PASTE SD download Sheet'!AD185=""),"",'PASTE SD download Sheet'!AD185)</f>
        <v/>
      </c>
      <c r="AG186" s="225" t="str">
        <f>IF(AND('PASTE SD download Sheet'!AE185=""),"",'PASTE SD download Sheet'!AE185)</f>
        <v/>
      </c>
      <c r="AH186" s="225" t="str">
        <f>IF(AND('PASTE SD download Sheet'!AF185=""),"",'PASTE SD download Sheet'!AF185)</f>
        <v/>
      </c>
      <c r="AI186" s="225">
        <f t="shared" si="99"/>
        <v>0</v>
      </c>
      <c r="AJ186" s="225" t="str">
        <f>IF(AND('PASTE SD download Sheet'!AH185=""),"",'PASTE SD download Sheet'!AH185)</f>
        <v/>
      </c>
      <c r="AK186" s="225" t="str">
        <f t="shared" si="100"/>
        <v/>
      </c>
      <c r="AL186" s="225">
        <f t="shared" si="101"/>
        <v>0</v>
      </c>
      <c r="AM186" s="224"/>
      <c r="AN186" s="225" t="str">
        <f t="shared" si="102"/>
        <v/>
      </c>
      <c r="AO186" s="225">
        <f t="shared" si="103"/>
        <v>0</v>
      </c>
      <c r="AP186" s="226" t="str">
        <f>IF(AND('PASTE SD download Sheet'!AN185=""),"",'PASTE SD download Sheet'!AN185)</f>
        <v/>
      </c>
      <c r="AQ186" s="226" t="str">
        <f>IF(AND('PASTE SD download Sheet'!AO185=""),"",'PASTE SD download Sheet'!AO185)</f>
        <v/>
      </c>
      <c r="AR186" s="226" t="str">
        <f>IF(AND('PASTE SD download Sheet'!AP185=""),"",'PASTE SD download Sheet'!AP185)</f>
        <v/>
      </c>
      <c r="AS186" s="226">
        <f t="shared" si="104"/>
        <v>0</v>
      </c>
      <c r="AT186" s="226" t="str">
        <f>IF(AND('PASTE SD download Sheet'!AR185=""),"",'PASTE SD download Sheet'!AR185)</f>
        <v/>
      </c>
      <c r="AU186" s="226" t="str">
        <f t="shared" si="105"/>
        <v/>
      </c>
      <c r="AV186" s="226">
        <f t="shared" si="106"/>
        <v>0</v>
      </c>
      <c r="AW186" s="224"/>
      <c r="AX186" s="226" t="str">
        <f t="shared" si="107"/>
        <v/>
      </c>
      <c r="AY186" s="226">
        <f t="shared" si="108"/>
        <v>0</v>
      </c>
      <c r="AZ186" s="227" t="str">
        <f>IF(AND('PASTE SD download Sheet'!AX185=""),"",'PASTE SD download Sheet'!AX185)</f>
        <v/>
      </c>
      <c r="BA186" s="227" t="str">
        <f>IF(AND('PASTE SD download Sheet'!AY185=""),"",'PASTE SD download Sheet'!AY185)</f>
        <v/>
      </c>
      <c r="BB186" s="227" t="str">
        <f>IF(AND('PASTE SD download Sheet'!AZ185=""),"",'PASTE SD download Sheet'!AZ185)</f>
        <v/>
      </c>
      <c r="BC186" s="227">
        <f t="shared" si="109"/>
        <v>0</v>
      </c>
      <c r="BD186" s="227" t="str">
        <f>IF(AND('PASTE SD download Sheet'!BB185=""),"",'PASTE SD download Sheet'!BB185)</f>
        <v/>
      </c>
      <c r="BE186" s="227" t="str">
        <f t="shared" si="110"/>
        <v/>
      </c>
      <c r="BF186" s="227">
        <f t="shared" si="111"/>
        <v>0</v>
      </c>
      <c r="BG186" s="224"/>
      <c r="BH186" s="227" t="str">
        <f t="shared" si="112"/>
        <v/>
      </c>
      <c r="BI186" s="227">
        <f t="shared" si="113"/>
        <v>0</v>
      </c>
      <c r="BJ186" s="257"/>
      <c r="BK186" s="257"/>
      <c r="BL186" s="257"/>
      <c r="BM186" s="257"/>
      <c r="BN186" s="228" t="str">
        <f>IF(AND('PASTE SD download Sheet'!BH185=""),"",'PASTE SD download Sheet'!BH185)</f>
        <v/>
      </c>
      <c r="BO186" s="228" t="str">
        <f>IF(AND('PASTE SD download Sheet'!BI185=""),"",'PASTE SD download Sheet'!BI185)</f>
        <v/>
      </c>
      <c r="BP186" s="228" t="str">
        <f>IF(AND('PASTE SD download Sheet'!BJ185=""),"",'PASTE SD download Sheet'!BJ185)</f>
        <v/>
      </c>
      <c r="BQ186" s="228">
        <f t="shared" si="114"/>
        <v>0</v>
      </c>
      <c r="BR186" s="228" t="str">
        <f>IF(AND('PASTE SD download Sheet'!BL185=""),"",'PASTE SD download Sheet'!BL185)</f>
        <v/>
      </c>
      <c r="BS186" s="228" t="str">
        <f t="shared" si="115"/>
        <v/>
      </c>
      <c r="BT186" s="228">
        <f t="shared" si="116"/>
        <v>0</v>
      </c>
      <c r="BU186" s="224"/>
      <c r="BV186" s="228" t="str">
        <f t="shared" si="117"/>
        <v/>
      </c>
      <c r="BW186" s="228">
        <f t="shared" si="118"/>
        <v>0</v>
      </c>
      <c r="BX186" s="5">
        <f t="shared" si="88"/>
        <v>0</v>
      </c>
      <c r="BY186" s="206"/>
      <c r="BZ186" s="206"/>
      <c r="CA186" s="206"/>
      <c r="CB186" s="206"/>
      <c r="CC186" s="206"/>
      <c r="CD186" s="206"/>
      <c r="CE186" s="206"/>
      <c r="CF186" s="206"/>
      <c r="CG186" s="206"/>
      <c r="CH186" s="206"/>
      <c r="CI186" s="206"/>
      <c r="CJ186" s="206"/>
      <c r="CK186" s="206"/>
      <c r="CL186" s="206"/>
      <c r="CM186" s="206"/>
      <c r="CN186" s="206"/>
      <c r="CO186" s="206"/>
      <c r="CP186" s="205"/>
      <c r="CQ186" s="204"/>
    </row>
    <row r="187" spans="1:95" ht="17.25">
      <c r="A187" s="219" t="str">
        <f>IF(AND('PASTE SD download Sheet'!A186=""),"",'PASTE SD download Sheet'!A186)</f>
        <v/>
      </c>
      <c r="B187" s="219" t="str">
        <f>IF(AND('PASTE SD download Sheet'!B186=""),"",'PASTE SD download Sheet'!B186)</f>
        <v/>
      </c>
      <c r="C187" s="219" t="str">
        <f>IF(AND('PASTE SD download Sheet'!C186=""),"",'PASTE SD download Sheet'!C186)</f>
        <v/>
      </c>
      <c r="D187" s="220" t="str">
        <f>IF(AND('PASTE SD download Sheet'!D186=""),"",VALUE('PASTE SD download Sheet'!D186))</f>
        <v/>
      </c>
      <c r="E187" s="219" t="str">
        <f>IF(AND('PASTE SD download Sheet'!E186=""),"",'PASTE SD download Sheet'!E186)</f>
        <v/>
      </c>
      <c r="F187" s="234" t="str">
        <f>IF(AND('PASTE SD download Sheet'!F186=""),"",'PASTE SD download Sheet'!F186)</f>
        <v/>
      </c>
      <c r="G187" s="233" t="str">
        <f>IF(AND('PASTE SD download Sheet'!G186=""),"",UPPER('PASTE SD download Sheet'!G186))</f>
        <v/>
      </c>
      <c r="H187" s="233" t="str">
        <f>IF(AND('PASTE SD download Sheet'!H186=""),"",UPPER('PASTE SD download Sheet'!H186))</f>
        <v/>
      </c>
      <c r="I187" s="233" t="str">
        <f>IF(AND('PASTE SD download Sheet'!I186=""),"",UPPER('PASTE SD download Sheet'!I186))</f>
        <v/>
      </c>
      <c r="J187" s="221" t="str">
        <f>IF(AND('PASTE SD download Sheet'!J186=""),"",'PASTE SD download Sheet'!J186)</f>
        <v/>
      </c>
      <c r="K187" s="221" t="str">
        <f>IF(AND('PASTE SD download Sheet'!K186=""),"",'PASTE SD download Sheet'!K186)</f>
        <v/>
      </c>
      <c r="L187" s="221" t="str">
        <f>IF(AND('PASTE SD download Sheet'!L186=""),"",'PASTE SD download Sheet'!L186)</f>
        <v/>
      </c>
      <c r="M187" s="221">
        <f t="shared" si="89"/>
        <v>0</v>
      </c>
      <c r="N187" s="221" t="str">
        <f>IF(AND('PASTE SD download Sheet'!N186=""),"",'PASTE SD download Sheet'!N186)</f>
        <v/>
      </c>
      <c r="O187" s="221" t="str">
        <f t="shared" si="90"/>
        <v/>
      </c>
      <c r="P187" s="221">
        <f t="shared" si="91"/>
        <v>0</v>
      </c>
      <c r="Q187" s="222"/>
      <c r="R187" s="221" t="str">
        <f t="shared" si="119"/>
        <v/>
      </c>
      <c r="S187" s="221">
        <f t="shared" si="92"/>
        <v>0</v>
      </c>
      <c r="T187" s="223" t="str">
        <f>IF(AND('PASTE SD download Sheet'!T186=""),"",'PASTE SD download Sheet'!T186)</f>
        <v/>
      </c>
      <c r="U187" s="223" t="str">
        <f>IF(AND('PASTE SD download Sheet'!U186=""),"",'PASTE SD download Sheet'!U186)</f>
        <v/>
      </c>
      <c r="V187" s="223" t="str">
        <f>IF(AND('PASTE SD download Sheet'!V186=""),"",'PASTE SD download Sheet'!V186)</f>
        <v/>
      </c>
      <c r="W187" s="223">
        <f t="shared" si="93"/>
        <v>0</v>
      </c>
      <c r="X187" s="223" t="str">
        <f>IF(AND('PASTE SD download Sheet'!X186=""),"",'PASTE SD download Sheet'!X186)</f>
        <v/>
      </c>
      <c r="Y187" s="223" t="str">
        <f t="shared" si="94"/>
        <v/>
      </c>
      <c r="Z187" s="223">
        <f t="shared" si="95"/>
        <v>0</v>
      </c>
      <c r="AA187" s="224"/>
      <c r="AB187" s="223" t="str">
        <f t="shared" si="96"/>
        <v/>
      </c>
      <c r="AC187" s="223">
        <f t="shared" si="97"/>
        <v>0</v>
      </c>
      <c r="AD187" s="237"/>
      <c r="AE187" s="237" t="str">
        <f t="shared" si="98"/>
        <v/>
      </c>
      <c r="AF187" s="225" t="str">
        <f>IF(AND('PASTE SD download Sheet'!AD186=""),"",'PASTE SD download Sheet'!AD186)</f>
        <v/>
      </c>
      <c r="AG187" s="225" t="str">
        <f>IF(AND('PASTE SD download Sheet'!AE186=""),"",'PASTE SD download Sheet'!AE186)</f>
        <v/>
      </c>
      <c r="AH187" s="225" t="str">
        <f>IF(AND('PASTE SD download Sheet'!AF186=""),"",'PASTE SD download Sheet'!AF186)</f>
        <v/>
      </c>
      <c r="AI187" s="225">
        <f t="shared" si="99"/>
        <v>0</v>
      </c>
      <c r="AJ187" s="225" t="str">
        <f>IF(AND('PASTE SD download Sheet'!AH186=""),"",'PASTE SD download Sheet'!AH186)</f>
        <v/>
      </c>
      <c r="AK187" s="225" t="str">
        <f t="shared" si="100"/>
        <v/>
      </c>
      <c r="AL187" s="225">
        <f t="shared" si="101"/>
        <v>0</v>
      </c>
      <c r="AM187" s="224"/>
      <c r="AN187" s="225" t="str">
        <f t="shared" si="102"/>
        <v/>
      </c>
      <c r="AO187" s="225">
        <f t="shared" si="103"/>
        <v>0</v>
      </c>
      <c r="AP187" s="226" t="str">
        <f>IF(AND('PASTE SD download Sheet'!AN186=""),"",'PASTE SD download Sheet'!AN186)</f>
        <v/>
      </c>
      <c r="AQ187" s="226" t="str">
        <f>IF(AND('PASTE SD download Sheet'!AO186=""),"",'PASTE SD download Sheet'!AO186)</f>
        <v/>
      </c>
      <c r="AR187" s="226" t="str">
        <f>IF(AND('PASTE SD download Sheet'!AP186=""),"",'PASTE SD download Sheet'!AP186)</f>
        <v/>
      </c>
      <c r="AS187" s="226">
        <f t="shared" si="104"/>
        <v>0</v>
      </c>
      <c r="AT187" s="226" t="str">
        <f>IF(AND('PASTE SD download Sheet'!AR186=""),"",'PASTE SD download Sheet'!AR186)</f>
        <v/>
      </c>
      <c r="AU187" s="226" t="str">
        <f t="shared" si="105"/>
        <v/>
      </c>
      <c r="AV187" s="226">
        <f t="shared" si="106"/>
        <v>0</v>
      </c>
      <c r="AW187" s="224"/>
      <c r="AX187" s="226" t="str">
        <f t="shared" si="107"/>
        <v/>
      </c>
      <c r="AY187" s="226">
        <f t="shared" si="108"/>
        <v>0</v>
      </c>
      <c r="AZ187" s="227" t="str">
        <f>IF(AND('PASTE SD download Sheet'!AX186=""),"",'PASTE SD download Sheet'!AX186)</f>
        <v/>
      </c>
      <c r="BA187" s="227" t="str">
        <f>IF(AND('PASTE SD download Sheet'!AY186=""),"",'PASTE SD download Sheet'!AY186)</f>
        <v/>
      </c>
      <c r="BB187" s="227" t="str">
        <f>IF(AND('PASTE SD download Sheet'!AZ186=""),"",'PASTE SD download Sheet'!AZ186)</f>
        <v/>
      </c>
      <c r="BC187" s="227">
        <f t="shared" si="109"/>
        <v>0</v>
      </c>
      <c r="BD187" s="227" t="str">
        <f>IF(AND('PASTE SD download Sheet'!BB186=""),"",'PASTE SD download Sheet'!BB186)</f>
        <v/>
      </c>
      <c r="BE187" s="227" t="str">
        <f t="shared" si="110"/>
        <v/>
      </c>
      <c r="BF187" s="227">
        <f t="shared" si="111"/>
        <v>0</v>
      </c>
      <c r="BG187" s="224"/>
      <c r="BH187" s="227" t="str">
        <f t="shared" si="112"/>
        <v/>
      </c>
      <c r="BI187" s="227">
        <f t="shared" si="113"/>
        <v>0</v>
      </c>
      <c r="BJ187" s="257"/>
      <c r="BK187" s="257"/>
      <c r="BL187" s="257"/>
      <c r="BM187" s="257"/>
      <c r="BN187" s="228" t="str">
        <f>IF(AND('PASTE SD download Sheet'!BH186=""),"",'PASTE SD download Sheet'!BH186)</f>
        <v/>
      </c>
      <c r="BO187" s="228" t="str">
        <f>IF(AND('PASTE SD download Sheet'!BI186=""),"",'PASTE SD download Sheet'!BI186)</f>
        <v/>
      </c>
      <c r="BP187" s="228" t="str">
        <f>IF(AND('PASTE SD download Sheet'!BJ186=""),"",'PASTE SD download Sheet'!BJ186)</f>
        <v/>
      </c>
      <c r="BQ187" s="228">
        <f t="shared" si="114"/>
        <v>0</v>
      </c>
      <c r="BR187" s="228" t="str">
        <f>IF(AND('PASTE SD download Sheet'!BL186=""),"",'PASTE SD download Sheet'!BL186)</f>
        <v/>
      </c>
      <c r="BS187" s="228" t="str">
        <f t="shared" si="115"/>
        <v/>
      </c>
      <c r="BT187" s="228">
        <f t="shared" si="116"/>
        <v>0</v>
      </c>
      <c r="BU187" s="224"/>
      <c r="BV187" s="228" t="str">
        <f t="shared" si="117"/>
        <v/>
      </c>
      <c r="BW187" s="228">
        <f t="shared" si="118"/>
        <v>0</v>
      </c>
      <c r="BX187" s="5">
        <f t="shared" si="88"/>
        <v>0</v>
      </c>
      <c r="BY187" s="206"/>
      <c r="BZ187" s="206"/>
      <c r="CA187" s="206"/>
      <c r="CB187" s="206"/>
      <c r="CC187" s="206"/>
      <c r="CD187" s="206"/>
      <c r="CE187" s="206"/>
      <c r="CF187" s="206"/>
      <c r="CG187" s="206"/>
      <c r="CH187" s="206"/>
      <c r="CI187" s="206"/>
      <c r="CJ187" s="206"/>
      <c r="CK187" s="206"/>
      <c r="CL187" s="206"/>
      <c r="CM187" s="206"/>
      <c r="CN187" s="206"/>
      <c r="CO187" s="206"/>
      <c r="CP187" s="205"/>
      <c r="CQ187" s="204"/>
    </row>
    <row r="188" spans="1:95" ht="17.25">
      <c r="A188" s="219" t="str">
        <f>IF(AND('PASTE SD download Sheet'!A187=""),"",'PASTE SD download Sheet'!A187)</f>
        <v/>
      </c>
      <c r="B188" s="219" t="str">
        <f>IF(AND('PASTE SD download Sheet'!B187=""),"",'PASTE SD download Sheet'!B187)</f>
        <v/>
      </c>
      <c r="C188" s="219" t="str">
        <f>IF(AND('PASTE SD download Sheet'!C187=""),"",'PASTE SD download Sheet'!C187)</f>
        <v/>
      </c>
      <c r="D188" s="220" t="str">
        <f>IF(AND('PASTE SD download Sheet'!D187=""),"",VALUE('PASTE SD download Sheet'!D187))</f>
        <v/>
      </c>
      <c r="E188" s="219" t="str">
        <f>IF(AND('PASTE SD download Sheet'!E187=""),"",'PASTE SD download Sheet'!E187)</f>
        <v/>
      </c>
      <c r="F188" s="234" t="str">
        <f>IF(AND('PASTE SD download Sheet'!F187=""),"",'PASTE SD download Sheet'!F187)</f>
        <v/>
      </c>
      <c r="G188" s="233" t="str">
        <f>IF(AND('PASTE SD download Sheet'!G187=""),"",UPPER('PASTE SD download Sheet'!G187))</f>
        <v/>
      </c>
      <c r="H188" s="233" t="str">
        <f>IF(AND('PASTE SD download Sheet'!H187=""),"",UPPER('PASTE SD download Sheet'!H187))</f>
        <v/>
      </c>
      <c r="I188" s="233" t="str">
        <f>IF(AND('PASTE SD download Sheet'!I187=""),"",UPPER('PASTE SD download Sheet'!I187))</f>
        <v/>
      </c>
      <c r="J188" s="221" t="str">
        <f>IF(AND('PASTE SD download Sheet'!J187=""),"",'PASTE SD download Sheet'!J187)</f>
        <v/>
      </c>
      <c r="K188" s="221" t="str">
        <f>IF(AND('PASTE SD download Sheet'!K187=""),"",'PASTE SD download Sheet'!K187)</f>
        <v/>
      </c>
      <c r="L188" s="221" t="str">
        <f>IF(AND('PASTE SD download Sheet'!L187=""),"",'PASTE SD download Sheet'!L187)</f>
        <v/>
      </c>
      <c r="M188" s="221">
        <f t="shared" si="89"/>
        <v>0</v>
      </c>
      <c r="N188" s="221" t="str">
        <f>IF(AND('PASTE SD download Sheet'!N187=""),"",'PASTE SD download Sheet'!N187)</f>
        <v/>
      </c>
      <c r="O188" s="221" t="str">
        <f t="shared" si="90"/>
        <v/>
      </c>
      <c r="P188" s="221">
        <f t="shared" si="91"/>
        <v>0</v>
      </c>
      <c r="Q188" s="222"/>
      <c r="R188" s="221" t="str">
        <f t="shared" si="119"/>
        <v/>
      </c>
      <c r="S188" s="221">
        <f t="shared" si="92"/>
        <v>0</v>
      </c>
      <c r="T188" s="223" t="str">
        <f>IF(AND('PASTE SD download Sheet'!T187=""),"",'PASTE SD download Sheet'!T187)</f>
        <v/>
      </c>
      <c r="U188" s="223" t="str">
        <f>IF(AND('PASTE SD download Sheet'!U187=""),"",'PASTE SD download Sheet'!U187)</f>
        <v/>
      </c>
      <c r="V188" s="223" t="str">
        <f>IF(AND('PASTE SD download Sheet'!V187=""),"",'PASTE SD download Sheet'!V187)</f>
        <v/>
      </c>
      <c r="W188" s="223">
        <f t="shared" si="93"/>
        <v>0</v>
      </c>
      <c r="X188" s="223" t="str">
        <f>IF(AND('PASTE SD download Sheet'!X187=""),"",'PASTE SD download Sheet'!X187)</f>
        <v/>
      </c>
      <c r="Y188" s="223" t="str">
        <f t="shared" si="94"/>
        <v/>
      </c>
      <c r="Z188" s="223">
        <f t="shared" si="95"/>
        <v>0</v>
      </c>
      <c r="AA188" s="224"/>
      <c r="AB188" s="223" t="str">
        <f t="shared" si="96"/>
        <v/>
      </c>
      <c r="AC188" s="223">
        <f t="shared" si="97"/>
        <v>0</v>
      </c>
      <c r="AD188" s="237"/>
      <c r="AE188" s="237" t="str">
        <f t="shared" si="98"/>
        <v/>
      </c>
      <c r="AF188" s="225" t="str">
        <f>IF(AND('PASTE SD download Sheet'!AD187=""),"",'PASTE SD download Sheet'!AD187)</f>
        <v/>
      </c>
      <c r="AG188" s="225" t="str">
        <f>IF(AND('PASTE SD download Sheet'!AE187=""),"",'PASTE SD download Sheet'!AE187)</f>
        <v/>
      </c>
      <c r="AH188" s="225" t="str">
        <f>IF(AND('PASTE SD download Sheet'!AF187=""),"",'PASTE SD download Sheet'!AF187)</f>
        <v/>
      </c>
      <c r="AI188" s="225">
        <f t="shared" si="99"/>
        <v>0</v>
      </c>
      <c r="AJ188" s="225" t="str">
        <f>IF(AND('PASTE SD download Sheet'!AH187=""),"",'PASTE SD download Sheet'!AH187)</f>
        <v/>
      </c>
      <c r="AK188" s="225" t="str">
        <f t="shared" si="100"/>
        <v/>
      </c>
      <c r="AL188" s="225">
        <f t="shared" si="101"/>
        <v>0</v>
      </c>
      <c r="AM188" s="224"/>
      <c r="AN188" s="225" t="str">
        <f t="shared" si="102"/>
        <v/>
      </c>
      <c r="AO188" s="225">
        <f t="shared" si="103"/>
        <v>0</v>
      </c>
      <c r="AP188" s="226" t="str">
        <f>IF(AND('PASTE SD download Sheet'!AN187=""),"",'PASTE SD download Sheet'!AN187)</f>
        <v/>
      </c>
      <c r="AQ188" s="226" t="str">
        <f>IF(AND('PASTE SD download Sheet'!AO187=""),"",'PASTE SD download Sheet'!AO187)</f>
        <v/>
      </c>
      <c r="AR188" s="226" t="str">
        <f>IF(AND('PASTE SD download Sheet'!AP187=""),"",'PASTE SD download Sheet'!AP187)</f>
        <v/>
      </c>
      <c r="AS188" s="226">
        <f t="shared" si="104"/>
        <v>0</v>
      </c>
      <c r="AT188" s="226" t="str">
        <f>IF(AND('PASTE SD download Sheet'!AR187=""),"",'PASTE SD download Sheet'!AR187)</f>
        <v/>
      </c>
      <c r="AU188" s="226" t="str">
        <f t="shared" si="105"/>
        <v/>
      </c>
      <c r="AV188" s="226">
        <f t="shared" si="106"/>
        <v>0</v>
      </c>
      <c r="AW188" s="224"/>
      <c r="AX188" s="226" t="str">
        <f t="shared" si="107"/>
        <v/>
      </c>
      <c r="AY188" s="226">
        <f t="shared" si="108"/>
        <v>0</v>
      </c>
      <c r="AZ188" s="227" t="str">
        <f>IF(AND('PASTE SD download Sheet'!AX187=""),"",'PASTE SD download Sheet'!AX187)</f>
        <v/>
      </c>
      <c r="BA188" s="227" t="str">
        <f>IF(AND('PASTE SD download Sheet'!AY187=""),"",'PASTE SD download Sheet'!AY187)</f>
        <v/>
      </c>
      <c r="BB188" s="227" t="str">
        <f>IF(AND('PASTE SD download Sheet'!AZ187=""),"",'PASTE SD download Sheet'!AZ187)</f>
        <v/>
      </c>
      <c r="BC188" s="227">
        <f t="shared" si="109"/>
        <v>0</v>
      </c>
      <c r="BD188" s="227" t="str">
        <f>IF(AND('PASTE SD download Sheet'!BB187=""),"",'PASTE SD download Sheet'!BB187)</f>
        <v/>
      </c>
      <c r="BE188" s="227" t="str">
        <f t="shared" si="110"/>
        <v/>
      </c>
      <c r="BF188" s="227">
        <f t="shared" si="111"/>
        <v>0</v>
      </c>
      <c r="BG188" s="224"/>
      <c r="BH188" s="227" t="str">
        <f t="shared" si="112"/>
        <v/>
      </c>
      <c r="BI188" s="227">
        <f t="shared" si="113"/>
        <v>0</v>
      </c>
      <c r="BJ188" s="257"/>
      <c r="BK188" s="257"/>
      <c r="BL188" s="257"/>
      <c r="BM188" s="257"/>
      <c r="BN188" s="228" t="str">
        <f>IF(AND('PASTE SD download Sheet'!BH187=""),"",'PASTE SD download Sheet'!BH187)</f>
        <v/>
      </c>
      <c r="BO188" s="228" t="str">
        <f>IF(AND('PASTE SD download Sheet'!BI187=""),"",'PASTE SD download Sheet'!BI187)</f>
        <v/>
      </c>
      <c r="BP188" s="228" t="str">
        <f>IF(AND('PASTE SD download Sheet'!BJ187=""),"",'PASTE SD download Sheet'!BJ187)</f>
        <v/>
      </c>
      <c r="BQ188" s="228">
        <f t="shared" si="114"/>
        <v>0</v>
      </c>
      <c r="BR188" s="228" t="str">
        <f>IF(AND('PASTE SD download Sheet'!BL187=""),"",'PASTE SD download Sheet'!BL187)</f>
        <v/>
      </c>
      <c r="BS188" s="228" t="str">
        <f t="shared" si="115"/>
        <v/>
      </c>
      <c r="BT188" s="228">
        <f t="shared" si="116"/>
        <v>0</v>
      </c>
      <c r="BU188" s="224"/>
      <c r="BV188" s="228" t="str">
        <f t="shared" si="117"/>
        <v/>
      </c>
      <c r="BW188" s="228">
        <f t="shared" si="118"/>
        <v>0</v>
      </c>
      <c r="BX188" s="5">
        <f t="shared" si="88"/>
        <v>0</v>
      </c>
      <c r="BY188" s="206"/>
      <c r="BZ188" s="206"/>
      <c r="CA188" s="206"/>
      <c r="CB188" s="206"/>
      <c r="CC188" s="206"/>
      <c r="CD188" s="206"/>
      <c r="CE188" s="206"/>
      <c r="CF188" s="206"/>
      <c r="CG188" s="206"/>
      <c r="CH188" s="206"/>
      <c r="CI188" s="206"/>
      <c r="CJ188" s="206"/>
      <c r="CK188" s="206"/>
      <c r="CL188" s="206"/>
      <c r="CM188" s="206"/>
      <c r="CN188" s="206"/>
      <c r="CO188" s="206"/>
      <c r="CP188" s="205"/>
      <c r="CQ188" s="204"/>
    </row>
    <row r="189" spans="1:95" ht="17.25">
      <c r="A189" s="219" t="str">
        <f>IF(AND('PASTE SD download Sheet'!A188=""),"",'PASTE SD download Sheet'!A188)</f>
        <v/>
      </c>
      <c r="B189" s="219" t="str">
        <f>IF(AND('PASTE SD download Sheet'!B188=""),"",'PASTE SD download Sheet'!B188)</f>
        <v/>
      </c>
      <c r="C189" s="219" t="str">
        <f>IF(AND('PASTE SD download Sheet'!C188=""),"",'PASTE SD download Sheet'!C188)</f>
        <v/>
      </c>
      <c r="D189" s="220" t="str">
        <f>IF(AND('PASTE SD download Sheet'!D188=""),"",VALUE('PASTE SD download Sheet'!D188))</f>
        <v/>
      </c>
      <c r="E189" s="219" t="str">
        <f>IF(AND('PASTE SD download Sheet'!E188=""),"",'PASTE SD download Sheet'!E188)</f>
        <v/>
      </c>
      <c r="F189" s="234" t="str">
        <f>IF(AND('PASTE SD download Sheet'!F188=""),"",'PASTE SD download Sheet'!F188)</f>
        <v/>
      </c>
      <c r="G189" s="233" t="str">
        <f>IF(AND('PASTE SD download Sheet'!G188=""),"",UPPER('PASTE SD download Sheet'!G188))</f>
        <v/>
      </c>
      <c r="H189" s="233" t="str">
        <f>IF(AND('PASTE SD download Sheet'!H188=""),"",UPPER('PASTE SD download Sheet'!H188))</f>
        <v/>
      </c>
      <c r="I189" s="233" t="str">
        <f>IF(AND('PASTE SD download Sheet'!I188=""),"",UPPER('PASTE SD download Sheet'!I188))</f>
        <v/>
      </c>
      <c r="J189" s="221" t="str">
        <f>IF(AND('PASTE SD download Sheet'!J188=""),"",'PASTE SD download Sheet'!J188)</f>
        <v/>
      </c>
      <c r="K189" s="221" t="str">
        <f>IF(AND('PASTE SD download Sheet'!K188=""),"",'PASTE SD download Sheet'!K188)</f>
        <v/>
      </c>
      <c r="L189" s="221" t="str">
        <f>IF(AND('PASTE SD download Sheet'!L188=""),"",'PASTE SD download Sheet'!L188)</f>
        <v/>
      </c>
      <c r="M189" s="221">
        <f t="shared" si="89"/>
        <v>0</v>
      </c>
      <c r="N189" s="221" t="str">
        <f>IF(AND('PASTE SD download Sheet'!N188=""),"",'PASTE SD download Sheet'!N188)</f>
        <v/>
      </c>
      <c r="O189" s="221" t="str">
        <f t="shared" si="90"/>
        <v/>
      </c>
      <c r="P189" s="221">
        <f t="shared" si="91"/>
        <v>0</v>
      </c>
      <c r="Q189" s="222"/>
      <c r="R189" s="221" t="str">
        <f t="shared" si="119"/>
        <v/>
      </c>
      <c r="S189" s="221">
        <f t="shared" si="92"/>
        <v>0</v>
      </c>
      <c r="T189" s="223" t="str">
        <f>IF(AND('PASTE SD download Sheet'!T188=""),"",'PASTE SD download Sheet'!T188)</f>
        <v/>
      </c>
      <c r="U189" s="223" t="str">
        <f>IF(AND('PASTE SD download Sheet'!U188=""),"",'PASTE SD download Sheet'!U188)</f>
        <v/>
      </c>
      <c r="V189" s="223" t="str">
        <f>IF(AND('PASTE SD download Sheet'!V188=""),"",'PASTE SD download Sheet'!V188)</f>
        <v/>
      </c>
      <c r="W189" s="223">
        <f t="shared" si="93"/>
        <v>0</v>
      </c>
      <c r="X189" s="223" t="str">
        <f>IF(AND('PASTE SD download Sheet'!X188=""),"",'PASTE SD download Sheet'!X188)</f>
        <v/>
      </c>
      <c r="Y189" s="223" t="str">
        <f t="shared" si="94"/>
        <v/>
      </c>
      <c r="Z189" s="223">
        <f t="shared" si="95"/>
        <v>0</v>
      </c>
      <c r="AA189" s="224"/>
      <c r="AB189" s="223" t="str">
        <f t="shared" si="96"/>
        <v/>
      </c>
      <c r="AC189" s="223">
        <f t="shared" si="97"/>
        <v>0</v>
      </c>
      <c r="AD189" s="237"/>
      <c r="AE189" s="237" t="str">
        <f t="shared" si="98"/>
        <v/>
      </c>
      <c r="AF189" s="225" t="str">
        <f>IF(AND('PASTE SD download Sheet'!AD188=""),"",'PASTE SD download Sheet'!AD188)</f>
        <v/>
      </c>
      <c r="AG189" s="225" t="str">
        <f>IF(AND('PASTE SD download Sheet'!AE188=""),"",'PASTE SD download Sheet'!AE188)</f>
        <v/>
      </c>
      <c r="AH189" s="225" t="str">
        <f>IF(AND('PASTE SD download Sheet'!AF188=""),"",'PASTE SD download Sheet'!AF188)</f>
        <v/>
      </c>
      <c r="AI189" s="225">
        <f t="shared" si="99"/>
        <v>0</v>
      </c>
      <c r="AJ189" s="225" t="str">
        <f>IF(AND('PASTE SD download Sheet'!AH188=""),"",'PASTE SD download Sheet'!AH188)</f>
        <v/>
      </c>
      <c r="AK189" s="225" t="str">
        <f t="shared" si="100"/>
        <v/>
      </c>
      <c r="AL189" s="225">
        <f t="shared" si="101"/>
        <v>0</v>
      </c>
      <c r="AM189" s="224"/>
      <c r="AN189" s="225" t="str">
        <f t="shared" si="102"/>
        <v/>
      </c>
      <c r="AO189" s="225">
        <f t="shared" si="103"/>
        <v>0</v>
      </c>
      <c r="AP189" s="226" t="str">
        <f>IF(AND('PASTE SD download Sheet'!AN188=""),"",'PASTE SD download Sheet'!AN188)</f>
        <v/>
      </c>
      <c r="AQ189" s="226" t="str">
        <f>IF(AND('PASTE SD download Sheet'!AO188=""),"",'PASTE SD download Sheet'!AO188)</f>
        <v/>
      </c>
      <c r="AR189" s="226" t="str">
        <f>IF(AND('PASTE SD download Sheet'!AP188=""),"",'PASTE SD download Sheet'!AP188)</f>
        <v/>
      </c>
      <c r="AS189" s="226">
        <f t="shared" si="104"/>
        <v>0</v>
      </c>
      <c r="AT189" s="226" t="str">
        <f>IF(AND('PASTE SD download Sheet'!AR188=""),"",'PASTE SD download Sheet'!AR188)</f>
        <v/>
      </c>
      <c r="AU189" s="226" t="str">
        <f t="shared" si="105"/>
        <v/>
      </c>
      <c r="AV189" s="226">
        <f t="shared" si="106"/>
        <v>0</v>
      </c>
      <c r="AW189" s="224"/>
      <c r="AX189" s="226" t="str">
        <f t="shared" si="107"/>
        <v/>
      </c>
      <c r="AY189" s="226">
        <f t="shared" si="108"/>
        <v>0</v>
      </c>
      <c r="AZ189" s="227" t="str">
        <f>IF(AND('PASTE SD download Sheet'!AX188=""),"",'PASTE SD download Sheet'!AX188)</f>
        <v/>
      </c>
      <c r="BA189" s="227" t="str">
        <f>IF(AND('PASTE SD download Sheet'!AY188=""),"",'PASTE SD download Sheet'!AY188)</f>
        <v/>
      </c>
      <c r="BB189" s="227" t="str">
        <f>IF(AND('PASTE SD download Sheet'!AZ188=""),"",'PASTE SD download Sheet'!AZ188)</f>
        <v/>
      </c>
      <c r="BC189" s="227">
        <f t="shared" si="109"/>
        <v>0</v>
      </c>
      <c r="BD189" s="227" t="str">
        <f>IF(AND('PASTE SD download Sheet'!BB188=""),"",'PASTE SD download Sheet'!BB188)</f>
        <v/>
      </c>
      <c r="BE189" s="227" t="str">
        <f t="shared" si="110"/>
        <v/>
      </c>
      <c r="BF189" s="227">
        <f t="shared" si="111"/>
        <v>0</v>
      </c>
      <c r="BG189" s="224"/>
      <c r="BH189" s="227" t="str">
        <f t="shared" si="112"/>
        <v/>
      </c>
      <c r="BI189" s="227">
        <f t="shared" si="113"/>
        <v>0</v>
      </c>
      <c r="BJ189" s="257"/>
      <c r="BK189" s="257"/>
      <c r="BL189" s="257"/>
      <c r="BM189" s="257"/>
      <c r="BN189" s="228" t="str">
        <f>IF(AND('PASTE SD download Sheet'!BH188=""),"",'PASTE SD download Sheet'!BH188)</f>
        <v/>
      </c>
      <c r="BO189" s="228" t="str">
        <f>IF(AND('PASTE SD download Sheet'!BI188=""),"",'PASTE SD download Sheet'!BI188)</f>
        <v/>
      </c>
      <c r="BP189" s="228" t="str">
        <f>IF(AND('PASTE SD download Sheet'!BJ188=""),"",'PASTE SD download Sheet'!BJ188)</f>
        <v/>
      </c>
      <c r="BQ189" s="228">
        <f t="shared" si="114"/>
        <v>0</v>
      </c>
      <c r="BR189" s="228" t="str">
        <f>IF(AND('PASTE SD download Sheet'!BL188=""),"",'PASTE SD download Sheet'!BL188)</f>
        <v/>
      </c>
      <c r="BS189" s="228" t="str">
        <f t="shared" si="115"/>
        <v/>
      </c>
      <c r="BT189" s="228">
        <f t="shared" si="116"/>
        <v>0</v>
      </c>
      <c r="BU189" s="224"/>
      <c r="BV189" s="228" t="str">
        <f t="shared" si="117"/>
        <v/>
      </c>
      <c r="BW189" s="228">
        <f t="shared" si="118"/>
        <v>0</v>
      </c>
      <c r="BX189" s="5">
        <f t="shared" si="88"/>
        <v>0</v>
      </c>
      <c r="BY189" s="206"/>
      <c r="BZ189" s="206"/>
      <c r="CA189" s="206"/>
      <c r="CB189" s="206"/>
      <c r="CC189" s="206"/>
      <c r="CD189" s="206"/>
      <c r="CE189" s="206"/>
      <c r="CF189" s="206"/>
      <c r="CG189" s="206"/>
      <c r="CH189" s="206"/>
      <c r="CI189" s="206"/>
      <c r="CJ189" s="206"/>
      <c r="CK189" s="206"/>
      <c r="CL189" s="206"/>
      <c r="CM189" s="206"/>
      <c r="CN189" s="206"/>
      <c r="CO189" s="206"/>
      <c r="CP189" s="205"/>
      <c r="CQ189" s="204"/>
    </row>
    <row r="190" spans="1:95" ht="17.25">
      <c r="A190" s="219" t="str">
        <f>IF(AND('PASTE SD download Sheet'!A189=""),"",'PASTE SD download Sheet'!A189)</f>
        <v/>
      </c>
      <c r="B190" s="219" t="str">
        <f>IF(AND('PASTE SD download Sheet'!B189=""),"",'PASTE SD download Sheet'!B189)</f>
        <v/>
      </c>
      <c r="C190" s="219" t="str">
        <f>IF(AND('PASTE SD download Sheet'!C189=""),"",'PASTE SD download Sheet'!C189)</f>
        <v/>
      </c>
      <c r="D190" s="220" t="str">
        <f>IF(AND('PASTE SD download Sheet'!D189=""),"",VALUE('PASTE SD download Sheet'!D189))</f>
        <v/>
      </c>
      <c r="E190" s="219" t="str">
        <f>IF(AND('PASTE SD download Sheet'!E189=""),"",'PASTE SD download Sheet'!E189)</f>
        <v/>
      </c>
      <c r="F190" s="234" t="str">
        <f>IF(AND('PASTE SD download Sheet'!F189=""),"",'PASTE SD download Sheet'!F189)</f>
        <v/>
      </c>
      <c r="G190" s="233" t="str">
        <f>IF(AND('PASTE SD download Sheet'!G189=""),"",UPPER('PASTE SD download Sheet'!G189))</f>
        <v/>
      </c>
      <c r="H190" s="233" t="str">
        <f>IF(AND('PASTE SD download Sheet'!H189=""),"",UPPER('PASTE SD download Sheet'!H189))</f>
        <v/>
      </c>
      <c r="I190" s="233" t="str">
        <f>IF(AND('PASTE SD download Sheet'!I189=""),"",UPPER('PASTE SD download Sheet'!I189))</f>
        <v/>
      </c>
      <c r="J190" s="221" t="str">
        <f>IF(AND('PASTE SD download Sheet'!J189=""),"",'PASTE SD download Sheet'!J189)</f>
        <v/>
      </c>
      <c r="K190" s="221" t="str">
        <f>IF(AND('PASTE SD download Sheet'!K189=""),"",'PASTE SD download Sheet'!K189)</f>
        <v/>
      </c>
      <c r="L190" s="221" t="str">
        <f>IF(AND('PASTE SD download Sheet'!L189=""),"",'PASTE SD download Sheet'!L189)</f>
        <v/>
      </c>
      <c r="M190" s="221">
        <f t="shared" si="89"/>
        <v>0</v>
      </c>
      <c r="N190" s="221" t="str">
        <f>IF(AND('PASTE SD download Sheet'!N189=""),"",'PASTE SD download Sheet'!N189)</f>
        <v/>
      </c>
      <c r="O190" s="221" t="str">
        <f t="shared" si="90"/>
        <v/>
      </c>
      <c r="P190" s="221">
        <f t="shared" si="91"/>
        <v>0</v>
      </c>
      <c r="Q190" s="222"/>
      <c r="R190" s="221" t="str">
        <f t="shared" si="119"/>
        <v/>
      </c>
      <c r="S190" s="221">
        <f t="shared" si="92"/>
        <v>0</v>
      </c>
      <c r="T190" s="223" t="str">
        <f>IF(AND('PASTE SD download Sheet'!T189=""),"",'PASTE SD download Sheet'!T189)</f>
        <v/>
      </c>
      <c r="U190" s="223" t="str">
        <f>IF(AND('PASTE SD download Sheet'!U189=""),"",'PASTE SD download Sheet'!U189)</f>
        <v/>
      </c>
      <c r="V190" s="223" t="str">
        <f>IF(AND('PASTE SD download Sheet'!V189=""),"",'PASTE SD download Sheet'!V189)</f>
        <v/>
      </c>
      <c r="W190" s="223">
        <f t="shared" si="93"/>
        <v>0</v>
      </c>
      <c r="X190" s="223" t="str">
        <f>IF(AND('PASTE SD download Sheet'!X189=""),"",'PASTE SD download Sheet'!X189)</f>
        <v/>
      </c>
      <c r="Y190" s="223" t="str">
        <f t="shared" si="94"/>
        <v/>
      </c>
      <c r="Z190" s="223">
        <f t="shared" si="95"/>
        <v>0</v>
      </c>
      <c r="AA190" s="224"/>
      <c r="AB190" s="223" t="str">
        <f t="shared" si="96"/>
        <v/>
      </c>
      <c r="AC190" s="223">
        <f t="shared" si="97"/>
        <v>0</v>
      </c>
      <c r="AD190" s="237"/>
      <c r="AE190" s="237" t="str">
        <f t="shared" si="98"/>
        <v/>
      </c>
      <c r="AF190" s="225" t="str">
        <f>IF(AND('PASTE SD download Sheet'!AD189=""),"",'PASTE SD download Sheet'!AD189)</f>
        <v/>
      </c>
      <c r="AG190" s="225" t="str">
        <f>IF(AND('PASTE SD download Sheet'!AE189=""),"",'PASTE SD download Sheet'!AE189)</f>
        <v/>
      </c>
      <c r="AH190" s="225" t="str">
        <f>IF(AND('PASTE SD download Sheet'!AF189=""),"",'PASTE SD download Sheet'!AF189)</f>
        <v/>
      </c>
      <c r="AI190" s="225">
        <f t="shared" si="99"/>
        <v>0</v>
      </c>
      <c r="AJ190" s="225" t="str">
        <f>IF(AND('PASTE SD download Sheet'!AH189=""),"",'PASTE SD download Sheet'!AH189)</f>
        <v/>
      </c>
      <c r="AK190" s="225" t="str">
        <f t="shared" si="100"/>
        <v/>
      </c>
      <c r="AL190" s="225">
        <f t="shared" si="101"/>
        <v>0</v>
      </c>
      <c r="AM190" s="224"/>
      <c r="AN190" s="225" t="str">
        <f t="shared" si="102"/>
        <v/>
      </c>
      <c r="AO190" s="225">
        <f t="shared" si="103"/>
        <v>0</v>
      </c>
      <c r="AP190" s="226" t="str">
        <f>IF(AND('PASTE SD download Sheet'!AN189=""),"",'PASTE SD download Sheet'!AN189)</f>
        <v/>
      </c>
      <c r="AQ190" s="226" t="str">
        <f>IF(AND('PASTE SD download Sheet'!AO189=""),"",'PASTE SD download Sheet'!AO189)</f>
        <v/>
      </c>
      <c r="AR190" s="226" t="str">
        <f>IF(AND('PASTE SD download Sheet'!AP189=""),"",'PASTE SD download Sheet'!AP189)</f>
        <v/>
      </c>
      <c r="AS190" s="226">
        <f t="shared" si="104"/>
        <v>0</v>
      </c>
      <c r="AT190" s="226" t="str">
        <f>IF(AND('PASTE SD download Sheet'!AR189=""),"",'PASTE SD download Sheet'!AR189)</f>
        <v/>
      </c>
      <c r="AU190" s="226" t="str">
        <f t="shared" si="105"/>
        <v/>
      </c>
      <c r="AV190" s="226">
        <f t="shared" si="106"/>
        <v>0</v>
      </c>
      <c r="AW190" s="224"/>
      <c r="AX190" s="226" t="str">
        <f t="shared" si="107"/>
        <v/>
      </c>
      <c r="AY190" s="226">
        <f t="shared" si="108"/>
        <v>0</v>
      </c>
      <c r="AZ190" s="227" t="str">
        <f>IF(AND('PASTE SD download Sheet'!AX189=""),"",'PASTE SD download Sheet'!AX189)</f>
        <v/>
      </c>
      <c r="BA190" s="227" t="str">
        <f>IF(AND('PASTE SD download Sheet'!AY189=""),"",'PASTE SD download Sheet'!AY189)</f>
        <v/>
      </c>
      <c r="BB190" s="227" t="str">
        <f>IF(AND('PASTE SD download Sheet'!AZ189=""),"",'PASTE SD download Sheet'!AZ189)</f>
        <v/>
      </c>
      <c r="BC190" s="227">
        <f t="shared" si="109"/>
        <v>0</v>
      </c>
      <c r="BD190" s="227" t="str">
        <f>IF(AND('PASTE SD download Sheet'!BB189=""),"",'PASTE SD download Sheet'!BB189)</f>
        <v/>
      </c>
      <c r="BE190" s="227" t="str">
        <f t="shared" si="110"/>
        <v/>
      </c>
      <c r="BF190" s="227">
        <f t="shared" si="111"/>
        <v>0</v>
      </c>
      <c r="BG190" s="224"/>
      <c r="BH190" s="227" t="str">
        <f t="shared" si="112"/>
        <v/>
      </c>
      <c r="BI190" s="227">
        <f t="shared" si="113"/>
        <v>0</v>
      </c>
      <c r="BJ190" s="257"/>
      <c r="BK190" s="257"/>
      <c r="BL190" s="257"/>
      <c r="BM190" s="257"/>
      <c r="BN190" s="228" t="str">
        <f>IF(AND('PASTE SD download Sheet'!BH189=""),"",'PASTE SD download Sheet'!BH189)</f>
        <v/>
      </c>
      <c r="BO190" s="228" t="str">
        <f>IF(AND('PASTE SD download Sheet'!BI189=""),"",'PASTE SD download Sheet'!BI189)</f>
        <v/>
      </c>
      <c r="BP190" s="228" t="str">
        <f>IF(AND('PASTE SD download Sheet'!BJ189=""),"",'PASTE SD download Sheet'!BJ189)</f>
        <v/>
      </c>
      <c r="BQ190" s="228">
        <f t="shared" si="114"/>
        <v>0</v>
      </c>
      <c r="BR190" s="228" t="str">
        <f>IF(AND('PASTE SD download Sheet'!BL189=""),"",'PASTE SD download Sheet'!BL189)</f>
        <v/>
      </c>
      <c r="BS190" s="228" t="str">
        <f t="shared" si="115"/>
        <v/>
      </c>
      <c r="BT190" s="228">
        <f t="shared" si="116"/>
        <v>0</v>
      </c>
      <c r="BU190" s="224"/>
      <c r="BV190" s="228" t="str">
        <f t="shared" si="117"/>
        <v/>
      </c>
      <c r="BW190" s="228">
        <f t="shared" si="118"/>
        <v>0</v>
      </c>
      <c r="BX190" s="5">
        <f t="shared" si="88"/>
        <v>0</v>
      </c>
      <c r="BY190" s="206"/>
      <c r="BZ190" s="206"/>
      <c r="CA190" s="206"/>
      <c r="CB190" s="206"/>
      <c r="CC190" s="206"/>
      <c r="CD190" s="206"/>
      <c r="CE190" s="206"/>
      <c r="CF190" s="206"/>
      <c r="CG190" s="206"/>
      <c r="CH190" s="206"/>
      <c r="CI190" s="206"/>
      <c r="CJ190" s="206"/>
      <c r="CK190" s="206"/>
      <c r="CL190" s="206"/>
      <c r="CM190" s="206"/>
      <c r="CN190" s="206"/>
      <c r="CO190" s="206"/>
      <c r="CP190" s="205"/>
      <c r="CQ190" s="204"/>
    </row>
    <row r="191" spans="1:95" ht="17.25">
      <c r="A191" s="219" t="str">
        <f>IF(AND('PASTE SD download Sheet'!A190=""),"",'PASTE SD download Sheet'!A190)</f>
        <v/>
      </c>
      <c r="B191" s="219" t="str">
        <f>IF(AND('PASTE SD download Sheet'!B190=""),"",'PASTE SD download Sheet'!B190)</f>
        <v/>
      </c>
      <c r="C191" s="219" t="str">
        <f>IF(AND('PASTE SD download Sheet'!C190=""),"",'PASTE SD download Sheet'!C190)</f>
        <v/>
      </c>
      <c r="D191" s="220" t="str">
        <f>IF(AND('PASTE SD download Sheet'!D190=""),"",VALUE('PASTE SD download Sheet'!D190))</f>
        <v/>
      </c>
      <c r="E191" s="219" t="str">
        <f>IF(AND('PASTE SD download Sheet'!E190=""),"",'PASTE SD download Sheet'!E190)</f>
        <v/>
      </c>
      <c r="F191" s="234" t="str">
        <f>IF(AND('PASTE SD download Sheet'!F190=""),"",'PASTE SD download Sheet'!F190)</f>
        <v/>
      </c>
      <c r="G191" s="233" t="str">
        <f>IF(AND('PASTE SD download Sheet'!G190=""),"",UPPER('PASTE SD download Sheet'!G190))</f>
        <v/>
      </c>
      <c r="H191" s="233" t="str">
        <f>IF(AND('PASTE SD download Sheet'!H190=""),"",UPPER('PASTE SD download Sheet'!H190))</f>
        <v/>
      </c>
      <c r="I191" s="233" t="str">
        <f>IF(AND('PASTE SD download Sheet'!I190=""),"",UPPER('PASTE SD download Sheet'!I190))</f>
        <v/>
      </c>
      <c r="J191" s="221" t="str">
        <f>IF(AND('PASTE SD download Sheet'!J190=""),"",'PASTE SD download Sheet'!J190)</f>
        <v/>
      </c>
      <c r="K191" s="221" t="str">
        <f>IF(AND('PASTE SD download Sheet'!K190=""),"",'PASTE SD download Sheet'!K190)</f>
        <v/>
      </c>
      <c r="L191" s="221" t="str">
        <f>IF(AND('PASTE SD download Sheet'!L190=""),"",'PASTE SD download Sheet'!L190)</f>
        <v/>
      </c>
      <c r="M191" s="221">
        <f t="shared" si="89"/>
        <v>0</v>
      </c>
      <c r="N191" s="221" t="str">
        <f>IF(AND('PASTE SD download Sheet'!N190=""),"",'PASTE SD download Sheet'!N190)</f>
        <v/>
      </c>
      <c r="O191" s="221" t="str">
        <f t="shared" si="90"/>
        <v/>
      </c>
      <c r="P191" s="221">
        <f t="shared" si="91"/>
        <v>0</v>
      </c>
      <c r="Q191" s="222"/>
      <c r="R191" s="221" t="str">
        <f t="shared" si="119"/>
        <v/>
      </c>
      <c r="S191" s="221">
        <f t="shared" si="92"/>
        <v>0</v>
      </c>
      <c r="T191" s="223" t="str">
        <f>IF(AND('PASTE SD download Sheet'!T190=""),"",'PASTE SD download Sheet'!T190)</f>
        <v/>
      </c>
      <c r="U191" s="223" t="str">
        <f>IF(AND('PASTE SD download Sheet'!U190=""),"",'PASTE SD download Sheet'!U190)</f>
        <v/>
      </c>
      <c r="V191" s="223" t="str">
        <f>IF(AND('PASTE SD download Sheet'!V190=""),"",'PASTE SD download Sheet'!V190)</f>
        <v/>
      </c>
      <c r="W191" s="223">
        <f t="shared" si="93"/>
        <v>0</v>
      </c>
      <c r="X191" s="223" t="str">
        <f>IF(AND('PASTE SD download Sheet'!X190=""),"",'PASTE SD download Sheet'!X190)</f>
        <v/>
      </c>
      <c r="Y191" s="223" t="str">
        <f t="shared" si="94"/>
        <v/>
      </c>
      <c r="Z191" s="223">
        <f t="shared" si="95"/>
        <v>0</v>
      </c>
      <c r="AA191" s="224"/>
      <c r="AB191" s="223" t="str">
        <f t="shared" si="96"/>
        <v/>
      </c>
      <c r="AC191" s="223">
        <f t="shared" si="97"/>
        <v>0</v>
      </c>
      <c r="AD191" s="237"/>
      <c r="AE191" s="237" t="str">
        <f t="shared" si="98"/>
        <v/>
      </c>
      <c r="AF191" s="225" t="str">
        <f>IF(AND('PASTE SD download Sheet'!AD190=""),"",'PASTE SD download Sheet'!AD190)</f>
        <v/>
      </c>
      <c r="AG191" s="225" t="str">
        <f>IF(AND('PASTE SD download Sheet'!AE190=""),"",'PASTE SD download Sheet'!AE190)</f>
        <v/>
      </c>
      <c r="AH191" s="225" t="str">
        <f>IF(AND('PASTE SD download Sheet'!AF190=""),"",'PASTE SD download Sheet'!AF190)</f>
        <v/>
      </c>
      <c r="AI191" s="225">
        <f t="shared" si="99"/>
        <v>0</v>
      </c>
      <c r="AJ191" s="225" t="str">
        <f>IF(AND('PASTE SD download Sheet'!AH190=""),"",'PASTE SD download Sheet'!AH190)</f>
        <v/>
      </c>
      <c r="AK191" s="225" t="str">
        <f t="shared" si="100"/>
        <v/>
      </c>
      <c r="AL191" s="225">
        <f t="shared" si="101"/>
        <v>0</v>
      </c>
      <c r="AM191" s="224"/>
      <c r="AN191" s="225" t="str">
        <f t="shared" si="102"/>
        <v/>
      </c>
      <c r="AO191" s="225">
        <f t="shared" si="103"/>
        <v>0</v>
      </c>
      <c r="AP191" s="226" t="str">
        <f>IF(AND('PASTE SD download Sheet'!AN190=""),"",'PASTE SD download Sheet'!AN190)</f>
        <v/>
      </c>
      <c r="AQ191" s="226" t="str">
        <f>IF(AND('PASTE SD download Sheet'!AO190=""),"",'PASTE SD download Sheet'!AO190)</f>
        <v/>
      </c>
      <c r="AR191" s="226" t="str">
        <f>IF(AND('PASTE SD download Sheet'!AP190=""),"",'PASTE SD download Sheet'!AP190)</f>
        <v/>
      </c>
      <c r="AS191" s="226">
        <f t="shared" si="104"/>
        <v>0</v>
      </c>
      <c r="AT191" s="226" t="str">
        <f>IF(AND('PASTE SD download Sheet'!AR190=""),"",'PASTE SD download Sheet'!AR190)</f>
        <v/>
      </c>
      <c r="AU191" s="226" t="str">
        <f t="shared" si="105"/>
        <v/>
      </c>
      <c r="AV191" s="226">
        <f t="shared" si="106"/>
        <v>0</v>
      </c>
      <c r="AW191" s="224"/>
      <c r="AX191" s="226" t="str">
        <f t="shared" si="107"/>
        <v/>
      </c>
      <c r="AY191" s="226">
        <f t="shared" si="108"/>
        <v>0</v>
      </c>
      <c r="AZ191" s="227" t="str">
        <f>IF(AND('PASTE SD download Sheet'!AX190=""),"",'PASTE SD download Sheet'!AX190)</f>
        <v/>
      </c>
      <c r="BA191" s="227" t="str">
        <f>IF(AND('PASTE SD download Sheet'!AY190=""),"",'PASTE SD download Sheet'!AY190)</f>
        <v/>
      </c>
      <c r="BB191" s="227" t="str">
        <f>IF(AND('PASTE SD download Sheet'!AZ190=""),"",'PASTE SD download Sheet'!AZ190)</f>
        <v/>
      </c>
      <c r="BC191" s="227">
        <f t="shared" si="109"/>
        <v>0</v>
      </c>
      <c r="BD191" s="227" t="str">
        <f>IF(AND('PASTE SD download Sheet'!BB190=""),"",'PASTE SD download Sheet'!BB190)</f>
        <v/>
      </c>
      <c r="BE191" s="227" t="str">
        <f t="shared" si="110"/>
        <v/>
      </c>
      <c r="BF191" s="227">
        <f t="shared" si="111"/>
        <v>0</v>
      </c>
      <c r="BG191" s="224"/>
      <c r="BH191" s="227" t="str">
        <f t="shared" si="112"/>
        <v/>
      </c>
      <c r="BI191" s="227">
        <f t="shared" si="113"/>
        <v>0</v>
      </c>
      <c r="BJ191" s="257"/>
      <c r="BK191" s="257"/>
      <c r="BL191" s="257"/>
      <c r="BM191" s="257"/>
      <c r="BN191" s="228" t="str">
        <f>IF(AND('PASTE SD download Sheet'!BH190=""),"",'PASTE SD download Sheet'!BH190)</f>
        <v/>
      </c>
      <c r="BO191" s="228" t="str">
        <f>IF(AND('PASTE SD download Sheet'!BI190=""),"",'PASTE SD download Sheet'!BI190)</f>
        <v/>
      </c>
      <c r="BP191" s="228" t="str">
        <f>IF(AND('PASTE SD download Sheet'!BJ190=""),"",'PASTE SD download Sheet'!BJ190)</f>
        <v/>
      </c>
      <c r="BQ191" s="228">
        <f t="shared" si="114"/>
        <v>0</v>
      </c>
      <c r="BR191" s="228" t="str">
        <f>IF(AND('PASTE SD download Sheet'!BL190=""),"",'PASTE SD download Sheet'!BL190)</f>
        <v/>
      </c>
      <c r="BS191" s="228" t="str">
        <f t="shared" si="115"/>
        <v/>
      </c>
      <c r="BT191" s="228">
        <f t="shared" si="116"/>
        <v>0</v>
      </c>
      <c r="BU191" s="224"/>
      <c r="BV191" s="228" t="str">
        <f t="shared" si="117"/>
        <v/>
      </c>
      <c r="BW191" s="228">
        <f t="shared" si="118"/>
        <v>0</v>
      </c>
      <c r="BX191" s="5">
        <f t="shared" si="88"/>
        <v>0</v>
      </c>
      <c r="BY191" s="206"/>
      <c r="BZ191" s="206"/>
      <c r="CA191" s="206"/>
      <c r="CB191" s="206"/>
      <c r="CC191" s="206"/>
      <c r="CD191" s="206"/>
      <c r="CE191" s="206"/>
      <c r="CF191" s="206"/>
      <c r="CG191" s="206"/>
      <c r="CH191" s="206"/>
      <c r="CI191" s="206"/>
      <c r="CJ191" s="206"/>
      <c r="CK191" s="206"/>
      <c r="CL191" s="206"/>
      <c r="CM191" s="206"/>
      <c r="CN191" s="206"/>
      <c r="CO191" s="206"/>
      <c r="CP191" s="205"/>
      <c r="CQ191" s="204"/>
    </row>
    <row r="192" spans="1:95" ht="17.25">
      <c r="A192" s="219" t="str">
        <f>IF(AND('PASTE SD download Sheet'!A191=""),"",'PASTE SD download Sheet'!A191)</f>
        <v/>
      </c>
      <c r="B192" s="219" t="str">
        <f>IF(AND('PASTE SD download Sheet'!B191=""),"",'PASTE SD download Sheet'!B191)</f>
        <v/>
      </c>
      <c r="C192" s="219" t="str">
        <f>IF(AND('PASTE SD download Sheet'!C191=""),"",'PASTE SD download Sheet'!C191)</f>
        <v/>
      </c>
      <c r="D192" s="220" t="str">
        <f>IF(AND('PASTE SD download Sheet'!D191=""),"",VALUE('PASTE SD download Sheet'!D191))</f>
        <v/>
      </c>
      <c r="E192" s="219" t="str">
        <f>IF(AND('PASTE SD download Sheet'!E191=""),"",'PASTE SD download Sheet'!E191)</f>
        <v/>
      </c>
      <c r="F192" s="234" t="str">
        <f>IF(AND('PASTE SD download Sheet'!F191=""),"",'PASTE SD download Sheet'!F191)</f>
        <v/>
      </c>
      <c r="G192" s="233" t="str">
        <f>IF(AND('PASTE SD download Sheet'!G191=""),"",UPPER('PASTE SD download Sheet'!G191))</f>
        <v/>
      </c>
      <c r="H192" s="233" t="str">
        <f>IF(AND('PASTE SD download Sheet'!H191=""),"",UPPER('PASTE SD download Sheet'!H191))</f>
        <v/>
      </c>
      <c r="I192" s="233" t="str">
        <f>IF(AND('PASTE SD download Sheet'!I191=""),"",UPPER('PASTE SD download Sheet'!I191))</f>
        <v/>
      </c>
      <c r="J192" s="221" t="str">
        <f>IF(AND('PASTE SD download Sheet'!J191=""),"",'PASTE SD download Sheet'!J191)</f>
        <v/>
      </c>
      <c r="K192" s="221" t="str">
        <f>IF(AND('PASTE SD download Sheet'!K191=""),"",'PASTE SD download Sheet'!K191)</f>
        <v/>
      </c>
      <c r="L192" s="221" t="str">
        <f>IF(AND('PASTE SD download Sheet'!L191=""),"",'PASTE SD download Sheet'!L191)</f>
        <v/>
      </c>
      <c r="M192" s="221">
        <f t="shared" si="89"/>
        <v>0</v>
      </c>
      <c r="N192" s="221" t="str">
        <f>IF(AND('PASTE SD download Sheet'!N191=""),"",'PASTE SD download Sheet'!N191)</f>
        <v/>
      </c>
      <c r="O192" s="221" t="str">
        <f t="shared" si="90"/>
        <v/>
      </c>
      <c r="P192" s="221">
        <f t="shared" si="91"/>
        <v>0</v>
      </c>
      <c r="Q192" s="222"/>
      <c r="R192" s="221" t="str">
        <f t="shared" si="119"/>
        <v/>
      </c>
      <c r="S192" s="221">
        <f t="shared" si="92"/>
        <v>0</v>
      </c>
      <c r="T192" s="223" t="str">
        <f>IF(AND('PASTE SD download Sheet'!T191=""),"",'PASTE SD download Sheet'!T191)</f>
        <v/>
      </c>
      <c r="U192" s="223" t="str">
        <f>IF(AND('PASTE SD download Sheet'!U191=""),"",'PASTE SD download Sheet'!U191)</f>
        <v/>
      </c>
      <c r="V192" s="223" t="str">
        <f>IF(AND('PASTE SD download Sheet'!V191=""),"",'PASTE SD download Sheet'!V191)</f>
        <v/>
      </c>
      <c r="W192" s="223">
        <f t="shared" si="93"/>
        <v>0</v>
      </c>
      <c r="X192" s="223" t="str">
        <f>IF(AND('PASTE SD download Sheet'!X191=""),"",'PASTE SD download Sheet'!X191)</f>
        <v/>
      </c>
      <c r="Y192" s="223" t="str">
        <f t="shared" si="94"/>
        <v/>
      </c>
      <c r="Z192" s="223">
        <f t="shared" si="95"/>
        <v>0</v>
      </c>
      <c r="AA192" s="224"/>
      <c r="AB192" s="223" t="str">
        <f t="shared" si="96"/>
        <v/>
      </c>
      <c r="AC192" s="223">
        <f t="shared" si="97"/>
        <v>0</v>
      </c>
      <c r="AD192" s="237"/>
      <c r="AE192" s="237" t="str">
        <f t="shared" si="98"/>
        <v/>
      </c>
      <c r="AF192" s="225" t="str">
        <f>IF(AND('PASTE SD download Sheet'!AD191=""),"",'PASTE SD download Sheet'!AD191)</f>
        <v/>
      </c>
      <c r="AG192" s="225" t="str">
        <f>IF(AND('PASTE SD download Sheet'!AE191=""),"",'PASTE SD download Sheet'!AE191)</f>
        <v/>
      </c>
      <c r="AH192" s="225" t="str">
        <f>IF(AND('PASTE SD download Sheet'!AF191=""),"",'PASTE SD download Sheet'!AF191)</f>
        <v/>
      </c>
      <c r="AI192" s="225">
        <f t="shared" si="99"/>
        <v>0</v>
      </c>
      <c r="AJ192" s="225" t="str">
        <f>IF(AND('PASTE SD download Sheet'!AH191=""),"",'PASTE SD download Sheet'!AH191)</f>
        <v/>
      </c>
      <c r="AK192" s="225" t="str">
        <f t="shared" si="100"/>
        <v/>
      </c>
      <c r="AL192" s="225">
        <f t="shared" si="101"/>
        <v>0</v>
      </c>
      <c r="AM192" s="224"/>
      <c r="AN192" s="225" t="str">
        <f t="shared" si="102"/>
        <v/>
      </c>
      <c r="AO192" s="225">
        <f t="shared" si="103"/>
        <v>0</v>
      </c>
      <c r="AP192" s="226" t="str">
        <f>IF(AND('PASTE SD download Sheet'!AN191=""),"",'PASTE SD download Sheet'!AN191)</f>
        <v/>
      </c>
      <c r="AQ192" s="226" t="str">
        <f>IF(AND('PASTE SD download Sheet'!AO191=""),"",'PASTE SD download Sheet'!AO191)</f>
        <v/>
      </c>
      <c r="AR192" s="226" t="str">
        <f>IF(AND('PASTE SD download Sheet'!AP191=""),"",'PASTE SD download Sheet'!AP191)</f>
        <v/>
      </c>
      <c r="AS192" s="226">
        <f t="shared" si="104"/>
        <v>0</v>
      </c>
      <c r="AT192" s="226" t="str">
        <f>IF(AND('PASTE SD download Sheet'!AR191=""),"",'PASTE SD download Sheet'!AR191)</f>
        <v/>
      </c>
      <c r="AU192" s="226" t="str">
        <f t="shared" si="105"/>
        <v/>
      </c>
      <c r="AV192" s="226">
        <f t="shared" si="106"/>
        <v>0</v>
      </c>
      <c r="AW192" s="224"/>
      <c r="AX192" s="226" t="str">
        <f t="shared" si="107"/>
        <v/>
      </c>
      <c r="AY192" s="226">
        <f t="shared" si="108"/>
        <v>0</v>
      </c>
      <c r="AZ192" s="227" t="str">
        <f>IF(AND('PASTE SD download Sheet'!AX191=""),"",'PASTE SD download Sheet'!AX191)</f>
        <v/>
      </c>
      <c r="BA192" s="227" t="str">
        <f>IF(AND('PASTE SD download Sheet'!AY191=""),"",'PASTE SD download Sheet'!AY191)</f>
        <v/>
      </c>
      <c r="BB192" s="227" t="str">
        <f>IF(AND('PASTE SD download Sheet'!AZ191=""),"",'PASTE SD download Sheet'!AZ191)</f>
        <v/>
      </c>
      <c r="BC192" s="227">
        <f t="shared" si="109"/>
        <v>0</v>
      </c>
      <c r="BD192" s="227" t="str">
        <f>IF(AND('PASTE SD download Sheet'!BB191=""),"",'PASTE SD download Sheet'!BB191)</f>
        <v/>
      </c>
      <c r="BE192" s="227" t="str">
        <f t="shared" si="110"/>
        <v/>
      </c>
      <c r="BF192" s="227">
        <f t="shared" si="111"/>
        <v>0</v>
      </c>
      <c r="BG192" s="224"/>
      <c r="BH192" s="227" t="str">
        <f t="shared" si="112"/>
        <v/>
      </c>
      <c r="BI192" s="227">
        <f t="shared" si="113"/>
        <v>0</v>
      </c>
      <c r="BJ192" s="257"/>
      <c r="BK192" s="257"/>
      <c r="BL192" s="257"/>
      <c r="BM192" s="257"/>
      <c r="BN192" s="228" t="str">
        <f>IF(AND('PASTE SD download Sheet'!BH191=""),"",'PASTE SD download Sheet'!BH191)</f>
        <v/>
      </c>
      <c r="BO192" s="228" t="str">
        <f>IF(AND('PASTE SD download Sheet'!BI191=""),"",'PASTE SD download Sheet'!BI191)</f>
        <v/>
      </c>
      <c r="BP192" s="228" t="str">
        <f>IF(AND('PASTE SD download Sheet'!BJ191=""),"",'PASTE SD download Sheet'!BJ191)</f>
        <v/>
      </c>
      <c r="BQ192" s="228">
        <f t="shared" si="114"/>
        <v>0</v>
      </c>
      <c r="BR192" s="228" t="str">
        <f>IF(AND('PASTE SD download Sheet'!BL191=""),"",'PASTE SD download Sheet'!BL191)</f>
        <v/>
      </c>
      <c r="BS192" s="228" t="str">
        <f t="shared" si="115"/>
        <v/>
      </c>
      <c r="BT192" s="228">
        <f t="shared" si="116"/>
        <v>0</v>
      </c>
      <c r="BU192" s="224"/>
      <c r="BV192" s="228" t="str">
        <f t="shared" si="117"/>
        <v/>
      </c>
      <c r="BW192" s="228">
        <f t="shared" si="118"/>
        <v>0</v>
      </c>
      <c r="BX192" s="5">
        <f t="shared" si="88"/>
        <v>0</v>
      </c>
      <c r="BY192" s="206"/>
      <c r="BZ192" s="206"/>
      <c r="CA192" s="206"/>
      <c r="CB192" s="206"/>
      <c r="CC192" s="206"/>
      <c r="CD192" s="206"/>
      <c r="CE192" s="206"/>
      <c r="CF192" s="206"/>
      <c r="CG192" s="206"/>
      <c r="CH192" s="206"/>
      <c r="CI192" s="206"/>
      <c r="CJ192" s="206"/>
      <c r="CK192" s="206"/>
      <c r="CL192" s="206"/>
      <c r="CM192" s="206"/>
      <c r="CN192" s="206"/>
      <c r="CO192" s="206"/>
      <c r="CP192" s="205"/>
      <c r="CQ192" s="204"/>
    </row>
    <row r="193" spans="1:95" ht="17.25">
      <c r="A193" s="219" t="str">
        <f>IF(AND('PASTE SD download Sheet'!A192=""),"",'PASTE SD download Sheet'!A192)</f>
        <v/>
      </c>
      <c r="B193" s="219" t="str">
        <f>IF(AND('PASTE SD download Sheet'!B192=""),"",'PASTE SD download Sheet'!B192)</f>
        <v/>
      </c>
      <c r="C193" s="219" t="str">
        <f>IF(AND('PASTE SD download Sheet'!C192=""),"",'PASTE SD download Sheet'!C192)</f>
        <v/>
      </c>
      <c r="D193" s="220" t="str">
        <f>IF(AND('PASTE SD download Sheet'!D192=""),"",VALUE('PASTE SD download Sheet'!D192))</f>
        <v/>
      </c>
      <c r="E193" s="219" t="str">
        <f>IF(AND('PASTE SD download Sheet'!E192=""),"",'PASTE SD download Sheet'!E192)</f>
        <v/>
      </c>
      <c r="F193" s="234" t="str">
        <f>IF(AND('PASTE SD download Sheet'!F192=""),"",'PASTE SD download Sheet'!F192)</f>
        <v/>
      </c>
      <c r="G193" s="233" t="str">
        <f>IF(AND('PASTE SD download Sheet'!G192=""),"",UPPER('PASTE SD download Sheet'!G192))</f>
        <v/>
      </c>
      <c r="H193" s="233" t="str">
        <f>IF(AND('PASTE SD download Sheet'!H192=""),"",UPPER('PASTE SD download Sheet'!H192))</f>
        <v/>
      </c>
      <c r="I193" s="233" t="str">
        <f>IF(AND('PASTE SD download Sheet'!I192=""),"",UPPER('PASTE SD download Sheet'!I192))</f>
        <v/>
      </c>
      <c r="J193" s="221" t="str">
        <f>IF(AND('PASTE SD download Sheet'!J192=""),"",'PASTE SD download Sheet'!J192)</f>
        <v/>
      </c>
      <c r="K193" s="221" t="str">
        <f>IF(AND('PASTE SD download Sheet'!K192=""),"",'PASTE SD download Sheet'!K192)</f>
        <v/>
      </c>
      <c r="L193" s="221" t="str">
        <f>IF(AND('PASTE SD download Sheet'!L192=""),"",'PASTE SD download Sheet'!L192)</f>
        <v/>
      </c>
      <c r="M193" s="221">
        <f t="shared" si="89"/>
        <v>0</v>
      </c>
      <c r="N193" s="221" t="str">
        <f>IF(AND('PASTE SD download Sheet'!N192=""),"",'PASTE SD download Sheet'!N192)</f>
        <v/>
      </c>
      <c r="O193" s="221" t="str">
        <f t="shared" si="90"/>
        <v/>
      </c>
      <c r="P193" s="221">
        <f t="shared" si="91"/>
        <v>0</v>
      </c>
      <c r="Q193" s="222"/>
      <c r="R193" s="221" t="str">
        <f t="shared" si="119"/>
        <v/>
      </c>
      <c r="S193" s="221">
        <f t="shared" si="92"/>
        <v>0</v>
      </c>
      <c r="T193" s="223" t="str">
        <f>IF(AND('PASTE SD download Sheet'!T192=""),"",'PASTE SD download Sheet'!T192)</f>
        <v/>
      </c>
      <c r="U193" s="223" t="str">
        <f>IF(AND('PASTE SD download Sheet'!U192=""),"",'PASTE SD download Sheet'!U192)</f>
        <v/>
      </c>
      <c r="V193" s="223" t="str">
        <f>IF(AND('PASTE SD download Sheet'!V192=""),"",'PASTE SD download Sheet'!V192)</f>
        <v/>
      </c>
      <c r="W193" s="223">
        <f t="shared" si="93"/>
        <v>0</v>
      </c>
      <c r="X193" s="223" t="str">
        <f>IF(AND('PASTE SD download Sheet'!X192=""),"",'PASTE SD download Sheet'!X192)</f>
        <v/>
      </c>
      <c r="Y193" s="223" t="str">
        <f t="shared" si="94"/>
        <v/>
      </c>
      <c r="Z193" s="223">
        <f t="shared" si="95"/>
        <v>0</v>
      </c>
      <c r="AA193" s="224"/>
      <c r="AB193" s="223" t="str">
        <f t="shared" si="96"/>
        <v/>
      </c>
      <c r="AC193" s="223">
        <f t="shared" si="97"/>
        <v>0</v>
      </c>
      <c r="AD193" s="237"/>
      <c r="AE193" s="237" t="str">
        <f t="shared" si="98"/>
        <v/>
      </c>
      <c r="AF193" s="225" t="str">
        <f>IF(AND('PASTE SD download Sheet'!AD192=""),"",'PASTE SD download Sheet'!AD192)</f>
        <v/>
      </c>
      <c r="AG193" s="225" t="str">
        <f>IF(AND('PASTE SD download Sheet'!AE192=""),"",'PASTE SD download Sheet'!AE192)</f>
        <v/>
      </c>
      <c r="AH193" s="225" t="str">
        <f>IF(AND('PASTE SD download Sheet'!AF192=""),"",'PASTE SD download Sheet'!AF192)</f>
        <v/>
      </c>
      <c r="AI193" s="225">
        <f t="shared" si="99"/>
        <v>0</v>
      </c>
      <c r="AJ193" s="225" t="str">
        <f>IF(AND('PASTE SD download Sheet'!AH192=""),"",'PASTE SD download Sheet'!AH192)</f>
        <v/>
      </c>
      <c r="AK193" s="225" t="str">
        <f t="shared" si="100"/>
        <v/>
      </c>
      <c r="AL193" s="225">
        <f t="shared" si="101"/>
        <v>0</v>
      </c>
      <c r="AM193" s="224"/>
      <c r="AN193" s="225" t="str">
        <f t="shared" si="102"/>
        <v/>
      </c>
      <c r="AO193" s="225">
        <f t="shared" si="103"/>
        <v>0</v>
      </c>
      <c r="AP193" s="226" t="str">
        <f>IF(AND('PASTE SD download Sheet'!AN192=""),"",'PASTE SD download Sheet'!AN192)</f>
        <v/>
      </c>
      <c r="AQ193" s="226" t="str">
        <f>IF(AND('PASTE SD download Sheet'!AO192=""),"",'PASTE SD download Sheet'!AO192)</f>
        <v/>
      </c>
      <c r="AR193" s="226" t="str">
        <f>IF(AND('PASTE SD download Sheet'!AP192=""),"",'PASTE SD download Sheet'!AP192)</f>
        <v/>
      </c>
      <c r="AS193" s="226">
        <f t="shared" si="104"/>
        <v>0</v>
      </c>
      <c r="AT193" s="226" t="str">
        <f>IF(AND('PASTE SD download Sheet'!AR192=""),"",'PASTE SD download Sheet'!AR192)</f>
        <v/>
      </c>
      <c r="AU193" s="226" t="str">
        <f t="shared" si="105"/>
        <v/>
      </c>
      <c r="AV193" s="226">
        <f t="shared" si="106"/>
        <v>0</v>
      </c>
      <c r="AW193" s="224"/>
      <c r="AX193" s="226" t="str">
        <f t="shared" si="107"/>
        <v/>
      </c>
      <c r="AY193" s="226">
        <f t="shared" si="108"/>
        <v>0</v>
      </c>
      <c r="AZ193" s="227" t="str">
        <f>IF(AND('PASTE SD download Sheet'!AX192=""),"",'PASTE SD download Sheet'!AX192)</f>
        <v/>
      </c>
      <c r="BA193" s="227" t="str">
        <f>IF(AND('PASTE SD download Sheet'!AY192=""),"",'PASTE SD download Sheet'!AY192)</f>
        <v/>
      </c>
      <c r="BB193" s="227" t="str">
        <f>IF(AND('PASTE SD download Sheet'!AZ192=""),"",'PASTE SD download Sheet'!AZ192)</f>
        <v/>
      </c>
      <c r="BC193" s="227">
        <f t="shared" si="109"/>
        <v>0</v>
      </c>
      <c r="BD193" s="227" t="str">
        <f>IF(AND('PASTE SD download Sheet'!BB192=""),"",'PASTE SD download Sheet'!BB192)</f>
        <v/>
      </c>
      <c r="BE193" s="227" t="str">
        <f t="shared" si="110"/>
        <v/>
      </c>
      <c r="BF193" s="227">
        <f t="shared" si="111"/>
        <v>0</v>
      </c>
      <c r="BG193" s="224"/>
      <c r="BH193" s="227" t="str">
        <f t="shared" si="112"/>
        <v/>
      </c>
      <c r="BI193" s="227">
        <f t="shared" si="113"/>
        <v>0</v>
      </c>
      <c r="BJ193" s="257"/>
      <c r="BK193" s="257"/>
      <c r="BL193" s="257"/>
      <c r="BM193" s="257"/>
      <c r="BN193" s="228" t="str">
        <f>IF(AND('PASTE SD download Sheet'!BH192=""),"",'PASTE SD download Sheet'!BH192)</f>
        <v/>
      </c>
      <c r="BO193" s="228" t="str">
        <f>IF(AND('PASTE SD download Sheet'!BI192=""),"",'PASTE SD download Sheet'!BI192)</f>
        <v/>
      </c>
      <c r="BP193" s="228" t="str">
        <f>IF(AND('PASTE SD download Sheet'!BJ192=""),"",'PASTE SD download Sheet'!BJ192)</f>
        <v/>
      </c>
      <c r="BQ193" s="228">
        <f t="shared" si="114"/>
        <v>0</v>
      </c>
      <c r="BR193" s="228" t="str">
        <f>IF(AND('PASTE SD download Sheet'!BL192=""),"",'PASTE SD download Sheet'!BL192)</f>
        <v/>
      </c>
      <c r="BS193" s="228" t="str">
        <f t="shared" si="115"/>
        <v/>
      </c>
      <c r="BT193" s="228">
        <f t="shared" si="116"/>
        <v>0</v>
      </c>
      <c r="BU193" s="224"/>
      <c r="BV193" s="228" t="str">
        <f t="shared" si="117"/>
        <v/>
      </c>
      <c r="BW193" s="228">
        <f t="shared" si="118"/>
        <v>0</v>
      </c>
      <c r="BX193" s="5">
        <f t="shared" si="88"/>
        <v>0</v>
      </c>
      <c r="BY193" s="206"/>
      <c r="BZ193" s="206"/>
      <c r="CA193" s="206"/>
      <c r="CB193" s="206"/>
      <c r="CC193" s="206"/>
      <c r="CD193" s="206"/>
      <c r="CE193" s="206"/>
      <c r="CF193" s="206"/>
      <c r="CG193" s="206"/>
      <c r="CH193" s="206"/>
      <c r="CI193" s="206"/>
      <c r="CJ193" s="206"/>
      <c r="CK193" s="206"/>
      <c r="CL193" s="206"/>
      <c r="CM193" s="206"/>
      <c r="CN193" s="206"/>
      <c r="CO193" s="206"/>
      <c r="CP193" s="205"/>
      <c r="CQ193" s="204"/>
    </row>
    <row r="194" spans="1:95" ht="17.25">
      <c r="A194" s="219" t="str">
        <f>IF(AND('PASTE SD download Sheet'!A193=""),"",'PASTE SD download Sheet'!A193)</f>
        <v/>
      </c>
      <c r="B194" s="219" t="str">
        <f>IF(AND('PASTE SD download Sheet'!B193=""),"",'PASTE SD download Sheet'!B193)</f>
        <v/>
      </c>
      <c r="C194" s="219" t="str">
        <f>IF(AND('PASTE SD download Sheet'!C193=""),"",'PASTE SD download Sheet'!C193)</f>
        <v/>
      </c>
      <c r="D194" s="220" t="str">
        <f>IF(AND('PASTE SD download Sheet'!D193=""),"",VALUE('PASTE SD download Sheet'!D193))</f>
        <v/>
      </c>
      <c r="E194" s="219" t="str">
        <f>IF(AND('PASTE SD download Sheet'!E193=""),"",'PASTE SD download Sheet'!E193)</f>
        <v/>
      </c>
      <c r="F194" s="234" t="str">
        <f>IF(AND('PASTE SD download Sheet'!F193=""),"",'PASTE SD download Sheet'!F193)</f>
        <v/>
      </c>
      <c r="G194" s="233" t="str">
        <f>IF(AND('PASTE SD download Sheet'!G193=""),"",UPPER('PASTE SD download Sheet'!G193))</f>
        <v/>
      </c>
      <c r="H194" s="233" t="str">
        <f>IF(AND('PASTE SD download Sheet'!H193=""),"",UPPER('PASTE SD download Sheet'!H193))</f>
        <v/>
      </c>
      <c r="I194" s="233" t="str">
        <f>IF(AND('PASTE SD download Sheet'!I193=""),"",UPPER('PASTE SD download Sheet'!I193))</f>
        <v/>
      </c>
      <c r="J194" s="221" t="str">
        <f>IF(AND('PASTE SD download Sheet'!J193=""),"",'PASTE SD download Sheet'!J193)</f>
        <v/>
      </c>
      <c r="K194" s="221" t="str">
        <f>IF(AND('PASTE SD download Sheet'!K193=""),"",'PASTE SD download Sheet'!K193)</f>
        <v/>
      </c>
      <c r="L194" s="221" t="str">
        <f>IF(AND('PASTE SD download Sheet'!L193=""),"",'PASTE SD download Sheet'!L193)</f>
        <v/>
      </c>
      <c r="M194" s="221">
        <f t="shared" si="89"/>
        <v>0</v>
      </c>
      <c r="N194" s="221" t="str">
        <f>IF(AND('PASTE SD download Sheet'!N193=""),"",'PASTE SD download Sheet'!N193)</f>
        <v/>
      </c>
      <c r="O194" s="221" t="str">
        <f t="shared" si="90"/>
        <v/>
      </c>
      <c r="P194" s="221">
        <f t="shared" si="91"/>
        <v>0</v>
      </c>
      <c r="Q194" s="222"/>
      <c r="R194" s="221" t="str">
        <f t="shared" si="119"/>
        <v/>
      </c>
      <c r="S194" s="221">
        <f t="shared" si="92"/>
        <v>0</v>
      </c>
      <c r="T194" s="223" t="str">
        <f>IF(AND('PASTE SD download Sheet'!T193=""),"",'PASTE SD download Sheet'!T193)</f>
        <v/>
      </c>
      <c r="U194" s="223" t="str">
        <f>IF(AND('PASTE SD download Sheet'!U193=""),"",'PASTE SD download Sheet'!U193)</f>
        <v/>
      </c>
      <c r="V194" s="223" t="str">
        <f>IF(AND('PASTE SD download Sheet'!V193=""),"",'PASTE SD download Sheet'!V193)</f>
        <v/>
      </c>
      <c r="W194" s="223">
        <f t="shared" si="93"/>
        <v>0</v>
      </c>
      <c r="X194" s="223" t="str">
        <f>IF(AND('PASTE SD download Sheet'!X193=""),"",'PASTE SD download Sheet'!X193)</f>
        <v/>
      </c>
      <c r="Y194" s="223" t="str">
        <f t="shared" si="94"/>
        <v/>
      </c>
      <c r="Z194" s="223">
        <f t="shared" si="95"/>
        <v>0</v>
      </c>
      <c r="AA194" s="224"/>
      <c r="AB194" s="223" t="str">
        <f t="shared" si="96"/>
        <v/>
      </c>
      <c r="AC194" s="223">
        <f t="shared" si="97"/>
        <v>0</v>
      </c>
      <c r="AD194" s="237"/>
      <c r="AE194" s="237" t="str">
        <f t="shared" si="98"/>
        <v/>
      </c>
      <c r="AF194" s="225" t="str">
        <f>IF(AND('PASTE SD download Sheet'!AD193=""),"",'PASTE SD download Sheet'!AD193)</f>
        <v/>
      </c>
      <c r="AG194" s="225" t="str">
        <f>IF(AND('PASTE SD download Sheet'!AE193=""),"",'PASTE SD download Sheet'!AE193)</f>
        <v/>
      </c>
      <c r="AH194" s="225" t="str">
        <f>IF(AND('PASTE SD download Sheet'!AF193=""),"",'PASTE SD download Sheet'!AF193)</f>
        <v/>
      </c>
      <c r="AI194" s="225">
        <f t="shared" si="99"/>
        <v>0</v>
      </c>
      <c r="AJ194" s="225" t="str">
        <f>IF(AND('PASTE SD download Sheet'!AH193=""),"",'PASTE SD download Sheet'!AH193)</f>
        <v/>
      </c>
      <c r="AK194" s="225" t="str">
        <f t="shared" si="100"/>
        <v/>
      </c>
      <c r="AL194" s="225">
        <f t="shared" si="101"/>
        <v>0</v>
      </c>
      <c r="AM194" s="224"/>
      <c r="AN194" s="225" t="str">
        <f t="shared" si="102"/>
        <v/>
      </c>
      <c r="AO194" s="225">
        <f t="shared" si="103"/>
        <v>0</v>
      </c>
      <c r="AP194" s="226" t="str">
        <f>IF(AND('PASTE SD download Sheet'!AN193=""),"",'PASTE SD download Sheet'!AN193)</f>
        <v/>
      </c>
      <c r="AQ194" s="226" t="str">
        <f>IF(AND('PASTE SD download Sheet'!AO193=""),"",'PASTE SD download Sheet'!AO193)</f>
        <v/>
      </c>
      <c r="AR194" s="226" t="str">
        <f>IF(AND('PASTE SD download Sheet'!AP193=""),"",'PASTE SD download Sheet'!AP193)</f>
        <v/>
      </c>
      <c r="AS194" s="226">
        <f t="shared" si="104"/>
        <v>0</v>
      </c>
      <c r="AT194" s="226" t="str">
        <f>IF(AND('PASTE SD download Sheet'!AR193=""),"",'PASTE SD download Sheet'!AR193)</f>
        <v/>
      </c>
      <c r="AU194" s="226" t="str">
        <f t="shared" si="105"/>
        <v/>
      </c>
      <c r="AV194" s="226">
        <f t="shared" si="106"/>
        <v>0</v>
      </c>
      <c r="AW194" s="224"/>
      <c r="AX194" s="226" t="str">
        <f t="shared" si="107"/>
        <v/>
      </c>
      <c r="AY194" s="226">
        <f t="shared" si="108"/>
        <v>0</v>
      </c>
      <c r="AZ194" s="227" t="str">
        <f>IF(AND('PASTE SD download Sheet'!AX193=""),"",'PASTE SD download Sheet'!AX193)</f>
        <v/>
      </c>
      <c r="BA194" s="227" t="str">
        <f>IF(AND('PASTE SD download Sheet'!AY193=""),"",'PASTE SD download Sheet'!AY193)</f>
        <v/>
      </c>
      <c r="BB194" s="227" t="str">
        <f>IF(AND('PASTE SD download Sheet'!AZ193=""),"",'PASTE SD download Sheet'!AZ193)</f>
        <v/>
      </c>
      <c r="BC194" s="227">
        <f t="shared" si="109"/>
        <v>0</v>
      </c>
      <c r="BD194" s="227" t="str">
        <f>IF(AND('PASTE SD download Sheet'!BB193=""),"",'PASTE SD download Sheet'!BB193)</f>
        <v/>
      </c>
      <c r="BE194" s="227" t="str">
        <f t="shared" si="110"/>
        <v/>
      </c>
      <c r="BF194" s="227">
        <f t="shared" si="111"/>
        <v>0</v>
      </c>
      <c r="BG194" s="224"/>
      <c r="BH194" s="227" t="str">
        <f t="shared" si="112"/>
        <v/>
      </c>
      <c r="BI194" s="227">
        <f t="shared" si="113"/>
        <v>0</v>
      </c>
      <c r="BJ194" s="257"/>
      <c r="BK194" s="257"/>
      <c r="BL194" s="257"/>
      <c r="BM194" s="257"/>
      <c r="BN194" s="228" t="str">
        <f>IF(AND('PASTE SD download Sheet'!BH193=""),"",'PASTE SD download Sheet'!BH193)</f>
        <v/>
      </c>
      <c r="BO194" s="228" t="str">
        <f>IF(AND('PASTE SD download Sheet'!BI193=""),"",'PASTE SD download Sheet'!BI193)</f>
        <v/>
      </c>
      <c r="BP194" s="228" t="str">
        <f>IF(AND('PASTE SD download Sheet'!BJ193=""),"",'PASTE SD download Sheet'!BJ193)</f>
        <v/>
      </c>
      <c r="BQ194" s="228">
        <f t="shared" si="114"/>
        <v>0</v>
      </c>
      <c r="BR194" s="228" t="str">
        <f>IF(AND('PASTE SD download Sheet'!BL193=""),"",'PASTE SD download Sheet'!BL193)</f>
        <v/>
      </c>
      <c r="BS194" s="228" t="str">
        <f t="shared" si="115"/>
        <v/>
      </c>
      <c r="BT194" s="228">
        <f t="shared" si="116"/>
        <v>0</v>
      </c>
      <c r="BU194" s="224"/>
      <c r="BV194" s="228" t="str">
        <f t="shared" si="117"/>
        <v/>
      </c>
      <c r="BW194" s="228">
        <f t="shared" si="118"/>
        <v>0</v>
      </c>
      <c r="BX194" s="5">
        <f t="shared" si="88"/>
        <v>0</v>
      </c>
      <c r="BY194" s="206"/>
      <c r="BZ194" s="206"/>
      <c r="CA194" s="206"/>
      <c r="CB194" s="206"/>
      <c r="CC194" s="206"/>
      <c r="CD194" s="206"/>
      <c r="CE194" s="206"/>
      <c r="CF194" s="206"/>
      <c r="CG194" s="206"/>
      <c r="CH194" s="206"/>
      <c r="CI194" s="206"/>
      <c r="CJ194" s="206"/>
      <c r="CK194" s="206"/>
      <c r="CL194" s="206"/>
      <c r="CM194" s="206"/>
      <c r="CN194" s="206"/>
      <c r="CO194" s="206"/>
      <c r="CP194" s="205"/>
      <c r="CQ194" s="204"/>
    </row>
    <row r="195" spans="1:95" ht="17.25">
      <c r="A195" s="219" t="str">
        <f>IF(AND('PASTE SD download Sheet'!A194=""),"",'PASTE SD download Sheet'!A194)</f>
        <v/>
      </c>
      <c r="B195" s="219" t="str">
        <f>IF(AND('PASTE SD download Sheet'!B194=""),"",'PASTE SD download Sheet'!B194)</f>
        <v/>
      </c>
      <c r="C195" s="219" t="str">
        <f>IF(AND('PASTE SD download Sheet'!C194=""),"",'PASTE SD download Sheet'!C194)</f>
        <v/>
      </c>
      <c r="D195" s="220" t="str">
        <f>IF(AND('PASTE SD download Sheet'!D194=""),"",VALUE('PASTE SD download Sheet'!D194))</f>
        <v/>
      </c>
      <c r="E195" s="219" t="str">
        <f>IF(AND('PASTE SD download Sheet'!E194=""),"",'PASTE SD download Sheet'!E194)</f>
        <v/>
      </c>
      <c r="F195" s="234" t="str">
        <f>IF(AND('PASTE SD download Sheet'!F194=""),"",'PASTE SD download Sheet'!F194)</f>
        <v/>
      </c>
      <c r="G195" s="233" t="str">
        <f>IF(AND('PASTE SD download Sheet'!G194=""),"",UPPER('PASTE SD download Sheet'!G194))</f>
        <v/>
      </c>
      <c r="H195" s="233" t="str">
        <f>IF(AND('PASTE SD download Sheet'!H194=""),"",UPPER('PASTE SD download Sheet'!H194))</f>
        <v/>
      </c>
      <c r="I195" s="233" t="str">
        <f>IF(AND('PASTE SD download Sheet'!I194=""),"",UPPER('PASTE SD download Sheet'!I194))</f>
        <v/>
      </c>
      <c r="J195" s="221" t="str">
        <f>IF(AND('PASTE SD download Sheet'!J194=""),"",'PASTE SD download Sheet'!J194)</f>
        <v/>
      </c>
      <c r="K195" s="221" t="str">
        <f>IF(AND('PASTE SD download Sheet'!K194=""),"",'PASTE SD download Sheet'!K194)</f>
        <v/>
      </c>
      <c r="L195" s="221" t="str">
        <f>IF(AND('PASTE SD download Sheet'!L194=""),"",'PASTE SD download Sheet'!L194)</f>
        <v/>
      </c>
      <c r="M195" s="221">
        <f t="shared" si="89"/>
        <v>0</v>
      </c>
      <c r="N195" s="221" t="str">
        <f>IF(AND('PASTE SD download Sheet'!N194=""),"",'PASTE SD download Sheet'!N194)</f>
        <v/>
      </c>
      <c r="O195" s="221" t="str">
        <f t="shared" si="90"/>
        <v/>
      </c>
      <c r="P195" s="221">
        <f t="shared" si="91"/>
        <v>0</v>
      </c>
      <c r="Q195" s="222"/>
      <c r="R195" s="221" t="str">
        <f t="shared" si="119"/>
        <v/>
      </c>
      <c r="S195" s="221">
        <f t="shared" si="92"/>
        <v>0</v>
      </c>
      <c r="T195" s="223" t="str">
        <f>IF(AND('PASTE SD download Sheet'!T194=""),"",'PASTE SD download Sheet'!T194)</f>
        <v/>
      </c>
      <c r="U195" s="223" t="str">
        <f>IF(AND('PASTE SD download Sheet'!U194=""),"",'PASTE SD download Sheet'!U194)</f>
        <v/>
      </c>
      <c r="V195" s="223" t="str">
        <f>IF(AND('PASTE SD download Sheet'!V194=""),"",'PASTE SD download Sheet'!V194)</f>
        <v/>
      </c>
      <c r="W195" s="223">
        <f t="shared" si="93"/>
        <v>0</v>
      </c>
      <c r="X195" s="223" t="str">
        <f>IF(AND('PASTE SD download Sheet'!X194=""),"",'PASTE SD download Sheet'!X194)</f>
        <v/>
      </c>
      <c r="Y195" s="223" t="str">
        <f t="shared" si="94"/>
        <v/>
      </c>
      <c r="Z195" s="223">
        <f t="shared" si="95"/>
        <v>0</v>
      </c>
      <c r="AA195" s="224"/>
      <c r="AB195" s="223" t="str">
        <f t="shared" si="96"/>
        <v/>
      </c>
      <c r="AC195" s="223">
        <f t="shared" si="97"/>
        <v>0</v>
      </c>
      <c r="AD195" s="237"/>
      <c r="AE195" s="237" t="str">
        <f t="shared" si="98"/>
        <v/>
      </c>
      <c r="AF195" s="225" t="str">
        <f>IF(AND('PASTE SD download Sheet'!AD194=""),"",'PASTE SD download Sheet'!AD194)</f>
        <v/>
      </c>
      <c r="AG195" s="225" t="str">
        <f>IF(AND('PASTE SD download Sheet'!AE194=""),"",'PASTE SD download Sheet'!AE194)</f>
        <v/>
      </c>
      <c r="AH195" s="225" t="str">
        <f>IF(AND('PASTE SD download Sheet'!AF194=""),"",'PASTE SD download Sheet'!AF194)</f>
        <v/>
      </c>
      <c r="AI195" s="225">
        <f t="shared" si="99"/>
        <v>0</v>
      </c>
      <c r="AJ195" s="225" t="str">
        <f>IF(AND('PASTE SD download Sheet'!AH194=""),"",'PASTE SD download Sheet'!AH194)</f>
        <v/>
      </c>
      <c r="AK195" s="225" t="str">
        <f t="shared" si="100"/>
        <v/>
      </c>
      <c r="AL195" s="225">
        <f t="shared" si="101"/>
        <v>0</v>
      </c>
      <c r="AM195" s="224"/>
      <c r="AN195" s="225" t="str">
        <f t="shared" si="102"/>
        <v/>
      </c>
      <c r="AO195" s="225">
        <f t="shared" si="103"/>
        <v>0</v>
      </c>
      <c r="AP195" s="226" t="str">
        <f>IF(AND('PASTE SD download Sheet'!AN194=""),"",'PASTE SD download Sheet'!AN194)</f>
        <v/>
      </c>
      <c r="AQ195" s="226" t="str">
        <f>IF(AND('PASTE SD download Sheet'!AO194=""),"",'PASTE SD download Sheet'!AO194)</f>
        <v/>
      </c>
      <c r="AR195" s="226" t="str">
        <f>IF(AND('PASTE SD download Sheet'!AP194=""),"",'PASTE SD download Sheet'!AP194)</f>
        <v/>
      </c>
      <c r="AS195" s="226">
        <f t="shared" si="104"/>
        <v>0</v>
      </c>
      <c r="AT195" s="226" t="str">
        <f>IF(AND('PASTE SD download Sheet'!AR194=""),"",'PASTE SD download Sheet'!AR194)</f>
        <v/>
      </c>
      <c r="AU195" s="226" t="str">
        <f t="shared" si="105"/>
        <v/>
      </c>
      <c r="AV195" s="226">
        <f t="shared" si="106"/>
        <v>0</v>
      </c>
      <c r="AW195" s="224"/>
      <c r="AX195" s="226" t="str">
        <f t="shared" si="107"/>
        <v/>
      </c>
      <c r="AY195" s="226">
        <f t="shared" si="108"/>
        <v>0</v>
      </c>
      <c r="AZ195" s="227" t="str">
        <f>IF(AND('PASTE SD download Sheet'!AX194=""),"",'PASTE SD download Sheet'!AX194)</f>
        <v/>
      </c>
      <c r="BA195" s="227" t="str">
        <f>IF(AND('PASTE SD download Sheet'!AY194=""),"",'PASTE SD download Sheet'!AY194)</f>
        <v/>
      </c>
      <c r="BB195" s="227" t="str">
        <f>IF(AND('PASTE SD download Sheet'!AZ194=""),"",'PASTE SD download Sheet'!AZ194)</f>
        <v/>
      </c>
      <c r="BC195" s="227">
        <f t="shared" si="109"/>
        <v>0</v>
      </c>
      <c r="BD195" s="227" t="str">
        <f>IF(AND('PASTE SD download Sheet'!BB194=""),"",'PASTE SD download Sheet'!BB194)</f>
        <v/>
      </c>
      <c r="BE195" s="227" t="str">
        <f t="shared" si="110"/>
        <v/>
      </c>
      <c r="BF195" s="227">
        <f t="shared" si="111"/>
        <v>0</v>
      </c>
      <c r="BG195" s="224"/>
      <c r="BH195" s="227" t="str">
        <f t="shared" si="112"/>
        <v/>
      </c>
      <c r="BI195" s="227">
        <f t="shared" si="113"/>
        <v>0</v>
      </c>
      <c r="BJ195" s="257"/>
      <c r="BK195" s="257"/>
      <c r="BL195" s="257"/>
      <c r="BM195" s="257"/>
      <c r="BN195" s="228" t="str">
        <f>IF(AND('PASTE SD download Sheet'!BH194=""),"",'PASTE SD download Sheet'!BH194)</f>
        <v/>
      </c>
      <c r="BO195" s="228" t="str">
        <f>IF(AND('PASTE SD download Sheet'!BI194=""),"",'PASTE SD download Sheet'!BI194)</f>
        <v/>
      </c>
      <c r="BP195" s="228" t="str">
        <f>IF(AND('PASTE SD download Sheet'!BJ194=""),"",'PASTE SD download Sheet'!BJ194)</f>
        <v/>
      </c>
      <c r="BQ195" s="228">
        <f t="shared" si="114"/>
        <v>0</v>
      </c>
      <c r="BR195" s="228" t="str">
        <f>IF(AND('PASTE SD download Sheet'!BL194=""),"",'PASTE SD download Sheet'!BL194)</f>
        <v/>
      </c>
      <c r="BS195" s="228" t="str">
        <f t="shared" si="115"/>
        <v/>
      </c>
      <c r="BT195" s="228">
        <f t="shared" si="116"/>
        <v>0</v>
      </c>
      <c r="BU195" s="224"/>
      <c r="BV195" s="228" t="str">
        <f t="shared" si="117"/>
        <v/>
      </c>
      <c r="BW195" s="228">
        <f t="shared" si="118"/>
        <v>0</v>
      </c>
      <c r="BX195" s="5">
        <f t="shared" si="88"/>
        <v>0</v>
      </c>
      <c r="BY195" s="206"/>
      <c r="BZ195" s="206"/>
      <c r="CA195" s="206"/>
      <c r="CB195" s="206"/>
      <c r="CC195" s="206"/>
      <c r="CD195" s="206"/>
      <c r="CE195" s="206"/>
      <c r="CF195" s="206"/>
      <c r="CG195" s="206"/>
      <c r="CH195" s="206"/>
      <c r="CI195" s="206"/>
      <c r="CJ195" s="206"/>
      <c r="CK195" s="206"/>
      <c r="CL195" s="206"/>
      <c r="CM195" s="206"/>
      <c r="CN195" s="206"/>
      <c r="CO195" s="206"/>
      <c r="CP195" s="205"/>
      <c r="CQ195" s="204"/>
    </row>
    <row r="196" spans="1:95" ht="17.25">
      <c r="A196" s="219" t="str">
        <f>IF(AND('PASTE SD download Sheet'!A195=""),"",'PASTE SD download Sheet'!A195)</f>
        <v/>
      </c>
      <c r="B196" s="219" t="str">
        <f>IF(AND('PASTE SD download Sheet'!B195=""),"",'PASTE SD download Sheet'!B195)</f>
        <v/>
      </c>
      <c r="C196" s="219" t="str">
        <f>IF(AND('PASTE SD download Sheet'!C195=""),"",'PASTE SD download Sheet'!C195)</f>
        <v/>
      </c>
      <c r="D196" s="220" t="str">
        <f>IF(AND('PASTE SD download Sheet'!D195=""),"",VALUE('PASTE SD download Sheet'!D195))</f>
        <v/>
      </c>
      <c r="E196" s="219" t="str">
        <f>IF(AND('PASTE SD download Sheet'!E195=""),"",'PASTE SD download Sheet'!E195)</f>
        <v/>
      </c>
      <c r="F196" s="234" t="str">
        <f>IF(AND('PASTE SD download Sheet'!F195=""),"",'PASTE SD download Sheet'!F195)</f>
        <v/>
      </c>
      <c r="G196" s="233" t="str">
        <f>IF(AND('PASTE SD download Sheet'!G195=""),"",UPPER('PASTE SD download Sheet'!G195))</f>
        <v/>
      </c>
      <c r="H196" s="233" t="str">
        <f>IF(AND('PASTE SD download Sheet'!H195=""),"",UPPER('PASTE SD download Sheet'!H195))</f>
        <v/>
      </c>
      <c r="I196" s="233" t="str">
        <f>IF(AND('PASTE SD download Sheet'!I195=""),"",UPPER('PASTE SD download Sheet'!I195))</f>
        <v/>
      </c>
      <c r="J196" s="221" t="str">
        <f>IF(AND('PASTE SD download Sheet'!J195=""),"",'PASTE SD download Sheet'!J195)</f>
        <v/>
      </c>
      <c r="K196" s="221" t="str">
        <f>IF(AND('PASTE SD download Sheet'!K195=""),"",'PASTE SD download Sheet'!K195)</f>
        <v/>
      </c>
      <c r="L196" s="221" t="str">
        <f>IF(AND('PASTE SD download Sheet'!L195=""),"",'PASTE SD download Sheet'!L195)</f>
        <v/>
      </c>
      <c r="M196" s="221">
        <f t="shared" si="89"/>
        <v>0</v>
      </c>
      <c r="N196" s="221" t="str">
        <f>IF(AND('PASTE SD download Sheet'!N195=""),"",'PASTE SD download Sheet'!N195)</f>
        <v/>
      </c>
      <c r="O196" s="221" t="str">
        <f t="shared" si="90"/>
        <v/>
      </c>
      <c r="P196" s="221">
        <f t="shared" si="91"/>
        <v>0</v>
      </c>
      <c r="Q196" s="222"/>
      <c r="R196" s="221" t="str">
        <f t="shared" si="119"/>
        <v/>
      </c>
      <c r="S196" s="221">
        <f t="shared" si="92"/>
        <v>0</v>
      </c>
      <c r="T196" s="223" t="str">
        <f>IF(AND('PASTE SD download Sheet'!T195=""),"",'PASTE SD download Sheet'!T195)</f>
        <v/>
      </c>
      <c r="U196" s="223" t="str">
        <f>IF(AND('PASTE SD download Sheet'!U195=""),"",'PASTE SD download Sheet'!U195)</f>
        <v/>
      </c>
      <c r="V196" s="223" t="str">
        <f>IF(AND('PASTE SD download Sheet'!V195=""),"",'PASTE SD download Sheet'!V195)</f>
        <v/>
      </c>
      <c r="W196" s="223">
        <f t="shared" si="93"/>
        <v>0</v>
      </c>
      <c r="X196" s="223" t="str">
        <f>IF(AND('PASTE SD download Sheet'!X195=""),"",'PASTE SD download Sheet'!X195)</f>
        <v/>
      </c>
      <c r="Y196" s="223" t="str">
        <f t="shared" si="94"/>
        <v/>
      </c>
      <c r="Z196" s="223">
        <f t="shared" si="95"/>
        <v>0</v>
      </c>
      <c r="AA196" s="224"/>
      <c r="AB196" s="223" t="str">
        <f t="shared" si="96"/>
        <v/>
      </c>
      <c r="AC196" s="223">
        <f t="shared" si="97"/>
        <v>0</v>
      </c>
      <c r="AD196" s="237"/>
      <c r="AE196" s="237" t="str">
        <f t="shared" si="98"/>
        <v/>
      </c>
      <c r="AF196" s="225" t="str">
        <f>IF(AND('PASTE SD download Sheet'!AD195=""),"",'PASTE SD download Sheet'!AD195)</f>
        <v/>
      </c>
      <c r="AG196" s="225" t="str">
        <f>IF(AND('PASTE SD download Sheet'!AE195=""),"",'PASTE SD download Sheet'!AE195)</f>
        <v/>
      </c>
      <c r="AH196" s="225" t="str">
        <f>IF(AND('PASTE SD download Sheet'!AF195=""),"",'PASTE SD download Sheet'!AF195)</f>
        <v/>
      </c>
      <c r="AI196" s="225">
        <f t="shared" si="99"/>
        <v>0</v>
      </c>
      <c r="AJ196" s="225" t="str">
        <f>IF(AND('PASTE SD download Sheet'!AH195=""),"",'PASTE SD download Sheet'!AH195)</f>
        <v/>
      </c>
      <c r="AK196" s="225" t="str">
        <f t="shared" si="100"/>
        <v/>
      </c>
      <c r="AL196" s="225">
        <f t="shared" si="101"/>
        <v>0</v>
      </c>
      <c r="AM196" s="224"/>
      <c r="AN196" s="225" t="str">
        <f t="shared" si="102"/>
        <v/>
      </c>
      <c r="AO196" s="225">
        <f t="shared" si="103"/>
        <v>0</v>
      </c>
      <c r="AP196" s="226" t="str">
        <f>IF(AND('PASTE SD download Sheet'!AN195=""),"",'PASTE SD download Sheet'!AN195)</f>
        <v/>
      </c>
      <c r="AQ196" s="226" t="str">
        <f>IF(AND('PASTE SD download Sheet'!AO195=""),"",'PASTE SD download Sheet'!AO195)</f>
        <v/>
      </c>
      <c r="AR196" s="226" t="str">
        <f>IF(AND('PASTE SD download Sheet'!AP195=""),"",'PASTE SD download Sheet'!AP195)</f>
        <v/>
      </c>
      <c r="AS196" s="226">
        <f t="shared" si="104"/>
        <v>0</v>
      </c>
      <c r="AT196" s="226" t="str">
        <f>IF(AND('PASTE SD download Sheet'!AR195=""),"",'PASTE SD download Sheet'!AR195)</f>
        <v/>
      </c>
      <c r="AU196" s="226" t="str">
        <f t="shared" si="105"/>
        <v/>
      </c>
      <c r="AV196" s="226">
        <f t="shared" si="106"/>
        <v>0</v>
      </c>
      <c r="AW196" s="224"/>
      <c r="AX196" s="226" t="str">
        <f t="shared" si="107"/>
        <v/>
      </c>
      <c r="AY196" s="226">
        <f t="shared" si="108"/>
        <v>0</v>
      </c>
      <c r="AZ196" s="227" t="str">
        <f>IF(AND('PASTE SD download Sheet'!AX195=""),"",'PASTE SD download Sheet'!AX195)</f>
        <v/>
      </c>
      <c r="BA196" s="227" t="str">
        <f>IF(AND('PASTE SD download Sheet'!AY195=""),"",'PASTE SD download Sheet'!AY195)</f>
        <v/>
      </c>
      <c r="BB196" s="227" t="str">
        <f>IF(AND('PASTE SD download Sheet'!AZ195=""),"",'PASTE SD download Sheet'!AZ195)</f>
        <v/>
      </c>
      <c r="BC196" s="227">
        <f t="shared" si="109"/>
        <v>0</v>
      </c>
      <c r="BD196" s="227" t="str">
        <f>IF(AND('PASTE SD download Sheet'!BB195=""),"",'PASTE SD download Sheet'!BB195)</f>
        <v/>
      </c>
      <c r="BE196" s="227" t="str">
        <f t="shared" si="110"/>
        <v/>
      </c>
      <c r="BF196" s="227">
        <f t="shared" si="111"/>
        <v>0</v>
      </c>
      <c r="BG196" s="224"/>
      <c r="BH196" s="227" t="str">
        <f t="shared" si="112"/>
        <v/>
      </c>
      <c r="BI196" s="227">
        <f t="shared" si="113"/>
        <v>0</v>
      </c>
      <c r="BJ196" s="257"/>
      <c r="BK196" s="257"/>
      <c r="BL196" s="257"/>
      <c r="BM196" s="257"/>
      <c r="BN196" s="228" t="str">
        <f>IF(AND('PASTE SD download Sheet'!BH195=""),"",'PASTE SD download Sheet'!BH195)</f>
        <v/>
      </c>
      <c r="BO196" s="228" t="str">
        <f>IF(AND('PASTE SD download Sheet'!BI195=""),"",'PASTE SD download Sheet'!BI195)</f>
        <v/>
      </c>
      <c r="BP196" s="228" t="str">
        <f>IF(AND('PASTE SD download Sheet'!BJ195=""),"",'PASTE SD download Sheet'!BJ195)</f>
        <v/>
      </c>
      <c r="BQ196" s="228">
        <f t="shared" si="114"/>
        <v>0</v>
      </c>
      <c r="BR196" s="228" t="str">
        <f>IF(AND('PASTE SD download Sheet'!BL195=""),"",'PASTE SD download Sheet'!BL195)</f>
        <v/>
      </c>
      <c r="BS196" s="228" t="str">
        <f t="shared" si="115"/>
        <v/>
      </c>
      <c r="BT196" s="228">
        <f t="shared" si="116"/>
        <v>0</v>
      </c>
      <c r="BU196" s="224"/>
      <c r="BV196" s="228" t="str">
        <f t="shared" si="117"/>
        <v/>
      </c>
      <c r="BW196" s="228">
        <f t="shared" si="118"/>
        <v>0</v>
      </c>
      <c r="BX196" s="5">
        <f t="shared" ref="BX196:BX205" si="120">IFERROR(SUM(S196,AC196,AO196,AY196,BI196,BW196),"")</f>
        <v>0</v>
      </c>
      <c r="BY196" s="206"/>
      <c r="BZ196" s="206"/>
      <c r="CA196" s="206"/>
      <c r="CB196" s="206"/>
      <c r="CC196" s="206"/>
      <c r="CD196" s="206"/>
      <c r="CE196" s="206"/>
      <c r="CF196" s="206"/>
      <c r="CG196" s="206"/>
      <c r="CH196" s="206"/>
      <c r="CI196" s="206"/>
      <c r="CJ196" s="206"/>
      <c r="CK196" s="206"/>
      <c r="CL196" s="206"/>
      <c r="CM196" s="206"/>
      <c r="CN196" s="206"/>
      <c r="CO196" s="206"/>
      <c r="CP196" s="205"/>
      <c r="CQ196" s="204"/>
    </row>
    <row r="197" spans="1:95" ht="17.25">
      <c r="A197" s="219" t="str">
        <f>IF(AND('PASTE SD download Sheet'!A196=""),"",'PASTE SD download Sheet'!A196)</f>
        <v/>
      </c>
      <c r="B197" s="219" t="str">
        <f>IF(AND('PASTE SD download Sheet'!B196=""),"",'PASTE SD download Sheet'!B196)</f>
        <v/>
      </c>
      <c r="C197" s="219" t="str">
        <f>IF(AND('PASTE SD download Sheet'!C196=""),"",'PASTE SD download Sheet'!C196)</f>
        <v/>
      </c>
      <c r="D197" s="220" t="str">
        <f>IF(AND('PASTE SD download Sheet'!D196=""),"",VALUE('PASTE SD download Sheet'!D196))</f>
        <v/>
      </c>
      <c r="E197" s="219" t="str">
        <f>IF(AND('PASTE SD download Sheet'!E196=""),"",'PASTE SD download Sheet'!E196)</f>
        <v/>
      </c>
      <c r="F197" s="234" t="str">
        <f>IF(AND('PASTE SD download Sheet'!F196=""),"",'PASTE SD download Sheet'!F196)</f>
        <v/>
      </c>
      <c r="G197" s="233" t="str">
        <f>IF(AND('PASTE SD download Sheet'!G196=""),"",UPPER('PASTE SD download Sheet'!G196))</f>
        <v/>
      </c>
      <c r="H197" s="233" t="str">
        <f>IF(AND('PASTE SD download Sheet'!H196=""),"",UPPER('PASTE SD download Sheet'!H196))</f>
        <v/>
      </c>
      <c r="I197" s="233" t="str">
        <f>IF(AND('PASTE SD download Sheet'!I196=""),"",UPPER('PASTE SD download Sheet'!I196))</f>
        <v/>
      </c>
      <c r="J197" s="221" t="str">
        <f>IF(AND('PASTE SD download Sheet'!J196=""),"",'PASTE SD download Sheet'!J196)</f>
        <v/>
      </c>
      <c r="K197" s="221" t="str">
        <f>IF(AND('PASTE SD download Sheet'!K196=""),"",'PASTE SD download Sheet'!K196)</f>
        <v/>
      </c>
      <c r="L197" s="221" t="str">
        <f>IF(AND('PASTE SD download Sheet'!L196=""),"",'PASTE SD download Sheet'!L196)</f>
        <v/>
      </c>
      <c r="M197" s="221">
        <f t="shared" ref="M197:M205" si="121">IFERROR(ROUND(CEILING((SUM(J197:L197) * 20 / 30),1), 0),"")</f>
        <v>0</v>
      </c>
      <c r="N197" s="221" t="str">
        <f>IF(AND('PASTE SD download Sheet'!N196=""),"",'PASTE SD download Sheet'!N196)</f>
        <v/>
      </c>
      <c r="O197" s="221" t="str">
        <f t="shared" ref="O197:O205" si="122">IFERROR(ROUND(CEILING((N197*50/70),1),0),"")</f>
        <v/>
      </c>
      <c r="P197" s="221">
        <f t="shared" ref="P197:P205" si="123">IFERROR(SUM(M197,O197),"")</f>
        <v>0</v>
      </c>
      <c r="Q197" s="222"/>
      <c r="R197" s="221" t="str">
        <f t="shared" si="119"/>
        <v/>
      </c>
      <c r="S197" s="221">
        <f t="shared" ref="S197:S205" si="124">IFERROR(SUM(P197,R197),"")</f>
        <v>0</v>
      </c>
      <c r="T197" s="223" t="str">
        <f>IF(AND('PASTE SD download Sheet'!T196=""),"",'PASTE SD download Sheet'!T196)</f>
        <v/>
      </c>
      <c r="U197" s="223" t="str">
        <f>IF(AND('PASTE SD download Sheet'!U196=""),"",'PASTE SD download Sheet'!U196)</f>
        <v/>
      </c>
      <c r="V197" s="223" t="str">
        <f>IF(AND('PASTE SD download Sheet'!V196=""),"",'PASTE SD download Sheet'!V196)</f>
        <v/>
      </c>
      <c r="W197" s="223">
        <f t="shared" ref="W197:W205" si="125">IFERROR(ROUND(CEILING((SUM(T197:V197) * 20 / 30),1), 0),"")</f>
        <v>0</v>
      </c>
      <c r="X197" s="223" t="str">
        <f>IF(AND('PASTE SD download Sheet'!X196=""),"",'PASTE SD download Sheet'!X196)</f>
        <v/>
      </c>
      <c r="Y197" s="223" t="str">
        <f t="shared" ref="Y197:Y205" si="126">IFERROR(ROUND(CEILING((X197*50/70),1),0),"")</f>
        <v/>
      </c>
      <c r="Z197" s="223">
        <f t="shared" ref="Z197:Z205" si="127">IFERROR(SUM(W197,Y197),"")</f>
        <v>0</v>
      </c>
      <c r="AA197" s="224"/>
      <c r="AB197" s="223" t="str">
        <f t="shared" ref="AB197:AB205" si="128">IF(AND(Q197=""),"",(ROUND(CEILING((AA197*30/100),1),0)))</f>
        <v/>
      </c>
      <c r="AC197" s="223">
        <f t="shared" ref="AC197:AC205" si="129">IFERROR(SUM(Z197,AB197),"")</f>
        <v>0</v>
      </c>
      <c r="AD197" s="237"/>
      <c r="AE197" s="237" t="str">
        <f t="shared" ref="AE197:AE205" si="130">(IF(AND(AD197=""),"",IF(AND(AD197=1),"Sanskrit",IF(AND(AD197=2),"Urdu",IF(AND(AD197=3),"Gujrati",IF(AND(AD197=4),"Sindhi",IF(AND(AD197=5),"Punjabi",IF(AND(AD197=6),"Malayalam",IF(AND(AD197=7),"Tamil","")))))))))</f>
        <v/>
      </c>
      <c r="AF197" s="225" t="str">
        <f>IF(AND('PASTE SD download Sheet'!AD196=""),"",'PASTE SD download Sheet'!AD196)</f>
        <v/>
      </c>
      <c r="AG197" s="225" t="str">
        <f>IF(AND('PASTE SD download Sheet'!AE196=""),"",'PASTE SD download Sheet'!AE196)</f>
        <v/>
      </c>
      <c r="AH197" s="225" t="str">
        <f>IF(AND('PASTE SD download Sheet'!AF196=""),"",'PASTE SD download Sheet'!AF196)</f>
        <v/>
      </c>
      <c r="AI197" s="225">
        <f t="shared" ref="AI197:AI205" si="131">IFERROR(ROUND(CEILING((SUM(AF197:AH197) * 20 / 30),1), 0),"")</f>
        <v>0</v>
      </c>
      <c r="AJ197" s="225" t="str">
        <f>IF(AND('PASTE SD download Sheet'!AH196=""),"",'PASTE SD download Sheet'!AH196)</f>
        <v/>
      </c>
      <c r="AK197" s="225" t="str">
        <f t="shared" ref="AK197:AK205" si="132">IFERROR(ROUND(CEILING((AJ197*50/70),1),0),"")</f>
        <v/>
      </c>
      <c r="AL197" s="225">
        <f t="shared" ref="AL197:AL205" si="133">IFERROR(SUM(AI197,AK197),"")</f>
        <v>0</v>
      </c>
      <c r="AM197" s="224"/>
      <c r="AN197" s="225" t="str">
        <f t="shared" ref="AN197:AN205" si="134">IF(AND(AM197=""),"",ROUND(CEILING((AM197*30/100),1),0))</f>
        <v/>
      </c>
      <c r="AO197" s="225">
        <f t="shared" ref="AO197:AO205" si="135">IFERROR(SUM(AL197,AN197),"")</f>
        <v>0</v>
      </c>
      <c r="AP197" s="226" t="str">
        <f>IF(AND('PASTE SD download Sheet'!AN196=""),"",'PASTE SD download Sheet'!AN196)</f>
        <v/>
      </c>
      <c r="AQ197" s="226" t="str">
        <f>IF(AND('PASTE SD download Sheet'!AO196=""),"",'PASTE SD download Sheet'!AO196)</f>
        <v/>
      </c>
      <c r="AR197" s="226" t="str">
        <f>IF(AND('PASTE SD download Sheet'!AP196=""),"",'PASTE SD download Sheet'!AP196)</f>
        <v/>
      </c>
      <c r="AS197" s="226">
        <f t="shared" ref="AS197:AS205" si="136">IFERROR(ROUND( CEILING((SUM(AP197:AR197) * 20 / 30),1), 0),"")</f>
        <v>0</v>
      </c>
      <c r="AT197" s="226" t="str">
        <f>IF(AND('PASTE SD download Sheet'!AR196=""),"",'PASTE SD download Sheet'!AR196)</f>
        <v/>
      </c>
      <c r="AU197" s="226" t="str">
        <f t="shared" ref="AU197:AU205" si="137">IFERROR(ROUND( CEILING((AT197*50/70),1),0),"")</f>
        <v/>
      </c>
      <c r="AV197" s="226">
        <f t="shared" ref="AV197:AV205" si="138">IFERROR(SUM(AS197,AU197),"")</f>
        <v>0</v>
      </c>
      <c r="AW197" s="224"/>
      <c r="AX197" s="226" t="str">
        <f t="shared" ref="AX197:AX205" si="139">IF(AND(AW197=""),"",ROUND( CEILING((AW197*30/100),1),0))</f>
        <v/>
      </c>
      <c r="AY197" s="226">
        <f t="shared" ref="AY197:AY205" si="140">IFERROR(SUM(AV197,AX197),"")</f>
        <v>0</v>
      </c>
      <c r="AZ197" s="227" t="str">
        <f>IF(AND('PASTE SD download Sheet'!AX196=""),"",'PASTE SD download Sheet'!AX196)</f>
        <v/>
      </c>
      <c r="BA197" s="227" t="str">
        <f>IF(AND('PASTE SD download Sheet'!AY196=""),"",'PASTE SD download Sheet'!AY196)</f>
        <v/>
      </c>
      <c r="BB197" s="227" t="str">
        <f>IF(AND('PASTE SD download Sheet'!AZ196=""),"",'PASTE SD download Sheet'!AZ196)</f>
        <v/>
      </c>
      <c r="BC197" s="227">
        <f t="shared" ref="BC197:BC205" si="141">IFERROR(ROUND( CEILING((SUM(AZ197:BB197) * 20 / 30),1), 0),"")</f>
        <v>0</v>
      </c>
      <c r="BD197" s="227" t="str">
        <f>IF(AND('PASTE SD download Sheet'!BB196=""),"",'PASTE SD download Sheet'!BB196)</f>
        <v/>
      </c>
      <c r="BE197" s="227" t="str">
        <f t="shared" ref="BE197:BE205" si="142">IFERROR(ROUND(CEILING((BD197*50/70),1),0),"")</f>
        <v/>
      </c>
      <c r="BF197" s="227">
        <f t="shared" ref="BF197:BF205" si="143">IFERROR(SUM(BC197,BE197),"")</f>
        <v>0</v>
      </c>
      <c r="BG197" s="224"/>
      <c r="BH197" s="227" t="str">
        <f t="shared" ref="BH197:BH205" si="144">IF(AND(BG197=""),"",ROUND(CEILING((BG197*30/100),1),0))</f>
        <v/>
      </c>
      <c r="BI197" s="227">
        <f t="shared" ref="BI197:BI205" si="145">IFERROR(SUM(BF197,BH197),"")</f>
        <v>0</v>
      </c>
      <c r="BJ197" s="257"/>
      <c r="BK197" s="257"/>
      <c r="BL197" s="257"/>
      <c r="BM197" s="257"/>
      <c r="BN197" s="228" t="str">
        <f>IF(AND('PASTE SD download Sheet'!BH196=""),"",'PASTE SD download Sheet'!BH196)</f>
        <v/>
      </c>
      <c r="BO197" s="228" t="str">
        <f>IF(AND('PASTE SD download Sheet'!BI196=""),"",'PASTE SD download Sheet'!BI196)</f>
        <v/>
      </c>
      <c r="BP197" s="228" t="str">
        <f>IF(AND('PASTE SD download Sheet'!BJ196=""),"",'PASTE SD download Sheet'!BJ196)</f>
        <v/>
      </c>
      <c r="BQ197" s="228">
        <f t="shared" ref="BQ197:BQ205" si="146">IFERROR(ROUND(CEILING((SUM(BN197:BP197) * 20 / 30),1), 0),"")</f>
        <v>0</v>
      </c>
      <c r="BR197" s="228" t="str">
        <f>IF(AND('PASTE SD download Sheet'!BL196=""),"",'PASTE SD download Sheet'!BL196)</f>
        <v/>
      </c>
      <c r="BS197" s="228" t="str">
        <f t="shared" ref="BS197:BS205" si="147">IFERROR(ROUND(CEILING((BR197*50/70),1),0),"")</f>
        <v/>
      </c>
      <c r="BT197" s="228">
        <f t="shared" ref="BT197:BT205" si="148">IFERROR(SUM(BQ197,BS197),"")</f>
        <v>0</v>
      </c>
      <c r="BU197" s="224"/>
      <c r="BV197" s="228" t="str">
        <f t="shared" ref="BV197:BV205" si="149">IF(AND(BU197=""),"",ROUND(CEILING((BU197*30/100),1),0))</f>
        <v/>
      </c>
      <c r="BW197" s="228">
        <f t="shared" ref="BW197:BW205" si="150">IFERROR(SUM(BT197,BV197),"")</f>
        <v>0</v>
      </c>
      <c r="BX197" s="5">
        <f t="shared" si="120"/>
        <v>0</v>
      </c>
      <c r="BY197" s="206"/>
      <c r="BZ197" s="206"/>
      <c r="CA197" s="206"/>
      <c r="CB197" s="206"/>
      <c r="CC197" s="206"/>
      <c r="CD197" s="206"/>
      <c r="CE197" s="206"/>
      <c r="CF197" s="206"/>
      <c r="CG197" s="206"/>
      <c r="CH197" s="206"/>
      <c r="CI197" s="206"/>
      <c r="CJ197" s="206"/>
      <c r="CK197" s="206"/>
      <c r="CL197" s="206"/>
      <c r="CM197" s="206"/>
      <c r="CN197" s="206"/>
      <c r="CO197" s="206"/>
      <c r="CP197" s="205"/>
      <c r="CQ197" s="204"/>
    </row>
    <row r="198" spans="1:95" ht="17.25">
      <c r="A198" s="219" t="str">
        <f>IF(AND('PASTE SD download Sheet'!A197=""),"",'PASTE SD download Sheet'!A197)</f>
        <v/>
      </c>
      <c r="B198" s="219" t="str">
        <f>IF(AND('PASTE SD download Sheet'!B197=""),"",'PASTE SD download Sheet'!B197)</f>
        <v/>
      </c>
      <c r="C198" s="219" t="str">
        <f>IF(AND('PASTE SD download Sheet'!C197=""),"",'PASTE SD download Sheet'!C197)</f>
        <v/>
      </c>
      <c r="D198" s="220" t="str">
        <f>IF(AND('PASTE SD download Sheet'!D197=""),"",VALUE('PASTE SD download Sheet'!D197))</f>
        <v/>
      </c>
      <c r="E198" s="219" t="str">
        <f>IF(AND('PASTE SD download Sheet'!E197=""),"",'PASTE SD download Sheet'!E197)</f>
        <v/>
      </c>
      <c r="F198" s="234" t="str">
        <f>IF(AND('PASTE SD download Sheet'!F197=""),"",'PASTE SD download Sheet'!F197)</f>
        <v/>
      </c>
      <c r="G198" s="233" t="str">
        <f>IF(AND('PASTE SD download Sheet'!G197=""),"",UPPER('PASTE SD download Sheet'!G197))</f>
        <v/>
      </c>
      <c r="H198" s="233" t="str">
        <f>IF(AND('PASTE SD download Sheet'!H197=""),"",UPPER('PASTE SD download Sheet'!H197))</f>
        <v/>
      </c>
      <c r="I198" s="233" t="str">
        <f>IF(AND('PASTE SD download Sheet'!I197=""),"",UPPER('PASTE SD download Sheet'!I197))</f>
        <v/>
      </c>
      <c r="J198" s="221" t="str">
        <f>IF(AND('PASTE SD download Sheet'!J197=""),"",'PASTE SD download Sheet'!J197)</f>
        <v/>
      </c>
      <c r="K198" s="221" t="str">
        <f>IF(AND('PASTE SD download Sheet'!K197=""),"",'PASTE SD download Sheet'!K197)</f>
        <v/>
      </c>
      <c r="L198" s="221" t="str">
        <f>IF(AND('PASTE SD download Sheet'!L197=""),"",'PASTE SD download Sheet'!L197)</f>
        <v/>
      </c>
      <c r="M198" s="221">
        <f t="shared" si="121"/>
        <v>0</v>
      </c>
      <c r="N198" s="221" t="str">
        <f>IF(AND('PASTE SD download Sheet'!N197=""),"",'PASTE SD download Sheet'!N197)</f>
        <v/>
      </c>
      <c r="O198" s="221" t="str">
        <f t="shared" si="122"/>
        <v/>
      </c>
      <c r="P198" s="221">
        <f t="shared" si="123"/>
        <v>0</v>
      </c>
      <c r="Q198" s="222"/>
      <c r="R198" s="221" t="str">
        <f t="shared" si="119"/>
        <v/>
      </c>
      <c r="S198" s="221">
        <f t="shared" si="124"/>
        <v>0</v>
      </c>
      <c r="T198" s="223" t="str">
        <f>IF(AND('PASTE SD download Sheet'!T197=""),"",'PASTE SD download Sheet'!T197)</f>
        <v/>
      </c>
      <c r="U198" s="223" t="str">
        <f>IF(AND('PASTE SD download Sheet'!U197=""),"",'PASTE SD download Sheet'!U197)</f>
        <v/>
      </c>
      <c r="V198" s="223" t="str">
        <f>IF(AND('PASTE SD download Sheet'!V197=""),"",'PASTE SD download Sheet'!V197)</f>
        <v/>
      </c>
      <c r="W198" s="223">
        <f t="shared" si="125"/>
        <v>0</v>
      </c>
      <c r="X198" s="223" t="str">
        <f>IF(AND('PASTE SD download Sheet'!X197=""),"",'PASTE SD download Sheet'!X197)</f>
        <v/>
      </c>
      <c r="Y198" s="223" t="str">
        <f t="shared" si="126"/>
        <v/>
      </c>
      <c r="Z198" s="223">
        <f t="shared" si="127"/>
        <v>0</v>
      </c>
      <c r="AA198" s="224"/>
      <c r="AB198" s="223" t="str">
        <f t="shared" si="128"/>
        <v/>
      </c>
      <c r="AC198" s="223">
        <f t="shared" si="129"/>
        <v>0</v>
      </c>
      <c r="AD198" s="237"/>
      <c r="AE198" s="237" t="str">
        <f t="shared" si="130"/>
        <v/>
      </c>
      <c r="AF198" s="225" t="str">
        <f>IF(AND('PASTE SD download Sheet'!AD197=""),"",'PASTE SD download Sheet'!AD197)</f>
        <v/>
      </c>
      <c r="AG198" s="225" t="str">
        <f>IF(AND('PASTE SD download Sheet'!AE197=""),"",'PASTE SD download Sheet'!AE197)</f>
        <v/>
      </c>
      <c r="AH198" s="225" t="str">
        <f>IF(AND('PASTE SD download Sheet'!AF197=""),"",'PASTE SD download Sheet'!AF197)</f>
        <v/>
      </c>
      <c r="AI198" s="225">
        <f t="shared" si="131"/>
        <v>0</v>
      </c>
      <c r="AJ198" s="225" t="str">
        <f>IF(AND('PASTE SD download Sheet'!AH197=""),"",'PASTE SD download Sheet'!AH197)</f>
        <v/>
      </c>
      <c r="AK198" s="225" t="str">
        <f t="shared" si="132"/>
        <v/>
      </c>
      <c r="AL198" s="225">
        <f t="shared" si="133"/>
        <v>0</v>
      </c>
      <c r="AM198" s="224"/>
      <c r="AN198" s="225" t="str">
        <f t="shared" si="134"/>
        <v/>
      </c>
      <c r="AO198" s="225">
        <f t="shared" si="135"/>
        <v>0</v>
      </c>
      <c r="AP198" s="226" t="str">
        <f>IF(AND('PASTE SD download Sheet'!AN197=""),"",'PASTE SD download Sheet'!AN197)</f>
        <v/>
      </c>
      <c r="AQ198" s="226" t="str">
        <f>IF(AND('PASTE SD download Sheet'!AO197=""),"",'PASTE SD download Sheet'!AO197)</f>
        <v/>
      </c>
      <c r="AR198" s="226" t="str">
        <f>IF(AND('PASTE SD download Sheet'!AP197=""),"",'PASTE SD download Sheet'!AP197)</f>
        <v/>
      </c>
      <c r="AS198" s="226">
        <f t="shared" si="136"/>
        <v>0</v>
      </c>
      <c r="AT198" s="226" t="str">
        <f>IF(AND('PASTE SD download Sheet'!AR197=""),"",'PASTE SD download Sheet'!AR197)</f>
        <v/>
      </c>
      <c r="AU198" s="226" t="str">
        <f t="shared" si="137"/>
        <v/>
      </c>
      <c r="AV198" s="226">
        <f t="shared" si="138"/>
        <v>0</v>
      </c>
      <c r="AW198" s="224"/>
      <c r="AX198" s="226" t="str">
        <f t="shared" si="139"/>
        <v/>
      </c>
      <c r="AY198" s="226">
        <f t="shared" si="140"/>
        <v>0</v>
      </c>
      <c r="AZ198" s="227" t="str">
        <f>IF(AND('PASTE SD download Sheet'!AX197=""),"",'PASTE SD download Sheet'!AX197)</f>
        <v/>
      </c>
      <c r="BA198" s="227" t="str">
        <f>IF(AND('PASTE SD download Sheet'!AY197=""),"",'PASTE SD download Sheet'!AY197)</f>
        <v/>
      </c>
      <c r="BB198" s="227" t="str">
        <f>IF(AND('PASTE SD download Sheet'!AZ197=""),"",'PASTE SD download Sheet'!AZ197)</f>
        <v/>
      </c>
      <c r="BC198" s="227">
        <f t="shared" si="141"/>
        <v>0</v>
      </c>
      <c r="BD198" s="227" t="str">
        <f>IF(AND('PASTE SD download Sheet'!BB197=""),"",'PASTE SD download Sheet'!BB197)</f>
        <v/>
      </c>
      <c r="BE198" s="227" t="str">
        <f t="shared" si="142"/>
        <v/>
      </c>
      <c r="BF198" s="227">
        <f t="shared" si="143"/>
        <v>0</v>
      </c>
      <c r="BG198" s="224"/>
      <c r="BH198" s="227" t="str">
        <f t="shared" si="144"/>
        <v/>
      </c>
      <c r="BI198" s="227">
        <f t="shared" si="145"/>
        <v>0</v>
      </c>
      <c r="BJ198" s="257"/>
      <c r="BK198" s="257"/>
      <c r="BL198" s="257"/>
      <c r="BM198" s="257"/>
      <c r="BN198" s="228" t="str">
        <f>IF(AND('PASTE SD download Sheet'!BH197=""),"",'PASTE SD download Sheet'!BH197)</f>
        <v/>
      </c>
      <c r="BO198" s="228" t="str">
        <f>IF(AND('PASTE SD download Sheet'!BI197=""),"",'PASTE SD download Sheet'!BI197)</f>
        <v/>
      </c>
      <c r="BP198" s="228" t="str">
        <f>IF(AND('PASTE SD download Sheet'!BJ197=""),"",'PASTE SD download Sheet'!BJ197)</f>
        <v/>
      </c>
      <c r="BQ198" s="228">
        <f t="shared" si="146"/>
        <v>0</v>
      </c>
      <c r="BR198" s="228" t="str">
        <f>IF(AND('PASTE SD download Sheet'!BL197=""),"",'PASTE SD download Sheet'!BL197)</f>
        <v/>
      </c>
      <c r="BS198" s="228" t="str">
        <f t="shared" si="147"/>
        <v/>
      </c>
      <c r="BT198" s="228">
        <f t="shared" si="148"/>
        <v>0</v>
      </c>
      <c r="BU198" s="224"/>
      <c r="BV198" s="228" t="str">
        <f t="shared" si="149"/>
        <v/>
      </c>
      <c r="BW198" s="228">
        <f t="shared" si="150"/>
        <v>0</v>
      </c>
      <c r="BX198" s="5">
        <f t="shared" si="120"/>
        <v>0</v>
      </c>
      <c r="BY198" s="206"/>
      <c r="BZ198" s="206"/>
      <c r="CA198" s="206"/>
      <c r="CB198" s="206"/>
      <c r="CC198" s="206"/>
      <c r="CD198" s="206"/>
      <c r="CE198" s="206"/>
      <c r="CF198" s="206"/>
      <c r="CG198" s="206"/>
      <c r="CH198" s="206"/>
      <c r="CI198" s="206"/>
      <c r="CJ198" s="206"/>
      <c r="CK198" s="206"/>
      <c r="CL198" s="206"/>
      <c r="CM198" s="206"/>
      <c r="CN198" s="206"/>
      <c r="CO198" s="206"/>
      <c r="CP198" s="205"/>
      <c r="CQ198" s="204"/>
    </row>
    <row r="199" spans="1:95" ht="17.25">
      <c r="A199" s="219" t="str">
        <f>IF(AND('PASTE SD download Sheet'!A198=""),"",'PASTE SD download Sheet'!A198)</f>
        <v/>
      </c>
      <c r="B199" s="219" t="str">
        <f>IF(AND('PASTE SD download Sheet'!B198=""),"",'PASTE SD download Sheet'!B198)</f>
        <v/>
      </c>
      <c r="C199" s="219" t="str">
        <f>IF(AND('PASTE SD download Sheet'!C198=""),"",'PASTE SD download Sheet'!C198)</f>
        <v/>
      </c>
      <c r="D199" s="220" t="str">
        <f>IF(AND('PASTE SD download Sheet'!D198=""),"",VALUE('PASTE SD download Sheet'!D198))</f>
        <v/>
      </c>
      <c r="E199" s="219" t="str">
        <f>IF(AND('PASTE SD download Sheet'!E198=""),"",'PASTE SD download Sheet'!E198)</f>
        <v/>
      </c>
      <c r="F199" s="234" t="str">
        <f>IF(AND('PASTE SD download Sheet'!F198=""),"",'PASTE SD download Sheet'!F198)</f>
        <v/>
      </c>
      <c r="G199" s="233" t="str">
        <f>IF(AND('PASTE SD download Sheet'!G198=""),"",UPPER('PASTE SD download Sheet'!G198))</f>
        <v/>
      </c>
      <c r="H199" s="233" t="str">
        <f>IF(AND('PASTE SD download Sheet'!H198=""),"",UPPER('PASTE SD download Sheet'!H198))</f>
        <v/>
      </c>
      <c r="I199" s="233" t="str">
        <f>IF(AND('PASTE SD download Sheet'!I198=""),"",UPPER('PASTE SD download Sheet'!I198))</f>
        <v/>
      </c>
      <c r="J199" s="221" t="str">
        <f>IF(AND('PASTE SD download Sheet'!J198=""),"",'PASTE SD download Sheet'!J198)</f>
        <v/>
      </c>
      <c r="K199" s="221" t="str">
        <f>IF(AND('PASTE SD download Sheet'!K198=""),"",'PASTE SD download Sheet'!K198)</f>
        <v/>
      </c>
      <c r="L199" s="221" t="str">
        <f>IF(AND('PASTE SD download Sheet'!L198=""),"",'PASTE SD download Sheet'!L198)</f>
        <v/>
      </c>
      <c r="M199" s="221">
        <f t="shared" si="121"/>
        <v>0</v>
      </c>
      <c r="N199" s="221" t="str">
        <f>IF(AND('PASTE SD download Sheet'!N198=""),"",'PASTE SD download Sheet'!N198)</f>
        <v/>
      </c>
      <c r="O199" s="221" t="str">
        <f t="shared" si="122"/>
        <v/>
      </c>
      <c r="P199" s="221">
        <f t="shared" si="123"/>
        <v>0</v>
      </c>
      <c r="Q199" s="222"/>
      <c r="R199" s="221" t="str">
        <f t="shared" si="119"/>
        <v/>
      </c>
      <c r="S199" s="221">
        <f t="shared" si="124"/>
        <v>0</v>
      </c>
      <c r="T199" s="223" t="str">
        <f>IF(AND('PASTE SD download Sheet'!T198=""),"",'PASTE SD download Sheet'!T198)</f>
        <v/>
      </c>
      <c r="U199" s="223" t="str">
        <f>IF(AND('PASTE SD download Sheet'!U198=""),"",'PASTE SD download Sheet'!U198)</f>
        <v/>
      </c>
      <c r="V199" s="223" t="str">
        <f>IF(AND('PASTE SD download Sheet'!V198=""),"",'PASTE SD download Sheet'!V198)</f>
        <v/>
      </c>
      <c r="W199" s="223">
        <f t="shared" si="125"/>
        <v>0</v>
      </c>
      <c r="X199" s="223" t="str">
        <f>IF(AND('PASTE SD download Sheet'!X198=""),"",'PASTE SD download Sheet'!X198)</f>
        <v/>
      </c>
      <c r="Y199" s="223" t="str">
        <f t="shared" si="126"/>
        <v/>
      </c>
      <c r="Z199" s="223">
        <f t="shared" si="127"/>
        <v>0</v>
      </c>
      <c r="AA199" s="224"/>
      <c r="AB199" s="223" t="str">
        <f t="shared" si="128"/>
        <v/>
      </c>
      <c r="AC199" s="223">
        <f t="shared" si="129"/>
        <v>0</v>
      </c>
      <c r="AD199" s="237"/>
      <c r="AE199" s="237" t="str">
        <f t="shared" si="130"/>
        <v/>
      </c>
      <c r="AF199" s="225" t="str">
        <f>IF(AND('PASTE SD download Sheet'!AD198=""),"",'PASTE SD download Sheet'!AD198)</f>
        <v/>
      </c>
      <c r="AG199" s="225" t="str">
        <f>IF(AND('PASTE SD download Sheet'!AE198=""),"",'PASTE SD download Sheet'!AE198)</f>
        <v/>
      </c>
      <c r="AH199" s="225" t="str">
        <f>IF(AND('PASTE SD download Sheet'!AF198=""),"",'PASTE SD download Sheet'!AF198)</f>
        <v/>
      </c>
      <c r="AI199" s="225">
        <f t="shared" si="131"/>
        <v>0</v>
      </c>
      <c r="AJ199" s="225" t="str">
        <f>IF(AND('PASTE SD download Sheet'!AH198=""),"",'PASTE SD download Sheet'!AH198)</f>
        <v/>
      </c>
      <c r="AK199" s="225" t="str">
        <f t="shared" si="132"/>
        <v/>
      </c>
      <c r="AL199" s="225">
        <f t="shared" si="133"/>
        <v>0</v>
      </c>
      <c r="AM199" s="224"/>
      <c r="AN199" s="225" t="str">
        <f t="shared" si="134"/>
        <v/>
      </c>
      <c r="AO199" s="225">
        <f t="shared" si="135"/>
        <v>0</v>
      </c>
      <c r="AP199" s="226" t="str">
        <f>IF(AND('PASTE SD download Sheet'!AN198=""),"",'PASTE SD download Sheet'!AN198)</f>
        <v/>
      </c>
      <c r="AQ199" s="226" t="str">
        <f>IF(AND('PASTE SD download Sheet'!AO198=""),"",'PASTE SD download Sheet'!AO198)</f>
        <v/>
      </c>
      <c r="AR199" s="226" t="str">
        <f>IF(AND('PASTE SD download Sheet'!AP198=""),"",'PASTE SD download Sheet'!AP198)</f>
        <v/>
      </c>
      <c r="AS199" s="226">
        <f t="shared" si="136"/>
        <v>0</v>
      </c>
      <c r="AT199" s="226" t="str">
        <f>IF(AND('PASTE SD download Sheet'!AR198=""),"",'PASTE SD download Sheet'!AR198)</f>
        <v/>
      </c>
      <c r="AU199" s="226" t="str">
        <f t="shared" si="137"/>
        <v/>
      </c>
      <c r="AV199" s="226">
        <f t="shared" si="138"/>
        <v>0</v>
      </c>
      <c r="AW199" s="224"/>
      <c r="AX199" s="226" t="str">
        <f t="shared" si="139"/>
        <v/>
      </c>
      <c r="AY199" s="226">
        <f t="shared" si="140"/>
        <v>0</v>
      </c>
      <c r="AZ199" s="227" t="str">
        <f>IF(AND('PASTE SD download Sheet'!AX198=""),"",'PASTE SD download Sheet'!AX198)</f>
        <v/>
      </c>
      <c r="BA199" s="227" t="str">
        <f>IF(AND('PASTE SD download Sheet'!AY198=""),"",'PASTE SD download Sheet'!AY198)</f>
        <v/>
      </c>
      <c r="BB199" s="227" t="str">
        <f>IF(AND('PASTE SD download Sheet'!AZ198=""),"",'PASTE SD download Sheet'!AZ198)</f>
        <v/>
      </c>
      <c r="BC199" s="227">
        <f t="shared" si="141"/>
        <v>0</v>
      </c>
      <c r="BD199" s="227" t="str">
        <f>IF(AND('PASTE SD download Sheet'!BB198=""),"",'PASTE SD download Sheet'!BB198)</f>
        <v/>
      </c>
      <c r="BE199" s="227" t="str">
        <f t="shared" si="142"/>
        <v/>
      </c>
      <c r="BF199" s="227">
        <f t="shared" si="143"/>
        <v>0</v>
      </c>
      <c r="BG199" s="224"/>
      <c r="BH199" s="227" t="str">
        <f t="shared" si="144"/>
        <v/>
      </c>
      <c r="BI199" s="227">
        <f t="shared" si="145"/>
        <v>0</v>
      </c>
      <c r="BJ199" s="257"/>
      <c r="BK199" s="257"/>
      <c r="BL199" s="257"/>
      <c r="BM199" s="257"/>
      <c r="BN199" s="228" t="str">
        <f>IF(AND('PASTE SD download Sheet'!BH198=""),"",'PASTE SD download Sheet'!BH198)</f>
        <v/>
      </c>
      <c r="BO199" s="228" t="str">
        <f>IF(AND('PASTE SD download Sheet'!BI198=""),"",'PASTE SD download Sheet'!BI198)</f>
        <v/>
      </c>
      <c r="BP199" s="228" t="str">
        <f>IF(AND('PASTE SD download Sheet'!BJ198=""),"",'PASTE SD download Sheet'!BJ198)</f>
        <v/>
      </c>
      <c r="BQ199" s="228">
        <f t="shared" si="146"/>
        <v>0</v>
      </c>
      <c r="BR199" s="228" t="str">
        <f>IF(AND('PASTE SD download Sheet'!BL198=""),"",'PASTE SD download Sheet'!BL198)</f>
        <v/>
      </c>
      <c r="BS199" s="228" t="str">
        <f t="shared" si="147"/>
        <v/>
      </c>
      <c r="BT199" s="228">
        <f t="shared" si="148"/>
        <v>0</v>
      </c>
      <c r="BU199" s="224"/>
      <c r="BV199" s="228" t="str">
        <f t="shared" si="149"/>
        <v/>
      </c>
      <c r="BW199" s="228">
        <f t="shared" si="150"/>
        <v>0</v>
      </c>
      <c r="BX199" s="5">
        <f t="shared" si="120"/>
        <v>0</v>
      </c>
      <c r="BY199" s="206"/>
      <c r="BZ199" s="206"/>
      <c r="CA199" s="206"/>
      <c r="CB199" s="206"/>
      <c r="CC199" s="206"/>
      <c r="CD199" s="206"/>
      <c r="CE199" s="206"/>
      <c r="CF199" s="206"/>
      <c r="CG199" s="206"/>
      <c r="CH199" s="206"/>
      <c r="CI199" s="206"/>
      <c r="CJ199" s="206"/>
      <c r="CK199" s="206"/>
      <c r="CL199" s="206"/>
      <c r="CM199" s="206"/>
      <c r="CN199" s="206"/>
      <c r="CO199" s="206"/>
      <c r="CP199" s="205"/>
      <c r="CQ199" s="204"/>
    </row>
    <row r="200" spans="1:95" ht="17.25">
      <c r="A200" s="219" t="str">
        <f>IF(AND('PASTE SD download Sheet'!A199=""),"",'PASTE SD download Sheet'!A199)</f>
        <v/>
      </c>
      <c r="B200" s="219" t="str">
        <f>IF(AND('PASTE SD download Sheet'!B199=""),"",'PASTE SD download Sheet'!B199)</f>
        <v/>
      </c>
      <c r="C200" s="219" t="str">
        <f>IF(AND('PASTE SD download Sheet'!C199=""),"",'PASTE SD download Sheet'!C199)</f>
        <v/>
      </c>
      <c r="D200" s="220" t="str">
        <f>IF(AND('PASTE SD download Sheet'!D199=""),"",VALUE('PASTE SD download Sheet'!D199))</f>
        <v/>
      </c>
      <c r="E200" s="219" t="str">
        <f>IF(AND('PASTE SD download Sheet'!E199=""),"",'PASTE SD download Sheet'!E199)</f>
        <v/>
      </c>
      <c r="F200" s="234" t="str">
        <f>IF(AND('PASTE SD download Sheet'!F199=""),"",'PASTE SD download Sheet'!F199)</f>
        <v/>
      </c>
      <c r="G200" s="233" t="str">
        <f>IF(AND('PASTE SD download Sheet'!G199=""),"",UPPER('PASTE SD download Sheet'!G199))</f>
        <v/>
      </c>
      <c r="H200" s="233" t="str">
        <f>IF(AND('PASTE SD download Sheet'!H199=""),"",UPPER('PASTE SD download Sheet'!H199))</f>
        <v/>
      </c>
      <c r="I200" s="233" t="str">
        <f>IF(AND('PASTE SD download Sheet'!I199=""),"",UPPER('PASTE SD download Sheet'!I199))</f>
        <v/>
      </c>
      <c r="J200" s="221" t="str">
        <f>IF(AND('PASTE SD download Sheet'!J199=""),"",'PASTE SD download Sheet'!J199)</f>
        <v/>
      </c>
      <c r="K200" s="221" t="str">
        <f>IF(AND('PASTE SD download Sheet'!K199=""),"",'PASTE SD download Sheet'!K199)</f>
        <v/>
      </c>
      <c r="L200" s="221" t="str">
        <f>IF(AND('PASTE SD download Sheet'!L199=""),"",'PASTE SD download Sheet'!L199)</f>
        <v/>
      </c>
      <c r="M200" s="221">
        <f t="shared" si="121"/>
        <v>0</v>
      </c>
      <c r="N200" s="221" t="str">
        <f>IF(AND('PASTE SD download Sheet'!N199=""),"",'PASTE SD download Sheet'!N199)</f>
        <v/>
      </c>
      <c r="O200" s="221" t="str">
        <f t="shared" si="122"/>
        <v/>
      </c>
      <c r="P200" s="221">
        <f t="shared" si="123"/>
        <v>0</v>
      </c>
      <c r="Q200" s="222"/>
      <c r="R200" s="221" t="str">
        <f t="shared" si="119"/>
        <v/>
      </c>
      <c r="S200" s="221">
        <f t="shared" si="124"/>
        <v>0</v>
      </c>
      <c r="T200" s="223" t="str">
        <f>IF(AND('PASTE SD download Sheet'!T199=""),"",'PASTE SD download Sheet'!T199)</f>
        <v/>
      </c>
      <c r="U200" s="223" t="str">
        <f>IF(AND('PASTE SD download Sheet'!U199=""),"",'PASTE SD download Sheet'!U199)</f>
        <v/>
      </c>
      <c r="V200" s="223" t="str">
        <f>IF(AND('PASTE SD download Sheet'!V199=""),"",'PASTE SD download Sheet'!V199)</f>
        <v/>
      </c>
      <c r="W200" s="223">
        <f t="shared" si="125"/>
        <v>0</v>
      </c>
      <c r="X200" s="223" t="str">
        <f>IF(AND('PASTE SD download Sheet'!X199=""),"",'PASTE SD download Sheet'!X199)</f>
        <v/>
      </c>
      <c r="Y200" s="223" t="str">
        <f t="shared" si="126"/>
        <v/>
      </c>
      <c r="Z200" s="223">
        <f t="shared" si="127"/>
        <v>0</v>
      </c>
      <c r="AA200" s="224"/>
      <c r="AB200" s="223" t="str">
        <f t="shared" si="128"/>
        <v/>
      </c>
      <c r="AC200" s="223">
        <f t="shared" si="129"/>
        <v>0</v>
      </c>
      <c r="AD200" s="237"/>
      <c r="AE200" s="237" t="str">
        <f t="shared" si="130"/>
        <v/>
      </c>
      <c r="AF200" s="225" t="str">
        <f>IF(AND('PASTE SD download Sheet'!AD199=""),"",'PASTE SD download Sheet'!AD199)</f>
        <v/>
      </c>
      <c r="AG200" s="225" t="str">
        <f>IF(AND('PASTE SD download Sheet'!AE199=""),"",'PASTE SD download Sheet'!AE199)</f>
        <v/>
      </c>
      <c r="AH200" s="225" t="str">
        <f>IF(AND('PASTE SD download Sheet'!AF199=""),"",'PASTE SD download Sheet'!AF199)</f>
        <v/>
      </c>
      <c r="AI200" s="225">
        <f t="shared" si="131"/>
        <v>0</v>
      </c>
      <c r="AJ200" s="225" t="str">
        <f>IF(AND('PASTE SD download Sheet'!AH199=""),"",'PASTE SD download Sheet'!AH199)</f>
        <v/>
      </c>
      <c r="AK200" s="225" t="str">
        <f t="shared" si="132"/>
        <v/>
      </c>
      <c r="AL200" s="225">
        <f t="shared" si="133"/>
        <v>0</v>
      </c>
      <c r="AM200" s="224"/>
      <c r="AN200" s="225" t="str">
        <f t="shared" si="134"/>
        <v/>
      </c>
      <c r="AO200" s="225">
        <f t="shared" si="135"/>
        <v>0</v>
      </c>
      <c r="AP200" s="226" t="str">
        <f>IF(AND('PASTE SD download Sheet'!AN199=""),"",'PASTE SD download Sheet'!AN199)</f>
        <v/>
      </c>
      <c r="AQ200" s="226" t="str">
        <f>IF(AND('PASTE SD download Sheet'!AO199=""),"",'PASTE SD download Sheet'!AO199)</f>
        <v/>
      </c>
      <c r="AR200" s="226" t="str">
        <f>IF(AND('PASTE SD download Sheet'!AP199=""),"",'PASTE SD download Sheet'!AP199)</f>
        <v/>
      </c>
      <c r="AS200" s="226">
        <f t="shared" si="136"/>
        <v>0</v>
      </c>
      <c r="AT200" s="226" t="str">
        <f>IF(AND('PASTE SD download Sheet'!AR199=""),"",'PASTE SD download Sheet'!AR199)</f>
        <v/>
      </c>
      <c r="AU200" s="226" t="str">
        <f t="shared" si="137"/>
        <v/>
      </c>
      <c r="AV200" s="226">
        <f t="shared" si="138"/>
        <v>0</v>
      </c>
      <c r="AW200" s="224"/>
      <c r="AX200" s="226" t="str">
        <f t="shared" si="139"/>
        <v/>
      </c>
      <c r="AY200" s="226">
        <f t="shared" si="140"/>
        <v>0</v>
      </c>
      <c r="AZ200" s="227" t="str">
        <f>IF(AND('PASTE SD download Sheet'!AX199=""),"",'PASTE SD download Sheet'!AX199)</f>
        <v/>
      </c>
      <c r="BA200" s="227" t="str">
        <f>IF(AND('PASTE SD download Sheet'!AY199=""),"",'PASTE SD download Sheet'!AY199)</f>
        <v/>
      </c>
      <c r="BB200" s="227" t="str">
        <f>IF(AND('PASTE SD download Sheet'!AZ199=""),"",'PASTE SD download Sheet'!AZ199)</f>
        <v/>
      </c>
      <c r="BC200" s="227">
        <f t="shared" si="141"/>
        <v>0</v>
      </c>
      <c r="BD200" s="227" t="str">
        <f>IF(AND('PASTE SD download Sheet'!BB199=""),"",'PASTE SD download Sheet'!BB199)</f>
        <v/>
      </c>
      <c r="BE200" s="227" t="str">
        <f t="shared" si="142"/>
        <v/>
      </c>
      <c r="BF200" s="227">
        <f t="shared" si="143"/>
        <v>0</v>
      </c>
      <c r="BG200" s="224"/>
      <c r="BH200" s="227" t="str">
        <f t="shared" si="144"/>
        <v/>
      </c>
      <c r="BI200" s="227">
        <f t="shared" si="145"/>
        <v>0</v>
      </c>
      <c r="BJ200" s="257"/>
      <c r="BK200" s="257"/>
      <c r="BL200" s="257"/>
      <c r="BM200" s="257"/>
      <c r="BN200" s="228" t="str">
        <f>IF(AND('PASTE SD download Sheet'!BH199=""),"",'PASTE SD download Sheet'!BH199)</f>
        <v/>
      </c>
      <c r="BO200" s="228" t="str">
        <f>IF(AND('PASTE SD download Sheet'!BI199=""),"",'PASTE SD download Sheet'!BI199)</f>
        <v/>
      </c>
      <c r="BP200" s="228" t="str">
        <f>IF(AND('PASTE SD download Sheet'!BJ199=""),"",'PASTE SD download Sheet'!BJ199)</f>
        <v/>
      </c>
      <c r="BQ200" s="228">
        <f t="shared" si="146"/>
        <v>0</v>
      </c>
      <c r="BR200" s="228" t="str">
        <f>IF(AND('PASTE SD download Sheet'!BL199=""),"",'PASTE SD download Sheet'!BL199)</f>
        <v/>
      </c>
      <c r="BS200" s="228" t="str">
        <f t="shared" si="147"/>
        <v/>
      </c>
      <c r="BT200" s="228">
        <f t="shared" si="148"/>
        <v>0</v>
      </c>
      <c r="BU200" s="224"/>
      <c r="BV200" s="228" t="str">
        <f t="shared" si="149"/>
        <v/>
      </c>
      <c r="BW200" s="228">
        <f t="shared" si="150"/>
        <v>0</v>
      </c>
      <c r="BX200" s="5">
        <f t="shared" si="120"/>
        <v>0</v>
      </c>
      <c r="BY200" s="206"/>
      <c r="BZ200" s="206"/>
      <c r="CA200" s="206"/>
      <c r="CB200" s="206"/>
      <c r="CC200" s="206"/>
      <c r="CD200" s="206"/>
      <c r="CE200" s="206"/>
      <c r="CF200" s="206"/>
      <c r="CG200" s="206"/>
      <c r="CH200" s="206"/>
      <c r="CI200" s="206"/>
      <c r="CJ200" s="206"/>
      <c r="CK200" s="206"/>
      <c r="CL200" s="206"/>
      <c r="CM200" s="206"/>
      <c r="CN200" s="206"/>
      <c r="CO200" s="206"/>
      <c r="CP200" s="205"/>
      <c r="CQ200" s="204"/>
    </row>
    <row r="201" spans="1:95" ht="17.25">
      <c r="A201" s="219" t="str">
        <f>IF(AND('PASTE SD download Sheet'!A200=""),"",'PASTE SD download Sheet'!A200)</f>
        <v/>
      </c>
      <c r="B201" s="219" t="str">
        <f>IF(AND('PASTE SD download Sheet'!B200=""),"",'PASTE SD download Sheet'!B200)</f>
        <v/>
      </c>
      <c r="C201" s="219" t="str">
        <f>IF(AND('PASTE SD download Sheet'!C200=""),"",'PASTE SD download Sheet'!C200)</f>
        <v/>
      </c>
      <c r="D201" s="220" t="str">
        <f>IF(AND('PASTE SD download Sheet'!D200=""),"",VALUE('PASTE SD download Sheet'!D200))</f>
        <v/>
      </c>
      <c r="E201" s="219" t="str">
        <f>IF(AND('PASTE SD download Sheet'!E200=""),"",'PASTE SD download Sheet'!E200)</f>
        <v/>
      </c>
      <c r="F201" s="234" t="str">
        <f>IF(AND('PASTE SD download Sheet'!F200=""),"",'PASTE SD download Sheet'!F200)</f>
        <v/>
      </c>
      <c r="G201" s="233" t="str">
        <f>IF(AND('PASTE SD download Sheet'!G200=""),"",UPPER('PASTE SD download Sheet'!G200))</f>
        <v/>
      </c>
      <c r="H201" s="233" t="str">
        <f>IF(AND('PASTE SD download Sheet'!H200=""),"",UPPER('PASTE SD download Sheet'!H200))</f>
        <v/>
      </c>
      <c r="I201" s="233" t="str">
        <f>IF(AND('PASTE SD download Sheet'!I200=""),"",UPPER('PASTE SD download Sheet'!I200))</f>
        <v/>
      </c>
      <c r="J201" s="221" t="str">
        <f>IF(AND('PASTE SD download Sheet'!J200=""),"",'PASTE SD download Sheet'!J200)</f>
        <v/>
      </c>
      <c r="K201" s="221" t="str">
        <f>IF(AND('PASTE SD download Sheet'!K200=""),"",'PASTE SD download Sheet'!K200)</f>
        <v/>
      </c>
      <c r="L201" s="221" t="str">
        <f>IF(AND('PASTE SD download Sheet'!L200=""),"",'PASTE SD download Sheet'!L200)</f>
        <v/>
      </c>
      <c r="M201" s="221">
        <f t="shared" si="121"/>
        <v>0</v>
      </c>
      <c r="N201" s="221" t="str">
        <f>IF(AND('PASTE SD download Sheet'!N200=""),"",'PASTE SD download Sheet'!N200)</f>
        <v/>
      </c>
      <c r="O201" s="221" t="str">
        <f t="shared" si="122"/>
        <v/>
      </c>
      <c r="P201" s="221">
        <f t="shared" si="123"/>
        <v>0</v>
      </c>
      <c r="Q201" s="222"/>
      <c r="R201" s="221" t="str">
        <f t="shared" si="119"/>
        <v/>
      </c>
      <c r="S201" s="221">
        <f t="shared" si="124"/>
        <v>0</v>
      </c>
      <c r="T201" s="223" t="str">
        <f>IF(AND('PASTE SD download Sheet'!T200=""),"",'PASTE SD download Sheet'!T200)</f>
        <v/>
      </c>
      <c r="U201" s="223" t="str">
        <f>IF(AND('PASTE SD download Sheet'!U200=""),"",'PASTE SD download Sheet'!U200)</f>
        <v/>
      </c>
      <c r="V201" s="223" t="str">
        <f>IF(AND('PASTE SD download Sheet'!V200=""),"",'PASTE SD download Sheet'!V200)</f>
        <v/>
      </c>
      <c r="W201" s="223">
        <f t="shared" si="125"/>
        <v>0</v>
      </c>
      <c r="X201" s="223" t="str">
        <f>IF(AND('PASTE SD download Sheet'!X200=""),"",'PASTE SD download Sheet'!X200)</f>
        <v/>
      </c>
      <c r="Y201" s="223" t="str">
        <f t="shared" si="126"/>
        <v/>
      </c>
      <c r="Z201" s="223">
        <f t="shared" si="127"/>
        <v>0</v>
      </c>
      <c r="AA201" s="224"/>
      <c r="AB201" s="223" t="str">
        <f t="shared" si="128"/>
        <v/>
      </c>
      <c r="AC201" s="223">
        <f t="shared" si="129"/>
        <v>0</v>
      </c>
      <c r="AD201" s="237"/>
      <c r="AE201" s="237" t="str">
        <f t="shared" si="130"/>
        <v/>
      </c>
      <c r="AF201" s="225" t="str">
        <f>IF(AND('PASTE SD download Sheet'!AD200=""),"",'PASTE SD download Sheet'!AD200)</f>
        <v/>
      </c>
      <c r="AG201" s="225" t="str">
        <f>IF(AND('PASTE SD download Sheet'!AE200=""),"",'PASTE SD download Sheet'!AE200)</f>
        <v/>
      </c>
      <c r="AH201" s="225" t="str">
        <f>IF(AND('PASTE SD download Sheet'!AF200=""),"",'PASTE SD download Sheet'!AF200)</f>
        <v/>
      </c>
      <c r="AI201" s="225">
        <f t="shared" si="131"/>
        <v>0</v>
      </c>
      <c r="AJ201" s="225" t="str">
        <f>IF(AND('PASTE SD download Sheet'!AH200=""),"",'PASTE SD download Sheet'!AH200)</f>
        <v/>
      </c>
      <c r="AK201" s="225" t="str">
        <f t="shared" si="132"/>
        <v/>
      </c>
      <c r="AL201" s="225">
        <f t="shared" si="133"/>
        <v>0</v>
      </c>
      <c r="AM201" s="224"/>
      <c r="AN201" s="225" t="str">
        <f t="shared" si="134"/>
        <v/>
      </c>
      <c r="AO201" s="225">
        <f t="shared" si="135"/>
        <v>0</v>
      </c>
      <c r="AP201" s="226" t="str">
        <f>IF(AND('PASTE SD download Sheet'!AN200=""),"",'PASTE SD download Sheet'!AN200)</f>
        <v/>
      </c>
      <c r="AQ201" s="226" t="str">
        <f>IF(AND('PASTE SD download Sheet'!AO200=""),"",'PASTE SD download Sheet'!AO200)</f>
        <v/>
      </c>
      <c r="AR201" s="226" t="str">
        <f>IF(AND('PASTE SD download Sheet'!AP200=""),"",'PASTE SD download Sheet'!AP200)</f>
        <v/>
      </c>
      <c r="AS201" s="226">
        <f t="shared" si="136"/>
        <v>0</v>
      </c>
      <c r="AT201" s="226" t="str">
        <f>IF(AND('PASTE SD download Sheet'!AR200=""),"",'PASTE SD download Sheet'!AR200)</f>
        <v/>
      </c>
      <c r="AU201" s="226" t="str">
        <f t="shared" si="137"/>
        <v/>
      </c>
      <c r="AV201" s="226">
        <f t="shared" si="138"/>
        <v>0</v>
      </c>
      <c r="AW201" s="224"/>
      <c r="AX201" s="226" t="str">
        <f t="shared" si="139"/>
        <v/>
      </c>
      <c r="AY201" s="226">
        <f t="shared" si="140"/>
        <v>0</v>
      </c>
      <c r="AZ201" s="227" t="str">
        <f>IF(AND('PASTE SD download Sheet'!AX200=""),"",'PASTE SD download Sheet'!AX200)</f>
        <v/>
      </c>
      <c r="BA201" s="227" t="str">
        <f>IF(AND('PASTE SD download Sheet'!AY200=""),"",'PASTE SD download Sheet'!AY200)</f>
        <v/>
      </c>
      <c r="BB201" s="227" t="str">
        <f>IF(AND('PASTE SD download Sheet'!AZ200=""),"",'PASTE SD download Sheet'!AZ200)</f>
        <v/>
      </c>
      <c r="BC201" s="227">
        <f t="shared" si="141"/>
        <v>0</v>
      </c>
      <c r="BD201" s="227" t="str">
        <f>IF(AND('PASTE SD download Sheet'!BB200=""),"",'PASTE SD download Sheet'!BB200)</f>
        <v/>
      </c>
      <c r="BE201" s="227" t="str">
        <f t="shared" si="142"/>
        <v/>
      </c>
      <c r="BF201" s="227">
        <f t="shared" si="143"/>
        <v>0</v>
      </c>
      <c r="BG201" s="224"/>
      <c r="BH201" s="227" t="str">
        <f t="shared" si="144"/>
        <v/>
      </c>
      <c r="BI201" s="227">
        <f t="shared" si="145"/>
        <v>0</v>
      </c>
      <c r="BJ201" s="257"/>
      <c r="BK201" s="257"/>
      <c r="BL201" s="257"/>
      <c r="BM201" s="257"/>
      <c r="BN201" s="228" t="str">
        <f>IF(AND('PASTE SD download Sheet'!BH200=""),"",'PASTE SD download Sheet'!BH200)</f>
        <v/>
      </c>
      <c r="BO201" s="228" t="str">
        <f>IF(AND('PASTE SD download Sheet'!BI200=""),"",'PASTE SD download Sheet'!BI200)</f>
        <v/>
      </c>
      <c r="BP201" s="228" t="str">
        <f>IF(AND('PASTE SD download Sheet'!BJ200=""),"",'PASTE SD download Sheet'!BJ200)</f>
        <v/>
      </c>
      <c r="BQ201" s="228">
        <f t="shared" si="146"/>
        <v>0</v>
      </c>
      <c r="BR201" s="228" t="str">
        <f>IF(AND('PASTE SD download Sheet'!BL200=""),"",'PASTE SD download Sheet'!BL200)</f>
        <v/>
      </c>
      <c r="BS201" s="228" t="str">
        <f t="shared" si="147"/>
        <v/>
      </c>
      <c r="BT201" s="228">
        <f t="shared" si="148"/>
        <v>0</v>
      </c>
      <c r="BU201" s="224"/>
      <c r="BV201" s="228" t="str">
        <f t="shared" si="149"/>
        <v/>
      </c>
      <c r="BW201" s="228">
        <f t="shared" si="150"/>
        <v>0</v>
      </c>
      <c r="BX201" s="5">
        <f t="shared" si="120"/>
        <v>0</v>
      </c>
      <c r="BY201" s="206"/>
      <c r="BZ201" s="206"/>
      <c r="CA201" s="206"/>
      <c r="CB201" s="206"/>
      <c r="CC201" s="206"/>
      <c r="CD201" s="206"/>
      <c r="CE201" s="206"/>
      <c r="CF201" s="206"/>
      <c r="CG201" s="206"/>
      <c r="CH201" s="206"/>
      <c r="CI201" s="206"/>
      <c r="CJ201" s="206"/>
      <c r="CK201" s="206"/>
      <c r="CL201" s="206"/>
      <c r="CM201" s="206"/>
      <c r="CN201" s="206"/>
      <c r="CO201" s="206"/>
      <c r="CP201" s="205"/>
      <c r="CQ201" s="204"/>
    </row>
    <row r="202" spans="1:95" ht="17.25">
      <c r="A202" s="219" t="str">
        <f>IF(AND('PASTE SD download Sheet'!A201=""),"",'PASTE SD download Sheet'!A201)</f>
        <v/>
      </c>
      <c r="B202" s="219" t="str">
        <f>IF(AND('PASTE SD download Sheet'!B201=""),"",'PASTE SD download Sheet'!B201)</f>
        <v/>
      </c>
      <c r="C202" s="219" t="str">
        <f>IF(AND('PASTE SD download Sheet'!C201=""),"",'PASTE SD download Sheet'!C201)</f>
        <v/>
      </c>
      <c r="D202" s="220" t="str">
        <f>IF(AND('PASTE SD download Sheet'!D201=""),"",VALUE('PASTE SD download Sheet'!D201))</f>
        <v/>
      </c>
      <c r="E202" s="219" t="str">
        <f>IF(AND('PASTE SD download Sheet'!E201=""),"",'PASTE SD download Sheet'!E201)</f>
        <v/>
      </c>
      <c r="F202" s="234" t="str">
        <f>IF(AND('PASTE SD download Sheet'!F201=""),"",'PASTE SD download Sheet'!F201)</f>
        <v/>
      </c>
      <c r="G202" s="233" t="str">
        <f>IF(AND('PASTE SD download Sheet'!G201=""),"",UPPER('PASTE SD download Sheet'!G201))</f>
        <v/>
      </c>
      <c r="H202" s="233" t="str">
        <f>IF(AND('PASTE SD download Sheet'!H201=""),"",UPPER('PASTE SD download Sheet'!H201))</f>
        <v/>
      </c>
      <c r="I202" s="233" t="str">
        <f>IF(AND('PASTE SD download Sheet'!I201=""),"",UPPER('PASTE SD download Sheet'!I201))</f>
        <v/>
      </c>
      <c r="J202" s="221" t="str">
        <f>IF(AND('PASTE SD download Sheet'!J201=""),"",'PASTE SD download Sheet'!J201)</f>
        <v/>
      </c>
      <c r="K202" s="221" t="str">
        <f>IF(AND('PASTE SD download Sheet'!K201=""),"",'PASTE SD download Sheet'!K201)</f>
        <v/>
      </c>
      <c r="L202" s="221" t="str">
        <f>IF(AND('PASTE SD download Sheet'!L201=""),"",'PASTE SD download Sheet'!L201)</f>
        <v/>
      </c>
      <c r="M202" s="221">
        <f t="shared" si="121"/>
        <v>0</v>
      </c>
      <c r="N202" s="221" t="str">
        <f>IF(AND('PASTE SD download Sheet'!N201=""),"",'PASTE SD download Sheet'!N201)</f>
        <v/>
      </c>
      <c r="O202" s="221" t="str">
        <f t="shared" si="122"/>
        <v/>
      </c>
      <c r="P202" s="221">
        <f t="shared" si="123"/>
        <v>0</v>
      </c>
      <c r="Q202" s="222"/>
      <c r="R202" s="221" t="str">
        <f t="shared" si="119"/>
        <v/>
      </c>
      <c r="S202" s="221">
        <f t="shared" si="124"/>
        <v>0</v>
      </c>
      <c r="T202" s="223" t="str">
        <f>IF(AND('PASTE SD download Sheet'!T201=""),"",'PASTE SD download Sheet'!T201)</f>
        <v/>
      </c>
      <c r="U202" s="223" t="str">
        <f>IF(AND('PASTE SD download Sheet'!U201=""),"",'PASTE SD download Sheet'!U201)</f>
        <v/>
      </c>
      <c r="V202" s="223" t="str">
        <f>IF(AND('PASTE SD download Sheet'!V201=""),"",'PASTE SD download Sheet'!V201)</f>
        <v/>
      </c>
      <c r="W202" s="223">
        <f t="shared" si="125"/>
        <v>0</v>
      </c>
      <c r="X202" s="223" t="str">
        <f>IF(AND('PASTE SD download Sheet'!X201=""),"",'PASTE SD download Sheet'!X201)</f>
        <v/>
      </c>
      <c r="Y202" s="223" t="str">
        <f t="shared" si="126"/>
        <v/>
      </c>
      <c r="Z202" s="223">
        <f t="shared" si="127"/>
        <v>0</v>
      </c>
      <c r="AA202" s="224"/>
      <c r="AB202" s="223" t="str">
        <f t="shared" si="128"/>
        <v/>
      </c>
      <c r="AC202" s="223">
        <f t="shared" si="129"/>
        <v>0</v>
      </c>
      <c r="AD202" s="237"/>
      <c r="AE202" s="237" t="str">
        <f t="shared" si="130"/>
        <v/>
      </c>
      <c r="AF202" s="225" t="str">
        <f>IF(AND('PASTE SD download Sheet'!AD201=""),"",'PASTE SD download Sheet'!AD201)</f>
        <v/>
      </c>
      <c r="AG202" s="225" t="str">
        <f>IF(AND('PASTE SD download Sheet'!AE201=""),"",'PASTE SD download Sheet'!AE201)</f>
        <v/>
      </c>
      <c r="AH202" s="225" t="str">
        <f>IF(AND('PASTE SD download Sheet'!AF201=""),"",'PASTE SD download Sheet'!AF201)</f>
        <v/>
      </c>
      <c r="AI202" s="225">
        <f t="shared" si="131"/>
        <v>0</v>
      </c>
      <c r="AJ202" s="225" t="str">
        <f>IF(AND('PASTE SD download Sheet'!AH201=""),"",'PASTE SD download Sheet'!AH201)</f>
        <v/>
      </c>
      <c r="AK202" s="225" t="str">
        <f t="shared" si="132"/>
        <v/>
      </c>
      <c r="AL202" s="225">
        <f t="shared" si="133"/>
        <v>0</v>
      </c>
      <c r="AM202" s="224"/>
      <c r="AN202" s="225" t="str">
        <f t="shared" si="134"/>
        <v/>
      </c>
      <c r="AO202" s="225">
        <f t="shared" si="135"/>
        <v>0</v>
      </c>
      <c r="AP202" s="226" t="str">
        <f>IF(AND('PASTE SD download Sheet'!AN201=""),"",'PASTE SD download Sheet'!AN201)</f>
        <v/>
      </c>
      <c r="AQ202" s="226" t="str">
        <f>IF(AND('PASTE SD download Sheet'!AO201=""),"",'PASTE SD download Sheet'!AO201)</f>
        <v/>
      </c>
      <c r="AR202" s="226" t="str">
        <f>IF(AND('PASTE SD download Sheet'!AP201=""),"",'PASTE SD download Sheet'!AP201)</f>
        <v/>
      </c>
      <c r="AS202" s="226">
        <f t="shared" si="136"/>
        <v>0</v>
      </c>
      <c r="AT202" s="226" t="str">
        <f>IF(AND('PASTE SD download Sheet'!AR201=""),"",'PASTE SD download Sheet'!AR201)</f>
        <v/>
      </c>
      <c r="AU202" s="226" t="str">
        <f t="shared" si="137"/>
        <v/>
      </c>
      <c r="AV202" s="226">
        <f t="shared" si="138"/>
        <v>0</v>
      </c>
      <c r="AW202" s="224"/>
      <c r="AX202" s="226" t="str">
        <f t="shared" si="139"/>
        <v/>
      </c>
      <c r="AY202" s="226">
        <f t="shared" si="140"/>
        <v>0</v>
      </c>
      <c r="AZ202" s="227" t="str">
        <f>IF(AND('PASTE SD download Sheet'!AX201=""),"",'PASTE SD download Sheet'!AX201)</f>
        <v/>
      </c>
      <c r="BA202" s="227" t="str">
        <f>IF(AND('PASTE SD download Sheet'!AY201=""),"",'PASTE SD download Sheet'!AY201)</f>
        <v/>
      </c>
      <c r="BB202" s="227" t="str">
        <f>IF(AND('PASTE SD download Sheet'!AZ201=""),"",'PASTE SD download Sheet'!AZ201)</f>
        <v/>
      </c>
      <c r="BC202" s="227">
        <f t="shared" si="141"/>
        <v>0</v>
      </c>
      <c r="BD202" s="227" t="str">
        <f>IF(AND('PASTE SD download Sheet'!BB201=""),"",'PASTE SD download Sheet'!BB201)</f>
        <v/>
      </c>
      <c r="BE202" s="227" t="str">
        <f t="shared" si="142"/>
        <v/>
      </c>
      <c r="BF202" s="227">
        <f t="shared" si="143"/>
        <v>0</v>
      </c>
      <c r="BG202" s="224"/>
      <c r="BH202" s="227" t="str">
        <f t="shared" si="144"/>
        <v/>
      </c>
      <c r="BI202" s="227">
        <f t="shared" si="145"/>
        <v>0</v>
      </c>
      <c r="BJ202" s="257"/>
      <c r="BK202" s="257"/>
      <c r="BL202" s="257"/>
      <c r="BM202" s="257"/>
      <c r="BN202" s="228" t="str">
        <f>IF(AND('PASTE SD download Sheet'!BH201=""),"",'PASTE SD download Sheet'!BH201)</f>
        <v/>
      </c>
      <c r="BO202" s="228" t="str">
        <f>IF(AND('PASTE SD download Sheet'!BI201=""),"",'PASTE SD download Sheet'!BI201)</f>
        <v/>
      </c>
      <c r="BP202" s="228" t="str">
        <f>IF(AND('PASTE SD download Sheet'!BJ201=""),"",'PASTE SD download Sheet'!BJ201)</f>
        <v/>
      </c>
      <c r="BQ202" s="228">
        <f t="shared" si="146"/>
        <v>0</v>
      </c>
      <c r="BR202" s="228" t="str">
        <f>IF(AND('PASTE SD download Sheet'!BL201=""),"",'PASTE SD download Sheet'!BL201)</f>
        <v/>
      </c>
      <c r="BS202" s="228" t="str">
        <f t="shared" si="147"/>
        <v/>
      </c>
      <c r="BT202" s="228">
        <f t="shared" si="148"/>
        <v>0</v>
      </c>
      <c r="BU202" s="224"/>
      <c r="BV202" s="228" t="str">
        <f t="shared" si="149"/>
        <v/>
      </c>
      <c r="BW202" s="228">
        <f t="shared" si="150"/>
        <v>0</v>
      </c>
      <c r="BX202" s="5">
        <f t="shared" si="120"/>
        <v>0</v>
      </c>
      <c r="BY202" s="206"/>
      <c r="BZ202" s="206"/>
      <c r="CA202" s="206"/>
      <c r="CB202" s="206"/>
      <c r="CC202" s="206"/>
      <c r="CD202" s="206"/>
      <c r="CE202" s="206"/>
      <c r="CF202" s="206"/>
      <c r="CG202" s="206"/>
      <c r="CH202" s="206"/>
      <c r="CI202" s="206"/>
      <c r="CJ202" s="206"/>
      <c r="CK202" s="206"/>
      <c r="CL202" s="206"/>
      <c r="CM202" s="206"/>
      <c r="CN202" s="206"/>
      <c r="CO202" s="206"/>
      <c r="CP202" s="205"/>
      <c r="CQ202" s="204"/>
    </row>
    <row r="203" spans="1:95" ht="17.25">
      <c r="A203" s="219" t="str">
        <f>IF(AND('PASTE SD download Sheet'!A202=""),"",'PASTE SD download Sheet'!A202)</f>
        <v/>
      </c>
      <c r="B203" s="219" t="str">
        <f>IF(AND('PASTE SD download Sheet'!B202=""),"",'PASTE SD download Sheet'!B202)</f>
        <v/>
      </c>
      <c r="C203" s="219" t="str">
        <f>IF(AND('PASTE SD download Sheet'!C202=""),"",'PASTE SD download Sheet'!C202)</f>
        <v/>
      </c>
      <c r="D203" s="220" t="str">
        <f>IF(AND('PASTE SD download Sheet'!D202=""),"",VALUE('PASTE SD download Sheet'!D202))</f>
        <v/>
      </c>
      <c r="E203" s="219" t="str">
        <f>IF(AND('PASTE SD download Sheet'!E202=""),"",'PASTE SD download Sheet'!E202)</f>
        <v/>
      </c>
      <c r="F203" s="234" t="str">
        <f>IF(AND('PASTE SD download Sheet'!F202=""),"",'PASTE SD download Sheet'!F202)</f>
        <v/>
      </c>
      <c r="G203" s="233" t="str">
        <f>IF(AND('PASTE SD download Sheet'!G202=""),"",UPPER('PASTE SD download Sheet'!G202))</f>
        <v/>
      </c>
      <c r="H203" s="233" t="str">
        <f>IF(AND('PASTE SD download Sheet'!H202=""),"",UPPER('PASTE SD download Sheet'!H202))</f>
        <v/>
      </c>
      <c r="I203" s="233" t="str">
        <f>IF(AND('PASTE SD download Sheet'!I202=""),"",UPPER('PASTE SD download Sheet'!I202))</f>
        <v/>
      </c>
      <c r="J203" s="221" t="str">
        <f>IF(AND('PASTE SD download Sheet'!J202=""),"",'PASTE SD download Sheet'!J202)</f>
        <v/>
      </c>
      <c r="K203" s="221" t="str">
        <f>IF(AND('PASTE SD download Sheet'!K202=""),"",'PASTE SD download Sheet'!K202)</f>
        <v/>
      </c>
      <c r="L203" s="221" t="str">
        <f>IF(AND('PASTE SD download Sheet'!L202=""),"",'PASTE SD download Sheet'!L202)</f>
        <v/>
      </c>
      <c r="M203" s="221">
        <f t="shared" si="121"/>
        <v>0</v>
      </c>
      <c r="N203" s="221" t="str">
        <f>IF(AND('PASTE SD download Sheet'!N202=""),"",'PASTE SD download Sheet'!N202)</f>
        <v/>
      </c>
      <c r="O203" s="221" t="str">
        <f t="shared" si="122"/>
        <v/>
      </c>
      <c r="P203" s="221">
        <f t="shared" si="123"/>
        <v>0</v>
      </c>
      <c r="Q203" s="222"/>
      <c r="R203" s="221" t="str">
        <f t="shared" si="119"/>
        <v/>
      </c>
      <c r="S203" s="221">
        <f t="shared" si="124"/>
        <v>0</v>
      </c>
      <c r="T203" s="223" t="str">
        <f>IF(AND('PASTE SD download Sheet'!T202=""),"",'PASTE SD download Sheet'!T202)</f>
        <v/>
      </c>
      <c r="U203" s="223" t="str">
        <f>IF(AND('PASTE SD download Sheet'!U202=""),"",'PASTE SD download Sheet'!U202)</f>
        <v/>
      </c>
      <c r="V203" s="223" t="str">
        <f>IF(AND('PASTE SD download Sheet'!V202=""),"",'PASTE SD download Sheet'!V202)</f>
        <v/>
      </c>
      <c r="W203" s="223">
        <f t="shared" si="125"/>
        <v>0</v>
      </c>
      <c r="X203" s="223" t="str">
        <f>IF(AND('PASTE SD download Sheet'!X202=""),"",'PASTE SD download Sheet'!X202)</f>
        <v/>
      </c>
      <c r="Y203" s="223" t="str">
        <f t="shared" si="126"/>
        <v/>
      </c>
      <c r="Z203" s="223">
        <f t="shared" si="127"/>
        <v>0</v>
      </c>
      <c r="AA203" s="224"/>
      <c r="AB203" s="223" t="str">
        <f t="shared" si="128"/>
        <v/>
      </c>
      <c r="AC203" s="223">
        <f t="shared" si="129"/>
        <v>0</v>
      </c>
      <c r="AD203" s="237"/>
      <c r="AE203" s="237" t="str">
        <f t="shared" si="130"/>
        <v/>
      </c>
      <c r="AF203" s="225" t="str">
        <f>IF(AND('PASTE SD download Sheet'!AD202=""),"",'PASTE SD download Sheet'!AD202)</f>
        <v/>
      </c>
      <c r="AG203" s="225" t="str">
        <f>IF(AND('PASTE SD download Sheet'!AE202=""),"",'PASTE SD download Sheet'!AE202)</f>
        <v/>
      </c>
      <c r="AH203" s="225" t="str">
        <f>IF(AND('PASTE SD download Sheet'!AF202=""),"",'PASTE SD download Sheet'!AF202)</f>
        <v/>
      </c>
      <c r="AI203" s="225">
        <f t="shared" si="131"/>
        <v>0</v>
      </c>
      <c r="AJ203" s="225" t="str">
        <f>IF(AND('PASTE SD download Sheet'!AH202=""),"",'PASTE SD download Sheet'!AH202)</f>
        <v/>
      </c>
      <c r="AK203" s="225" t="str">
        <f t="shared" si="132"/>
        <v/>
      </c>
      <c r="AL203" s="225">
        <f t="shared" si="133"/>
        <v>0</v>
      </c>
      <c r="AM203" s="224"/>
      <c r="AN203" s="225" t="str">
        <f t="shared" si="134"/>
        <v/>
      </c>
      <c r="AO203" s="225">
        <f t="shared" si="135"/>
        <v>0</v>
      </c>
      <c r="AP203" s="226" t="str">
        <f>IF(AND('PASTE SD download Sheet'!AN202=""),"",'PASTE SD download Sheet'!AN202)</f>
        <v/>
      </c>
      <c r="AQ203" s="226" t="str">
        <f>IF(AND('PASTE SD download Sheet'!AO202=""),"",'PASTE SD download Sheet'!AO202)</f>
        <v/>
      </c>
      <c r="AR203" s="226" t="str">
        <f>IF(AND('PASTE SD download Sheet'!AP202=""),"",'PASTE SD download Sheet'!AP202)</f>
        <v/>
      </c>
      <c r="AS203" s="226">
        <f t="shared" si="136"/>
        <v>0</v>
      </c>
      <c r="AT203" s="226" t="str">
        <f>IF(AND('PASTE SD download Sheet'!AR202=""),"",'PASTE SD download Sheet'!AR202)</f>
        <v/>
      </c>
      <c r="AU203" s="226" t="str">
        <f t="shared" si="137"/>
        <v/>
      </c>
      <c r="AV203" s="226">
        <f t="shared" si="138"/>
        <v>0</v>
      </c>
      <c r="AW203" s="224"/>
      <c r="AX203" s="226" t="str">
        <f t="shared" si="139"/>
        <v/>
      </c>
      <c r="AY203" s="226">
        <f t="shared" si="140"/>
        <v>0</v>
      </c>
      <c r="AZ203" s="227" t="str">
        <f>IF(AND('PASTE SD download Sheet'!AX202=""),"",'PASTE SD download Sheet'!AX202)</f>
        <v/>
      </c>
      <c r="BA203" s="227" t="str">
        <f>IF(AND('PASTE SD download Sheet'!AY202=""),"",'PASTE SD download Sheet'!AY202)</f>
        <v/>
      </c>
      <c r="BB203" s="227" t="str">
        <f>IF(AND('PASTE SD download Sheet'!AZ202=""),"",'PASTE SD download Sheet'!AZ202)</f>
        <v/>
      </c>
      <c r="BC203" s="227">
        <f t="shared" si="141"/>
        <v>0</v>
      </c>
      <c r="BD203" s="227" t="str">
        <f>IF(AND('PASTE SD download Sheet'!BB202=""),"",'PASTE SD download Sheet'!BB202)</f>
        <v/>
      </c>
      <c r="BE203" s="227" t="str">
        <f t="shared" si="142"/>
        <v/>
      </c>
      <c r="BF203" s="227">
        <f t="shared" si="143"/>
        <v>0</v>
      </c>
      <c r="BG203" s="224"/>
      <c r="BH203" s="227" t="str">
        <f t="shared" si="144"/>
        <v/>
      </c>
      <c r="BI203" s="227">
        <f t="shared" si="145"/>
        <v>0</v>
      </c>
      <c r="BJ203" s="257"/>
      <c r="BK203" s="257"/>
      <c r="BL203" s="257"/>
      <c r="BM203" s="257"/>
      <c r="BN203" s="228" t="str">
        <f>IF(AND('PASTE SD download Sheet'!BH202=""),"",'PASTE SD download Sheet'!BH202)</f>
        <v/>
      </c>
      <c r="BO203" s="228" t="str">
        <f>IF(AND('PASTE SD download Sheet'!BI202=""),"",'PASTE SD download Sheet'!BI202)</f>
        <v/>
      </c>
      <c r="BP203" s="228" t="str">
        <f>IF(AND('PASTE SD download Sheet'!BJ202=""),"",'PASTE SD download Sheet'!BJ202)</f>
        <v/>
      </c>
      <c r="BQ203" s="228">
        <f t="shared" si="146"/>
        <v>0</v>
      </c>
      <c r="BR203" s="228" t="str">
        <f>IF(AND('PASTE SD download Sheet'!BL202=""),"",'PASTE SD download Sheet'!BL202)</f>
        <v/>
      </c>
      <c r="BS203" s="228" t="str">
        <f t="shared" si="147"/>
        <v/>
      </c>
      <c r="BT203" s="228">
        <f t="shared" si="148"/>
        <v>0</v>
      </c>
      <c r="BU203" s="224"/>
      <c r="BV203" s="228" t="str">
        <f t="shared" si="149"/>
        <v/>
      </c>
      <c r="BW203" s="228">
        <f t="shared" si="150"/>
        <v>0</v>
      </c>
      <c r="BX203" s="5">
        <f t="shared" si="120"/>
        <v>0</v>
      </c>
      <c r="BY203" s="206"/>
      <c r="BZ203" s="206"/>
      <c r="CA203" s="206"/>
      <c r="CB203" s="206"/>
      <c r="CC203" s="206"/>
      <c r="CD203" s="206"/>
      <c r="CE203" s="206"/>
      <c r="CF203" s="206"/>
      <c r="CG203" s="206"/>
      <c r="CH203" s="206"/>
      <c r="CI203" s="206"/>
      <c r="CJ203" s="206"/>
      <c r="CK203" s="206"/>
      <c r="CL203" s="206"/>
      <c r="CM203" s="206"/>
      <c r="CN203" s="206"/>
      <c r="CO203" s="206"/>
      <c r="CP203" s="205"/>
      <c r="CQ203" s="204"/>
    </row>
    <row r="204" spans="1:95" ht="17.25">
      <c r="A204" s="219" t="str">
        <f>IF(AND('PASTE SD download Sheet'!A203=""),"",'PASTE SD download Sheet'!A203)</f>
        <v/>
      </c>
      <c r="B204" s="219" t="str">
        <f>IF(AND('PASTE SD download Sheet'!B203=""),"",'PASTE SD download Sheet'!B203)</f>
        <v/>
      </c>
      <c r="C204" s="219" t="str">
        <f>IF(AND('PASTE SD download Sheet'!C203=""),"",'PASTE SD download Sheet'!C203)</f>
        <v/>
      </c>
      <c r="D204" s="220" t="str">
        <f>IF(AND('PASTE SD download Sheet'!D203=""),"",VALUE('PASTE SD download Sheet'!D203))</f>
        <v/>
      </c>
      <c r="E204" s="219" t="str">
        <f>IF(AND('PASTE SD download Sheet'!E203=""),"",'PASTE SD download Sheet'!E203)</f>
        <v/>
      </c>
      <c r="F204" s="234" t="str">
        <f>IF(AND('PASTE SD download Sheet'!F203=""),"",'PASTE SD download Sheet'!F203)</f>
        <v/>
      </c>
      <c r="G204" s="233" t="str">
        <f>IF(AND('PASTE SD download Sheet'!G203=""),"",UPPER('PASTE SD download Sheet'!G203))</f>
        <v/>
      </c>
      <c r="H204" s="233" t="str">
        <f>IF(AND('PASTE SD download Sheet'!H203=""),"",UPPER('PASTE SD download Sheet'!H203))</f>
        <v/>
      </c>
      <c r="I204" s="233" t="str">
        <f>IF(AND('PASTE SD download Sheet'!I203=""),"",UPPER('PASTE SD download Sheet'!I203))</f>
        <v/>
      </c>
      <c r="J204" s="221" t="str">
        <f>IF(AND('PASTE SD download Sheet'!J203=""),"",'PASTE SD download Sheet'!J203)</f>
        <v/>
      </c>
      <c r="K204" s="221" t="str">
        <f>IF(AND('PASTE SD download Sheet'!K203=""),"",'PASTE SD download Sheet'!K203)</f>
        <v/>
      </c>
      <c r="L204" s="221" t="str">
        <f>IF(AND('PASTE SD download Sheet'!L203=""),"",'PASTE SD download Sheet'!L203)</f>
        <v/>
      </c>
      <c r="M204" s="221">
        <f t="shared" si="121"/>
        <v>0</v>
      </c>
      <c r="N204" s="221" t="str">
        <f>IF(AND('PASTE SD download Sheet'!N203=""),"",'PASTE SD download Sheet'!N203)</f>
        <v/>
      </c>
      <c r="O204" s="221" t="str">
        <f t="shared" si="122"/>
        <v/>
      </c>
      <c r="P204" s="221">
        <f t="shared" si="123"/>
        <v>0</v>
      </c>
      <c r="Q204" s="222"/>
      <c r="R204" s="221" t="str">
        <f t="shared" si="119"/>
        <v/>
      </c>
      <c r="S204" s="221">
        <f t="shared" si="124"/>
        <v>0</v>
      </c>
      <c r="T204" s="223" t="str">
        <f>IF(AND('PASTE SD download Sheet'!T203=""),"",'PASTE SD download Sheet'!T203)</f>
        <v/>
      </c>
      <c r="U204" s="223" t="str">
        <f>IF(AND('PASTE SD download Sheet'!U203=""),"",'PASTE SD download Sheet'!U203)</f>
        <v/>
      </c>
      <c r="V204" s="223" t="str">
        <f>IF(AND('PASTE SD download Sheet'!V203=""),"",'PASTE SD download Sheet'!V203)</f>
        <v/>
      </c>
      <c r="W204" s="223">
        <f t="shared" si="125"/>
        <v>0</v>
      </c>
      <c r="X204" s="223" t="str">
        <f>IF(AND('PASTE SD download Sheet'!X203=""),"",'PASTE SD download Sheet'!X203)</f>
        <v/>
      </c>
      <c r="Y204" s="223" t="str">
        <f t="shared" si="126"/>
        <v/>
      </c>
      <c r="Z204" s="223">
        <f t="shared" si="127"/>
        <v>0</v>
      </c>
      <c r="AA204" s="224"/>
      <c r="AB204" s="223" t="str">
        <f t="shared" si="128"/>
        <v/>
      </c>
      <c r="AC204" s="223">
        <f t="shared" si="129"/>
        <v>0</v>
      </c>
      <c r="AD204" s="237"/>
      <c r="AE204" s="237" t="str">
        <f t="shared" si="130"/>
        <v/>
      </c>
      <c r="AF204" s="225" t="str">
        <f>IF(AND('PASTE SD download Sheet'!AD203=""),"",'PASTE SD download Sheet'!AD203)</f>
        <v/>
      </c>
      <c r="AG204" s="225" t="str">
        <f>IF(AND('PASTE SD download Sheet'!AE203=""),"",'PASTE SD download Sheet'!AE203)</f>
        <v/>
      </c>
      <c r="AH204" s="225" t="str">
        <f>IF(AND('PASTE SD download Sheet'!AF203=""),"",'PASTE SD download Sheet'!AF203)</f>
        <v/>
      </c>
      <c r="AI204" s="225">
        <f t="shared" si="131"/>
        <v>0</v>
      </c>
      <c r="AJ204" s="225" t="str">
        <f>IF(AND('PASTE SD download Sheet'!AH203=""),"",'PASTE SD download Sheet'!AH203)</f>
        <v/>
      </c>
      <c r="AK204" s="225" t="str">
        <f t="shared" si="132"/>
        <v/>
      </c>
      <c r="AL204" s="225">
        <f t="shared" si="133"/>
        <v>0</v>
      </c>
      <c r="AM204" s="224"/>
      <c r="AN204" s="225" t="str">
        <f t="shared" si="134"/>
        <v/>
      </c>
      <c r="AO204" s="225">
        <f t="shared" si="135"/>
        <v>0</v>
      </c>
      <c r="AP204" s="226" t="str">
        <f>IF(AND('PASTE SD download Sheet'!AN203=""),"",'PASTE SD download Sheet'!AN203)</f>
        <v/>
      </c>
      <c r="AQ204" s="226" t="str">
        <f>IF(AND('PASTE SD download Sheet'!AO203=""),"",'PASTE SD download Sheet'!AO203)</f>
        <v/>
      </c>
      <c r="AR204" s="226" t="str">
        <f>IF(AND('PASTE SD download Sheet'!AP203=""),"",'PASTE SD download Sheet'!AP203)</f>
        <v/>
      </c>
      <c r="AS204" s="226">
        <f t="shared" si="136"/>
        <v>0</v>
      </c>
      <c r="AT204" s="226" t="str">
        <f>IF(AND('PASTE SD download Sheet'!AR203=""),"",'PASTE SD download Sheet'!AR203)</f>
        <v/>
      </c>
      <c r="AU204" s="226" t="str">
        <f t="shared" si="137"/>
        <v/>
      </c>
      <c r="AV204" s="226">
        <f t="shared" si="138"/>
        <v>0</v>
      </c>
      <c r="AW204" s="224"/>
      <c r="AX204" s="226" t="str">
        <f t="shared" si="139"/>
        <v/>
      </c>
      <c r="AY204" s="226">
        <f t="shared" si="140"/>
        <v>0</v>
      </c>
      <c r="AZ204" s="227" t="str">
        <f>IF(AND('PASTE SD download Sheet'!AX203=""),"",'PASTE SD download Sheet'!AX203)</f>
        <v/>
      </c>
      <c r="BA204" s="227" t="str">
        <f>IF(AND('PASTE SD download Sheet'!AY203=""),"",'PASTE SD download Sheet'!AY203)</f>
        <v/>
      </c>
      <c r="BB204" s="227" t="str">
        <f>IF(AND('PASTE SD download Sheet'!AZ203=""),"",'PASTE SD download Sheet'!AZ203)</f>
        <v/>
      </c>
      <c r="BC204" s="227">
        <f t="shared" si="141"/>
        <v>0</v>
      </c>
      <c r="BD204" s="227" t="str">
        <f>IF(AND('PASTE SD download Sheet'!BB203=""),"",'PASTE SD download Sheet'!BB203)</f>
        <v/>
      </c>
      <c r="BE204" s="227" t="str">
        <f t="shared" si="142"/>
        <v/>
      </c>
      <c r="BF204" s="227">
        <f t="shared" si="143"/>
        <v>0</v>
      </c>
      <c r="BG204" s="224"/>
      <c r="BH204" s="227" t="str">
        <f t="shared" si="144"/>
        <v/>
      </c>
      <c r="BI204" s="227">
        <f t="shared" si="145"/>
        <v>0</v>
      </c>
      <c r="BJ204" s="257"/>
      <c r="BK204" s="257"/>
      <c r="BL204" s="257"/>
      <c r="BM204" s="257"/>
      <c r="BN204" s="228" t="str">
        <f>IF(AND('PASTE SD download Sheet'!BH203=""),"",'PASTE SD download Sheet'!BH203)</f>
        <v/>
      </c>
      <c r="BO204" s="228" t="str">
        <f>IF(AND('PASTE SD download Sheet'!BI203=""),"",'PASTE SD download Sheet'!BI203)</f>
        <v/>
      </c>
      <c r="BP204" s="228" t="str">
        <f>IF(AND('PASTE SD download Sheet'!BJ203=""),"",'PASTE SD download Sheet'!BJ203)</f>
        <v/>
      </c>
      <c r="BQ204" s="228">
        <f t="shared" si="146"/>
        <v>0</v>
      </c>
      <c r="BR204" s="228" t="str">
        <f>IF(AND('PASTE SD download Sheet'!BL203=""),"",'PASTE SD download Sheet'!BL203)</f>
        <v/>
      </c>
      <c r="BS204" s="228" t="str">
        <f t="shared" si="147"/>
        <v/>
      </c>
      <c r="BT204" s="228">
        <f t="shared" si="148"/>
        <v>0</v>
      </c>
      <c r="BU204" s="224"/>
      <c r="BV204" s="228" t="str">
        <f t="shared" si="149"/>
        <v/>
      </c>
      <c r="BW204" s="228">
        <f t="shared" si="150"/>
        <v>0</v>
      </c>
      <c r="BX204" s="5">
        <f t="shared" si="120"/>
        <v>0</v>
      </c>
      <c r="BY204" s="206"/>
      <c r="BZ204" s="206"/>
      <c r="CA204" s="206"/>
      <c r="CB204" s="206"/>
      <c r="CC204" s="206"/>
      <c r="CD204" s="206"/>
      <c r="CE204" s="206"/>
      <c r="CF204" s="206"/>
      <c r="CG204" s="206"/>
      <c r="CH204" s="206"/>
      <c r="CI204" s="206"/>
      <c r="CJ204" s="206"/>
      <c r="CK204" s="206"/>
      <c r="CL204" s="206"/>
      <c r="CM204" s="206"/>
      <c r="CN204" s="206"/>
      <c r="CO204" s="206"/>
      <c r="CP204" s="205"/>
      <c r="CQ204" s="204"/>
    </row>
    <row r="205" spans="1:95" ht="15" customHeight="1">
      <c r="A205" s="219" t="str">
        <f>IF(AND('PASTE SD download Sheet'!A204=""),"",'PASTE SD download Sheet'!A204)</f>
        <v/>
      </c>
      <c r="B205" s="219" t="str">
        <f>IF(AND('PASTE SD download Sheet'!B204=""),"",'PASTE SD download Sheet'!B204)</f>
        <v/>
      </c>
      <c r="C205" s="219" t="str">
        <f>IF(AND('PASTE SD download Sheet'!C204=""),"",'PASTE SD download Sheet'!C204)</f>
        <v/>
      </c>
      <c r="D205" s="220" t="str">
        <f>IF(AND('PASTE SD download Sheet'!D204=""),"",VALUE('PASTE SD download Sheet'!D204))</f>
        <v/>
      </c>
      <c r="E205" s="219" t="str">
        <f>IF(AND('PASTE SD download Sheet'!E204=""),"",'PASTE SD download Sheet'!E204)</f>
        <v/>
      </c>
      <c r="F205" s="234" t="str">
        <f>IF(AND('PASTE SD download Sheet'!F204=""),"",'PASTE SD download Sheet'!F204)</f>
        <v/>
      </c>
      <c r="G205" s="233" t="str">
        <f>IF(AND('PASTE SD download Sheet'!G204=""),"",UPPER('PASTE SD download Sheet'!G204))</f>
        <v/>
      </c>
      <c r="H205" s="233" t="str">
        <f>IF(AND('PASTE SD download Sheet'!H204=""),"",UPPER('PASTE SD download Sheet'!H204))</f>
        <v/>
      </c>
      <c r="I205" s="233" t="str">
        <f>IF(AND('PASTE SD download Sheet'!I204=""),"",UPPER('PASTE SD download Sheet'!I204))</f>
        <v/>
      </c>
      <c r="J205" s="221" t="str">
        <f>IF(AND('PASTE SD download Sheet'!J204=""),"",'PASTE SD download Sheet'!J204)</f>
        <v/>
      </c>
      <c r="K205" s="221" t="str">
        <f>IF(AND('PASTE SD download Sheet'!K204=""),"",'PASTE SD download Sheet'!K204)</f>
        <v/>
      </c>
      <c r="L205" s="221" t="str">
        <f>IF(AND('PASTE SD download Sheet'!L204=""),"",'PASTE SD download Sheet'!L204)</f>
        <v/>
      </c>
      <c r="M205" s="221">
        <f t="shared" si="121"/>
        <v>0</v>
      </c>
      <c r="N205" s="221" t="str">
        <f>IF(AND('PASTE SD download Sheet'!N204=""),"",'PASTE SD download Sheet'!N204)</f>
        <v/>
      </c>
      <c r="O205" s="221" t="str">
        <f t="shared" si="122"/>
        <v/>
      </c>
      <c r="P205" s="221">
        <f t="shared" si="123"/>
        <v>0</v>
      </c>
      <c r="Q205" s="222"/>
      <c r="R205" s="221" t="str">
        <f t="shared" si="119"/>
        <v/>
      </c>
      <c r="S205" s="221">
        <f t="shared" si="124"/>
        <v>0</v>
      </c>
      <c r="T205" s="223" t="str">
        <f>IF(AND('PASTE SD download Sheet'!T204=""),"",'PASTE SD download Sheet'!T204)</f>
        <v/>
      </c>
      <c r="U205" s="223" t="str">
        <f>IF(AND('PASTE SD download Sheet'!U204=""),"",'PASTE SD download Sheet'!U204)</f>
        <v/>
      </c>
      <c r="V205" s="223" t="str">
        <f>IF(AND('PASTE SD download Sheet'!V204=""),"",'PASTE SD download Sheet'!V204)</f>
        <v/>
      </c>
      <c r="W205" s="223">
        <f t="shared" si="125"/>
        <v>0</v>
      </c>
      <c r="X205" s="223" t="str">
        <f>IF(AND('PASTE SD download Sheet'!X204=""),"",'PASTE SD download Sheet'!X204)</f>
        <v/>
      </c>
      <c r="Y205" s="223" t="str">
        <f t="shared" si="126"/>
        <v/>
      </c>
      <c r="Z205" s="223">
        <f t="shared" si="127"/>
        <v>0</v>
      </c>
      <c r="AA205" s="224"/>
      <c r="AB205" s="223" t="str">
        <f t="shared" si="128"/>
        <v/>
      </c>
      <c r="AC205" s="223">
        <f t="shared" si="129"/>
        <v>0</v>
      </c>
      <c r="AD205" s="237"/>
      <c r="AE205" s="237" t="str">
        <f t="shared" si="130"/>
        <v/>
      </c>
      <c r="AF205" s="225" t="str">
        <f>IF(AND('PASTE SD download Sheet'!AD204=""),"",'PASTE SD download Sheet'!AD204)</f>
        <v/>
      </c>
      <c r="AG205" s="225" t="str">
        <f>IF(AND('PASTE SD download Sheet'!AE204=""),"",'PASTE SD download Sheet'!AE204)</f>
        <v/>
      </c>
      <c r="AH205" s="225" t="str">
        <f>IF(AND('PASTE SD download Sheet'!AF204=""),"",'PASTE SD download Sheet'!AF204)</f>
        <v/>
      </c>
      <c r="AI205" s="225">
        <f t="shared" si="131"/>
        <v>0</v>
      </c>
      <c r="AJ205" s="225" t="str">
        <f>IF(AND('PASTE SD download Sheet'!AH204=""),"",'PASTE SD download Sheet'!AH204)</f>
        <v/>
      </c>
      <c r="AK205" s="225" t="str">
        <f t="shared" si="132"/>
        <v/>
      </c>
      <c r="AL205" s="225">
        <f t="shared" si="133"/>
        <v>0</v>
      </c>
      <c r="AM205" s="224"/>
      <c r="AN205" s="225" t="str">
        <f t="shared" si="134"/>
        <v/>
      </c>
      <c r="AO205" s="225">
        <f t="shared" si="135"/>
        <v>0</v>
      </c>
      <c r="AP205" s="226" t="str">
        <f>IF(AND('PASTE SD download Sheet'!AN204=""),"",'PASTE SD download Sheet'!AN204)</f>
        <v/>
      </c>
      <c r="AQ205" s="226" t="str">
        <f>IF(AND('PASTE SD download Sheet'!AO204=""),"",'PASTE SD download Sheet'!AO204)</f>
        <v/>
      </c>
      <c r="AR205" s="226" t="str">
        <f>IF(AND('PASTE SD download Sheet'!AP204=""),"",'PASTE SD download Sheet'!AP204)</f>
        <v/>
      </c>
      <c r="AS205" s="226">
        <f t="shared" si="136"/>
        <v>0</v>
      </c>
      <c r="AT205" s="226" t="str">
        <f>IF(AND('PASTE SD download Sheet'!AR204=""),"",'PASTE SD download Sheet'!AR204)</f>
        <v/>
      </c>
      <c r="AU205" s="226" t="str">
        <f t="shared" si="137"/>
        <v/>
      </c>
      <c r="AV205" s="226">
        <f t="shared" si="138"/>
        <v>0</v>
      </c>
      <c r="AW205" s="224"/>
      <c r="AX205" s="226" t="str">
        <f t="shared" si="139"/>
        <v/>
      </c>
      <c r="AY205" s="226">
        <f t="shared" si="140"/>
        <v>0</v>
      </c>
      <c r="AZ205" s="227" t="str">
        <f>IF(AND('PASTE SD download Sheet'!AX204=""),"",'PASTE SD download Sheet'!AX204)</f>
        <v/>
      </c>
      <c r="BA205" s="227" t="str">
        <f>IF(AND('PASTE SD download Sheet'!AY204=""),"",'PASTE SD download Sheet'!AY204)</f>
        <v/>
      </c>
      <c r="BB205" s="227" t="str">
        <f>IF(AND('PASTE SD download Sheet'!AZ204=""),"",'PASTE SD download Sheet'!AZ204)</f>
        <v/>
      </c>
      <c r="BC205" s="227">
        <f t="shared" si="141"/>
        <v>0</v>
      </c>
      <c r="BD205" s="227" t="str">
        <f>IF(AND('PASTE SD download Sheet'!BB204=""),"",'PASTE SD download Sheet'!BB204)</f>
        <v/>
      </c>
      <c r="BE205" s="227" t="str">
        <f t="shared" si="142"/>
        <v/>
      </c>
      <c r="BF205" s="227">
        <f t="shared" si="143"/>
        <v>0</v>
      </c>
      <c r="BG205" s="224"/>
      <c r="BH205" s="227" t="str">
        <f t="shared" si="144"/>
        <v/>
      </c>
      <c r="BI205" s="227">
        <f t="shared" si="145"/>
        <v>0</v>
      </c>
      <c r="BJ205" s="257"/>
      <c r="BK205" s="257"/>
      <c r="BL205" s="257"/>
      <c r="BM205" s="257"/>
      <c r="BN205" s="228" t="str">
        <f>IF(AND('PASTE SD download Sheet'!BH204=""),"",'PASTE SD download Sheet'!BH204)</f>
        <v/>
      </c>
      <c r="BO205" s="228" t="str">
        <f>IF(AND('PASTE SD download Sheet'!BI204=""),"",'PASTE SD download Sheet'!BI204)</f>
        <v/>
      </c>
      <c r="BP205" s="228" t="str">
        <f>IF(AND('PASTE SD download Sheet'!BJ204=""),"",'PASTE SD download Sheet'!BJ204)</f>
        <v/>
      </c>
      <c r="BQ205" s="228">
        <f t="shared" si="146"/>
        <v>0</v>
      </c>
      <c r="BR205" s="228" t="str">
        <f>IF(AND('PASTE SD download Sheet'!BL204=""),"",'PASTE SD download Sheet'!BL204)</f>
        <v/>
      </c>
      <c r="BS205" s="228" t="str">
        <f t="shared" si="147"/>
        <v/>
      </c>
      <c r="BT205" s="228">
        <f t="shared" si="148"/>
        <v>0</v>
      </c>
      <c r="BU205" s="224"/>
      <c r="BV205" s="228" t="str">
        <f t="shared" si="149"/>
        <v/>
      </c>
      <c r="BW205" s="228">
        <f t="shared" si="150"/>
        <v>0</v>
      </c>
      <c r="BX205" s="5">
        <f t="shared" si="120"/>
        <v>0</v>
      </c>
      <c r="BY205" s="206"/>
      <c r="BZ205" s="206"/>
      <c r="CA205" s="206"/>
      <c r="CB205" s="206"/>
      <c r="CC205" s="206"/>
      <c r="CD205" s="206"/>
      <c r="CE205" s="206"/>
      <c r="CF205" s="206"/>
      <c r="CG205" s="206"/>
      <c r="CH205" s="206"/>
      <c r="CI205" s="206"/>
      <c r="CJ205" s="206"/>
      <c r="CK205" s="206"/>
      <c r="CL205" s="206"/>
      <c r="CM205" s="206"/>
      <c r="CN205" s="206"/>
      <c r="CO205" s="206"/>
      <c r="CP205" s="205"/>
      <c r="CQ205" s="204"/>
    </row>
    <row r="206" spans="1:95"/>
    <row r="207" spans="1:95"/>
  </sheetData>
  <mergeCells count="41">
    <mergeCell ref="CP1:CQ1"/>
    <mergeCell ref="CI1:CK1"/>
    <mergeCell ref="CL1:CM1"/>
    <mergeCell ref="CN1:CO1"/>
    <mergeCell ref="BY1:BZ1"/>
    <mergeCell ref="CA1:CC1"/>
    <mergeCell ref="CD1:CE1"/>
    <mergeCell ref="CF1:CH1"/>
    <mergeCell ref="J1:K1"/>
    <mergeCell ref="L1:M1"/>
    <mergeCell ref="A1:C1"/>
    <mergeCell ref="D1:I1"/>
    <mergeCell ref="H3:I3"/>
    <mergeCell ref="A3:B3"/>
    <mergeCell ref="D3:E3"/>
    <mergeCell ref="N1:O1"/>
    <mergeCell ref="P1:S1"/>
    <mergeCell ref="T1:U1"/>
    <mergeCell ref="V1:W1"/>
    <mergeCell ref="X1:Y1"/>
    <mergeCell ref="Z1:AC1"/>
    <mergeCell ref="AF1:AG1"/>
    <mergeCell ref="AH1:AI1"/>
    <mergeCell ref="AJ1:AK1"/>
    <mergeCell ref="AL1:AO1"/>
    <mergeCell ref="AD1:AD3"/>
    <mergeCell ref="AE1:AE3"/>
    <mergeCell ref="AP1:AQ1"/>
    <mergeCell ref="AR1:AS1"/>
    <mergeCell ref="AT1:AU1"/>
    <mergeCell ref="AV1:AY1"/>
    <mergeCell ref="AZ1:BA1"/>
    <mergeCell ref="BJ2:BJ3"/>
    <mergeCell ref="BR1:BS1"/>
    <mergeCell ref="BT1:BW1"/>
    <mergeCell ref="BB1:BC1"/>
    <mergeCell ref="BD1:BE1"/>
    <mergeCell ref="BF1:BI1"/>
    <mergeCell ref="BN1:BO1"/>
    <mergeCell ref="BP1:BQ1"/>
    <mergeCell ref="BK1:BM1"/>
  </mergeCells>
  <dataValidations count="2">
    <dataValidation type="whole" operator="lessThanOrEqual" allowBlank="1" showInputMessage="1" showErrorMessage="1" sqref="CQ3">
      <formula1>CP3</formula1>
    </dataValidation>
    <dataValidation type="list" allowBlank="1" showInputMessage="1" showErrorMessage="1" sqref="AD4:AD205">
      <formula1>"1,2,3,4,5,6,7"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EW219"/>
  <sheetViews>
    <sheetView workbookViewId="0">
      <selection activeCell="L4" sqref="L4"/>
    </sheetView>
  </sheetViews>
  <sheetFormatPr defaultColWidth="0" defaultRowHeight="15" zeroHeight="1"/>
  <cols>
    <col min="1" max="1" width="5.5703125" style="173" customWidth="1"/>
    <col min="2" max="2" width="8.5703125" style="173" customWidth="1"/>
    <col min="3" max="3" width="8.42578125" style="173" customWidth="1"/>
    <col min="4" max="5" width="9.140625" style="173" customWidth="1"/>
    <col min="6" max="6" width="11.28515625" style="173" customWidth="1"/>
    <col min="7" max="7" width="23.42578125" style="173" customWidth="1"/>
    <col min="8" max="8" width="22.85546875" style="173" customWidth="1"/>
    <col min="9" max="9" width="21" style="173" customWidth="1"/>
    <col min="10" max="16" width="5.7109375" style="173" customWidth="1"/>
    <col min="17" max="19" width="6.7109375" style="173" customWidth="1"/>
    <col min="20" max="26" width="5.7109375" style="173" customWidth="1"/>
    <col min="27" max="36" width="6.7109375" style="173" customWidth="1"/>
    <col min="37" max="39" width="7.7109375" style="173" customWidth="1"/>
    <col min="40" max="64" width="6.7109375" style="173" customWidth="1"/>
    <col min="65" max="71" width="5.7109375" style="173" customWidth="1"/>
    <col min="72" max="74" width="6.7109375" style="173" customWidth="1"/>
    <col min="75" max="75" width="9.140625" style="173" hidden="1" customWidth="1"/>
    <col min="76" max="80" width="3.7109375" style="7" hidden="1" customWidth="1"/>
    <col min="81" max="106" width="3.7109375" style="8" hidden="1" customWidth="1"/>
    <col min="107" max="107" width="43.28515625" style="8" customWidth="1"/>
    <col min="108" max="134" width="4.7109375" style="8" customWidth="1"/>
    <col min="135" max="135" width="9" style="8" customWidth="1"/>
    <col min="136" max="136" width="10.42578125" style="8" customWidth="1"/>
    <col min="137" max="137" width="19" style="8" customWidth="1"/>
    <col min="138" max="138" width="7.28515625" style="8" customWidth="1"/>
    <col min="139" max="139" width="7.42578125" style="8" customWidth="1"/>
    <col min="140" max="140" width="6.140625" style="8" customWidth="1"/>
    <col min="141" max="141" width="7.7109375" style="8" customWidth="1"/>
    <col min="142" max="142" width="14.7109375" style="8" customWidth="1"/>
    <col min="143" max="143" width="9.140625" style="173" customWidth="1"/>
    <col min="144" max="149" width="9.140625" style="173" hidden="1" customWidth="1"/>
    <col min="150" max="153" width="0" style="173" hidden="1" customWidth="1"/>
    <col min="154" max="16384" width="9.140625" style="173" hidden="1"/>
  </cols>
  <sheetData>
    <row r="1" spans="1:153" ht="23.25" customHeight="1">
      <c r="A1" s="452" t="s">
        <v>160</v>
      </c>
      <c r="B1" s="452"/>
      <c r="C1" s="452"/>
      <c r="D1" s="453" t="str">
        <f>IF(AND(MASTER!C6=""),"",MASTER!C6)</f>
        <v>Governt Senior Secondary School INDERWARA, Rani (PALI)</v>
      </c>
      <c r="E1" s="453"/>
      <c r="F1" s="453"/>
      <c r="G1" s="453"/>
      <c r="H1" s="453"/>
      <c r="I1" s="453"/>
      <c r="J1" s="436" t="s">
        <v>178</v>
      </c>
      <c r="K1" s="436"/>
      <c r="L1" s="437" t="s">
        <v>161</v>
      </c>
      <c r="M1" s="437"/>
      <c r="N1" s="436" t="s">
        <v>179</v>
      </c>
      <c r="O1" s="436"/>
      <c r="P1" s="437" t="str">
        <f>IF(AND('Chack &amp; edit  SD sheet'!P1=""),"",'Chack &amp; edit  SD sheet'!P1)</f>
        <v>Mangilal Rangi</v>
      </c>
      <c r="Q1" s="437"/>
      <c r="R1" s="437"/>
      <c r="S1" s="437"/>
      <c r="T1" s="436" t="s">
        <v>178</v>
      </c>
      <c r="U1" s="436"/>
      <c r="V1" s="454" t="s">
        <v>162</v>
      </c>
      <c r="W1" s="455"/>
      <c r="X1" s="436" t="s">
        <v>179</v>
      </c>
      <c r="Y1" s="436"/>
      <c r="Z1" s="437" t="str">
        <f>IF(AND('Chack &amp; edit  SD sheet'!Z1=""),"",'Chack &amp; edit  SD sheet'!Z1)</f>
        <v>Heeralal Jat</v>
      </c>
      <c r="AA1" s="437"/>
      <c r="AB1" s="437"/>
      <c r="AC1" s="437"/>
      <c r="AD1" s="436" t="s">
        <v>178</v>
      </c>
      <c r="AE1" s="436"/>
      <c r="AF1" s="454" t="s">
        <v>180</v>
      </c>
      <c r="AG1" s="455"/>
      <c r="AH1" s="436" t="s">
        <v>179</v>
      </c>
      <c r="AI1" s="436"/>
      <c r="AJ1" s="437" t="str">
        <f>IF(AND('Chack &amp; edit  SD sheet'!AL1=""),"",'Chack &amp; edit  SD sheet'!AL1)</f>
        <v>Suman Kumari Saini</v>
      </c>
      <c r="AK1" s="437"/>
      <c r="AL1" s="437"/>
      <c r="AM1" s="437"/>
      <c r="AN1" s="436" t="s">
        <v>178</v>
      </c>
      <c r="AO1" s="436"/>
      <c r="AP1" s="454" t="s">
        <v>163</v>
      </c>
      <c r="AQ1" s="455"/>
      <c r="AR1" s="436" t="s">
        <v>179</v>
      </c>
      <c r="AS1" s="436"/>
      <c r="AT1" s="437" t="str">
        <f>IF(AND('Chack &amp; edit  SD sheet'!AV1=""),"",'Chack &amp; edit  SD sheet'!AV1)</f>
        <v>Mandeep Singh Bhular</v>
      </c>
      <c r="AU1" s="437"/>
      <c r="AV1" s="437"/>
      <c r="AW1" s="437"/>
      <c r="AX1" s="436" t="s">
        <v>178</v>
      </c>
      <c r="AY1" s="436"/>
      <c r="AZ1" s="454" t="s">
        <v>164</v>
      </c>
      <c r="BA1" s="455"/>
      <c r="BB1" s="436" t="s">
        <v>179</v>
      </c>
      <c r="BC1" s="436"/>
      <c r="BD1" s="437" t="str">
        <f>IF(AND('Chack &amp; edit  SD sheet'!BF1=""),"",'Chack &amp; edit  SD sheet'!BF1)</f>
        <v>Suresh Kuamr Adara</v>
      </c>
      <c r="BE1" s="437"/>
      <c r="BF1" s="437"/>
      <c r="BG1" s="437"/>
      <c r="BH1" s="460" t="str">
        <f>'Chack &amp; edit  SD sheet'!BJ1</f>
        <v>Vocational Education</v>
      </c>
      <c r="BI1" s="461"/>
      <c r="BJ1" s="464" t="str">
        <f>IF(AND('Chack &amp; edit  SD sheet'!BK1=""),"",'Chack &amp; edit  SD sheet'!BK1)</f>
        <v>Bhagwan Singh</v>
      </c>
      <c r="BK1" s="464"/>
      <c r="BL1" s="465"/>
      <c r="BM1" s="436" t="s">
        <v>178</v>
      </c>
      <c r="BN1" s="436"/>
      <c r="BO1" s="454" t="s">
        <v>165</v>
      </c>
      <c r="BP1" s="455"/>
      <c r="BQ1" s="436" t="s">
        <v>179</v>
      </c>
      <c r="BR1" s="436"/>
      <c r="BS1" s="437" t="str">
        <f>IF(AND('Chack &amp; edit  SD sheet'!BT1=""),"",'Chack &amp; edit  SD sheet'!BT1)</f>
        <v>Mahendra Patel</v>
      </c>
      <c r="BT1" s="437"/>
      <c r="BU1" s="437"/>
      <c r="BV1" s="437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10"/>
      <c r="DB1" s="9"/>
      <c r="DC1" s="451"/>
      <c r="DD1" s="458" t="str">
        <f>'Chack &amp; edit  SD sheet'!BY1</f>
        <v>SUB. TEACHER :</v>
      </c>
      <c r="DE1" s="459"/>
      <c r="DF1" s="396" t="str">
        <f>IF('Chack &amp; edit  SD sheet'!CA1="","",'Chack &amp; edit  SD sheet'!CA1)</f>
        <v>hl</v>
      </c>
      <c r="DG1" s="397"/>
      <c r="DH1" s="397"/>
      <c r="DI1" s="397"/>
      <c r="DJ1" s="397"/>
      <c r="DK1" s="397"/>
      <c r="DL1" s="398"/>
      <c r="DM1" s="458" t="str">
        <f>'Chack &amp; edit  SD sheet'!CD1</f>
        <v>SUB. TEACHER :</v>
      </c>
      <c r="DN1" s="459"/>
      <c r="DO1" s="396" t="str">
        <f>IF('Chack &amp; edit  SD sheet'!CF1="","",'Chack &amp; edit  SD sheet'!CF1)</f>
        <v/>
      </c>
      <c r="DP1" s="397"/>
      <c r="DQ1" s="397"/>
      <c r="DR1" s="397"/>
      <c r="DS1" s="397"/>
      <c r="DT1" s="397"/>
      <c r="DU1" s="398"/>
      <c r="DV1" s="396" t="str">
        <f>IF('Chack &amp; edit  SD sheet'!CI1="","",'Chack &amp; edit  SD sheet'!CI1)</f>
        <v/>
      </c>
      <c r="DW1" s="397"/>
      <c r="DX1" s="397"/>
      <c r="DY1" s="398"/>
      <c r="DZ1" s="396" t="str">
        <f>'Chack &amp; edit  SD sheet'!CL1</f>
        <v>Sub. Teacher</v>
      </c>
      <c r="EA1" s="398"/>
      <c r="EB1" s="396" t="str">
        <f>IF('Chack &amp; edit  SD sheet'!CN1="","",'Chack &amp; edit  SD sheet'!CN1)</f>
        <v/>
      </c>
      <c r="EC1" s="397"/>
      <c r="ED1" s="398"/>
      <c r="EE1" s="462" t="str">
        <f>'Chack &amp; edit  SD sheet'!CP1</f>
        <v>Attendance</v>
      </c>
      <c r="EF1" s="463"/>
      <c r="EG1" s="457" t="s">
        <v>185</v>
      </c>
      <c r="EH1" s="457"/>
      <c r="EI1" s="457"/>
      <c r="EJ1" s="457"/>
      <c r="EK1" s="457"/>
      <c r="EL1" s="457"/>
    </row>
    <row r="2" spans="1:153" ht="90.75" customHeight="1">
      <c r="A2" s="174" t="str">
        <f>PROPER('PASTE SD download Sheet'!A1)</f>
        <v>S.No</v>
      </c>
      <c r="B2" s="174" t="str">
        <f>PROPER('PASTE SD download Sheet'!B1)</f>
        <v>Category</v>
      </c>
      <c r="C2" s="174" t="str">
        <f>PROPER('PASTE SD download Sheet'!C1)</f>
        <v>Gender</v>
      </c>
      <c r="D2" s="174" t="str">
        <f>PROPER('PASTE SD download Sheet'!D1)</f>
        <v>Roll. No.</v>
      </c>
      <c r="E2" s="174" t="str">
        <f>PROPER('PASTE SD download Sheet'!E1)</f>
        <v>Sr. No.</v>
      </c>
      <c r="F2" s="174" t="str">
        <f>PROPER('PASTE SD download Sheet'!F1)</f>
        <v>Date Of Birth</v>
      </c>
      <c r="G2" s="174" t="str">
        <f>PROPER('PASTE SD download Sheet'!G1)</f>
        <v>Name Of Student</v>
      </c>
      <c r="H2" s="174" t="str">
        <f>PROPER('PASTE SD download Sheet'!H1)</f>
        <v>Father'S Name</v>
      </c>
      <c r="I2" s="174" t="str">
        <f>PROPER('PASTE SD download Sheet'!I1)</f>
        <v>Mother'S Name</v>
      </c>
      <c r="J2" s="175" t="str">
        <f>PROPER('PASTE SD download Sheet'!J1)</f>
        <v>Hindi First Unit Test Marks</v>
      </c>
      <c r="K2" s="175" t="str">
        <f>PROPER('PASTE SD download Sheet'!K1)</f>
        <v>Hindi Second Unit Test Marks</v>
      </c>
      <c r="L2" s="175" t="str">
        <f>PROPER('PASTE SD download Sheet'!L1)</f>
        <v>Hindi Third Unit Test Marks</v>
      </c>
      <c r="M2" s="175" t="str">
        <f>PROPER('PASTE SD download Sheet'!M1)</f>
        <v>Hindi Unit Test Total Marks</v>
      </c>
      <c r="N2" s="175" t="str">
        <f>PROPER('PASTE SD download Sheet'!N1)</f>
        <v>Hindi Half Yearly Exam Obtain Marks</v>
      </c>
      <c r="O2" s="175" t="str">
        <f>PROPER('PASTE SD download Sheet'!O1)</f>
        <v>Hindi Half Yearly Exam</v>
      </c>
      <c r="P2" s="175" t="str">
        <f>PROPER('PASTE SD download Sheet'!P1)</f>
        <v>Hindi Total Upto Hye</v>
      </c>
      <c r="Q2" s="175" t="str">
        <f>PROPER('PASTE SD download Sheet'!Q1)</f>
        <v>Hindi  Samagra Moolyankan Marks</v>
      </c>
      <c r="R2" s="175" t="str">
        <f>PROPER('PASTE SD download Sheet'!R1)</f>
        <v>Hindi  Samagra Moolyankan</v>
      </c>
      <c r="S2" s="175" t="str">
        <f>PROPER('PASTE SD download Sheet'!S1)</f>
        <v>Hindi Total</v>
      </c>
      <c r="T2" s="175" t="str">
        <f>PROPER('PASTE SD download Sheet'!T1)</f>
        <v>English First Unit Test Marks</v>
      </c>
      <c r="U2" s="175" t="str">
        <f>PROPER('PASTE SD download Sheet'!U1)</f>
        <v>English Second Unit Test Marks</v>
      </c>
      <c r="V2" s="175" t="str">
        <f>PROPER('PASTE SD download Sheet'!V1)</f>
        <v>English Third Unit Test Marks</v>
      </c>
      <c r="W2" s="175" t="str">
        <f>PROPER('PASTE SD download Sheet'!W1)</f>
        <v>English Unit Test Total Marks</v>
      </c>
      <c r="X2" s="175" t="str">
        <f>PROPER('PASTE SD download Sheet'!X1)</f>
        <v>English Half Yearly Exam Obtain Marks</v>
      </c>
      <c r="Y2" s="175" t="str">
        <f>PROPER('PASTE SD download Sheet'!Y1)</f>
        <v>English Half Yearly Exam</v>
      </c>
      <c r="Z2" s="175" t="str">
        <f>PROPER('PASTE SD download Sheet'!Z1)</f>
        <v>English Total Upto Hye</v>
      </c>
      <c r="AA2" s="175" t="str">
        <f>PROPER('PASTE SD download Sheet'!AA1)</f>
        <v>English  Samagra Moolyankan Marks</v>
      </c>
      <c r="AB2" s="175" t="str">
        <f>PROPER('PASTE SD download Sheet'!AB1)</f>
        <v>English  Samagra Moolyankan</v>
      </c>
      <c r="AC2" s="175" t="str">
        <f>PROPER('PASTE SD download Sheet'!AC1)</f>
        <v>English Total</v>
      </c>
      <c r="AD2" s="175" t="str">
        <f>PROPER('PASTE SD download Sheet'!AD1)</f>
        <v>Third Language First Unit Test Marks</v>
      </c>
      <c r="AE2" s="175" t="str">
        <f>PROPER('PASTE SD download Sheet'!AE1)</f>
        <v>Third Language Second Unit Test Marks</v>
      </c>
      <c r="AF2" s="175" t="str">
        <f>PROPER('PASTE SD download Sheet'!AF1)</f>
        <v>Third Language Third Unit Test Marks</v>
      </c>
      <c r="AG2" s="175" t="str">
        <f>PROPER('PASTE SD download Sheet'!AG1)</f>
        <v>Third Language Unit Test Total Marks</v>
      </c>
      <c r="AH2" s="175" t="str">
        <f>PROPER('PASTE SD download Sheet'!AH1)</f>
        <v>Third Language Half Yearly Exam Obtain Marks</v>
      </c>
      <c r="AI2" s="175" t="str">
        <f>PROPER('PASTE SD download Sheet'!AI1)</f>
        <v>Third Language Half Yearly Exam</v>
      </c>
      <c r="AJ2" s="175" t="str">
        <f>PROPER('PASTE SD download Sheet'!AJ1)</f>
        <v>Third Language Total Upto Hye</v>
      </c>
      <c r="AK2" s="175" t="str">
        <f>PROPER('PASTE SD download Sheet'!AK1)</f>
        <v>Third Language  Samagra Moolyankan Marks</v>
      </c>
      <c r="AL2" s="175" t="str">
        <f>PROPER('PASTE SD download Sheet'!AL1)</f>
        <v>Third Language  Samagra Moolyankan</v>
      </c>
      <c r="AM2" s="175" t="str">
        <f>PROPER('PASTE SD download Sheet'!AM1)</f>
        <v>Third Language Total</v>
      </c>
      <c r="AN2" s="175" t="str">
        <f>PROPER('PASTE SD download Sheet'!AN1)</f>
        <v>Science First Unit Test Marks</v>
      </c>
      <c r="AO2" s="175" t="str">
        <f>PROPER('PASTE SD download Sheet'!AO1)</f>
        <v>Science Second Unit Test Marks</v>
      </c>
      <c r="AP2" s="175" t="str">
        <f>PROPER('PASTE SD download Sheet'!AP1)</f>
        <v>Science Third Unit Test Marks</v>
      </c>
      <c r="AQ2" s="175" t="str">
        <f>PROPER('PASTE SD download Sheet'!AQ1)</f>
        <v>Science Unit Test Total Marks</v>
      </c>
      <c r="AR2" s="175" t="str">
        <f>PROPER('PASTE SD download Sheet'!AR1)</f>
        <v>Science Half Yearly Exam Obtain Marks</v>
      </c>
      <c r="AS2" s="175" t="str">
        <f>PROPER('PASTE SD download Sheet'!AS1)</f>
        <v>Science Half Yearly Exam</v>
      </c>
      <c r="AT2" s="175" t="str">
        <f>PROPER('PASTE SD download Sheet'!AT1)</f>
        <v>Science Total Upto Hye</v>
      </c>
      <c r="AU2" s="175" t="str">
        <f>PROPER('PASTE SD download Sheet'!AU1)</f>
        <v>Science  Samagra Moolyankan Marks</v>
      </c>
      <c r="AV2" s="175" t="str">
        <f>PROPER('PASTE SD download Sheet'!AV1)</f>
        <v>Science  Samagra Moolyankan</v>
      </c>
      <c r="AW2" s="175" t="str">
        <f>PROPER('PASTE SD download Sheet'!AW1)</f>
        <v>Science Total</v>
      </c>
      <c r="AX2" s="175" t="str">
        <f>PROPER('PASTE SD download Sheet'!AX1)</f>
        <v>Social Science First Unit Test Marks</v>
      </c>
      <c r="AY2" s="175" t="str">
        <f>PROPER('PASTE SD download Sheet'!AY1)</f>
        <v>Social Science Second Unit Test Marks</v>
      </c>
      <c r="AZ2" s="175" t="str">
        <f>PROPER('PASTE SD download Sheet'!AZ1)</f>
        <v>Social Science Third Unit Test Marks</v>
      </c>
      <c r="BA2" s="175" t="str">
        <f>PROPER('PASTE SD download Sheet'!BA1)</f>
        <v>Social Science Unit Test Total Marks</v>
      </c>
      <c r="BB2" s="175" t="str">
        <f>PROPER('PASTE SD download Sheet'!BB1)</f>
        <v>Social Science Half Yearly Exam Obtain Marks</v>
      </c>
      <c r="BC2" s="175" t="str">
        <f>PROPER('PASTE SD download Sheet'!BC1)</f>
        <v>Social Science Half Yearly Exam</v>
      </c>
      <c r="BD2" s="175" t="str">
        <f>PROPER('PASTE SD download Sheet'!BD1)</f>
        <v>Social Science Total Upto Hye</v>
      </c>
      <c r="BE2" s="175" t="str">
        <f>PROPER('PASTE SD download Sheet'!BE1)</f>
        <v>Social Science  Samagra Moolyankan Marks</v>
      </c>
      <c r="BF2" s="175" t="str">
        <f>PROPER('PASTE SD download Sheet'!BF1)</f>
        <v>Social Science  Samagra Moolyankan</v>
      </c>
      <c r="BG2" s="175" t="str">
        <f>PROPER('PASTE SD download Sheet'!BG1)</f>
        <v>Social Science Total</v>
      </c>
      <c r="BH2" s="175" t="str">
        <f>'Chack &amp; edit  SD sheet'!BK2</f>
        <v>Sessional Marks</v>
      </c>
      <c r="BI2" s="175" t="str">
        <f>'Chack &amp; edit  SD sheet'!BL2</f>
        <v>Annual Theory</v>
      </c>
      <c r="BJ2" s="175" t="str">
        <f>'Chack &amp; edit  SD sheet'!BM2</f>
        <v>Annual Practical</v>
      </c>
      <c r="BK2" s="175" t="s">
        <v>397</v>
      </c>
      <c r="BL2" s="175" t="s">
        <v>232</v>
      </c>
      <c r="BM2" s="175" t="str">
        <f>PROPER('PASTE SD download Sheet'!BH1)</f>
        <v>Maths First Unit Test Marks</v>
      </c>
      <c r="BN2" s="175" t="str">
        <f>PROPER('PASTE SD download Sheet'!BI1)</f>
        <v>Maths Second Unit Test Marks</v>
      </c>
      <c r="BO2" s="175" t="str">
        <f>PROPER('PASTE SD download Sheet'!BJ1)</f>
        <v>Maths Third Unit Test Marks</v>
      </c>
      <c r="BP2" s="175" t="str">
        <f>PROPER('PASTE SD download Sheet'!BK1)</f>
        <v>Maths Unit Test Total Marks</v>
      </c>
      <c r="BQ2" s="175" t="str">
        <f>PROPER('PASTE SD download Sheet'!BL1)</f>
        <v>Maths Half Yearly Exam Obtain Marks</v>
      </c>
      <c r="BR2" s="175" t="str">
        <f>PROPER('PASTE SD download Sheet'!BM1)</f>
        <v>Maths Half Yearly Exam</v>
      </c>
      <c r="BS2" s="175" t="str">
        <f>PROPER('PASTE SD download Sheet'!BN1)</f>
        <v>Maths Total Upto Hye</v>
      </c>
      <c r="BT2" s="175" t="str">
        <f>PROPER('PASTE SD download Sheet'!BO1)</f>
        <v>Maths  Samagra Moolyankan Marks</v>
      </c>
      <c r="BU2" s="175" t="str">
        <f>PROPER('PASTE SD download Sheet'!BP1)</f>
        <v>Maths  Samagra Moolyankan</v>
      </c>
      <c r="BV2" s="175" t="str">
        <f>PROPER('PASTE SD download Sheet'!BQ1)</f>
        <v>Maths Total</v>
      </c>
      <c r="BW2" s="175" t="str">
        <f>PROPER('PASTE SD download Sheet'!BR1)</f>
        <v>Grandtotal</v>
      </c>
      <c r="BX2" s="11" t="s">
        <v>161</v>
      </c>
      <c r="BY2" s="11"/>
      <c r="BZ2" s="11"/>
      <c r="CA2" s="12"/>
      <c r="CB2" s="12"/>
      <c r="CC2" s="11" t="s">
        <v>162</v>
      </c>
      <c r="CD2" s="11"/>
      <c r="CE2" s="11"/>
      <c r="CF2" s="12"/>
      <c r="CG2" s="12"/>
      <c r="CH2" s="11" t="s">
        <v>171</v>
      </c>
      <c r="CI2" s="11"/>
      <c r="CJ2" s="11"/>
      <c r="CK2" s="12"/>
      <c r="CL2" s="12"/>
      <c r="CM2" s="13" t="s">
        <v>163</v>
      </c>
      <c r="CN2" s="13"/>
      <c r="CO2" s="13"/>
      <c r="CP2" s="12"/>
      <c r="CQ2" s="12"/>
      <c r="CR2" s="11" t="s">
        <v>172</v>
      </c>
      <c r="CS2" s="11"/>
      <c r="CT2" s="11"/>
      <c r="CU2" s="12"/>
      <c r="CV2" s="12"/>
      <c r="CW2" s="11" t="s">
        <v>165</v>
      </c>
      <c r="CX2" s="11"/>
      <c r="CY2" s="11"/>
      <c r="CZ2" s="12"/>
      <c r="DA2" s="12"/>
      <c r="DB2" s="446" t="s">
        <v>183</v>
      </c>
      <c r="DC2" s="451"/>
      <c r="DD2" s="209" t="str">
        <f>'Chack &amp; edit  SD sheet'!BY2</f>
        <v>Ph. And Heath Edu.1st  unit Test</v>
      </c>
      <c r="DE2" s="209" t="str">
        <f>'Chack &amp; edit  SD sheet'!BZ2</f>
        <v>Ph. And Heath Edu. 2nd unit Test</v>
      </c>
      <c r="DF2" s="209" t="str">
        <f>'Chack &amp; edit  SD sheet'!CA2</f>
        <v>Ph. And Heath Edu. 3rd  unit Test</v>
      </c>
      <c r="DG2" s="209" t="s">
        <v>404</v>
      </c>
      <c r="DH2" s="209" t="str">
        <f>'Chack &amp; edit  SD sheet'!CB2</f>
        <v xml:space="preserve"> Ph. And Heath Edu. Half Yearly Exam</v>
      </c>
      <c r="DI2" s="209" t="s">
        <v>405</v>
      </c>
      <c r="DJ2" s="209" t="str">
        <f>'Chack &amp; edit  SD sheet'!CC2</f>
        <v xml:space="preserve"> Ph. And Heath Edu. Samgra Moolyankan</v>
      </c>
      <c r="DK2" s="209" t="s">
        <v>406</v>
      </c>
      <c r="DL2" s="209" t="s">
        <v>397</v>
      </c>
      <c r="DM2" s="209" t="str">
        <f>'Chack &amp; edit  SD sheet'!CD2</f>
        <v>Foundation of IT 1st  unit Test</v>
      </c>
      <c r="DN2" s="209" t="str">
        <f>'Chack &amp; edit  SD sheet'!CE2</f>
        <v>Foundation of IT 2nd unit Test</v>
      </c>
      <c r="DO2" s="209" t="str">
        <f>'Chack &amp; edit  SD sheet'!CF2</f>
        <v>Foundation of IT. 3rd  unit Test</v>
      </c>
      <c r="DP2" s="209" t="s">
        <v>407</v>
      </c>
      <c r="DQ2" s="209" t="str">
        <f>'Chack &amp; edit  SD sheet'!CG2</f>
        <v>Foundation of IT Half Yearly Exam</v>
      </c>
      <c r="DR2" s="209" t="s">
        <v>408</v>
      </c>
      <c r="DS2" s="209" t="str">
        <f>'Chack &amp; edit  SD sheet'!CH2</f>
        <v>Foundation of IT Samgra Moolyankan</v>
      </c>
      <c r="DT2" s="209" t="s">
        <v>409</v>
      </c>
      <c r="DU2" s="209" t="s">
        <v>397</v>
      </c>
      <c r="DV2" s="209" t="str">
        <f>'Chack &amp; edit  SD sheet'!CI2</f>
        <v>S.U.P.W.comp. Act.</v>
      </c>
      <c r="DW2" s="209" t="str">
        <f>'Chack &amp; edit  SD sheet'!CJ2</f>
        <v>S.U.P.W. Opt.  Act.</v>
      </c>
      <c r="DX2" s="209" t="str">
        <f>'Chack &amp; edit  SD sheet'!CK2</f>
        <v>S.U.P.W. Camp</v>
      </c>
      <c r="DY2" s="209" t="s">
        <v>397</v>
      </c>
      <c r="DZ2" s="209" t="str">
        <f>'Chack &amp; edit  SD sheet'!CL2</f>
        <v>Art Edu. Theory</v>
      </c>
      <c r="EA2" s="209" t="str">
        <f>'Chack &amp; edit  SD sheet'!CM2</f>
        <v>Art Edu. Practical</v>
      </c>
      <c r="EB2" s="209" t="str">
        <f>'Chack &amp; edit  SD sheet'!CN2</f>
        <v>Art Edu. Practical</v>
      </c>
      <c r="EC2" s="209" t="str">
        <f>'Chack &amp; edit  SD sheet'!CO2</f>
        <v>Art Edu. Assignment</v>
      </c>
      <c r="ED2" s="209" t="s">
        <v>397</v>
      </c>
      <c r="EE2" s="189" t="str">
        <f>'Chack &amp; edit  SD sheet'!CP2</f>
        <v>Total Meeting</v>
      </c>
      <c r="EF2" s="189" t="str">
        <f>'Chack &amp; edit  SD sheet'!CQ2</f>
        <v>Total Attendance</v>
      </c>
      <c r="EG2" s="405" t="s">
        <v>168</v>
      </c>
      <c r="EH2" s="17" t="s">
        <v>169</v>
      </c>
      <c r="EI2" s="456" t="s">
        <v>181</v>
      </c>
      <c r="EJ2" s="456" t="s">
        <v>182</v>
      </c>
      <c r="EK2" s="416" t="s">
        <v>170</v>
      </c>
      <c r="EL2" s="408" t="s">
        <v>166</v>
      </c>
    </row>
    <row r="3" spans="1:153" ht="19.5" customHeight="1">
      <c r="A3" s="447" t="s">
        <v>176</v>
      </c>
      <c r="B3" s="448"/>
      <c r="C3" s="248" t="str">
        <f>'Chack &amp; edit  SD sheet'!C3</f>
        <v>9th</v>
      </c>
      <c r="D3" s="447" t="s">
        <v>177</v>
      </c>
      <c r="E3" s="448"/>
      <c r="F3" s="250" t="str">
        <f>'Chack &amp; edit  SD sheet'!F3</f>
        <v>A</v>
      </c>
      <c r="G3" s="249"/>
      <c r="H3" s="449" t="str">
        <f>PROPER('PASTE SD download Sheet'!A2)</f>
        <v>Maximum Marks --&gt;</v>
      </c>
      <c r="I3" s="450"/>
      <c r="J3" s="175" t="s">
        <v>71</v>
      </c>
      <c r="K3" s="175" t="s">
        <v>71</v>
      </c>
      <c r="L3" s="175" t="s">
        <v>71</v>
      </c>
      <c r="M3" s="175" t="s">
        <v>72</v>
      </c>
      <c r="N3" s="175" t="s">
        <v>73</v>
      </c>
      <c r="O3" s="175" t="s">
        <v>74</v>
      </c>
      <c r="P3" s="175" t="s">
        <v>73</v>
      </c>
      <c r="Q3" s="176">
        <v>100</v>
      </c>
      <c r="R3" s="175" t="s">
        <v>76</v>
      </c>
      <c r="S3" s="175" t="s">
        <v>75</v>
      </c>
      <c r="T3" s="175" t="s">
        <v>71</v>
      </c>
      <c r="U3" s="175" t="s">
        <v>71</v>
      </c>
      <c r="V3" s="175" t="s">
        <v>71</v>
      </c>
      <c r="W3" s="175" t="s">
        <v>72</v>
      </c>
      <c r="X3" s="175" t="s">
        <v>73</v>
      </c>
      <c r="Y3" s="175" t="s">
        <v>74</v>
      </c>
      <c r="Z3" s="175" t="s">
        <v>73</v>
      </c>
      <c r="AA3" s="175" t="s">
        <v>75</v>
      </c>
      <c r="AB3" s="175" t="s">
        <v>76</v>
      </c>
      <c r="AC3" s="175" t="s">
        <v>75</v>
      </c>
      <c r="AD3" s="175" t="s">
        <v>71</v>
      </c>
      <c r="AE3" s="175" t="s">
        <v>71</v>
      </c>
      <c r="AF3" s="175" t="s">
        <v>71</v>
      </c>
      <c r="AG3" s="175" t="s">
        <v>72</v>
      </c>
      <c r="AH3" s="175" t="s">
        <v>73</v>
      </c>
      <c r="AI3" s="175" t="s">
        <v>74</v>
      </c>
      <c r="AJ3" s="175" t="s">
        <v>73</v>
      </c>
      <c r="AK3" s="175" t="s">
        <v>75</v>
      </c>
      <c r="AL3" s="175" t="s">
        <v>76</v>
      </c>
      <c r="AM3" s="175" t="s">
        <v>75</v>
      </c>
      <c r="AN3" s="175" t="s">
        <v>71</v>
      </c>
      <c r="AO3" s="175" t="s">
        <v>71</v>
      </c>
      <c r="AP3" s="175" t="s">
        <v>71</v>
      </c>
      <c r="AQ3" s="175" t="s">
        <v>72</v>
      </c>
      <c r="AR3" s="175" t="s">
        <v>73</v>
      </c>
      <c r="AS3" s="175" t="s">
        <v>74</v>
      </c>
      <c r="AT3" s="175" t="s">
        <v>73</v>
      </c>
      <c r="AU3" s="175" t="s">
        <v>75</v>
      </c>
      <c r="AV3" s="175" t="s">
        <v>76</v>
      </c>
      <c r="AW3" s="175" t="s">
        <v>75</v>
      </c>
      <c r="AX3" s="175" t="s">
        <v>71</v>
      </c>
      <c r="AY3" s="175" t="s">
        <v>71</v>
      </c>
      <c r="AZ3" s="175" t="s">
        <v>71</v>
      </c>
      <c r="BA3" s="175" t="s">
        <v>72</v>
      </c>
      <c r="BB3" s="175" t="s">
        <v>73</v>
      </c>
      <c r="BC3" s="175" t="s">
        <v>74</v>
      </c>
      <c r="BD3" s="175" t="s">
        <v>73</v>
      </c>
      <c r="BE3" s="175" t="s">
        <v>75</v>
      </c>
      <c r="BF3" s="175" t="s">
        <v>76</v>
      </c>
      <c r="BG3" s="175" t="s">
        <v>75</v>
      </c>
      <c r="BH3" s="175">
        <f>'Chack &amp; edit  SD sheet'!BK3</f>
        <v>20</v>
      </c>
      <c r="BI3" s="175">
        <f>'Chack &amp; edit  SD sheet'!BL3</f>
        <v>30</v>
      </c>
      <c r="BJ3" s="175">
        <f>'Chack &amp; edit  SD sheet'!BM3</f>
        <v>50</v>
      </c>
      <c r="BK3" s="175">
        <f>SUM(BH3:BJ3)</f>
        <v>100</v>
      </c>
      <c r="BL3" s="175" t="s">
        <v>194</v>
      </c>
      <c r="BM3" s="175" t="s">
        <v>71</v>
      </c>
      <c r="BN3" s="175" t="s">
        <v>71</v>
      </c>
      <c r="BO3" s="175" t="s">
        <v>71</v>
      </c>
      <c r="BP3" s="175" t="s">
        <v>72</v>
      </c>
      <c r="BQ3" s="175" t="s">
        <v>73</v>
      </c>
      <c r="BR3" s="175" t="s">
        <v>74</v>
      </c>
      <c r="BS3" s="175" t="s">
        <v>73</v>
      </c>
      <c r="BT3" s="175" t="s">
        <v>75</v>
      </c>
      <c r="BU3" s="175" t="s">
        <v>76</v>
      </c>
      <c r="BV3" s="175" t="s">
        <v>75</v>
      </c>
      <c r="BW3" s="177" t="s">
        <v>77</v>
      </c>
      <c r="BX3" s="14" t="s">
        <v>173</v>
      </c>
      <c r="BY3" s="14"/>
      <c r="BZ3" s="14"/>
      <c r="CA3" s="14" t="s">
        <v>174</v>
      </c>
      <c r="CB3" s="14" t="s">
        <v>175</v>
      </c>
      <c r="CC3" s="14" t="s">
        <v>173</v>
      </c>
      <c r="CD3" s="14"/>
      <c r="CE3" s="14"/>
      <c r="CF3" s="14" t="s">
        <v>174</v>
      </c>
      <c r="CG3" s="14" t="s">
        <v>175</v>
      </c>
      <c r="CH3" s="14" t="s">
        <v>173</v>
      </c>
      <c r="CI3" s="14"/>
      <c r="CJ3" s="14"/>
      <c r="CK3" s="14" t="s">
        <v>174</v>
      </c>
      <c r="CL3" s="14" t="s">
        <v>175</v>
      </c>
      <c r="CM3" s="14" t="s">
        <v>173</v>
      </c>
      <c r="CN3" s="14"/>
      <c r="CO3" s="14"/>
      <c r="CP3" s="14" t="s">
        <v>174</v>
      </c>
      <c r="CQ3" s="14" t="s">
        <v>175</v>
      </c>
      <c r="CR3" s="14" t="s">
        <v>173</v>
      </c>
      <c r="CS3" s="14"/>
      <c r="CT3" s="14"/>
      <c r="CU3" s="14" t="s">
        <v>174</v>
      </c>
      <c r="CV3" s="14" t="s">
        <v>175</v>
      </c>
      <c r="CW3" s="14" t="s">
        <v>173</v>
      </c>
      <c r="CX3" s="14"/>
      <c r="CY3" s="14"/>
      <c r="CZ3" s="14" t="s">
        <v>174</v>
      </c>
      <c r="DA3" s="15" t="s">
        <v>175</v>
      </c>
      <c r="DB3" s="446"/>
      <c r="DC3" s="18" t="s">
        <v>167</v>
      </c>
      <c r="DD3" s="214">
        <f>IF('Chack &amp; edit  SD sheet'!BY3="","",'Chack &amp; edit  SD sheet'!BY3)</f>
        <v>18</v>
      </c>
      <c r="DE3" s="214">
        <f>IF('Chack &amp; edit  SD sheet'!BZ3="","",'Chack &amp; edit  SD sheet'!BZ3)</f>
        <v>17</v>
      </c>
      <c r="DF3" s="214">
        <f>IF('Chack &amp; edit  SD sheet'!CA3="","",'Chack &amp; edit  SD sheet'!CA3)</f>
        <v>25</v>
      </c>
      <c r="DG3" s="211" t="s">
        <v>403</v>
      </c>
      <c r="DH3" s="214">
        <f>IF('Chack &amp; edit  SD sheet'!CB3="","",'Chack &amp; edit  SD sheet'!CB3)</f>
        <v>40</v>
      </c>
      <c r="DI3" s="211" t="s">
        <v>400</v>
      </c>
      <c r="DJ3" s="189">
        <f>IF('Chack &amp; edit  SD sheet'!CC3="","",'Chack &amp; edit  SD sheet'!CC3)</f>
        <v>100</v>
      </c>
      <c r="DK3" s="210" t="s">
        <v>400</v>
      </c>
      <c r="DL3" s="191">
        <v>100</v>
      </c>
      <c r="DM3" s="214">
        <f>IF('Chack &amp; edit  SD sheet'!CD3="","",'Chack &amp; edit  SD sheet'!CD3)</f>
        <v>10</v>
      </c>
      <c r="DN3" s="214">
        <f>IF('Chack &amp; edit  SD sheet'!CE3="","",'Chack &amp; edit  SD sheet'!CE3)</f>
        <v>10</v>
      </c>
      <c r="DO3" s="214">
        <f>IF('Chack &amp; edit  SD sheet'!CF3="","",'Chack &amp; edit  SD sheet'!CF3)</f>
        <v>10</v>
      </c>
      <c r="DP3" s="211" t="s">
        <v>399</v>
      </c>
      <c r="DQ3" s="214">
        <v>70</v>
      </c>
      <c r="DR3" s="211" t="s">
        <v>398</v>
      </c>
      <c r="DS3" s="214">
        <v>100</v>
      </c>
      <c r="DT3" s="210" t="s">
        <v>400</v>
      </c>
      <c r="DU3" s="191">
        <v>100</v>
      </c>
      <c r="DV3" s="214">
        <f>IF('Chack &amp; edit  SD sheet'!CI3="","",'Chack &amp; edit  SD sheet'!CI3)</f>
        <v>25</v>
      </c>
      <c r="DW3" s="214">
        <f>IF('Chack &amp; edit  SD sheet'!CJ3="","",'Chack &amp; edit  SD sheet'!CJ3)</f>
        <v>45</v>
      </c>
      <c r="DX3" s="214">
        <f>IF('Chack &amp; edit  SD sheet'!CK3="","",'Chack &amp; edit  SD sheet'!CK3)</f>
        <v>30</v>
      </c>
      <c r="DY3" s="201">
        <f>SUM(DV3:DX3)</f>
        <v>100</v>
      </c>
      <c r="DZ3" s="214">
        <f>IF('Chack &amp; edit  SD sheet'!CL3="","",'Chack &amp; edit  SD sheet'!CL3)</f>
        <v>25</v>
      </c>
      <c r="EA3" s="214">
        <f>IF('Chack &amp; edit  SD sheet'!CM3="","",'Chack &amp; edit  SD sheet'!CM3)</f>
        <v>30</v>
      </c>
      <c r="EB3" s="214">
        <f>IF('Chack &amp; edit  SD sheet'!CN3="","",'Chack &amp; edit  SD sheet'!CN3)</f>
        <v>30</v>
      </c>
      <c r="EC3" s="214">
        <f>IF('Chack &amp; edit  SD sheet'!CO3="","",'Chack &amp; edit  SD sheet'!CO3)</f>
        <v>15</v>
      </c>
      <c r="ED3" s="201">
        <f>SUM(DZ3:EC3)</f>
        <v>100</v>
      </c>
      <c r="EE3" s="202">
        <f>IF('Chack &amp; edit  SD sheet'!CP3="","",'Chack &amp; edit  SD sheet'!CP3)</f>
        <v>324</v>
      </c>
      <c r="EF3" s="203">
        <f>IF('Chack &amp; edit  SD sheet'!CQ3="","",'Chack &amp; edit  SD sheet'!CQ3)</f>
        <v>324</v>
      </c>
      <c r="EG3" s="405"/>
      <c r="EH3" s="178" t="s">
        <v>77</v>
      </c>
      <c r="EI3" s="456"/>
      <c r="EJ3" s="456"/>
      <c r="EK3" s="416"/>
      <c r="EL3" s="408"/>
    </row>
    <row r="4" spans="1:153" ht="15.75" customHeight="1">
      <c r="A4" s="179">
        <f>IF(AND('Chack &amp; edit  SD sheet'!A4=""),"",'Chack &amp; edit  SD sheet'!A4)</f>
        <v>1</v>
      </c>
      <c r="B4" s="179" t="str">
        <f>IF(AND('Chack &amp; edit  SD sheet'!B4=""),"",'Chack &amp; edit  SD sheet'!B4)</f>
        <v>SC</v>
      </c>
      <c r="C4" s="179" t="str">
        <f>IF(AND('Chack &amp; edit  SD sheet'!C4=""),"",IF(AND('Chack &amp; edit  SD sheet'!C4="Boy"),"M",IF(AND('Chack &amp; edit  SD sheet'!C4="Girl"),"F","")))</f>
        <v>M</v>
      </c>
      <c r="D4" s="179">
        <f>IF(AND('Chack &amp; edit  SD sheet'!D4=""),"",VALUE('Chack &amp; edit  SD sheet'!D4))</f>
        <v>901</v>
      </c>
      <c r="E4" s="179">
        <f>IF(AND('Chack &amp; edit  SD sheet'!E4=""),"",'Chack &amp; edit  SD sheet'!E4)</f>
        <v>260</v>
      </c>
      <c r="F4" s="179" t="str">
        <f>IF(AND('Chack &amp; edit  SD sheet'!F4=""),"",'Chack &amp; edit  SD sheet'!F4)</f>
        <v>20-06-2004</v>
      </c>
      <c r="G4" s="180" t="str">
        <f>IF(AND('Chack &amp; edit  SD sheet'!G4=""),"",'Chack &amp; edit  SD sheet'!G4)</f>
        <v>BHAVESH KUMAR</v>
      </c>
      <c r="H4" s="180" t="str">
        <f>IF(AND('Chack &amp; edit  SD sheet'!H4=""),"",'Chack &amp; edit  SD sheet'!H4)</f>
        <v>MOTA RAM</v>
      </c>
      <c r="I4" s="180" t="str">
        <f>IF(AND('Chack &amp; edit  SD sheet'!I4=""),"",'Chack &amp; edit  SD sheet'!I4)</f>
        <v>KUKI DEVI</v>
      </c>
      <c r="J4" s="179">
        <f>IF(AND('Chack &amp; edit  SD sheet'!J4=""),"",'Chack &amp; edit  SD sheet'!J4)</f>
        <v>5</v>
      </c>
      <c r="K4" s="179">
        <f>IF(AND('Chack &amp; edit  SD sheet'!K4=""),"",'Chack &amp; edit  SD sheet'!K4)</f>
        <v>3</v>
      </c>
      <c r="L4" s="179">
        <f>IF(AND('Chack &amp; edit  SD sheet'!L4=""),"",'Chack &amp; edit  SD sheet'!L4)</f>
        <v>6</v>
      </c>
      <c r="M4" s="179">
        <f>IFERROR(IF(OR(G4=""),"",ROUND(CEILING((SUM(J4:L4) * 20 / 30),1), 0)),"")</f>
        <v>10</v>
      </c>
      <c r="N4" s="179">
        <f>IF(AND('Chack &amp; edit  SD sheet'!N4=""),"",'Chack &amp; edit  SD sheet'!N4)</f>
        <v>25</v>
      </c>
      <c r="O4" s="179">
        <f t="shared" ref="O4" si="0">IFERROR(ROUND(CEILING((N4*50/70),1),0),"")</f>
        <v>18</v>
      </c>
      <c r="P4" s="179">
        <f t="shared" ref="P4" si="1">IFERROR(IF(OR(G4=""),"",SUM(M4,O4)),"")</f>
        <v>28</v>
      </c>
      <c r="Q4" s="179">
        <f>IF(AND('Chack &amp; edit  SD sheet'!Q4=""),"",'Chack &amp; edit  SD sheet'!Q4)</f>
        <v>100</v>
      </c>
      <c r="R4" s="179">
        <f>IF(AND(Q4=""),"",ROUND(CEILING((Q4*30/100),1),0))</f>
        <v>30</v>
      </c>
      <c r="S4" s="179">
        <f t="shared" ref="S4" si="2">IFERROR(IF(OR(G4=""),"",SUM(P4,R4)),"")</f>
        <v>58</v>
      </c>
      <c r="T4" s="179">
        <f>IF(AND('Chack &amp; edit  SD sheet'!T4=""),"",'Chack &amp; edit  SD sheet'!T4)</f>
        <v>5</v>
      </c>
      <c r="U4" s="179">
        <f>IF(AND('Chack &amp; edit  SD sheet'!U4=""),"",'Chack &amp; edit  SD sheet'!U4)</f>
        <v>5</v>
      </c>
      <c r="V4" s="179">
        <f>IF(AND('Chack &amp; edit  SD sheet'!V4=""),"",'Chack &amp; edit  SD sheet'!V4)</f>
        <v>7</v>
      </c>
      <c r="W4" s="179">
        <f t="shared" ref="W4" si="3">IFERROR(IF(OR(G4=""),"",ROUND(CEILING((SUM(T4:V4) * 20 / 30),1), 0)),"")</f>
        <v>12</v>
      </c>
      <c r="X4" s="179">
        <f>IF(AND('Chack &amp; edit  SD sheet'!X4=""),"",'Chack &amp; edit  SD sheet'!X4)</f>
        <v>21</v>
      </c>
      <c r="Y4" s="179">
        <f t="shared" ref="Y4" si="4">IFERROR(ROUND(CEILING((X4*50/70),1),0),"")</f>
        <v>15</v>
      </c>
      <c r="Z4" s="179">
        <f t="shared" ref="Z4" si="5">IFERROR(IF(OR(G4=""),"",SUM(W4,Y4)),"")</f>
        <v>27</v>
      </c>
      <c r="AA4" s="179">
        <f>IF(AND('Chack &amp; edit  SD sheet'!AA4=""),"",'Chack &amp; edit  SD sheet'!AA4)</f>
        <v>90</v>
      </c>
      <c r="AB4" s="179">
        <f>IF(AND(Q4=""),"",(ROUND(CEILING((AA4*30/100),1),0)))</f>
        <v>27</v>
      </c>
      <c r="AC4" s="179">
        <f t="shared" ref="AC4" si="6">IFERROR(IF(OR(G4=""),"",SUM(Z4,AB4)),"")</f>
        <v>54</v>
      </c>
      <c r="AD4" s="179">
        <f>IF(AND('Chack &amp; edit  SD sheet'!AF4=""),"",'Chack &amp; edit  SD sheet'!AF4)</f>
        <v>1</v>
      </c>
      <c r="AE4" s="179">
        <f>IF(AND('Chack &amp; edit  SD sheet'!AG4=""),"",'Chack &amp; edit  SD sheet'!AG4)</f>
        <v>5</v>
      </c>
      <c r="AF4" s="179">
        <f>IF(AND('Chack &amp; edit  SD sheet'!AH4=""),"",'Chack &amp; edit  SD sheet'!AH4)</f>
        <v>1</v>
      </c>
      <c r="AG4" s="179">
        <f t="shared" ref="AG4" si="7">IFERROR(IF(OR(G4=""),"",ROUND(CEILING((SUM(AD4:AF4) * 20 / 30),1), 0)),"")</f>
        <v>5</v>
      </c>
      <c r="AH4" s="179">
        <f>IF(AND('Chack &amp; edit  SD sheet'!AJ4=""),"",'Chack &amp; edit  SD sheet'!AJ4)</f>
        <v>23</v>
      </c>
      <c r="AI4" s="179">
        <f t="shared" ref="AI4" si="8">IFERROR(ROUND(CEILING((AH4*50/70),1),0),"")</f>
        <v>17</v>
      </c>
      <c r="AJ4" s="179">
        <f t="shared" ref="AJ4" si="9">IFERROR(IF(OR(G4=""),"",SUM(AG4,AI4)),"")</f>
        <v>22</v>
      </c>
      <c r="AK4" s="179">
        <f>IF(AND('Chack &amp; edit  SD sheet'!AM4=""),"",'Chack &amp; edit  SD sheet'!AM4)</f>
        <v>80</v>
      </c>
      <c r="AL4" s="179">
        <f>IF(AND(AK4=""),"",ROUND(CEILING((AK4*30/100),1),0))</f>
        <v>24</v>
      </c>
      <c r="AM4" s="179">
        <f t="shared" ref="AM4" si="10">IFERROR(IF(OR(G4=""),"",SUM(AJ4,AL4)),"")</f>
        <v>46</v>
      </c>
      <c r="AN4" s="179">
        <f>IF(AND('Chack &amp; edit  SD sheet'!AP4=""),"",'Chack &amp; edit  SD sheet'!AP4)</f>
        <v>2</v>
      </c>
      <c r="AO4" s="179">
        <f>IF(AND('Chack &amp; edit  SD sheet'!AQ4=""),"",'Chack &amp; edit  SD sheet'!AQ4)</f>
        <v>0</v>
      </c>
      <c r="AP4" s="179">
        <f>IF(AND('Chack &amp; edit  SD sheet'!AR4=""),"",'Chack &amp; edit  SD sheet'!AR4)</f>
        <v>4</v>
      </c>
      <c r="AQ4" s="179">
        <f t="shared" ref="AQ4" si="11">IFERROR(IF(OR(G4=""),"",ROUND( CEILING((SUM(AN4:AP4) * 20 / 30),1), 0)),"")</f>
        <v>4</v>
      </c>
      <c r="AR4" s="179">
        <f>IF(AND('Chack &amp; edit  SD sheet'!AT4=""),"",'Chack &amp; edit  SD sheet'!AT4)</f>
        <v>14</v>
      </c>
      <c r="AS4" s="179">
        <f t="shared" ref="AS4" si="12">IFERROR(ROUND( CEILING((AR4*50/70),1),0),"")</f>
        <v>10</v>
      </c>
      <c r="AT4" s="179">
        <f t="shared" ref="AT4" si="13">IFERROR(IF(OR(G4=""),"",SUM(AQ4,AS4)),"")</f>
        <v>14</v>
      </c>
      <c r="AU4" s="179">
        <f>IF(AND('Chack &amp; edit  SD sheet'!AW4=""),"",'Chack &amp; edit  SD sheet'!AW4)</f>
        <v>60</v>
      </c>
      <c r="AV4" s="179">
        <f>IF(AND(AU4=""),"",ROUND( CEILING((AU4*30/100),1),0))</f>
        <v>18</v>
      </c>
      <c r="AW4" s="179">
        <f t="shared" ref="AW4" si="14">IFERROR(IF(OR(G4=""),"",SUM(AT4,AV4)),"")</f>
        <v>32</v>
      </c>
      <c r="AX4" s="179">
        <f>IF(AND('Chack &amp; edit  SD sheet'!AZ4=""),"",'Chack &amp; edit  SD sheet'!AZ4)</f>
        <v>4</v>
      </c>
      <c r="AY4" s="179">
        <f>IF(AND('Chack &amp; edit  SD sheet'!BA4=""),"",'Chack &amp; edit  SD sheet'!BA4)</f>
        <v>6</v>
      </c>
      <c r="AZ4" s="179">
        <f>IF(AND('Chack &amp; edit  SD sheet'!BB4=""),"",'Chack &amp; edit  SD sheet'!BB4)</f>
        <v>6</v>
      </c>
      <c r="BA4" s="179">
        <f t="shared" ref="BA4" si="15">IFERROR(IF(OR(G4=""),"",ROUND( CEILING((SUM(AX4:AZ4) * 20 / 30),1), 0)),"")</f>
        <v>11</v>
      </c>
      <c r="BB4" s="179">
        <f>IF(AND('Chack &amp; edit  SD sheet'!BD4=""),"",'Chack &amp; edit  SD sheet'!BD4)</f>
        <v>20</v>
      </c>
      <c r="BC4" s="179">
        <f t="shared" ref="BC4" si="16">IFERROR(ROUND(CEILING((BB4*50/70),1),0),"")</f>
        <v>15</v>
      </c>
      <c r="BD4" s="179">
        <f t="shared" ref="BD4" si="17">IFERROR(IF(OR(G4=""),"",SUM(BA4,BC4)),"")</f>
        <v>26</v>
      </c>
      <c r="BE4" s="179">
        <f>IF(AND('Chack &amp; edit  SD sheet'!BG4=""),"",'Chack &amp; edit  SD sheet'!BG4)</f>
        <v>95</v>
      </c>
      <c r="BF4" s="179">
        <f>IF(AND(BE4=""),"",ROUND(CEILING((BE4*30/100),1),0))</f>
        <v>29</v>
      </c>
      <c r="BG4" s="179">
        <f>IFERROR(IF(OR(G4=""),"",SUM(BD4,BF4)),"")</f>
        <v>55</v>
      </c>
      <c r="BH4" s="179">
        <f>IF(AND('Chack &amp; edit  SD sheet'!BK4=""),"",'Chack &amp; edit  SD sheet'!BK4)</f>
        <v>19</v>
      </c>
      <c r="BI4" s="179">
        <f>IF(AND('Chack &amp; edit  SD sheet'!BL4=""),"",'Chack &amp; edit  SD sheet'!BL4)</f>
        <v>20</v>
      </c>
      <c r="BJ4" s="179">
        <f>IF(AND('Chack &amp; edit  SD sheet'!BM4=""),"",'Chack &amp; edit  SD sheet'!BM4)</f>
        <v>40</v>
      </c>
      <c r="BK4" s="179">
        <f t="shared" ref="BK4" si="18">IFERROR(IF(OR(G4=""),"",SUM(BH4,BI4,BJ4)),"")</f>
        <v>79</v>
      </c>
      <c r="BL4" s="179" t="str">
        <f t="shared" ref="BL4" si="19">IF(AND(BK4=""),"",IF(AND(BK4&gt;=36%*$BK$3),"P",""))</f>
        <v>P</v>
      </c>
      <c r="BM4" s="179">
        <f>IF(AND('Chack &amp; edit  SD sheet'!BN4=""),"",'Chack &amp; edit  SD sheet'!BN4)</f>
        <v>2</v>
      </c>
      <c r="BN4" s="179">
        <f>IF(AND('Chack &amp; edit  SD sheet'!BO4=""),"",'Chack &amp; edit  SD sheet'!BO4)</f>
        <v>4</v>
      </c>
      <c r="BO4" s="179">
        <f>IF(AND('Chack &amp; edit  SD sheet'!BP4=""),"",'Chack &amp; edit  SD sheet'!BP4)</f>
        <v>5</v>
      </c>
      <c r="BP4" s="179">
        <f t="shared" ref="BP4" si="20">IFERROR(IF(OR(G4=""),"",ROUND(CEILING((SUM(BM4:BO4) * 20 / 30),1), 0)),"")</f>
        <v>8</v>
      </c>
      <c r="BQ4" s="179">
        <f>IF(AND('Chack &amp; edit  SD sheet'!BR4=""),"",'Chack &amp; edit  SD sheet'!BR4)</f>
        <v>18</v>
      </c>
      <c r="BR4" s="179">
        <f>IFERROR(ROUND(CEILING((BQ4*50/70),1),0),"")</f>
        <v>13</v>
      </c>
      <c r="BS4" s="179">
        <f t="shared" ref="BS4" si="21">IFERROR(IF(OR(G4=""),"",SUM(BP4,BR4)),"")</f>
        <v>21</v>
      </c>
      <c r="BT4" s="179">
        <f>IF(AND('Chack &amp; edit  SD sheet'!BU4=""),"",'Chack &amp; edit  SD sheet'!BU4)</f>
        <v>90</v>
      </c>
      <c r="BU4" s="179">
        <f>IF(AND(BT4=""),"",ROUND(CEILING((BT4*30/100),1),0))</f>
        <v>27</v>
      </c>
      <c r="BV4" s="179">
        <f>IFERROR(IF(OR(G4=""),"",SUM(BS4,BU4)),"")</f>
        <v>48</v>
      </c>
      <c r="BW4" s="181">
        <f>IFERROR(IF(OR(G4=""),"",IF(AND(BG4&gt;=BK4),BG4,BK4)+SUM(S4,AC4,AM4,AW4,BV4)),"")</f>
        <v>317</v>
      </c>
      <c r="BX4" s="179">
        <f>IFERROR(IF(AND(S4=""),"",S4),"")</f>
        <v>58</v>
      </c>
      <c r="BY4" s="179">
        <f t="shared" ref="BY4" si="22">COUNTIF(J4:L4,"NA")*6.66</f>
        <v>0</v>
      </c>
      <c r="BZ4" s="179">
        <f>(COUNTIF(J4:L4,"ML")*6.66)+(COUNTIF(N4,"ML")*50)+(COUNTIF(R4,"ML")*30)</f>
        <v>0</v>
      </c>
      <c r="CA4" s="179">
        <f>IF(OR($D4="NSO",$G4=""),"",IF(AND(M4="",O4="",R4=""),"",IF(AND(O4="",R4=""),20-BY4-BZ4,IF(AND(R4=""),70-BY4-BZ4,100-BY4-BZ4))))</f>
        <v>100</v>
      </c>
      <c r="CB4" s="179" t="str">
        <f>IF(OR($D4="NSO",$G4=""),"",IF(OR(M4="AB",O4="ab",R4="AB"),"AB",IF(R4="ML","RE",IF(CA4="","",IF(BX4&gt;=75%*CA4,"D",IF(BX4&gt;=60%*CA4,"I",IF(BX4&gt;=48%*CA4,"II",IF(BX4&gt;=36%*CA4,"III",IF(BX4&gt;=0%*CA4,"P","")))))))))</f>
        <v>II</v>
      </c>
      <c r="CC4" s="182">
        <f>IFERROR(IF(AND(AC4=""),"",AC4),"")</f>
        <v>54</v>
      </c>
      <c r="CD4" s="183">
        <f>COUNTIF(T4:V4,"NA")*6.66</f>
        <v>0</v>
      </c>
      <c r="CE4" s="182">
        <f>(COUNTIF(T4:V4,"ML")*6.66)+(COUNTIF(X4,"ML")*50)+(COUNTIF(AB4,"ML")*30)</f>
        <v>0</v>
      </c>
      <c r="CF4" s="179">
        <f>IF(OR($D4="NSO",$G4=""),"",IF(AND(W4="",Y4="",AB4=""),"",IF(AND(Y4="",AB4=""),20-CD4-CE4,IF(AB4="",70-CD4-CE4,100-CD4-CE4))))</f>
        <v>100</v>
      </c>
      <c r="CG4" s="183" t="str">
        <f>IF(OR($D4="NSO",$G4=""),"",IF(OR(W4="AB",Y4="ab",AB4="AB"),"AB",IF(AB4="ML","RE",IF(CF4="","",IF(CC4&gt;=75%*CF4,"D",IF(CC4&gt;=60%*CF4,"I",IF(CC4&gt;=48%*CF4,"II",IF(CC4&gt;=36%*CF4,"III",IF(CC4&gt;=0%*CF4,"P","")))))))))</f>
        <v>II</v>
      </c>
      <c r="CH4" s="182">
        <f>IFERROR(IF(AND(AM4=""),"",AM4),"")</f>
        <v>46</v>
      </c>
      <c r="CI4" s="182">
        <f>COUNTIF(AD4:AF4,"NA")*6.66</f>
        <v>0</v>
      </c>
      <c r="CJ4" s="182">
        <f>(COUNTIF(AD4:AF4,"ML")*6.66)+(COUNTIF(AH4,"ML")*50)+(COUNTIF(AL4,"ML")*30)</f>
        <v>0</v>
      </c>
      <c r="CK4" s="179">
        <f>IF(OR($D4="NSO",$G4=""),"",IF(AND(AG4="",AI4="",AL4=""),"",IF(AND(AI4="",AL4=""),20-CI4-CJ4,IF(AL4="",70-CI4-CJ4,100-CI4-CJ4))))</f>
        <v>100</v>
      </c>
      <c r="CL4" s="183" t="str">
        <f>IF(OR($D4="NSO",$G4=""),"",IF(OR(AG4="AB",AI4="ab",AL4="AB"),"AB",IF(AL4="ML","RE",IF(CK4="","",IF(CH4&gt;=75%*CK4,"D",IF(CH4&gt;=60%*CK4,"I",IF(CH4&gt;=48%*CK4,"II",IF(CH4&gt;=36%*CK4,"III",IF(CH4&gt;=0%*CK4,"P","")))))))))</f>
        <v>III</v>
      </c>
      <c r="CM4" s="182">
        <f>IFERROR(IF(AND(AW4=""),"",AW4),"")</f>
        <v>32</v>
      </c>
      <c r="CN4" s="182">
        <f>COUNTIF(AN4:AP4,"NA")*6.66</f>
        <v>0</v>
      </c>
      <c r="CO4" s="182">
        <f>(COUNTIF(AN4:AP4,"ML")*6.66)+(COUNTIF(AR4,"ML")*50)+(COUNTIF(AV4,"ML")*30)</f>
        <v>0</v>
      </c>
      <c r="CP4" s="183">
        <f>IF(OR($D4="NSO",$G4=""),"",IF(AND(AQ4="",AS4="",AV4=""),"",IF(AND(AS4="",AV4=""),20-CN4-CO4,IF(AND(AV4=""),70-CN4-CO4,100-CN4-CO4))))</f>
        <v>100</v>
      </c>
      <c r="CQ4" s="183" t="str">
        <f>IF(OR($D4="NSO",$G4=""),"",IF(OR(AQ4="AB",AS4="ab",AV4="AB"),"AB",IF(AV4="ML","RE",IF(CP4="","",IF(CM4&gt;=75%*CP4,"D",IF(CM4&gt;=60%*CP4,"I",IF(CM4&gt;=48%*CP4,"II",IF(CM4&gt;=36%*CP4,"III",IF(CM4&gt;=0%*CP4,"P","")))))))))</f>
        <v>P</v>
      </c>
      <c r="CR4" s="182">
        <f>IFERROR(IF(AND(BG4=""),"",BG4),"")</f>
        <v>55</v>
      </c>
      <c r="CS4" s="182">
        <f>COUNTIF(AX4:AZ4,"NA")*6.66</f>
        <v>0</v>
      </c>
      <c r="CT4" s="182">
        <f>(COUNTIF(AX4:AZ4,"ML")*6.66)+(COUNTIF(BB4,"ML")*50)+(COUNTIF(BF4,"ML")*30)</f>
        <v>0</v>
      </c>
      <c r="CU4" s="183">
        <f>IF(OR($D4="NSO",$G4=""),"",IF(AND(BA4="",BC4="",BF4=""),"",IF(AND(BC4="",BF4=""),20-CS4-CT4,IF(AND(BF4=""),70-CS4-CT4,100-CS4-CT4))))</f>
        <v>100</v>
      </c>
      <c r="CV4" s="183" t="str">
        <f>IF(OR($D4="NSO",$G4=""),"",IF(OR(BA4="AB",BC4="ab",BF4="AB"),"AB",IF(BF4="ML","RE",IF(CU4="","",IF(CR4&gt;=75%*CU4,"D",IF(CR4&gt;=60%*CU4,"I",IF(CR4&gt;=48%*CU4,"II",IF(CR4&gt;=36%*CU4,"III",IF(CR4&gt;=0%*CU4,"P","")))))))))</f>
        <v>II</v>
      </c>
      <c r="CW4" s="182">
        <f>IFERROR(IF(AND(BV4=""),"",BV4),"")</f>
        <v>48</v>
      </c>
      <c r="CX4" s="182">
        <f>COUNTIF(BM4:BO4,"NA")*6.66</f>
        <v>0</v>
      </c>
      <c r="CY4" s="182">
        <f>(COUNTIF(BM4:BO4,"ML")*6.66)+(COUNTIF(BQ4,"ML")*50)+(COUNTIF(BU4,"ML")*30)</f>
        <v>0</v>
      </c>
      <c r="CZ4" s="183">
        <f>IF(OR($D4="NSO",$G4=""),"",IF(AND(BP4="",BR4="",BU4=""),"",IF(AND(BR4="",BU4=""),20-CX4-CY4,IF(AND(BU4=""),70-CX4-CY4,100-CX4-CY4))))</f>
        <v>100</v>
      </c>
      <c r="DA4" s="183" t="str">
        <f>IF(OR($D4="NSO",$G4=""),"",IF(OR(BP4="AB",BR4="ab",BU4="AB"),"AB",IF(BU4="ML","RE",IF(CZ4="","",IF(CW4&gt;=75%*CZ4,"D",IF(CW4&gt;=60%*CZ4,"I",IF(CW4&gt;=48%*CZ4,"II",IF(CW4&gt;=36%*CZ4,"III",IF(CW4&gt;=0%*CZ4,"P","")))))))))</f>
        <v>II</v>
      </c>
      <c r="DB4" s="184">
        <f>SUM(BY4,BZ4,CD4,CE4,CI4,CJ4,CN4,CO4,CS4,CT4,CX4,CY4)</f>
        <v>0</v>
      </c>
      <c r="DC4" s="19" t="str">
        <f>CONCATENATE(IF(CB4="D",$BX$2,"")," ",IF(CG4="D",$CC$2,"")," ",IF(CL4="D",$CH$2,"")," ",IF(CQ4="D",$CM$2,"")," ",IF(CV4="D",$CR$2,"")," ",IF(DA4="D",$CW$2,"")," ")</f>
        <v xml:space="preserve">      </v>
      </c>
      <c r="DD4" s="189">
        <f>IF('Chack &amp; edit  SD sheet'!BY4="","",'Chack &amp; edit  SD sheet'!BY4)</f>
        <v>18</v>
      </c>
      <c r="DE4" s="189">
        <f>IF('Chack &amp; edit  SD sheet'!BZ4="","",'Chack &amp; edit  SD sheet'!BZ4)</f>
        <v>17</v>
      </c>
      <c r="DF4" s="189">
        <f>IF('Chack &amp; edit  SD sheet'!CA4="","",'Chack &amp; edit  SD sheet'!CA4)</f>
        <v>18</v>
      </c>
      <c r="DG4" s="212">
        <f>IFERROR(IF(OR(G4=""),"",ROUND( CEILING((SUM(DD4:DF4) * 40 / 60),1), 0)),"")</f>
        <v>36</v>
      </c>
      <c r="DH4" s="189">
        <f>IF('Chack &amp; edit  SD sheet'!CB4="","",'Chack &amp; edit  SD sheet'!CB4)</f>
        <v>31</v>
      </c>
      <c r="DI4" s="212">
        <f>IFERROR(ROUND(CEILING((DH4*30/40),1),0),"")</f>
        <v>24</v>
      </c>
      <c r="DJ4" s="189">
        <f>IF('Chack &amp; edit  SD sheet'!CC4="","",'Chack &amp; edit  SD sheet'!CC4)</f>
        <v>88</v>
      </c>
      <c r="DK4" s="212">
        <f>IFERROR(ROUND(CEILING((DJ4*30/100),1),0),"")</f>
        <v>27</v>
      </c>
      <c r="DL4" s="213">
        <f>IFERROR(IF(OR(G4=""),"",SUM(DG4,DI4,DK4)),"")</f>
        <v>87</v>
      </c>
      <c r="DM4" s="189">
        <f>IF('Chack &amp; edit  SD sheet'!CD4="","",'Chack &amp; edit  SD sheet'!CD4)</f>
        <v>4</v>
      </c>
      <c r="DN4" s="189">
        <f>IF('Chack &amp; edit  SD sheet'!CE4="","",'Chack &amp; edit  SD sheet'!CE4)</f>
        <v>3</v>
      </c>
      <c r="DO4" s="189">
        <f>IF('Chack &amp; edit  SD sheet'!CF4="","",'Chack &amp; edit  SD sheet'!CF4)</f>
        <v>2</v>
      </c>
      <c r="DP4" s="212">
        <f>IFERROR(IF(OR(G4=""),"",ROUND( CEILING((SUM(DM4:DO4) * 20 / 30),1), 0)),"")</f>
        <v>6</v>
      </c>
      <c r="DQ4" s="189">
        <f>IF('Chack &amp; edit  SD sheet'!CG4="","",'Chack &amp; edit  SD sheet'!CG4)</f>
        <v>61</v>
      </c>
      <c r="DR4" s="212">
        <f>IFERROR(ROUND(CEILING((DQ4*50/70),1),0),"")</f>
        <v>44</v>
      </c>
      <c r="DS4" s="189">
        <f>IF('Chack &amp; edit  SD sheet'!CH4="","",'Chack &amp; edit  SD sheet'!CH4)</f>
        <v>85</v>
      </c>
      <c r="DT4" s="212">
        <f>IFERROR(ROUND(CEILING((DS4*30/100),1),0),"")</f>
        <v>26</v>
      </c>
      <c r="DU4" s="213">
        <f>IFERROR(IF(OR(G4=""),"",SUM(DP4,DR4,DT4)),"")</f>
        <v>76</v>
      </c>
      <c r="DV4" s="189">
        <f>IF('Chack &amp; edit  SD sheet'!CI4="","",'Chack &amp; edit  SD sheet'!CI4)</f>
        <v>17</v>
      </c>
      <c r="DW4" s="189">
        <f>IF('Chack &amp; edit  SD sheet'!CJ4="","",'Chack &amp; edit  SD sheet'!CJ4)</f>
        <v>35</v>
      </c>
      <c r="DX4" s="189">
        <f>IF('Chack &amp; edit  SD sheet'!CK4="","",'Chack &amp; edit  SD sheet'!CK4)</f>
        <v>21</v>
      </c>
      <c r="DY4" s="191">
        <f>IF(AND(DV4="",DW4="",DX4=""),"",SUM(DV4:DX4))</f>
        <v>73</v>
      </c>
      <c r="DZ4" s="189">
        <f>IF('Chack &amp; edit  SD sheet'!CL4="","",'Chack &amp; edit  SD sheet'!CL4)</f>
        <v>16</v>
      </c>
      <c r="EA4" s="189">
        <f>IF('Chack &amp; edit  SD sheet'!CM4="","",'Chack &amp; edit  SD sheet'!CM4)</f>
        <v>19</v>
      </c>
      <c r="EB4" s="189">
        <f>IF('Chack &amp; edit  SD sheet'!CN4="","",'Chack &amp; edit  SD sheet'!CN4)</f>
        <v>17</v>
      </c>
      <c r="EC4" s="189">
        <f>IF('Chack &amp; edit  SD sheet'!CO4="","",'Chack &amp; edit  SD sheet'!CO4)</f>
        <v>9</v>
      </c>
      <c r="ED4" s="191">
        <f>IF(AND(DZ4="",EA4="",EB4="",EC4=""),"",SUM(DZ4:EC4))</f>
        <v>61</v>
      </c>
      <c r="EE4" s="189">
        <f>IF('Chack &amp; edit  SD sheet'!CP4="","",'Chack &amp; edit  SD sheet'!CP4)</f>
        <v>324</v>
      </c>
      <c r="EF4" s="189">
        <f>IF('Chack &amp; edit  SD sheet'!CQ4="","",'Chack &amp; edit  SD sheet'!CQ4)</f>
        <v>308</v>
      </c>
      <c r="EG4" s="19" t="str">
        <f>IF(AND(G4=""),"",IF(AND(D4="NSO"),"NSO","Promoted to Class 10th"))</f>
        <v>Promoted to Class 10th</v>
      </c>
      <c r="EH4" s="20">
        <f>IF(OR(G4="",D4="NSO"),"",BW4)</f>
        <v>317</v>
      </c>
      <c r="EI4" s="21">
        <f>IF(OR(G4="",D4="NSO",EH4=""),"",EH4*100/($EH$3-DB4))</f>
        <v>52.833333333333336</v>
      </c>
      <c r="EJ4" s="185" t="str">
        <f>IF(AND($D4="NSO"),"NSO",IF(AND($G4=""),"",IF(EG4="","",IF(EI4="","",IF(EI4&gt;=60,"I",IF(EI4&gt;=48,"II",IF(EI4&gt;=36,"III",IF(EI4&gt;=0,"P",""))))))))</f>
        <v>II</v>
      </c>
      <c r="EK4" s="18">
        <f>IF(EI4="","",SUMPRODUCT((EI4&lt;EI$4:EI$205)/COUNTIF(EI$4:EI$205,EI$4:EI$205)))</f>
        <v>14.999999999999897</v>
      </c>
      <c r="EL4" s="22" t="str">
        <f>IF(EJ4="P","Promoted","")</f>
        <v/>
      </c>
      <c r="ET4" s="173" t="str">
        <f>IF(AND(EG4="NSO"),"NSO",IF(AND(DL4=""),"",IF(DL4&gt;=80,"A",IF(DL4&gt;=60,"B",IF(DL4&gt;=40,"C",IF(DL4&gt;0,"D",""))))))</f>
        <v>A</v>
      </c>
      <c r="EU4" s="173" t="str">
        <f>IF(AND(EG4="NSO"),"NSO",IF(AND(DU4=""),"",IF(DU4&gt;=80,"A",IF(DU4&gt;=60,"B",IF(DU4&gt;=40,"C",IF(DU4&gt;0,"D",""))))))</f>
        <v>B</v>
      </c>
      <c r="EV4" s="173" t="str">
        <f>IF(AND(EG4="NSO"),"NSO",IF(AND(DY4=""),"",IF(DY4&gt;=80,"A",IF(DY4&gt;=60,"B",IF(DY4&gt;=40,"C",IF(DY4&gt;0,"D",""))))))</f>
        <v>B</v>
      </c>
      <c r="EW4" s="173" t="str">
        <f>IF(AND(EG4="NSO"),"NSO",IF(AND(ED4=""),"",IF(ED4&gt;=80,"A",IF(ED4&gt;=60,"B",IF(ED4&gt;=40,"C",IF(ED4&gt;0,"D",""))))))</f>
        <v>B</v>
      </c>
    </row>
    <row r="5" spans="1:153" ht="15.75">
      <c r="A5" s="179">
        <f>IF(AND('Chack &amp; edit  SD sheet'!A5=""),"",'Chack &amp; edit  SD sheet'!A5)</f>
        <v>2</v>
      </c>
      <c r="B5" s="179" t="str">
        <f>IF(AND('Chack &amp; edit  SD sheet'!B5=""),"",'Chack &amp; edit  SD sheet'!B5)</f>
        <v>SC</v>
      </c>
      <c r="C5" s="179" t="str">
        <f>IF(AND('Chack &amp; edit  SD sheet'!C5=""),"",IF(AND('Chack &amp; edit  SD sheet'!C5="Boy"),"M",IF(AND('Chack &amp; edit  SD sheet'!C5="Girl"),"F","")))</f>
        <v>M</v>
      </c>
      <c r="D5" s="179">
        <f>IF(AND('Chack &amp; edit  SD sheet'!D5=""),"",VALUE('Chack &amp; edit  SD sheet'!D5))</f>
        <v>902</v>
      </c>
      <c r="E5" s="179">
        <f>IF(AND('Chack &amp; edit  SD sheet'!E5=""),"",'Chack &amp; edit  SD sheet'!E5)</f>
        <v>142</v>
      </c>
      <c r="F5" s="179" t="str">
        <f>IF(AND('Chack &amp; edit  SD sheet'!F5=""),"",'Chack &amp; edit  SD sheet'!F5)</f>
        <v>05-04-2006</v>
      </c>
      <c r="G5" s="180" t="str">
        <f>IF(AND('Chack &amp; edit  SD sheet'!G5=""),"",'Chack &amp; edit  SD sheet'!G5)</f>
        <v>DHEERENDRA KUMAR</v>
      </c>
      <c r="H5" s="180" t="str">
        <f>IF(AND('Chack &amp; edit  SD sheet'!H5=""),"",'Chack &amp; edit  SD sheet'!H5)</f>
        <v>JAGDISH KUMAR</v>
      </c>
      <c r="I5" s="180" t="str">
        <f>IF(AND('Chack &amp; edit  SD sheet'!I5=""),"",'Chack &amp; edit  SD sheet'!I5)</f>
        <v>MANJU DEVI</v>
      </c>
      <c r="J5" s="179">
        <f>IF(AND('Chack &amp; edit  SD sheet'!J5=""),"",'Chack &amp; edit  SD sheet'!J5)</f>
        <v>0</v>
      </c>
      <c r="K5" s="179">
        <f>IF(AND('Chack &amp; edit  SD sheet'!K5=""),"",'Chack &amp; edit  SD sheet'!K5)</f>
        <v>2</v>
      </c>
      <c r="L5" s="179">
        <f>IF(AND('Chack &amp; edit  SD sheet'!L5=""),"",'Chack &amp; edit  SD sheet'!L5)</f>
        <v>0</v>
      </c>
      <c r="M5" s="179">
        <f t="shared" ref="M5:M68" si="23">IFERROR(IF(OR(G5=""),"",ROUND(CEILING((SUM(J5:L5) * 20 / 30),1), 0)),"")</f>
        <v>2</v>
      </c>
      <c r="N5" s="179">
        <f>IF(AND('Chack &amp; edit  SD sheet'!N5=""),"",'Chack &amp; edit  SD sheet'!N5)</f>
        <v>20</v>
      </c>
      <c r="O5" s="179">
        <f t="shared" ref="O5:O68" si="24">IFERROR(ROUND(CEILING((N5*50/70),1),0),"")</f>
        <v>15</v>
      </c>
      <c r="P5" s="179">
        <f t="shared" ref="P5:P68" si="25">IFERROR(IF(OR(G5=""),"",SUM(M5,O5)),"")</f>
        <v>17</v>
      </c>
      <c r="Q5" s="179">
        <f>IF(AND('Chack &amp; edit  SD sheet'!Q5=""),"",'Chack &amp; edit  SD sheet'!Q5)</f>
        <v>80</v>
      </c>
      <c r="R5" s="179">
        <f t="shared" ref="R5:R68" si="26">IF(AND(Q5=""),"",ROUND(CEILING((Q5*30/100),1),0))</f>
        <v>24</v>
      </c>
      <c r="S5" s="179">
        <f t="shared" ref="S5:S68" si="27">IFERROR(IF(OR(G5=""),"",SUM(P5,R5)),"")</f>
        <v>41</v>
      </c>
      <c r="T5" s="179">
        <f>IF(AND('Chack &amp; edit  SD sheet'!T5=""),"",'Chack &amp; edit  SD sheet'!T5)</f>
        <v>3</v>
      </c>
      <c r="U5" s="179">
        <f>IF(AND('Chack &amp; edit  SD sheet'!U5=""),"",'Chack &amp; edit  SD sheet'!U5)</f>
        <v>3</v>
      </c>
      <c r="V5" s="179">
        <f>IF(AND('Chack &amp; edit  SD sheet'!V5=""),"",'Chack &amp; edit  SD sheet'!V5)</f>
        <v>4</v>
      </c>
      <c r="W5" s="179">
        <f t="shared" ref="W5:W68" si="28">IFERROR(IF(OR(G5=""),"",ROUND(CEILING((SUM(T5:V5) * 20 / 30),1), 0)),"")</f>
        <v>7</v>
      </c>
      <c r="X5" s="179">
        <f>IF(AND('Chack &amp; edit  SD sheet'!X5=""),"",'Chack &amp; edit  SD sheet'!X5)</f>
        <v>10</v>
      </c>
      <c r="Y5" s="179">
        <f t="shared" ref="Y5:Y68" si="29">IFERROR(ROUND(CEILING((X5*50/70),1),0),"")</f>
        <v>8</v>
      </c>
      <c r="Z5" s="179">
        <f t="shared" ref="Z5:Z68" si="30">IFERROR(IF(OR(G5=""),"",SUM(W5,Y5)),"")</f>
        <v>15</v>
      </c>
      <c r="AA5" s="179">
        <f>IF(AND('Chack &amp; edit  SD sheet'!AA5=""),"",'Chack &amp; edit  SD sheet'!AA5)</f>
        <v>80</v>
      </c>
      <c r="AB5" s="179">
        <f t="shared" ref="AB5:AB68" si="31">IF(AND(Q5=""),"",(ROUND(CEILING((AA5*30/100),1),0)))</f>
        <v>24</v>
      </c>
      <c r="AC5" s="179">
        <f t="shared" ref="AC5:AC68" si="32">IFERROR(IF(OR(G5=""),"",SUM(Z5,AB5)),"")</f>
        <v>39</v>
      </c>
      <c r="AD5" s="179">
        <f>IF(AND('Chack &amp; edit  SD sheet'!AF5=""),"",'Chack &amp; edit  SD sheet'!AF5)</f>
        <v>1</v>
      </c>
      <c r="AE5" s="179">
        <f>IF(AND('Chack &amp; edit  SD sheet'!AG5=""),"",'Chack &amp; edit  SD sheet'!AG5)</f>
        <v>4</v>
      </c>
      <c r="AF5" s="179">
        <f>IF(AND('Chack &amp; edit  SD sheet'!AH5=""),"",'Chack &amp; edit  SD sheet'!AH5)</f>
        <v>2</v>
      </c>
      <c r="AG5" s="179">
        <f t="shared" ref="AG5:AG68" si="33">IFERROR(IF(OR(G5=""),"",ROUND(CEILING((SUM(AD5:AF5) * 20 / 30),1), 0)),"")</f>
        <v>5</v>
      </c>
      <c r="AH5" s="179">
        <f>IF(AND('Chack &amp; edit  SD sheet'!AJ5=""),"",'Chack &amp; edit  SD sheet'!AJ5)</f>
        <v>26</v>
      </c>
      <c r="AI5" s="179">
        <f t="shared" ref="AI5:AI68" si="34">IFERROR(ROUND(CEILING((AH5*50/70),1),0),"")</f>
        <v>19</v>
      </c>
      <c r="AJ5" s="179">
        <f t="shared" ref="AJ5:AJ68" si="35">IFERROR(IF(OR(G5=""),"",SUM(AG5,AI5)),"")</f>
        <v>24</v>
      </c>
      <c r="AK5" s="179">
        <f>IF(AND('Chack &amp; edit  SD sheet'!AM5=""),"",'Chack &amp; edit  SD sheet'!AM5)</f>
        <v>81</v>
      </c>
      <c r="AL5" s="179">
        <f t="shared" ref="AL5:AL68" si="36">IF(AND(AK5=""),"",ROUND(CEILING((AK5*30/100),1),0))</f>
        <v>25</v>
      </c>
      <c r="AM5" s="179">
        <f t="shared" ref="AM5:AM68" si="37">IFERROR(IF(OR(G5=""),"",SUM(AJ5,AL5)),"")</f>
        <v>49</v>
      </c>
      <c r="AN5" s="179">
        <f>IF(AND('Chack &amp; edit  SD sheet'!AP5=""),"",'Chack &amp; edit  SD sheet'!AP5)</f>
        <v>2</v>
      </c>
      <c r="AO5" s="179">
        <f>IF(AND('Chack &amp; edit  SD sheet'!AQ5=""),"",'Chack &amp; edit  SD sheet'!AQ5)</f>
        <v>0</v>
      </c>
      <c r="AP5" s="179">
        <f>IF(AND('Chack &amp; edit  SD sheet'!AR5=""),"",'Chack &amp; edit  SD sheet'!AR5)</f>
        <v>4</v>
      </c>
      <c r="AQ5" s="179">
        <f t="shared" ref="AQ5:AQ68" si="38">IFERROR(IF(OR(G5=""),"",ROUND( CEILING((SUM(AN5:AP5) * 20 / 30),1), 0)),"")</f>
        <v>4</v>
      </c>
      <c r="AR5" s="179">
        <f>IF(AND('Chack &amp; edit  SD sheet'!AT5=""),"",'Chack &amp; edit  SD sheet'!AT5)</f>
        <v>14</v>
      </c>
      <c r="AS5" s="179">
        <f t="shared" ref="AS5:AS68" si="39">IFERROR(ROUND( CEILING((AR5*50/70),1),0),"")</f>
        <v>10</v>
      </c>
      <c r="AT5" s="179">
        <f t="shared" ref="AT5:AT68" si="40">IFERROR(IF(OR(G5=""),"",SUM(AQ5,AS5)),"")</f>
        <v>14</v>
      </c>
      <c r="AU5" s="179">
        <f>IF(AND('Chack &amp; edit  SD sheet'!AW5=""),"",'Chack &amp; edit  SD sheet'!AW5)</f>
        <v>85</v>
      </c>
      <c r="AV5" s="179">
        <f t="shared" ref="AV5:AV68" si="41">IF(AND(AU5=""),"",ROUND( CEILING((AU5*30/100),1),0))</f>
        <v>26</v>
      </c>
      <c r="AW5" s="179">
        <f t="shared" ref="AW5:AW68" si="42">IFERROR(IF(OR(G5=""),"",SUM(AT5,AV5)),"")</f>
        <v>40</v>
      </c>
      <c r="AX5" s="179">
        <f>IF(AND('Chack &amp; edit  SD sheet'!AZ5=""),"",'Chack &amp; edit  SD sheet'!AZ5)</f>
        <v>2</v>
      </c>
      <c r="AY5" s="179">
        <f>IF(AND('Chack &amp; edit  SD sheet'!BA5=""),"",'Chack &amp; edit  SD sheet'!BA5)</f>
        <v>2</v>
      </c>
      <c r="AZ5" s="179">
        <f>IF(AND('Chack &amp; edit  SD sheet'!BB5=""),"",'Chack &amp; edit  SD sheet'!BB5)</f>
        <v>4</v>
      </c>
      <c r="BA5" s="179">
        <f t="shared" ref="BA5:BA68" si="43">IFERROR(IF(OR(G5=""),"",ROUND( CEILING((SUM(AX5:AZ5) * 20 / 30),1), 0)),"")</f>
        <v>6</v>
      </c>
      <c r="BB5" s="179">
        <f>IF(AND('Chack &amp; edit  SD sheet'!BD5=""),"",'Chack &amp; edit  SD sheet'!BD5)</f>
        <v>15</v>
      </c>
      <c r="BC5" s="179">
        <f t="shared" ref="BC5:BC68" si="44">IFERROR(ROUND(CEILING((BB5*50/70),1),0),"")</f>
        <v>11</v>
      </c>
      <c r="BD5" s="179">
        <f t="shared" ref="BD5:BD68" si="45">IFERROR(IF(OR(G5=""),"",SUM(BA5,BC5)),"")</f>
        <v>17</v>
      </c>
      <c r="BE5" s="179">
        <f>IF(AND('Chack &amp; edit  SD sheet'!BG5=""),"",'Chack &amp; edit  SD sheet'!BG5)</f>
        <v>96</v>
      </c>
      <c r="BF5" s="179">
        <f t="shared" ref="BF5:BF68" si="46">IF(AND(BE5=""),"",ROUND(CEILING((BE5*30/100),1),0))</f>
        <v>29</v>
      </c>
      <c r="BG5" s="179">
        <f t="shared" ref="BG5:BG68" si="47">IFERROR(IF(OR(G5=""),"",SUM(BD5,BF5)),"")</f>
        <v>46</v>
      </c>
      <c r="BH5" s="179">
        <f>IF(AND('Chack &amp; edit  SD sheet'!BK5=""),"",'Chack &amp; edit  SD sheet'!BK5)</f>
        <v>20</v>
      </c>
      <c r="BI5" s="179">
        <f>IF(AND('Chack &amp; edit  SD sheet'!BL5=""),"",'Chack &amp; edit  SD sheet'!BL5)</f>
        <v>29</v>
      </c>
      <c r="BJ5" s="179">
        <f>IF(AND('Chack &amp; edit  SD sheet'!BM5=""),"",'Chack &amp; edit  SD sheet'!BM5)</f>
        <v>45</v>
      </c>
      <c r="BK5" s="179">
        <f t="shared" ref="BK5:BK68" si="48">IFERROR(IF(OR(G5=""),"",SUM(BH5,BI5,BJ5)),"")</f>
        <v>94</v>
      </c>
      <c r="BL5" s="179" t="str">
        <f t="shared" ref="BL5:BL68" si="49">IF(AND(BK5=""),"",IF(AND(BK5&gt;=36%*$BK$3),"P",""))</f>
        <v>P</v>
      </c>
      <c r="BM5" s="179">
        <f>IF(AND('Chack &amp; edit  SD sheet'!BN5=""),"",'Chack &amp; edit  SD sheet'!BN5)</f>
        <v>1</v>
      </c>
      <c r="BN5" s="179">
        <f>IF(AND('Chack &amp; edit  SD sheet'!BO5=""),"",'Chack &amp; edit  SD sheet'!BO5)</f>
        <v>4</v>
      </c>
      <c r="BO5" s="179">
        <f>IF(AND('Chack &amp; edit  SD sheet'!BP5=""),"",'Chack &amp; edit  SD sheet'!BP5)</f>
        <v>5</v>
      </c>
      <c r="BP5" s="179">
        <f t="shared" ref="BP5:BP68" si="50">IFERROR(IF(OR(G5=""),"",ROUND(CEILING((SUM(BM5:BO5) * 20 / 30),1), 0)),"")</f>
        <v>7</v>
      </c>
      <c r="BQ5" s="179">
        <f>IF(AND('Chack &amp; edit  SD sheet'!BR5=""),"",'Chack &amp; edit  SD sheet'!BR5)</f>
        <v>17</v>
      </c>
      <c r="BR5" s="179">
        <f t="shared" ref="BR5:BR68" si="51">IFERROR(ROUND(CEILING((BQ5*50/70),1),0),"")</f>
        <v>13</v>
      </c>
      <c r="BS5" s="179">
        <f t="shared" ref="BS5:BS68" si="52">IFERROR(IF(OR(G5=""),"",SUM(BP5,BR5)),"")</f>
        <v>20</v>
      </c>
      <c r="BT5" s="179">
        <f>IF(AND('Chack &amp; edit  SD sheet'!BU5=""),"",'Chack &amp; edit  SD sheet'!BU5)</f>
        <v>90</v>
      </c>
      <c r="BU5" s="179">
        <f t="shared" ref="BU5:BU68" si="53">IF(AND(BT5=""),"",ROUND(CEILING((BT5*30/100),1),0))</f>
        <v>27</v>
      </c>
      <c r="BV5" s="179">
        <f t="shared" ref="BV5:BV68" si="54">IFERROR(IF(OR(G5=""),"",SUM(BS5,BU5)),"")</f>
        <v>47</v>
      </c>
      <c r="BW5" s="181">
        <f t="shared" ref="BW5:BW68" si="55">IFERROR(IF(OR(G5=""),"",IF(AND(BG5&gt;=BK5),BG5,BK5)+SUM(S5,AC5,AM5,AW5,BV5)),"")</f>
        <v>310</v>
      </c>
      <c r="BX5" s="179">
        <f t="shared" ref="BX5:BX68" si="56">IFERROR(IF(AND(S5=""),"",S5),"")</f>
        <v>41</v>
      </c>
      <c r="BY5" s="179">
        <f t="shared" ref="BY5:BY68" si="57">COUNTIF(J5:L5,"NA")*6.66</f>
        <v>0</v>
      </c>
      <c r="BZ5" s="179">
        <f t="shared" ref="BZ5:BZ68" si="58">(COUNTIF(J5:L5,"ML")*6.66)+(COUNTIF(N5,"ML")*50)+(COUNTIF(R5,"ML")*30)</f>
        <v>0</v>
      </c>
      <c r="CA5" s="179">
        <f t="shared" ref="CA5:CA68" si="59">IF(OR($D5="NSO",$G5=""),"",IF(AND(M5="",O5="",R5=""),"",IF(AND(O5="",R5=""),20-BY5-BZ5,IF(AND(R5=""),70-BY5-BZ5,100-BY5-BZ5))))</f>
        <v>100</v>
      </c>
      <c r="CB5" s="179" t="str">
        <f t="shared" ref="CB5:CB68" si="60">IF(OR($D5="NSO",$G5=""),"",IF(OR(M5="AB",O5="ab",R5="AB"),"AB",IF(R5="ML","RE",IF(CA5="","",IF(BX5&gt;=75%*CA5,"D",IF(BX5&gt;=60%*CA5,"I",IF(BX5&gt;=48%*CA5,"II",IF(BX5&gt;=36%*CA5,"III",IF(BX5&gt;=0%*CA5,"P","")))))))))</f>
        <v>III</v>
      </c>
      <c r="CC5" s="182">
        <f t="shared" ref="CC5:CC68" si="61">IFERROR(IF(AND(AC5=""),"",AC5),"")</f>
        <v>39</v>
      </c>
      <c r="CD5" s="183">
        <f t="shared" ref="CD5:CD68" si="62">COUNTIF(T5:V5,"NA")*6.66</f>
        <v>0</v>
      </c>
      <c r="CE5" s="182">
        <f t="shared" ref="CE5:CE68" si="63">(COUNTIF(T5:V5,"ML")*6.66)+(COUNTIF(X5,"ML")*50)+(COUNTIF(AB5,"ML")*30)</f>
        <v>0</v>
      </c>
      <c r="CF5" s="179">
        <f t="shared" ref="CF5:CF68" si="64">IF(OR($D5="NSO",$G5=""),"",IF(AND(W5="",Y5="",AB5=""),"",IF(AND(Y5="",AB5=""),20-CD5-CE5,IF(AB5="",70-CD5-CE5,100-CD5-CE5))))</f>
        <v>100</v>
      </c>
      <c r="CG5" s="183" t="str">
        <f t="shared" ref="CG5:CG68" si="65">IF(OR($D5="NSO",$G5=""),"",IF(OR(W5="AB",Y5="ab",AB5="AB"),"AB",IF(AB5="ML","RE",IF(CF5="","",IF(CC5&gt;=75%*CF5,"D",IF(CC5&gt;=60%*CF5,"I",IF(CC5&gt;=48%*CF5,"II",IF(CC5&gt;=36%*CF5,"III",IF(CC5&gt;=0%*CF5,"P","")))))))))</f>
        <v>III</v>
      </c>
      <c r="CH5" s="182">
        <f t="shared" ref="CH5:CH68" si="66">IFERROR(IF(AND(AM5=""),"",AM5),"")</f>
        <v>49</v>
      </c>
      <c r="CI5" s="182">
        <f t="shared" ref="CI5:CI68" si="67">COUNTIF(AD5:AF5,"NA")*6.66</f>
        <v>0</v>
      </c>
      <c r="CJ5" s="182">
        <f t="shared" ref="CJ5:CJ68" si="68">(COUNTIF(AD5:AF5,"ML")*6.66)+(COUNTIF(AH5,"ML")*50)+(COUNTIF(AL5,"ML")*30)</f>
        <v>0</v>
      </c>
      <c r="CK5" s="179">
        <f t="shared" ref="CK5:CK68" si="69">IF(OR($D5="NSO",$G5=""),"",IF(AND(AG5="",AI5="",AL5=""),"",IF(AND(AI5="",AL5=""),20-CI5-CJ5,IF(AL5="",70-CI5-CJ5,100-CI5-CJ5))))</f>
        <v>100</v>
      </c>
      <c r="CL5" s="183" t="str">
        <f t="shared" ref="CL5:CL68" si="70">IF(OR($D5="NSO",$G5=""),"",IF(OR(AG5="AB",AI5="ab",AL5="AB"),"AB",IF(AL5="ML","RE",IF(CK5="","",IF(CH5&gt;=75%*CK5,"D",IF(CH5&gt;=60%*CK5,"I",IF(CH5&gt;=48%*CK5,"II",IF(CH5&gt;=36%*CK5,"III",IF(CH5&gt;=0%*CK5,"P","")))))))))</f>
        <v>II</v>
      </c>
      <c r="CM5" s="182">
        <f t="shared" ref="CM5:CM68" si="71">IFERROR(IF(AND(AW5=""),"",AW5),"")</f>
        <v>40</v>
      </c>
      <c r="CN5" s="182">
        <f t="shared" ref="CN5:CN68" si="72">COUNTIF(AN5:AP5,"NA")*6.66</f>
        <v>0</v>
      </c>
      <c r="CO5" s="182">
        <f t="shared" ref="CO5:CO68" si="73">(COUNTIF(AN5:AP5,"ML")*6.66)+(COUNTIF(AR5,"ML")*50)+(COUNTIF(AV5,"ML")*30)</f>
        <v>0</v>
      </c>
      <c r="CP5" s="183">
        <f t="shared" ref="CP5:CP68" si="74">IF(OR($D5="NSO",$G5=""),"",IF(AND(AQ5="",AS5="",AV5=""),"",IF(AND(AS5="",AV5=""),20-CN5-CO5,IF(AND(AV5=""),70-CN5-CO5,100-CN5-CO5))))</f>
        <v>100</v>
      </c>
      <c r="CQ5" s="183" t="str">
        <f t="shared" ref="CQ5:CQ68" si="75">IF(OR($D5="NSO",$G5=""),"",IF(OR(AQ5="AB",AS5="ab",AV5="AB"),"AB",IF(AV5="ML","RE",IF(CP5="","",IF(CM5&gt;=75%*CP5,"D",IF(CM5&gt;=60%*CP5,"I",IF(CM5&gt;=48%*CP5,"II",IF(CM5&gt;=36%*CP5,"III",IF(CM5&gt;=0%*CP5,"P","")))))))))</f>
        <v>III</v>
      </c>
      <c r="CR5" s="182">
        <f t="shared" ref="CR5:CR68" si="76">IFERROR(IF(AND(BG5=""),"",BG5),"")</f>
        <v>46</v>
      </c>
      <c r="CS5" s="182">
        <f t="shared" ref="CS5:CS68" si="77">COUNTIF(AX5:AZ5,"NA")*6.66</f>
        <v>0</v>
      </c>
      <c r="CT5" s="182">
        <f t="shared" ref="CT5:CT68" si="78">(COUNTIF(AX5:AZ5,"ML")*6.66)+(COUNTIF(BB5,"ML")*50)+(COUNTIF(BF5,"ML")*30)</f>
        <v>0</v>
      </c>
      <c r="CU5" s="183">
        <f t="shared" ref="CU5:CU68" si="79">IF(OR($D5="NSO",$G5=""),"",IF(AND(BA5="",BC5="",BF5=""),"",IF(AND(BC5="",BF5=""),20-CS5-CT5,IF(AND(BF5=""),70-CS5-CT5,100-CS5-CT5))))</f>
        <v>100</v>
      </c>
      <c r="CV5" s="183" t="str">
        <f t="shared" ref="CV5:CV68" si="80">IF(OR($D5="NSO",$G5=""),"",IF(OR(BA5="AB",BC5="ab",BF5="AB"),"AB",IF(BF5="ML","RE",IF(CU5="","",IF(CR5&gt;=75%*CU5,"D",IF(CR5&gt;=60%*CU5,"I",IF(CR5&gt;=48%*CU5,"II",IF(CR5&gt;=36%*CU5,"III",IF(CR5&gt;=0%*CU5,"P","")))))))))</f>
        <v>III</v>
      </c>
      <c r="CW5" s="182">
        <f t="shared" ref="CW5:CW68" si="81">IFERROR(IF(AND(BV5=""),"",BV5),"")</f>
        <v>47</v>
      </c>
      <c r="CX5" s="182">
        <f t="shared" ref="CX5:CX68" si="82">COUNTIF(BM5:BO5,"NA")*6.66</f>
        <v>0</v>
      </c>
      <c r="CY5" s="182">
        <f t="shared" ref="CY5:CY68" si="83">(COUNTIF(BM5:BO5,"ML")*6.66)+(COUNTIF(BQ5,"ML")*50)+(COUNTIF(BU5,"ML")*30)</f>
        <v>0</v>
      </c>
      <c r="CZ5" s="183">
        <f t="shared" ref="CZ5:CZ68" si="84">IF(OR($D5="NSO",$G5=""),"",IF(AND(BP5="",BR5="",BU5=""),"",IF(AND(BR5="",BU5=""),20-CX5-CY5,IF(AND(BU5=""),70-CX5-CY5,100-CX5-CY5))))</f>
        <v>100</v>
      </c>
      <c r="DA5" s="183" t="str">
        <f t="shared" ref="DA5:DA68" si="85">IF(OR($D5="NSO",$G5=""),"",IF(OR(BP5="AB",BR5="ab",BU5="AB"),"AB",IF(BU5="ML","RE",IF(CZ5="","",IF(CW5&gt;=75%*CZ5,"D",IF(CW5&gt;=60%*CZ5,"I",IF(CW5&gt;=48%*CZ5,"II",IF(CW5&gt;=36%*CZ5,"III",IF(CW5&gt;=0%*CZ5,"P","")))))))))</f>
        <v>III</v>
      </c>
      <c r="DB5" s="184">
        <f t="shared" ref="DB5:DB68" si="86">SUM(BY5,BZ5,CD5,CE5,CI5,CJ5,CN5,CO5,CS5,CT5,CX5,CY5)</f>
        <v>0</v>
      </c>
      <c r="DC5" s="19" t="str">
        <f t="shared" ref="DC5:DC68" si="87">CONCATENATE(IF(CB5="D",$BX$2,"")," ",IF(CG5="D",$CC$2,"")," ",IF(CL5="D",$CH$2,"")," ",IF(CQ5="D",$CM$2,"")," ",IF(CV5="D",$CR$2,"")," ",IF(DA5="D",$CW$2,"")," ")</f>
        <v xml:space="preserve">      </v>
      </c>
      <c r="DD5" s="252">
        <f>IF('Chack &amp; edit  SD sheet'!BY5="","",'Chack &amp; edit  SD sheet'!BY5)</f>
        <v>17</v>
      </c>
      <c r="DE5" s="252">
        <f>IF('Chack &amp; edit  SD sheet'!BZ5="","",'Chack &amp; edit  SD sheet'!BZ5)</f>
        <v>17</v>
      </c>
      <c r="DF5" s="252">
        <f>IF('Chack &amp; edit  SD sheet'!CA5="","",'Chack &amp; edit  SD sheet'!CA5)</f>
        <v>17</v>
      </c>
      <c r="DG5" s="212">
        <f t="shared" ref="DG5:DG68" si="88">IFERROR(IF(OR(G5=""),"",ROUND( CEILING((SUM(DD5:DF5) * 40 / 60),1), 0)),"")</f>
        <v>34</v>
      </c>
      <c r="DH5" s="252">
        <f>IF('Chack &amp; edit  SD sheet'!CB5="","",'Chack &amp; edit  SD sheet'!CB5)</f>
        <v>32</v>
      </c>
      <c r="DI5" s="212">
        <f t="shared" ref="DI5:DI68" si="89">IFERROR(ROUND(CEILING((DH5*30/40),1),0),"")</f>
        <v>24</v>
      </c>
      <c r="DJ5" s="252">
        <f>IF('Chack &amp; edit  SD sheet'!CC5="","",'Chack &amp; edit  SD sheet'!CC5)</f>
        <v>89</v>
      </c>
      <c r="DK5" s="212">
        <f t="shared" ref="DK5:DK68" si="90">IFERROR(ROUND(CEILING((DJ5*30/100),1),0),"")</f>
        <v>27</v>
      </c>
      <c r="DL5" s="213">
        <f t="shared" ref="DL5:DL68" si="91">IFERROR(IF(OR(G5=""),"",SUM(DG5,DI5,DK5)),"")</f>
        <v>85</v>
      </c>
      <c r="DM5" s="252">
        <f>IF('Chack &amp; edit  SD sheet'!CD5="","",'Chack &amp; edit  SD sheet'!CD5)</f>
        <v>5</v>
      </c>
      <c r="DN5" s="252">
        <f>IF('Chack &amp; edit  SD sheet'!CE5="","",'Chack &amp; edit  SD sheet'!CE5)</f>
        <v>4</v>
      </c>
      <c r="DO5" s="252">
        <f>IF('Chack &amp; edit  SD sheet'!CF5="","",'Chack &amp; edit  SD sheet'!CF5)</f>
        <v>3</v>
      </c>
      <c r="DP5" s="212">
        <f t="shared" ref="DP5:DP68" si="92">IFERROR(IF(OR(G5=""),"",ROUND( CEILING((SUM(DM5:DO5) * 20 / 30),1), 0)),"")</f>
        <v>8</v>
      </c>
      <c r="DQ5" s="252">
        <f>IF('Chack &amp; edit  SD sheet'!CG5="","",'Chack &amp; edit  SD sheet'!CG5)</f>
        <v>62</v>
      </c>
      <c r="DR5" s="212">
        <f t="shared" ref="DR5:DR68" si="93">IFERROR(ROUND(CEILING((DQ5*50/70),1),0),"")</f>
        <v>45</v>
      </c>
      <c r="DS5" s="252">
        <f>IF('Chack &amp; edit  SD sheet'!CH5="","",'Chack &amp; edit  SD sheet'!CH5)</f>
        <v>86</v>
      </c>
      <c r="DT5" s="212">
        <f t="shared" ref="DT5:DT68" si="94">IFERROR(ROUND(CEILING((DS5*30/100),1),0),"")</f>
        <v>26</v>
      </c>
      <c r="DU5" s="213">
        <f t="shared" ref="DU5:DU68" si="95">IFERROR(IF(OR(G5=""),"",SUM(DP5,DR5,DT5)),"")</f>
        <v>79</v>
      </c>
      <c r="DV5" s="252">
        <f>IF('Chack &amp; edit  SD sheet'!CI5="","",'Chack &amp; edit  SD sheet'!CI5)</f>
        <v>16</v>
      </c>
      <c r="DW5" s="252">
        <f>IF('Chack &amp; edit  SD sheet'!CJ5="","",'Chack &amp; edit  SD sheet'!CJ5)</f>
        <v>36</v>
      </c>
      <c r="DX5" s="252">
        <f>IF('Chack &amp; edit  SD sheet'!CK5="","",'Chack &amp; edit  SD sheet'!CK5)</f>
        <v>22</v>
      </c>
      <c r="DY5" s="254">
        <f t="shared" ref="DY5:DY68" si="96">IF(AND(DV5="",DW5="",DX5=""),"",SUM(DV5:DX5))</f>
        <v>74</v>
      </c>
      <c r="DZ5" s="252">
        <f>IF('Chack &amp; edit  SD sheet'!CL5="","",'Chack &amp; edit  SD sheet'!CL5)</f>
        <v>17</v>
      </c>
      <c r="EA5" s="252">
        <f>IF('Chack &amp; edit  SD sheet'!CM5="","",'Chack &amp; edit  SD sheet'!CM5)</f>
        <v>20</v>
      </c>
      <c r="EB5" s="252">
        <f>IF('Chack &amp; edit  SD sheet'!CN5="","",'Chack &amp; edit  SD sheet'!CN5)</f>
        <v>16</v>
      </c>
      <c r="EC5" s="252">
        <f>IF('Chack &amp; edit  SD sheet'!CO5="","",'Chack &amp; edit  SD sheet'!CO5)</f>
        <v>10</v>
      </c>
      <c r="ED5" s="254">
        <f t="shared" ref="ED5:ED68" si="97">IF(AND(DZ5="",EA5="",EB5="",EC5=""),"",SUM(DZ5:EC5))</f>
        <v>63</v>
      </c>
      <c r="EE5" s="252">
        <f>IF('Chack &amp; edit  SD sheet'!CP5="","",'Chack &amp; edit  SD sheet'!CP5)</f>
        <v>320</v>
      </c>
      <c r="EF5" s="252">
        <f>IF('Chack &amp; edit  SD sheet'!CQ5="","",'Chack &amp; edit  SD sheet'!CQ5)</f>
        <v>309</v>
      </c>
      <c r="EG5" s="19" t="str">
        <f t="shared" ref="EG5:EG68" si="98">IF(AND(G5=""),"",IF(AND(D5="NSO"),"NSO","Promoted to Class 10th"))</f>
        <v>Promoted to Class 10th</v>
      </c>
      <c r="EH5" s="20">
        <f t="shared" ref="EH5:EH68" si="99">IF(OR(G5="",D5="NSO"),"",BW5)</f>
        <v>310</v>
      </c>
      <c r="EI5" s="21">
        <f t="shared" ref="EI5:EI68" si="100">IF(OR(G5="",D5="NSO",EH5=""),"",EH5*100/($EH$3-DB5))</f>
        <v>51.666666666666664</v>
      </c>
      <c r="EJ5" s="185" t="str">
        <f t="shared" ref="EJ5:EJ68" si="101">IF(AND($D5="NSO"),"NSO",IF(AND($G5=""),"",IF(EG5="","",IF(EI5="","",IF(EI5&gt;=60,"I",IF(EI5&gt;=48,"II",IF(EI5&gt;=36,"III",IF(EI5&gt;=0,"P",""))))))))</f>
        <v>II</v>
      </c>
      <c r="EK5" s="253">
        <f t="shared" ref="EK5:EK68" si="102">IF(EI5="","",SUMPRODUCT((EI5&lt;EI$4:EI$205)/COUNTIF(EI$4:EI$205,EI$4:EI$205)))</f>
        <v>15.999999999999897</v>
      </c>
      <c r="EL5" s="252" t="str">
        <f t="shared" ref="EL5:EL68" si="103">IF(EJ5="P","Promoted","")</f>
        <v/>
      </c>
      <c r="ET5" s="173" t="str">
        <f t="shared" ref="ET5:ET68" si="104">IF(AND(EG5="NSO"),"NSO",IF(AND(DL5=""),"",IF(DL5&gt;=80,"A",IF(DL5&gt;=60,"B",IF(DL5&gt;=40,"C",IF(DL5&gt;0,"D",""))))))</f>
        <v>A</v>
      </c>
      <c r="EU5" s="173" t="str">
        <f t="shared" ref="EU5:EU68" si="105">IF(AND(EG5="NSO"),"NSO",IF(AND(DU5=""),"",IF(DU5&gt;=80,"A",IF(DU5&gt;=60,"B",IF(DU5&gt;=40,"C",IF(DU5&gt;0,"D",""))))))</f>
        <v>B</v>
      </c>
      <c r="EV5" s="173" t="str">
        <f t="shared" ref="EV5:EV68" si="106">IF(AND(EG5="NSO"),"NSO",IF(AND(DY5=""),"",IF(DY5&gt;=80,"A",IF(DY5&gt;=60,"B",IF(DY5&gt;=40,"C",IF(DY5&gt;0,"D",""))))))</f>
        <v>B</v>
      </c>
      <c r="EW5" s="173" t="str">
        <f t="shared" ref="EW5:EW68" si="107">IF(AND(EG5="NSO"),"NSO",IF(AND(ED5=""),"",IF(ED5&gt;=80,"A",IF(ED5&gt;=60,"B",IF(ED5&gt;=40,"C",IF(ED5&gt;0,"D",""))))))</f>
        <v>B</v>
      </c>
    </row>
    <row r="6" spans="1:153" ht="15.75">
      <c r="A6" s="179">
        <f>IF(AND('Chack &amp; edit  SD sheet'!A6=""),"",'Chack &amp; edit  SD sheet'!A6)</f>
        <v>3</v>
      </c>
      <c r="B6" s="179" t="str">
        <f>IF(AND('Chack &amp; edit  SD sheet'!B6=""),"",'Chack &amp; edit  SD sheet'!B6)</f>
        <v>SC</v>
      </c>
      <c r="C6" s="179" t="str">
        <f>IF(AND('Chack &amp; edit  SD sheet'!C6=""),"",IF(AND('Chack &amp; edit  SD sheet'!C6="Boy"),"M",IF(AND('Chack &amp; edit  SD sheet'!C6="Girl"),"F","")))</f>
        <v>F</v>
      </c>
      <c r="D6" s="179">
        <f>IF(AND('Chack &amp; edit  SD sheet'!D6=""),"",VALUE('Chack &amp; edit  SD sheet'!D6))</f>
        <v>903</v>
      </c>
      <c r="E6" s="179">
        <f>IF(AND('Chack &amp; edit  SD sheet'!E6=""),"",'Chack &amp; edit  SD sheet'!E6)</f>
        <v>140</v>
      </c>
      <c r="F6" s="179" t="str">
        <f>IF(AND('Chack &amp; edit  SD sheet'!F6=""),"",'Chack &amp; edit  SD sheet'!F6)</f>
        <v>13-03-2004</v>
      </c>
      <c r="G6" s="180" t="str">
        <f>IF(AND('Chack &amp; edit  SD sheet'!G6=""),"",'Chack &amp; edit  SD sheet'!G6)</f>
        <v>DIMPAL BHATI</v>
      </c>
      <c r="H6" s="180" t="str">
        <f>IF(AND('Chack &amp; edit  SD sheet'!H6=""),"",'Chack &amp; edit  SD sheet'!H6)</f>
        <v>DALA RAM</v>
      </c>
      <c r="I6" s="180" t="str">
        <f>IF(AND('Chack &amp; edit  SD sheet'!I6=""),"",'Chack &amp; edit  SD sheet'!I6)</f>
        <v>FULI DEVI</v>
      </c>
      <c r="J6" s="179">
        <f>IF(AND('Chack &amp; edit  SD sheet'!J6=""),"",'Chack &amp; edit  SD sheet'!J6)</f>
        <v>9</v>
      </c>
      <c r="K6" s="179">
        <f>IF(AND('Chack &amp; edit  SD sheet'!K6=""),"",'Chack &amp; edit  SD sheet'!K6)</f>
        <v>3</v>
      </c>
      <c r="L6" s="179">
        <f>IF(AND('Chack &amp; edit  SD sheet'!L6=""),"",'Chack &amp; edit  SD sheet'!L6)</f>
        <v>5</v>
      </c>
      <c r="M6" s="179">
        <f t="shared" si="23"/>
        <v>12</v>
      </c>
      <c r="N6" s="179">
        <f>IF(AND('Chack &amp; edit  SD sheet'!N6=""),"",'Chack &amp; edit  SD sheet'!N6)</f>
        <v>26</v>
      </c>
      <c r="O6" s="179">
        <f t="shared" si="24"/>
        <v>19</v>
      </c>
      <c r="P6" s="179">
        <f t="shared" si="25"/>
        <v>31</v>
      </c>
      <c r="Q6" s="179">
        <f>IF(AND('Chack &amp; edit  SD sheet'!Q6=""),"",'Chack &amp; edit  SD sheet'!Q6)</f>
        <v>70</v>
      </c>
      <c r="R6" s="179">
        <f t="shared" si="26"/>
        <v>21</v>
      </c>
      <c r="S6" s="179">
        <f t="shared" si="27"/>
        <v>52</v>
      </c>
      <c r="T6" s="179">
        <f>IF(AND('Chack &amp; edit  SD sheet'!T6=""),"",'Chack &amp; edit  SD sheet'!T6)</f>
        <v>6</v>
      </c>
      <c r="U6" s="179">
        <f>IF(AND('Chack &amp; edit  SD sheet'!U6=""),"",'Chack &amp; edit  SD sheet'!U6)</f>
        <v>2</v>
      </c>
      <c r="V6" s="179">
        <f>IF(AND('Chack &amp; edit  SD sheet'!V6=""),"",'Chack &amp; edit  SD sheet'!V6)</f>
        <v>5</v>
      </c>
      <c r="W6" s="179">
        <f t="shared" si="28"/>
        <v>9</v>
      </c>
      <c r="X6" s="179">
        <f>IF(AND('Chack &amp; edit  SD sheet'!X6=""),"",'Chack &amp; edit  SD sheet'!X6)</f>
        <v>13</v>
      </c>
      <c r="Y6" s="179">
        <f t="shared" si="29"/>
        <v>10</v>
      </c>
      <c r="Z6" s="179">
        <f t="shared" si="30"/>
        <v>19</v>
      </c>
      <c r="AA6" s="179">
        <f>IF(AND('Chack &amp; edit  SD sheet'!AA6=""),"",'Chack &amp; edit  SD sheet'!AA6)</f>
        <v>100</v>
      </c>
      <c r="AB6" s="179">
        <f t="shared" si="31"/>
        <v>30</v>
      </c>
      <c r="AC6" s="179">
        <f t="shared" si="32"/>
        <v>49</v>
      </c>
      <c r="AD6" s="179">
        <f>IF(AND('Chack &amp; edit  SD sheet'!AF6=""),"",'Chack &amp; edit  SD sheet'!AF6)</f>
        <v>5</v>
      </c>
      <c r="AE6" s="179">
        <f>IF(AND('Chack &amp; edit  SD sheet'!AG6=""),"",'Chack &amp; edit  SD sheet'!AG6)</f>
        <v>5</v>
      </c>
      <c r="AF6" s="179">
        <f>IF(AND('Chack &amp; edit  SD sheet'!AH6=""),"",'Chack &amp; edit  SD sheet'!AH6)</f>
        <v>3</v>
      </c>
      <c r="AG6" s="179">
        <f t="shared" si="33"/>
        <v>9</v>
      </c>
      <c r="AH6" s="179">
        <f>IF(AND('Chack &amp; edit  SD sheet'!AJ6=""),"",'Chack &amp; edit  SD sheet'!AJ6)</f>
        <v>20</v>
      </c>
      <c r="AI6" s="179">
        <f t="shared" si="34"/>
        <v>15</v>
      </c>
      <c r="AJ6" s="179">
        <f t="shared" si="35"/>
        <v>24</v>
      </c>
      <c r="AK6" s="179">
        <f>IF(AND('Chack &amp; edit  SD sheet'!AM6=""),"",'Chack &amp; edit  SD sheet'!AM6)</f>
        <v>81</v>
      </c>
      <c r="AL6" s="179">
        <f t="shared" si="36"/>
        <v>25</v>
      </c>
      <c r="AM6" s="179">
        <f t="shared" si="37"/>
        <v>49</v>
      </c>
      <c r="AN6" s="179">
        <f>IF(AND('Chack &amp; edit  SD sheet'!AP6=""),"",'Chack &amp; edit  SD sheet'!AP6)</f>
        <v>5</v>
      </c>
      <c r="AO6" s="179">
        <f>IF(AND('Chack &amp; edit  SD sheet'!AQ6=""),"",'Chack &amp; edit  SD sheet'!AQ6)</f>
        <v>3</v>
      </c>
      <c r="AP6" s="179">
        <f>IF(AND('Chack &amp; edit  SD sheet'!AR6=""),"",'Chack &amp; edit  SD sheet'!AR6)</f>
        <v>4</v>
      </c>
      <c r="AQ6" s="179">
        <f t="shared" si="38"/>
        <v>8</v>
      </c>
      <c r="AR6" s="179">
        <f>IF(AND('Chack &amp; edit  SD sheet'!AT6=""),"",'Chack &amp; edit  SD sheet'!AT6)</f>
        <v>20</v>
      </c>
      <c r="AS6" s="179">
        <f t="shared" si="39"/>
        <v>15</v>
      </c>
      <c r="AT6" s="179">
        <f t="shared" si="40"/>
        <v>23</v>
      </c>
      <c r="AU6" s="179">
        <f>IF(AND('Chack &amp; edit  SD sheet'!AW6=""),"",'Chack &amp; edit  SD sheet'!AW6)</f>
        <v>86</v>
      </c>
      <c r="AV6" s="179">
        <f t="shared" si="41"/>
        <v>26</v>
      </c>
      <c r="AW6" s="179">
        <f t="shared" si="42"/>
        <v>49</v>
      </c>
      <c r="AX6" s="179">
        <f>IF(AND('Chack &amp; edit  SD sheet'!AZ6=""),"",'Chack &amp; edit  SD sheet'!AZ6)</f>
        <v>4</v>
      </c>
      <c r="AY6" s="179">
        <f>IF(AND('Chack &amp; edit  SD sheet'!BA6=""),"",'Chack &amp; edit  SD sheet'!BA6)</f>
        <v>6</v>
      </c>
      <c r="AZ6" s="179">
        <f>IF(AND('Chack &amp; edit  SD sheet'!BB6=""),"",'Chack &amp; edit  SD sheet'!BB6)</f>
        <v>6</v>
      </c>
      <c r="BA6" s="179">
        <f t="shared" si="43"/>
        <v>11</v>
      </c>
      <c r="BB6" s="179">
        <f>IF(AND('Chack &amp; edit  SD sheet'!BD6=""),"",'Chack &amp; edit  SD sheet'!BD6)</f>
        <v>24</v>
      </c>
      <c r="BC6" s="179">
        <f t="shared" si="44"/>
        <v>18</v>
      </c>
      <c r="BD6" s="179">
        <f t="shared" si="45"/>
        <v>29</v>
      </c>
      <c r="BE6" s="179">
        <f>IF(AND('Chack &amp; edit  SD sheet'!BG6=""),"",'Chack &amp; edit  SD sheet'!BG6)</f>
        <v>100</v>
      </c>
      <c r="BF6" s="179">
        <f t="shared" si="46"/>
        <v>30</v>
      </c>
      <c r="BG6" s="179">
        <f t="shared" si="47"/>
        <v>59</v>
      </c>
      <c r="BH6" s="179">
        <f>IF(AND('Chack &amp; edit  SD sheet'!BK6=""),"",'Chack &amp; edit  SD sheet'!BK6)</f>
        <v>20</v>
      </c>
      <c r="BI6" s="179">
        <f>IF(AND('Chack &amp; edit  SD sheet'!BL6=""),"",'Chack &amp; edit  SD sheet'!BL6)</f>
        <v>30</v>
      </c>
      <c r="BJ6" s="179">
        <f>IF(AND('Chack &amp; edit  SD sheet'!BM6=""),"",'Chack &amp; edit  SD sheet'!BM6)</f>
        <v>49</v>
      </c>
      <c r="BK6" s="179">
        <f t="shared" si="48"/>
        <v>99</v>
      </c>
      <c r="BL6" s="179" t="str">
        <f t="shared" si="49"/>
        <v>P</v>
      </c>
      <c r="BM6" s="179">
        <f>IF(AND('Chack &amp; edit  SD sheet'!BN6=""),"",'Chack &amp; edit  SD sheet'!BN6)</f>
        <v>1</v>
      </c>
      <c r="BN6" s="179">
        <f>IF(AND('Chack &amp; edit  SD sheet'!BO6=""),"",'Chack &amp; edit  SD sheet'!BO6)</f>
        <v>4</v>
      </c>
      <c r="BO6" s="179">
        <f>IF(AND('Chack &amp; edit  SD sheet'!BP6=""),"",'Chack &amp; edit  SD sheet'!BP6)</f>
        <v>5</v>
      </c>
      <c r="BP6" s="179">
        <f t="shared" si="50"/>
        <v>7</v>
      </c>
      <c r="BQ6" s="179">
        <f>IF(AND('Chack &amp; edit  SD sheet'!BR6=""),"",'Chack &amp; edit  SD sheet'!BR6)</f>
        <v>18</v>
      </c>
      <c r="BR6" s="179">
        <f t="shared" si="51"/>
        <v>13</v>
      </c>
      <c r="BS6" s="179">
        <f t="shared" si="52"/>
        <v>20</v>
      </c>
      <c r="BT6" s="179">
        <f>IF(AND('Chack &amp; edit  SD sheet'!BU6=""),"",'Chack &amp; edit  SD sheet'!BU6)</f>
        <v>90</v>
      </c>
      <c r="BU6" s="179">
        <f t="shared" si="53"/>
        <v>27</v>
      </c>
      <c r="BV6" s="179">
        <f t="shared" si="54"/>
        <v>47</v>
      </c>
      <c r="BW6" s="181">
        <f t="shared" si="55"/>
        <v>345</v>
      </c>
      <c r="BX6" s="179">
        <f t="shared" si="56"/>
        <v>52</v>
      </c>
      <c r="BY6" s="179">
        <f t="shared" si="57"/>
        <v>0</v>
      </c>
      <c r="BZ6" s="179">
        <f t="shared" si="58"/>
        <v>0</v>
      </c>
      <c r="CA6" s="179">
        <f t="shared" si="59"/>
        <v>100</v>
      </c>
      <c r="CB6" s="179" t="str">
        <f t="shared" si="60"/>
        <v>II</v>
      </c>
      <c r="CC6" s="182">
        <f t="shared" si="61"/>
        <v>49</v>
      </c>
      <c r="CD6" s="183">
        <f t="shared" si="62"/>
        <v>0</v>
      </c>
      <c r="CE6" s="182">
        <f t="shared" si="63"/>
        <v>0</v>
      </c>
      <c r="CF6" s="179">
        <f t="shared" si="64"/>
        <v>100</v>
      </c>
      <c r="CG6" s="183" t="str">
        <f t="shared" si="65"/>
        <v>II</v>
      </c>
      <c r="CH6" s="182">
        <f t="shared" si="66"/>
        <v>49</v>
      </c>
      <c r="CI6" s="182">
        <f t="shared" si="67"/>
        <v>0</v>
      </c>
      <c r="CJ6" s="182">
        <f t="shared" si="68"/>
        <v>0</v>
      </c>
      <c r="CK6" s="179">
        <f t="shared" si="69"/>
        <v>100</v>
      </c>
      <c r="CL6" s="183" t="str">
        <f t="shared" si="70"/>
        <v>II</v>
      </c>
      <c r="CM6" s="182">
        <f t="shared" si="71"/>
        <v>49</v>
      </c>
      <c r="CN6" s="182">
        <f t="shared" si="72"/>
        <v>0</v>
      </c>
      <c r="CO6" s="182">
        <f t="shared" si="73"/>
        <v>0</v>
      </c>
      <c r="CP6" s="183">
        <f t="shared" si="74"/>
        <v>100</v>
      </c>
      <c r="CQ6" s="183" t="str">
        <f t="shared" si="75"/>
        <v>II</v>
      </c>
      <c r="CR6" s="182">
        <f t="shared" si="76"/>
        <v>59</v>
      </c>
      <c r="CS6" s="182">
        <f t="shared" si="77"/>
        <v>0</v>
      </c>
      <c r="CT6" s="182">
        <f t="shared" si="78"/>
        <v>0</v>
      </c>
      <c r="CU6" s="183">
        <f t="shared" si="79"/>
        <v>100</v>
      </c>
      <c r="CV6" s="183" t="str">
        <f t="shared" si="80"/>
        <v>II</v>
      </c>
      <c r="CW6" s="182">
        <f t="shared" si="81"/>
        <v>47</v>
      </c>
      <c r="CX6" s="182">
        <f t="shared" si="82"/>
        <v>0</v>
      </c>
      <c r="CY6" s="182">
        <f t="shared" si="83"/>
        <v>0</v>
      </c>
      <c r="CZ6" s="183">
        <f t="shared" si="84"/>
        <v>100</v>
      </c>
      <c r="DA6" s="183" t="str">
        <f t="shared" si="85"/>
        <v>III</v>
      </c>
      <c r="DB6" s="184">
        <f t="shared" si="86"/>
        <v>0</v>
      </c>
      <c r="DC6" s="19" t="str">
        <f t="shared" si="87"/>
        <v xml:space="preserve">      </v>
      </c>
      <c r="DD6" s="252">
        <f>IF('Chack &amp; edit  SD sheet'!BY6="","",'Chack &amp; edit  SD sheet'!BY6)</f>
        <v>16</v>
      </c>
      <c r="DE6" s="252">
        <f>IF('Chack &amp; edit  SD sheet'!BZ6="","",'Chack &amp; edit  SD sheet'!BZ6)</f>
        <v>16</v>
      </c>
      <c r="DF6" s="252">
        <f>IF('Chack &amp; edit  SD sheet'!CA6="","",'Chack &amp; edit  SD sheet'!CA6)</f>
        <v>16</v>
      </c>
      <c r="DG6" s="212">
        <f t="shared" si="88"/>
        <v>32</v>
      </c>
      <c r="DH6" s="252">
        <f>IF('Chack &amp; edit  SD sheet'!CB6="","",'Chack &amp; edit  SD sheet'!CB6)</f>
        <v>33</v>
      </c>
      <c r="DI6" s="212">
        <f t="shared" si="89"/>
        <v>25</v>
      </c>
      <c r="DJ6" s="252">
        <f>IF('Chack &amp; edit  SD sheet'!CC6="","",'Chack &amp; edit  SD sheet'!CC6)</f>
        <v>90</v>
      </c>
      <c r="DK6" s="212">
        <f t="shared" si="90"/>
        <v>27</v>
      </c>
      <c r="DL6" s="213">
        <f t="shared" si="91"/>
        <v>84</v>
      </c>
      <c r="DM6" s="252">
        <f>IF('Chack &amp; edit  SD sheet'!CD6="","",'Chack &amp; edit  SD sheet'!CD6)</f>
        <v>6</v>
      </c>
      <c r="DN6" s="252">
        <f>IF('Chack &amp; edit  SD sheet'!CE6="","",'Chack &amp; edit  SD sheet'!CE6)</f>
        <v>5</v>
      </c>
      <c r="DO6" s="252">
        <f>IF('Chack &amp; edit  SD sheet'!CF6="","",'Chack &amp; edit  SD sheet'!CF6)</f>
        <v>4</v>
      </c>
      <c r="DP6" s="212">
        <f t="shared" si="92"/>
        <v>10</v>
      </c>
      <c r="DQ6" s="252">
        <f>IF('Chack &amp; edit  SD sheet'!CG6="","",'Chack &amp; edit  SD sheet'!CG6)</f>
        <v>63</v>
      </c>
      <c r="DR6" s="212">
        <f t="shared" si="93"/>
        <v>45</v>
      </c>
      <c r="DS6" s="252">
        <f>IF('Chack &amp; edit  SD sheet'!CH6="","",'Chack &amp; edit  SD sheet'!CH6)</f>
        <v>87</v>
      </c>
      <c r="DT6" s="212">
        <f t="shared" si="94"/>
        <v>27</v>
      </c>
      <c r="DU6" s="213">
        <f t="shared" si="95"/>
        <v>82</v>
      </c>
      <c r="DV6" s="252">
        <f>IF('Chack &amp; edit  SD sheet'!CI6="","",'Chack &amp; edit  SD sheet'!CI6)</f>
        <v>15</v>
      </c>
      <c r="DW6" s="252">
        <f>IF('Chack &amp; edit  SD sheet'!CJ6="","",'Chack &amp; edit  SD sheet'!CJ6)</f>
        <v>37</v>
      </c>
      <c r="DX6" s="252">
        <f>IF('Chack &amp; edit  SD sheet'!CK6="","",'Chack &amp; edit  SD sheet'!CK6)</f>
        <v>23</v>
      </c>
      <c r="DY6" s="254">
        <f t="shared" si="96"/>
        <v>75</v>
      </c>
      <c r="DZ6" s="252">
        <f>IF('Chack &amp; edit  SD sheet'!CL6="","",'Chack &amp; edit  SD sheet'!CL6)</f>
        <v>18</v>
      </c>
      <c r="EA6" s="252">
        <f>IF('Chack &amp; edit  SD sheet'!CM6="","",'Chack &amp; edit  SD sheet'!CM6)</f>
        <v>21</v>
      </c>
      <c r="EB6" s="252">
        <f>IF('Chack &amp; edit  SD sheet'!CN6="","",'Chack &amp; edit  SD sheet'!CN6)</f>
        <v>15</v>
      </c>
      <c r="EC6" s="252">
        <f>IF('Chack &amp; edit  SD sheet'!CO6="","",'Chack &amp; edit  SD sheet'!CO6)</f>
        <v>11</v>
      </c>
      <c r="ED6" s="254">
        <f t="shared" si="97"/>
        <v>65</v>
      </c>
      <c r="EE6" s="252">
        <f>IF('Chack &amp; edit  SD sheet'!CP6="","",'Chack &amp; edit  SD sheet'!CP6)</f>
        <v>324</v>
      </c>
      <c r="EF6" s="252">
        <f>IF('Chack &amp; edit  SD sheet'!CQ6="","",'Chack &amp; edit  SD sheet'!CQ6)</f>
        <v>310</v>
      </c>
      <c r="EG6" s="19" t="str">
        <f t="shared" si="98"/>
        <v>Promoted to Class 10th</v>
      </c>
      <c r="EH6" s="20">
        <f t="shared" si="99"/>
        <v>345</v>
      </c>
      <c r="EI6" s="21">
        <f t="shared" si="100"/>
        <v>57.5</v>
      </c>
      <c r="EJ6" s="185" t="str">
        <f t="shared" si="101"/>
        <v>II</v>
      </c>
      <c r="EK6" s="253">
        <f t="shared" si="102"/>
        <v>9.999999999999897</v>
      </c>
      <c r="EL6" s="252" t="str">
        <f t="shared" si="103"/>
        <v/>
      </c>
      <c r="ET6" s="173" t="str">
        <f t="shared" si="104"/>
        <v>A</v>
      </c>
      <c r="EU6" s="173" t="str">
        <f t="shared" si="105"/>
        <v>A</v>
      </c>
      <c r="EV6" s="173" t="str">
        <f t="shared" si="106"/>
        <v>B</v>
      </c>
      <c r="EW6" s="173" t="str">
        <f t="shared" si="107"/>
        <v>B</v>
      </c>
    </row>
    <row r="7" spans="1:153" ht="15.75">
      <c r="A7" s="179">
        <f>IF(AND('Chack &amp; edit  SD sheet'!A7=""),"",'Chack &amp; edit  SD sheet'!A7)</f>
        <v>4</v>
      </c>
      <c r="B7" s="179" t="str">
        <f>IF(AND('Chack &amp; edit  SD sheet'!B7=""),"",'Chack &amp; edit  SD sheet'!B7)</f>
        <v>OBC</v>
      </c>
      <c r="C7" s="179" t="str">
        <f>IF(AND('Chack &amp; edit  SD sheet'!C7=""),"",IF(AND('Chack &amp; edit  SD sheet'!C7="Boy"),"M",IF(AND('Chack &amp; edit  SD sheet'!C7="Girl"),"F","")))</f>
        <v>F</v>
      </c>
      <c r="D7" s="179">
        <f>IF(AND('Chack &amp; edit  SD sheet'!D7=""),"",VALUE('Chack &amp; edit  SD sheet'!D7))</f>
        <v>904</v>
      </c>
      <c r="E7" s="179">
        <f>IF(AND('Chack &amp; edit  SD sheet'!E7=""),"",'Chack &amp; edit  SD sheet'!E7)</f>
        <v>162</v>
      </c>
      <c r="F7" s="179" t="str">
        <f>IF(AND('Chack &amp; edit  SD sheet'!F7=""),"",'Chack &amp; edit  SD sheet'!F7)</f>
        <v>02-12-2005</v>
      </c>
      <c r="G7" s="180" t="str">
        <f>IF(AND('Chack &amp; edit  SD sheet'!G7=""),"",'Chack &amp; edit  SD sheet'!G7)</f>
        <v>DIVYA VAISHNAV</v>
      </c>
      <c r="H7" s="180" t="str">
        <f>IF(AND('Chack &amp; edit  SD sheet'!H7=""),"",'Chack &amp; edit  SD sheet'!H7)</f>
        <v>SANTOSH DAS</v>
      </c>
      <c r="I7" s="180" t="str">
        <f>IF(AND('Chack &amp; edit  SD sheet'!I7=""),"",'Chack &amp; edit  SD sheet'!I7)</f>
        <v>MANJU DEVI</v>
      </c>
      <c r="J7" s="179">
        <f>IF(AND('Chack &amp; edit  SD sheet'!J7=""),"",'Chack &amp; edit  SD sheet'!J7)</f>
        <v>3</v>
      </c>
      <c r="K7" s="179">
        <f>IF(AND('Chack &amp; edit  SD sheet'!K7=""),"",'Chack &amp; edit  SD sheet'!K7)</f>
        <v>3</v>
      </c>
      <c r="L7" s="179">
        <f>IF(AND('Chack &amp; edit  SD sheet'!L7=""),"",'Chack &amp; edit  SD sheet'!L7)</f>
        <v>4</v>
      </c>
      <c r="M7" s="179">
        <f t="shared" si="23"/>
        <v>7</v>
      </c>
      <c r="N7" s="179">
        <f>IF(AND('Chack &amp; edit  SD sheet'!N7=""),"",'Chack &amp; edit  SD sheet'!N7)</f>
        <v>15</v>
      </c>
      <c r="O7" s="179">
        <f t="shared" si="24"/>
        <v>11</v>
      </c>
      <c r="P7" s="179">
        <f t="shared" si="25"/>
        <v>18</v>
      </c>
      <c r="Q7" s="179">
        <f>IF(AND('Chack &amp; edit  SD sheet'!Q7=""),"",'Chack &amp; edit  SD sheet'!Q7)</f>
        <v>60</v>
      </c>
      <c r="R7" s="179">
        <f t="shared" si="26"/>
        <v>18</v>
      </c>
      <c r="S7" s="179">
        <f t="shared" si="27"/>
        <v>36</v>
      </c>
      <c r="T7" s="179">
        <f>IF(AND('Chack &amp; edit  SD sheet'!T7=""),"",'Chack &amp; edit  SD sheet'!T7)</f>
        <v>5</v>
      </c>
      <c r="U7" s="179">
        <f>IF(AND('Chack &amp; edit  SD sheet'!U7=""),"",'Chack &amp; edit  SD sheet'!U7)</f>
        <v>3</v>
      </c>
      <c r="V7" s="179">
        <f>IF(AND('Chack &amp; edit  SD sheet'!V7=""),"",'Chack &amp; edit  SD sheet'!V7)</f>
        <v>8</v>
      </c>
      <c r="W7" s="179">
        <f t="shared" si="28"/>
        <v>11</v>
      </c>
      <c r="X7" s="179">
        <f>IF(AND('Chack &amp; edit  SD sheet'!X7=""),"",'Chack &amp; edit  SD sheet'!X7)</f>
        <v>13</v>
      </c>
      <c r="Y7" s="179">
        <f t="shared" si="29"/>
        <v>10</v>
      </c>
      <c r="Z7" s="179">
        <f t="shared" si="30"/>
        <v>21</v>
      </c>
      <c r="AA7" s="179">
        <f>IF(AND('Chack &amp; edit  SD sheet'!AA7=""),"",'Chack &amp; edit  SD sheet'!AA7)</f>
        <v>99</v>
      </c>
      <c r="AB7" s="179">
        <f t="shared" si="31"/>
        <v>30</v>
      </c>
      <c r="AC7" s="179">
        <f t="shared" si="32"/>
        <v>51</v>
      </c>
      <c r="AD7" s="179">
        <f>IF(AND('Chack &amp; edit  SD sheet'!AF7=""),"",'Chack &amp; edit  SD sheet'!AF7)</f>
        <v>2</v>
      </c>
      <c r="AE7" s="179">
        <f>IF(AND('Chack &amp; edit  SD sheet'!AG7=""),"",'Chack &amp; edit  SD sheet'!AG7)</f>
        <v>3</v>
      </c>
      <c r="AF7" s="179">
        <f>IF(AND('Chack &amp; edit  SD sheet'!AH7=""),"",'Chack &amp; edit  SD sheet'!AH7)</f>
        <v>2</v>
      </c>
      <c r="AG7" s="179">
        <f t="shared" si="33"/>
        <v>5</v>
      </c>
      <c r="AH7" s="179">
        <f>IF(AND('Chack &amp; edit  SD sheet'!AJ7=""),"",'Chack &amp; edit  SD sheet'!AJ7)</f>
        <v>20</v>
      </c>
      <c r="AI7" s="179">
        <f t="shared" si="34"/>
        <v>15</v>
      </c>
      <c r="AJ7" s="179">
        <f t="shared" si="35"/>
        <v>20</v>
      </c>
      <c r="AK7" s="179">
        <f>IF(AND('Chack &amp; edit  SD sheet'!AM7=""),"",'Chack &amp; edit  SD sheet'!AM7)</f>
        <v>82</v>
      </c>
      <c r="AL7" s="179">
        <f t="shared" si="36"/>
        <v>25</v>
      </c>
      <c r="AM7" s="179">
        <f t="shared" si="37"/>
        <v>45</v>
      </c>
      <c r="AN7" s="179">
        <f>IF(AND('Chack &amp; edit  SD sheet'!AP7=""),"",'Chack &amp; edit  SD sheet'!AP7)</f>
        <v>3</v>
      </c>
      <c r="AO7" s="179">
        <f>IF(AND('Chack &amp; edit  SD sheet'!AQ7=""),"",'Chack &amp; edit  SD sheet'!AQ7)</f>
        <v>2</v>
      </c>
      <c r="AP7" s="179">
        <f>IF(AND('Chack &amp; edit  SD sheet'!AR7=""),"",'Chack &amp; edit  SD sheet'!AR7)</f>
        <v>5</v>
      </c>
      <c r="AQ7" s="179">
        <f t="shared" si="38"/>
        <v>7</v>
      </c>
      <c r="AR7" s="179">
        <f>IF(AND('Chack &amp; edit  SD sheet'!AT7=""),"",'Chack &amp; edit  SD sheet'!AT7)</f>
        <v>35</v>
      </c>
      <c r="AS7" s="179">
        <f t="shared" si="39"/>
        <v>25</v>
      </c>
      <c r="AT7" s="179">
        <f t="shared" si="40"/>
        <v>32</v>
      </c>
      <c r="AU7" s="179">
        <f>IF(AND('Chack &amp; edit  SD sheet'!AW7=""),"",'Chack &amp; edit  SD sheet'!AW7)</f>
        <v>87</v>
      </c>
      <c r="AV7" s="179">
        <f t="shared" si="41"/>
        <v>27</v>
      </c>
      <c r="AW7" s="179">
        <f t="shared" si="42"/>
        <v>59</v>
      </c>
      <c r="AX7" s="179">
        <f>IF(AND('Chack &amp; edit  SD sheet'!AZ7=""),"",'Chack &amp; edit  SD sheet'!AZ7)</f>
        <v>3</v>
      </c>
      <c r="AY7" s="179">
        <f>IF(AND('Chack &amp; edit  SD sheet'!BA7=""),"",'Chack &amp; edit  SD sheet'!BA7)</f>
        <v>7</v>
      </c>
      <c r="AZ7" s="179">
        <f>IF(AND('Chack &amp; edit  SD sheet'!BB7=""),"",'Chack &amp; edit  SD sheet'!BB7)</f>
        <v>7</v>
      </c>
      <c r="BA7" s="179">
        <f t="shared" si="43"/>
        <v>12</v>
      </c>
      <c r="BB7" s="179">
        <f>IF(AND('Chack &amp; edit  SD sheet'!BD7=""),"",'Chack &amp; edit  SD sheet'!BD7)</f>
        <v>25</v>
      </c>
      <c r="BC7" s="179">
        <f t="shared" si="44"/>
        <v>18</v>
      </c>
      <c r="BD7" s="179">
        <f t="shared" si="45"/>
        <v>30</v>
      </c>
      <c r="BE7" s="179">
        <f>IF(AND('Chack &amp; edit  SD sheet'!BG7=""),"",'Chack &amp; edit  SD sheet'!BG7)</f>
        <v>100</v>
      </c>
      <c r="BF7" s="179">
        <f t="shared" si="46"/>
        <v>30</v>
      </c>
      <c r="BG7" s="179">
        <f t="shared" si="47"/>
        <v>60</v>
      </c>
      <c r="BH7" s="179">
        <f>IF(AND('Chack &amp; edit  SD sheet'!BK7=""),"",'Chack &amp; edit  SD sheet'!BK7)</f>
        <v>18</v>
      </c>
      <c r="BI7" s="179">
        <f>IF(AND('Chack &amp; edit  SD sheet'!BL7=""),"",'Chack &amp; edit  SD sheet'!BL7)</f>
        <v>25</v>
      </c>
      <c r="BJ7" s="179">
        <f>IF(AND('Chack &amp; edit  SD sheet'!BM7=""),"",'Chack &amp; edit  SD sheet'!BM7)</f>
        <v>44</v>
      </c>
      <c r="BK7" s="179">
        <f t="shared" si="48"/>
        <v>87</v>
      </c>
      <c r="BL7" s="179" t="str">
        <f t="shared" si="49"/>
        <v>P</v>
      </c>
      <c r="BM7" s="179">
        <f>IF(AND('Chack &amp; edit  SD sheet'!BN7=""),"",'Chack &amp; edit  SD sheet'!BN7)</f>
        <v>4</v>
      </c>
      <c r="BN7" s="179">
        <f>IF(AND('Chack &amp; edit  SD sheet'!BO7=""),"",'Chack &amp; edit  SD sheet'!BO7)</f>
        <v>5</v>
      </c>
      <c r="BO7" s="179">
        <f>IF(AND('Chack &amp; edit  SD sheet'!BP7=""),"",'Chack &amp; edit  SD sheet'!BP7)</f>
        <v>5</v>
      </c>
      <c r="BP7" s="179">
        <f t="shared" si="50"/>
        <v>10</v>
      </c>
      <c r="BQ7" s="179">
        <f>IF(AND('Chack &amp; edit  SD sheet'!BR7=""),"",'Chack &amp; edit  SD sheet'!BR7)</f>
        <v>20</v>
      </c>
      <c r="BR7" s="179">
        <f t="shared" si="51"/>
        <v>15</v>
      </c>
      <c r="BS7" s="179">
        <f t="shared" si="52"/>
        <v>25</v>
      </c>
      <c r="BT7" s="179">
        <f>IF(AND('Chack &amp; edit  SD sheet'!BU7=""),"",'Chack &amp; edit  SD sheet'!BU7)</f>
        <v>90</v>
      </c>
      <c r="BU7" s="179">
        <f t="shared" si="53"/>
        <v>27</v>
      </c>
      <c r="BV7" s="179">
        <f t="shared" si="54"/>
        <v>52</v>
      </c>
      <c r="BW7" s="181">
        <f t="shared" si="55"/>
        <v>330</v>
      </c>
      <c r="BX7" s="179">
        <f t="shared" si="56"/>
        <v>36</v>
      </c>
      <c r="BY7" s="179">
        <f t="shared" si="57"/>
        <v>0</v>
      </c>
      <c r="BZ7" s="179">
        <f t="shared" si="58"/>
        <v>0</v>
      </c>
      <c r="CA7" s="179">
        <f t="shared" si="59"/>
        <v>100</v>
      </c>
      <c r="CB7" s="179" t="str">
        <f t="shared" si="60"/>
        <v>III</v>
      </c>
      <c r="CC7" s="182">
        <f t="shared" si="61"/>
        <v>51</v>
      </c>
      <c r="CD7" s="183">
        <f t="shared" si="62"/>
        <v>0</v>
      </c>
      <c r="CE7" s="182">
        <f t="shared" si="63"/>
        <v>0</v>
      </c>
      <c r="CF7" s="179">
        <f t="shared" si="64"/>
        <v>100</v>
      </c>
      <c r="CG7" s="183" t="str">
        <f t="shared" si="65"/>
        <v>II</v>
      </c>
      <c r="CH7" s="182">
        <f t="shared" si="66"/>
        <v>45</v>
      </c>
      <c r="CI7" s="182">
        <f t="shared" si="67"/>
        <v>0</v>
      </c>
      <c r="CJ7" s="182">
        <f t="shared" si="68"/>
        <v>0</v>
      </c>
      <c r="CK7" s="179">
        <f t="shared" si="69"/>
        <v>100</v>
      </c>
      <c r="CL7" s="183" t="str">
        <f t="shared" si="70"/>
        <v>III</v>
      </c>
      <c r="CM7" s="182">
        <f t="shared" si="71"/>
        <v>59</v>
      </c>
      <c r="CN7" s="182">
        <f t="shared" si="72"/>
        <v>0</v>
      </c>
      <c r="CO7" s="182">
        <f t="shared" si="73"/>
        <v>0</v>
      </c>
      <c r="CP7" s="183">
        <f t="shared" si="74"/>
        <v>100</v>
      </c>
      <c r="CQ7" s="183" t="str">
        <f t="shared" si="75"/>
        <v>II</v>
      </c>
      <c r="CR7" s="182">
        <f t="shared" si="76"/>
        <v>60</v>
      </c>
      <c r="CS7" s="182">
        <f t="shared" si="77"/>
        <v>0</v>
      </c>
      <c r="CT7" s="182">
        <f t="shared" si="78"/>
        <v>0</v>
      </c>
      <c r="CU7" s="183">
        <f t="shared" si="79"/>
        <v>100</v>
      </c>
      <c r="CV7" s="183" t="str">
        <f t="shared" si="80"/>
        <v>I</v>
      </c>
      <c r="CW7" s="182">
        <f t="shared" si="81"/>
        <v>52</v>
      </c>
      <c r="CX7" s="182">
        <f t="shared" si="82"/>
        <v>0</v>
      </c>
      <c r="CY7" s="182">
        <f t="shared" si="83"/>
        <v>0</v>
      </c>
      <c r="CZ7" s="183">
        <f t="shared" si="84"/>
        <v>100</v>
      </c>
      <c r="DA7" s="183" t="str">
        <f t="shared" si="85"/>
        <v>II</v>
      </c>
      <c r="DB7" s="184">
        <f t="shared" si="86"/>
        <v>0</v>
      </c>
      <c r="DC7" s="19" t="str">
        <f t="shared" si="87"/>
        <v xml:space="preserve">      </v>
      </c>
      <c r="DD7" s="252">
        <f>IF('Chack &amp; edit  SD sheet'!BY7="","",'Chack &amp; edit  SD sheet'!BY7)</f>
        <v>15</v>
      </c>
      <c r="DE7" s="252">
        <f>IF('Chack &amp; edit  SD sheet'!BZ7="","",'Chack &amp; edit  SD sheet'!BZ7)</f>
        <v>15</v>
      </c>
      <c r="DF7" s="252">
        <f>IF('Chack &amp; edit  SD sheet'!CA7="","",'Chack &amp; edit  SD sheet'!CA7)</f>
        <v>25</v>
      </c>
      <c r="DG7" s="212">
        <f t="shared" si="88"/>
        <v>37</v>
      </c>
      <c r="DH7" s="252">
        <f>IF('Chack &amp; edit  SD sheet'!CB7="","",'Chack &amp; edit  SD sheet'!CB7)</f>
        <v>34</v>
      </c>
      <c r="DI7" s="212">
        <f t="shared" si="89"/>
        <v>26</v>
      </c>
      <c r="DJ7" s="252">
        <f>IF('Chack &amp; edit  SD sheet'!CC7="","",'Chack &amp; edit  SD sheet'!CC7)</f>
        <v>91</v>
      </c>
      <c r="DK7" s="212">
        <f t="shared" si="90"/>
        <v>28</v>
      </c>
      <c r="DL7" s="213">
        <f t="shared" si="91"/>
        <v>91</v>
      </c>
      <c r="DM7" s="252">
        <f>IF('Chack &amp; edit  SD sheet'!CD7="","",'Chack &amp; edit  SD sheet'!CD7)</f>
        <v>7</v>
      </c>
      <c r="DN7" s="252">
        <f>IF('Chack &amp; edit  SD sheet'!CE7="","",'Chack &amp; edit  SD sheet'!CE7)</f>
        <v>6</v>
      </c>
      <c r="DO7" s="252">
        <f>IF('Chack &amp; edit  SD sheet'!CF7="","",'Chack &amp; edit  SD sheet'!CF7)</f>
        <v>5</v>
      </c>
      <c r="DP7" s="212">
        <f t="shared" si="92"/>
        <v>12</v>
      </c>
      <c r="DQ7" s="252">
        <f>IF('Chack &amp; edit  SD sheet'!CG7="","",'Chack &amp; edit  SD sheet'!CG7)</f>
        <v>64</v>
      </c>
      <c r="DR7" s="212">
        <f t="shared" si="93"/>
        <v>46</v>
      </c>
      <c r="DS7" s="252">
        <f>IF('Chack &amp; edit  SD sheet'!CH7="","",'Chack &amp; edit  SD sheet'!CH7)</f>
        <v>88</v>
      </c>
      <c r="DT7" s="212">
        <f t="shared" si="94"/>
        <v>27</v>
      </c>
      <c r="DU7" s="213">
        <f t="shared" si="95"/>
        <v>85</v>
      </c>
      <c r="DV7" s="252">
        <f>IF('Chack &amp; edit  SD sheet'!CI7="","",'Chack &amp; edit  SD sheet'!CI7)</f>
        <v>14</v>
      </c>
      <c r="DW7" s="252">
        <f>IF('Chack &amp; edit  SD sheet'!CJ7="","",'Chack &amp; edit  SD sheet'!CJ7)</f>
        <v>38</v>
      </c>
      <c r="DX7" s="252">
        <f>IF('Chack &amp; edit  SD sheet'!CK7="","",'Chack &amp; edit  SD sheet'!CK7)</f>
        <v>24</v>
      </c>
      <c r="DY7" s="254">
        <f t="shared" si="96"/>
        <v>76</v>
      </c>
      <c r="DZ7" s="252">
        <f>IF('Chack &amp; edit  SD sheet'!CL7="","",'Chack &amp; edit  SD sheet'!CL7)</f>
        <v>19</v>
      </c>
      <c r="EA7" s="252">
        <f>IF('Chack &amp; edit  SD sheet'!CM7="","",'Chack &amp; edit  SD sheet'!CM7)</f>
        <v>22</v>
      </c>
      <c r="EB7" s="252">
        <f>IF('Chack &amp; edit  SD sheet'!CN7="","",'Chack &amp; edit  SD sheet'!CN7)</f>
        <v>14</v>
      </c>
      <c r="EC7" s="252">
        <f>IF('Chack &amp; edit  SD sheet'!CO7="","",'Chack &amp; edit  SD sheet'!CO7)</f>
        <v>12</v>
      </c>
      <c r="ED7" s="254">
        <f t="shared" si="97"/>
        <v>67</v>
      </c>
      <c r="EE7" s="252">
        <f>IF('Chack &amp; edit  SD sheet'!CP7="","",'Chack &amp; edit  SD sheet'!CP7)</f>
        <v>324</v>
      </c>
      <c r="EF7" s="252">
        <f>IF('Chack &amp; edit  SD sheet'!CQ7="","",'Chack &amp; edit  SD sheet'!CQ7)</f>
        <v>311</v>
      </c>
      <c r="EG7" s="19" t="str">
        <f t="shared" si="98"/>
        <v>Promoted to Class 10th</v>
      </c>
      <c r="EH7" s="20">
        <f t="shared" si="99"/>
        <v>330</v>
      </c>
      <c r="EI7" s="21">
        <f t="shared" si="100"/>
        <v>55</v>
      </c>
      <c r="EJ7" s="185" t="str">
        <f t="shared" si="101"/>
        <v>II</v>
      </c>
      <c r="EK7" s="253">
        <f t="shared" si="102"/>
        <v>11.999999999999897</v>
      </c>
      <c r="EL7" s="252" t="str">
        <f t="shared" si="103"/>
        <v/>
      </c>
      <c r="ET7" s="173" t="str">
        <f t="shared" si="104"/>
        <v>A</v>
      </c>
      <c r="EU7" s="173" t="str">
        <f t="shared" si="105"/>
        <v>A</v>
      </c>
      <c r="EV7" s="173" t="str">
        <f t="shared" si="106"/>
        <v>B</v>
      </c>
      <c r="EW7" s="173" t="str">
        <f t="shared" si="107"/>
        <v>B</v>
      </c>
    </row>
    <row r="8" spans="1:153" ht="15.75">
      <c r="A8" s="179">
        <f>IF(AND('Chack &amp; edit  SD sheet'!A8=""),"",'Chack &amp; edit  SD sheet'!A8)</f>
        <v>5</v>
      </c>
      <c r="B8" s="179" t="str">
        <f>IF(AND('Chack &amp; edit  SD sheet'!B8=""),"",'Chack &amp; edit  SD sheet'!B8)</f>
        <v>SBC</v>
      </c>
      <c r="C8" s="179" t="str">
        <f>IF(AND('Chack &amp; edit  SD sheet'!C8=""),"",IF(AND('Chack &amp; edit  SD sheet'!C8="Boy"),"M",IF(AND('Chack &amp; edit  SD sheet'!C8="Girl"),"F","")))</f>
        <v>F</v>
      </c>
      <c r="D8" s="179">
        <f>IF(AND('Chack &amp; edit  SD sheet'!D8=""),"",VALUE('Chack &amp; edit  SD sheet'!D8))</f>
        <v>905</v>
      </c>
      <c r="E8" s="179">
        <f>IF(AND('Chack &amp; edit  SD sheet'!E8=""),"",'Chack &amp; edit  SD sheet'!E8)</f>
        <v>144</v>
      </c>
      <c r="F8" s="179" t="str">
        <f>IF(AND('Chack &amp; edit  SD sheet'!F8=""),"",'Chack &amp; edit  SD sheet'!F8)</f>
        <v>05-05-2005</v>
      </c>
      <c r="G8" s="180" t="str">
        <f>IF(AND('Chack &amp; edit  SD sheet'!G8=""),"",'Chack &amp; edit  SD sheet'!G8)</f>
        <v>INDRA DEVI</v>
      </c>
      <c r="H8" s="180" t="str">
        <f>IF(AND('Chack &amp; edit  SD sheet'!H8=""),"",'Chack &amp; edit  SD sheet'!H8)</f>
        <v>FUA RAM</v>
      </c>
      <c r="I8" s="180" t="str">
        <f>IF(AND('Chack &amp; edit  SD sheet'!I8=""),"",'Chack &amp; edit  SD sheet'!I8)</f>
        <v>DAGRI DEVI</v>
      </c>
      <c r="J8" s="179">
        <f>IF(AND('Chack &amp; edit  SD sheet'!J8=""),"",'Chack &amp; edit  SD sheet'!J8)</f>
        <v>4</v>
      </c>
      <c r="K8" s="179">
        <f>IF(AND('Chack &amp; edit  SD sheet'!K8=""),"",'Chack &amp; edit  SD sheet'!K8)</f>
        <v>3</v>
      </c>
      <c r="L8" s="179">
        <f>IF(AND('Chack &amp; edit  SD sheet'!L8=""),"",'Chack &amp; edit  SD sheet'!L8)</f>
        <v>5</v>
      </c>
      <c r="M8" s="179">
        <f t="shared" si="23"/>
        <v>8</v>
      </c>
      <c r="N8" s="179">
        <f>IF(AND('Chack &amp; edit  SD sheet'!N8=""),"",'Chack &amp; edit  SD sheet'!N8)</f>
        <v>13</v>
      </c>
      <c r="O8" s="179">
        <f t="shared" si="24"/>
        <v>10</v>
      </c>
      <c r="P8" s="179">
        <f t="shared" si="25"/>
        <v>18</v>
      </c>
      <c r="Q8" s="179">
        <f>IF(AND('Chack &amp; edit  SD sheet'!Q8=""),"",'Chack &amp; edit  SD sheet'!Q8)</f>
        <v>55</v>
      </c>
      <c r="R8" s="179">
        <f t="shared" si="26"/>
        <v>17</v>
      </c>
      <c r="S8" s="179">
        <f t="shared" si="27"/>
        <v>35</v>
      </c>
      <c r="T8" s="179">
        <f>IF(AND('Chack &amp; edit  SD sheet'!T8=""),"",'Chack &amp; edit  SD sheet'!T8)</f>
        <v>4</v>
      </c>
      <c r="U8" s="179">
        <f>IF(AND('Chack &amp; edit  SD sheet'!U8=""),"",'Chack &amp; edit  SD sheet'!U8)</f>
        <v>4</v>
      </c>
      <c r="V8" s="179">
        <f>IF(AND('Chack &amp; edit  SD sheet'!V8=""),"",'Chack &amp; edit  SD sheet'!V8)</f>
        <v>8</v>
      </c>
      <c r="W8" s="179">
        <f t="shared" si="28"/>
        <v>11</v>
      </c>
      <c r="X8" s="179">
        <f>IF(AND('Chack &amp; edit  SD sheet'!X8=""),"",'Chack &amp; edit  SD sheet'!X8)</f>
        <v>9</v>
      </c>
      <c r="Y8" s="179">
        <f t="shared" si="29"/>
        <v>7</v>
      </c>
      <c r="Z8" s="179">
        <f t="shared" si="30"/>
        <v>18</v>
      </c>
      <c r="AA8" s="179">
        <f>IF(AND('Chack &amp; edit  SD sheet'!AA8=""),"",'Chack &amp; edit  SD sheet'!AA8)</f>
        <v>98</v>
      </c>
      <c r="AB8" s="179">
        <f t="shared" si="31"/>
        <v>30</v>
      </c>
      <c r="AC8" s="179">
        <f t="shared" si="32"/>
        <v>48</v>
      </c>
      <c r="AD8" s="179">
        <f>IF(AND('Chack &amp; edit  SD sheet'!AF8=""),"",'Chack &amp; edit  SD sheet'!AF8)</f>
        <v>6</v>
      </c>
      <c r="AE8" s="179">
        <f>IF(AND('Chack &amp; edit  SD sheet'!AG8=""),"",'Chack &amp; edit  SD sheet'!AG8)</f>
        <v>5</v>
      </c>
      <c r="AF8" s="179">
        <f>IF(AND('Chack &amp; edit  SD sheet'!AH8=""),"",'Chack &amp; edit  SD sheet'!AH8)</f>
        <v>3</v>
      </c>
      <c r="AG8" s="179">
        <f t="shared" si="33"/>
        <v>10</v>
      </c>
      <c r="AH8" s="179">
        <f>IF(AND('Chack &amp; edit  SD sheet'!AJ8=""),"",'Chack &amp; edit  SD sheet'!AJ8)</f>
        <v>16</v>
      </c>
      <c r="AI8" s="179">
        <f t="shared" si="34"/>
        <v>12</v>
      </c>
      <c r="AJ8" s="179">
        <f t="shared" si="35"/>
        <v>22</v>
      </c>
      <c r="AK8" s="179">
        <f>IF(AND('Chack &amp; edit  SD sheet'!AM8=""),"",'Chack &amp; edit  SD sheet'!AM8)</f>
        <v>83</v>
      </c>
      <c r="AL8" s="179">
        <f t="shared" si="36"/>
        <v>25</v>
      </c>
      <c r="AM8" s="179">
        <f t="shared" si="37"/>
        <v>47</v>
      </c>
      <c r="AN8" s="179">
        <f>IF(AND('Chack &amp; edit  SD sheet'!AP8=""),"",'Chack &amp; edit  SD sheet'!AP8)</f>
        <v>4</v>
      </c>
      <c r="AO8" s="179">
        <f>IF(AND('Chack &amp; edit  SD sheet'!AQ8=""),"",'Chack &amp; edit  SD sheet'!AQ8)</f>
        <v>2</v>
      </c>
      <c r="AP8" s="179">
        <f>IF(AND('Chack &amp; edit  SD sheet'!AR8=""),"",'Chack &amp; edit  SD sheet'!AR8)</f>
        <v>4</v>
      </c>
      <c r="AQ8" s="179">
        <f t="shared" si="38"/>
        <v>7</v>
      </c>
      <c r="AR8" s="179">
        <f>IF(AND('Chack &amp; edit  SD sheet'!AT8=""),"",'Chack &amp; edit  SD sheet'!AT8)</f>
        <v>21</v>
      </c>
      <c r="AS8" s="179">
        <f t="shared" si="39"/>
        <v>15</v>
      </c>
      <c r="AT8" s="179">
        <f t="shared" si="40"/>
        <v>22</v>
      </c>
      <c r="AU8" s="179">
        <f>IF(AND('Chack &amp; edit  SD sheet'!AW8=""),"",'Chack &amp; edit  SD sheet'!AW8)</f>
        <v>88</v>
      </c>
      <c r="AV8" s="179">
        <f t="shared" si="41"/>
        <v>27</v>
      </c>
      <c r="AW8" s="179">
        <f t="shared" si="42"/>
        <v>49</v>
      </c>
      <c r="AX8" s="179">
        <f>IF(AND('Chack &amp; edit  SD sheet'!AZ8=""),"",'Chack &amp; edit  SD sheet'!AZ8)</f>
        <v>6</v>
      </c>
      <c r="AY8" s="179">
        <f>IF(AND('Chack &amp; edit  SD sheet'!BA8=""),"",'Chack &amp; edit  SD sheet'!BA8)</f>
        <v>6</v>
      </c>
      <c r="AZ8" s="179">
        <f>IF(AND('Chack &amp; edit  SD sheet'!BB8=""),"",'Chack &amp; edit  SD sheet'!BB8)</f>
        <v>6</v>
      </c>
      <c r="BA8" s="179">
        <f t="shared" si="43"/>
        <v>12</v>
      </c>
      <c r="BB8" s="179">
        <f>IF(AND('Chack &amp; edit  SD sheet'!BD8=""),"",'Chack &amp; edit  SD sheet'!BD8)</f>
        <v>13</v>
      </c>
      <c r="BC8" s="179">
        <f t="shared" si="44"/>
        <v>10</v>
      </c>
      <c r="BD8" s="179">
        <f t="shared" si="45"/>
        <v>22</v>
      </c>
      <c r="BE8" s="179">
        <f>IF(AND('Chack &amp; edit  SD sheet'!BG8=""),"",'Chack &amp; edit  SD sheet'!BG8)</f>
        <v>100</v>
      </c>
      <c r="BF8" s="179">
        <f t="shared" si="46"/>
        <v>30</v>
      </c>
      <c r="BG8" s="179">
        <f t="shared" si="47"/>
        <v>52</v>
      </c>
      <c r="BH8" s="179">
        <f>IF(AND('Chack &amp; edit  SD sheet'!BK8=""),"",'Chack &amp; edit  SD sheet'!BK8)</f>
        <v>20</v>
      </c>
      <c r="BI8" s="179">
        <f>IF(AND('Chack &amp; edit  SD sheet'!BL8=""),"",'Chack &amp; edit  SD sheet'!BL8)</f>
        <v>30</v>
      </c>
      <c r="BJ8" s="179">
        <f>IF(AND('Chack &amp; edit  SD sheet'!BM8=""),"",'Chack &amp; edit  SD sheet'!BM8)</f>
        <v>50</v>
      </c>
      <c r="BK8" s="179">
        <f t="shared" si="48"/>
        <v>100</v>
      </c>
      <c r="BL8" s="179" t="str">
        <f t="shared" si="49"/>
        <v>P</v>
      </c>
      <c r="BM8" s="179">
        <f>IF(AND('Chack &amp; edit  SD sheet'!BN8=""),"",'Chack &amp; edit  SD sheet'!BN8)</f>
        <v>2</v>
      </c>
      <c r="BN8" s="179">
        <f>IF(AND('Chack &amp; edit  SD sheet'!BO8=""),"",'Chack &amp; edit  SD sheet'!BO8)</f>
        <v>4</v>
      </c>
      <c r="BO8" s="179">
        <f>IF(AND('Chack &amp; edit  SD sheet'!BP8=""),"",'Chack &amp; edit  SD sheet'!BP8)</f>
        <v>5</v>
      </c>
      <c r="BP8" s="179">
        <f t="shared" si="50"/>
        <v>8</v>
      </c>
      <c r="BQ8" s="179">
        <f>IF(AND('Chack &amp; edit  SD sheet'!BR8=""),"",'Chack &amp; edit  SD sheet'!BR8)</f>
        <v>19</v>
      </c>
      <c r="BR8" s="179">
        <f t="shared" si="51"/>
        <v>14</v>
      </c>
      <c r="BS8" s="179">
        <f t="shared" si="52"/>
        <v>22</v>
      </c>
      <c r="BT8" s="179">
        <f>IF(AND('Chack &amp; edit  SD sheet'!BU8=""),"",'Chack &amp; edit  SD sheet'!BU8)</f>
        <v>90</v>
      </c>
      <c r="BU8" s="179">
        <f t="shared" si="53"/>
        <v>27</v>
      </c>
      <c r="BV8" s="179">
        <f t="shared" si="54"/>
        <v>49</v>
      </c>
      <c r="BW8" s="181">
        <f t="shared" si="55"/>
        <v>328</v>
      </c>
      <c r="BX8" s="179">
        <f t="shared" si="56"/>
        <v>35</v>
      </c>
      <c r="BY8" s="179">
        <f t="shared" si="57"/>
        <v>0</v>
      </c>
      <c r="BZ8" s="179">
        <f t="shared" si="58"/>
        <v>0</v>
      </c>
      <c r="CA8" s="179">
        <f t="shared" si="59"/>
        <v>100</v>
      </c>
      <c r="CB8" s="179" t="str">
        <f t="shared" si="60"/>
        <v>P</v>
      </c>
      <c r="CC8" s="182">
        <f t="shared" si="61"/>
        <v>48</v>
      </c>
      <c r="CD8" s="183">
        <f t="shared" si="62"/>
        <v>0</v>
      </c>
      <c r="CE8" s="182">
        <f t="shared" si="63"/>
        <v>0</v>
      </c>
      <c r="CF8" s="179">
        <f t="shared" si="64"/>
        <v>100</v>
      </c>
      <c r="CG8" s="183" t="str">
        <f t="shared" si="65"/>
        <v>II</v>
      </c>
      <c r="CH8" s="182">
        <f t="shared" si="66"/>
        <v>47</v>
      </c>
      <c r="CI8" s="182">
        <f t="shared" si="67"/>
        <v>0</v>
      </c>
      <c r="CJ8" s="182">
        <f t="shared" si="68"/>
        <v>0</v>
      </c>
      <c r="CK8" s="179">
        <f t="shared" si="69"/>
        <v>100</v>
      </c>
      <c r="CL8" s="183" t="str">
        <f t="shared" si="70"/>
        <v>III</v>
      </c>
      <c r="CM8" s="182">
        <f t="shared" si="71"/>
        <v>49</v>
      </c>
      <c r="CN8" s="182">
        <f t="shared" si="72"/>
        <v>0</v>
      </c>
      <c r="CO8" s="182">
        <f t="shared" si="73"/>
        <v>0</v>
      </c>
      <c r="CP8" s="183">
        <f t="shared" si="74"/>
        <v>100</v>
      </c>
      <c r="CQ8" s="183" t="str">
        <f t="shared" si="75"/>
        <v>II</v>
      </c>
      <c r="CR8" s="182">
        <f t="shared" si="76"/>
        <v>52</v>
      </c>
      <c r="CS8" s="182">
        <f t="shared" si="77"/>
        <v>0</v>
      </c>
      <c r="CT8" s="182">
        <f t="shared" si="78"/>
        <v>0</v>
      </c>
      <c r="CU8" s="183">
        <f t="shared" si="79"/>
        <v>100</v>
      </c>
      <c r="CV8" s="183" t="str">
        <f t="shared" si="80"/>
        <v>II</v>
      </c>
      <c r="CW8" s="182">
        <f t="shared" si="81"/>
        <v>49</v>
      </c>
      <c r="CX8" s="182">
        <f t="shared" si="82"/>
        <v>0</v>
      </c>
      <c r="CY8" s="182">
        <f t="shared" si="83"/>
        <v>0</v>
      </c>
      <c r="CZ8" s="183">
        <f t="shared" si="84"/>
        <v>100</v>
      </c>
      <c r="DA8" s="183" t="str">
        <f t="shared" si="85"/>
        <v>II</v>
      </c>
      <c r="DB8" s="184">
        <f t="shared" si="86"/>
        <v>0</v>
      </c>
      <c r="DC8" s="19" t="str">
        <f t="shared" si="87"/>
        <v xml:space="preserve">      </v>
      </c>
      <c r="DD8" s="252">
        <f>IF('Chack &amp; edit  SD sheet'!BY8="","",'Chack &amp; edit  SD sheet'!BY8)</f>
        <v>17</v>
      </c>
      <c r="DE8" s="252">
        <f>IF('Chack &amp; edit  SD sheet'!BZ8="","",'Chack &amp; edit  SD sheet'!BZ8)</f>
        <v>17</v>
      </c>
      <c r="DF8" s="252">
        <f>IF('Chack &amp; edit  SD sheet'!CA8="","",'Chack &amp; edit  SD sheet'!CA8)</f>
        <v>24</v>
      </c>
      <c r="DG8" s="212">
        <f t="shared" si="88"/>
        <v>39</v>
      </c>
      <c r="DH8" s="252" t="str">
        <f>IF('Chack &amp; edit  SD sheet'!CB8="","",'Chack &amp; edit  SD sheet'!CB8)</f>
        <v>ab</v>
      </c>
      <c r="DI8" s="212" t="str">
        <f t="shared" si="89"/>
        <v/>
      </c>
      <c r="DJ8" s="252">
        <f>IF('Chack &amp; edit  SD sheet'!CC8="","",'Chack &amp; edit  SD sheet'!CC8)</f>
        <v>92</v>
      </c>
      <c r="DK8" s="212">
        <f t="shared" si="90"/>
        <v>28</v>
      </c>
      <c r="DL8" s="213">
        <f t="shared" si="91"/>
        <v>67</v>
      </c>
      <c r="DM8" s="252">
        <f>IF('Chack &amp; edit  SD sheet'!CD8="","",'Chack &amp; edit  SD sheet'!CD8)</f>
        <v>8</v>
      </c>
      <c r="DN8" s="252">
        <f>IF('Chack &amp; edit  SD sheet'!CE8="","",'Chack &amp; edit  SD sheet'!CE8)</f>
        <v>7</v>
      </c>
      <c r="DO8" s="252">
        <f>IF('Chack &amp; edit  SD sheet'!CF8="","",'Chack &amp; edit  SD sheet'!CF8)</f>
        <v>6</v>
      </c>
      <c r="DP8" s="212">
        <f t="shared" si="92"/>
        <v>14</v>
      </c>
      <c r="DQ8" s="252">
        <f>IF('Chack &amp; edit  SD sheet'!CG8="","",'Chack &amp; edit  SD sheet'!CG8)</f>
        <v>65</v>
      </c>
      <c r="DR8" s="212">
        <f t="shared" si="93"/>
        <v>47</v>
      </c>
      <c r="DS8" s="252">
        <f>IF('Chack &amp; edit  SD sheet'!CH8="","",'Chack &amp; edit  SD sheet'!CH8)</f>
        <v>89</v>
      </c>
      <c r="DT8" s="212">
        <f t="shared" si="94"/>
        <v>27</v>
      </c>
      <c r="DU8" s="213">
        <f t="shared" si="95"/>
        <v>88</v>
      </c>
      <c r="DV8" s="252">
        <f>IF('Chack &amp; edit  SD sheet'!CI8="","",'Chack &amp; edit  SD sheet'!CI8)</f>
        <v>13</v>
      </c>
      <c r="DW8" s="252">
        <f>IF('Chack &amp; edit  SD sheet'!CJ8="","",'Chack &amp; edit  SD sheet'!CJ8)</f>
        <v>39</v>
      </c>
      <c r="DX8" s="252">
        <f>IF('Chack &amp; edit  SD sheet'!CK8="","",'Chack &amp; edit  SD sheet'!CK8)</f>
        <v>25</v>
      </c>
      <c r="DY8" s="254">
        <f t="shared" si="96"/>
        <v>77</v>
      </c>
      <c r="DZ8" s="252">
        <f>IF('Chack &amp; edit  SD sheet'!CL8="","",'Chack &amp; edit  SD sheet'!CL8)</f>
        <v>20</v>
      </c>
      <c r="EA8" s="252">
        <f>IF('Chack &amp; edit  SD sheet'!CM8="","",'Chack &amp; edit  SD sheet'!CM8)</f>
        <v>23</v>
      </c>
      <c r="EB8" s="252">
        <f>IF('Chack &amp; edit  SD sheet'!CN8="","",'Chack &amp; edit  SD sheet'!CN8)</f>
        <v>13</v>
      </c>
      <c r="EC8" s="252">
        <f>IF('Chack &amp; edit  SD sheet'!CO8="","",'Chack &amp; edit  SD sheet'!CO8)</f>
        <v>13</v>
      </c>
      <c r="ED8" s="254">
        <f t="shared" si="97"/>
        <v>69</v>
      </c>
      <c r="EE8" s="252">
        <f>IF('Chack &amp; edit  SD sheet'!CP8="","",'Chack &amp; edit  SD sheet'!CP8)</f>
        <v>320</v>
      </c>
      <c r="EF8" s="252">
        <f>IF('Chack &amp; edit  SD sheet'!CQ8="","",'Chack &amp; edit  SD sheet'!CQ8)</f>
        <v>312</v>
      </c>
      <c r="EG8" s="19" t="str">
        <f t="shared" si="98"/>
        <v>Promoted to Class 10th</v>
      </c>
      <c r="EH8" s="20">
        <f t="shared" si="99"/>
        <v>328</v>
      </c>
      <c r="EI8" s="21">
        <f t="shared" si="100"/>
        <v>54.666666666666664</v>
      </c>
      <c r="EJ8" s="185" t="str">
        <f t="shared" si="101"/>
        <v>II</v>
      </c>
      <c r="EK8" s="253">
        <f t="shared" si="102"/>
        <v>12.999999999999897</v>
      </c>
      <c r="EL8" s="252" t="str">
        <f t="shared" si="103"/>
        <v/>
      </c>
      <c r="ET8" s="173" t="str">
        <f t="shared" si="104"/>
        <v>B</v>
      </c>
      <c r="EU8" s="173" t="str">
        <f t="shared" si="105"/>
        <v>A</v>
      </c>
      <c r="EV8" s="173" t="str">
        <f t="shared" si="106"/>
        <v>B</v>
      </c>
      <c r="EW8" s="173" t="str">
        <f t="shared" si="107"/>
        <v>B</v>
      </c>
    </row>
    <row r="9" spans="1:153" ht="15.75">
      <c r="A9" s="179">
        <f>IF(AND('Chack &amp; edit  SD sheet'!A9=""),"",'Chack &amp; edit  SD sheet'!A9)</f>
        <v>6</v>
      </c>
      <c r="B9" s="179" t="str">
        <f>IF(AND('Chack &amp; edit  SD sheet'!B9=""),"",'Chack &amp; edit  SD sheet'!B9)</f>
        <v>GEN</v>
      </c>
      <c r="C9" s="179" t="str">
        <f>IF(AND('Chack &amp; edit  SD sheet'!C9=""),"",IF(AND('Chack &amp; edit  SD sheet'!C9="Boy"),"M",IF(AND('Chack &amp; edit  SD sheet'!C9="Girl"),"F","")))</f>
        <v>F</v>
      </c>
      <c r="D9" s="179">
        <f>IF(AND('Chack &amp; edit  SD sheet'!D9=""),"",VALUE('Chack &amp; edit  SD sheet'!D9))</f>
        <v>906</v>
      </c>
      <c r="E9" s="179">
        <f>IF(AND('Chack &amp; edit  SD sheet'!E9=""),"",'Chack &amp; edit  SD sheet'!E9)</f>
        <v>352</v>
      </c>
      <c r="F9" s="179" t="str">
        <f>IF(AND('Chack &amp; edit  SD sheet'!F9=""),"",'Chack &amp; edit  SD sheet'!F9)</f>
        <v>22-02-2006</v>
      </c>
      <c r="G9" s="180" t="str">
        <f>IF(AND('Chack &amp; edit  SD sheet'!G9=""),"",'Chack &amp; edit  SD sheet'!G9)</f>
        <v>JINU RATHORE</v>
      </c>
      <c r="H9" s="180" t="str">
        <f>IF(AND('Chack &amp; edit  SD sheet'!H9=""),"",'Chack &amp; edit  SD sheet'!H9)</f>
        <v>DEVI SINGH</v>
      </c>
      <c r="I9" s="180" t="str">
        <f>IF(AND('Chack &amp; edit  SD sheet'!I9=""),"",'Chack &amp; edit  SD sheet'!I9)</f>
        <v>ANOP KANWAR</v>
      </c>
      <c r="J9" s="179">
        <f>IF(AND('Chack &amp; edit  SD sheet'!J9=""),"",'Chack &amp; edit  SD sheet'!J9)</f>
        <v>9</v>
      </c>
      <c r="K9" s="179">
        <f>IF(AND('Chack &amp; edit  SD sheet'!K9=""),"",'Chack &amp; edit  SD sheet'!K9)</f>
        <v>7</v>
      </c>
      <c r="L9" s="179">
        <f>IF(AND('Chack &amp; edit  SD sheet'!L9=""),"",'Chack &amp; edit  SD sheet'!L9)</f>
        <v>10</v>
      </c>
      <c r="M9" s="179">
        <f t="shared" si="23"/>
        <v>18</v>
      </c>
      <c r="N9" s="179">
        <f>IF(AND('Chack &amp; edit  SD sheet'!N9=""),"",'Chack &amp; edit  SD sheet'!N9)</f>
        <v>51</v>
      </c>
      <c r="O9" s="179">
        <f t="shared" si="24"/>
        <v>37</v>
      </c>
      <c r="P9" s="179">
        <f t="shared" si="25"/>
        <v>55</v>
      </c>
      <c r="Q9" s="179">
        <f>IF(AND('Chack &amp; edit  SD sheet'!Q9=""),"",'Chack &amp; edit  SD sheet'!Q9)</f>
        <v>95</v>
      </c>
      <c r="R9" s="179">
        <f t="shared" si="26"/>
        <v>29</v>
      </c>
      <c r="S9" s="179">
        <f t="shared" si="27"/>
        <v>84</v>
      </c>
      <c r="T9" s="179">
        <f>IF(AND('Chack &amp; edit  SD sheet'!T9=""),"",'Chack &amp; edit  SD sheet'!T9)</f>
        <v>10</v>
      </c>
      <c r="U9" s="179">
        <f>IF(AND('Chack &amp; edit  SD sheet'!U9=""),"",'Chack &amp; edit  SD sheet'!U9)</f>
        <v>9</v>
      </c>
      <c r="V9" s="179">
        <f>IF(AND('Chack &amp; edit  SD sheet'!V9=""),"",'Chack &amp; edit  SD sheet'!V9)</f>
        <v>10</v>
      </c>
      <c r="W9" s="179">
        <f t="shared" si="28"/>
        <v>20</v>
      </c>
      <c r="X9" s="179">
        <f>IF(AND('Chack &amp; edit  SD sheet'!X9=""),"",'Chack &amp; edit  SD sheet'!X9)</f>
        <v>58</v>
      </c>
      <c r="Y9" s="179">
        <f t="shared" si="29"/>
        <v>42</v>
      </c>
      <c r="Z9" s="179">
        <f t="shared" si="30"/>
        <v>62</v>
      </c>
      <c r="AA9" s="179">
        <f>IF(AND('Chack &amp; edit  SD sheet'!AA9=""),"",'Chack &amp; edit  SD sheet'!AA9)</f>
        <v>100</v>
      </c>
      <c r="AB9" s="179">
        <f t="shared" si="31"/>
        <v>30</v>
      </c>
      <c r="AC9" s="179">
        <f t="shared" si="32"/>
        <v>92</v>
      </c>
      <c r="AD9" s="179">
        <f>IF(AND('Chack &amp; edit  SD sheet'!AF9=""),"",'Chack &amp; edit  SD sheet'!AF9)</f>
        <v>9</v>
      </c>
      <c r="AE9" s="179">
        <f>IF(AND('Chack &amp; edit  SD sheet'!AG9=""),"",'Chack &amp; edit  SD sheet'!AG9)</f>
        <v>9</v>
      </c>
      <c r="AF9" s="179">
        <f>IF(AND('Chack &amp; edit  SD sheet'!AH9=""),"",'Chack &amp; edit  SD sheet'!AH9)</f>
        <v>10</v>
      </c>
      <c r="AG9" s="179">
        <f t="shared" si="33"/>
        <v>19</v>
      </c>
      <c r="AH9" s="179">
        <f>IF(AND('Chack &amp; edit  SD sheet'!AJ9=""),"",'Chack &amp; edit  SD sheet'!AJ9)</f>
        <v>56</v>
      </c>
      <c r="AI9" s="179">
        <f t="shared" si="34"/>
        <v>40</v>
      </c>
      <c r="AJ9" s="179">
        <f t="shared" si="35"/>
        <v>59</v>
      </c>
      <c r="AK9" s="179">
        <f>IF(AND('Chack &amp; edit  SD sheet'!AM9=""),"",'Chack &amp; edit  SD sheet'!AM9)</f>
        <v>84</v>
      </c>
      <c r="AL9" s="179">
        <f t="shared" si="36"/>
        <v>26</v>
      </c>
      <c r="AM9" s="179">
        <f t="shared" si="37"/>
        <v>85</v>
      </c>
      <c r="AN9" s="179">
        <f>IF(AND('Chack &amp; edit  SD sheet'!AP9=""),"",'Chack &amp; edit  SD sheet'!AP9)</f>
        <v>9</v>
      </c>
      <c r="AO9" s="179">
        <f>IF(AND('Chack &amp; edit  SD sheet'!AQ9=""),"",'Chack &amp; edit  SD sheet'!AQ9)</f>
        <v>10</v>
      </c>
      <c r="AP9" s="179">
        <f>IF(AND('Chack &amp; edit  SD sheet'!AR9=""),"",'Chack &amp; edit  SD sheet'!AR9)</f>
        <v>9</v>
      </c>
      <c r="AQ9" s="179">
        <f t="shared" si="38"/>
        <v>19</v>
      </c>
      <c r="AR9" s="179">
        <f>IF(AND('Chack &amp; edit  SD sheet'!AT9=""),"",'Chack &amp; edit  SD sheet'!AT9)</f>
        <v>52</v>
      </c>
      <c r="AS9" s="179">
        <f t="shared" si="39"/>
        <v>38</v>
      </c>
      <c r="AT9" s="179">
        <f t="shared" si="40"/>
        <v>57</v>
      </c>
      <c r="AU9" s="179">
        <f>IF(AND('Chack &amp; edit  SD sheet'!AW9=""),"",'Chack &amp; edit  SD sheet'!AW9)</f>
        <v>98</v>
      </c>
      <c r="AV9" s="179">
        <f t="shared" si="41"/>
        <v>30</v>
      </c>
      <c r="AW9" s="179">
        <f t="shared" si="42"/>
        <v>87</v>
      </c>
      <c r="AX9" s="179">
        <f>IF(AND('Chack &amp; edit  SD sheet'!AZ9=""),"",'Chack &amp; edit  SD sheet'!AZ9)</f>
        <v>7</v>
      </c>
      <c r="AY9" s="179">
        <f>IF(AND('Chack &amp; edit  SD sheet'!BA9=""),"",'Chack &amp; edit  SD sheet'!BA9)</f>
        <v>10</v>
      </c>
      <c r="AZ9" s="179">
        <f>IF(AND('Chack &amp; edit  SD sheet'!BB9=""),"",'Chack &amp; edit  SD sheet'!BB9)</f>
        <v>10</v>
      </c>
      <c r="BA9" s="179">
        <f t="shared" si="43"/>
        <v>18</v>
      </c>
      <c r="BB9" s="179">
        <f>IF(AND('Chack &amp; edit  SD sheet'!BD9=""),"",'Chack &amp; edit  SD sheet'!BD9)</f>
        <v>65</v>
      </c>
      <c r="BC9" s="179">
        <f t="shared" si="44"/>
        <v>47</v>
      </c>
      <c r="BD9" s="179">
        <f t="shared" si="45"/>
        <v>65</v>
      </c>
      <c r="BE9" s="179">
        <f>IF(AND('Chack &amp; edit  SD sheet'!BG9=""),"",'Chack &amp; edit  SD sheet'!BG9)</f>
        <v>100</v>
      </c>
      <c r="BF9" s="179">
        <f t="shared" si="46"/>
        <v>30</v>
      </c>
      <c r="BG9" s="179">
        <f t="shared" si="47"/>
        <v>95</v>
      </c>
      <c r="BH9" s="179">
        <f>IF(AND('Chack &amp; edit  SD sheet'!BK9=""),"",'Chack &amp; edit  SD sheet'!BK9)</f>
        <v>15</v>
      </c>
      <c r="BI9" s="179">
        <f>IF(AND('Chack &amp; edit  SD sheet'!BL9=""),"",'Chack &amp; edit  SD sheet'!BL9)</f>
        <v>20</v>
      </c>
      <c r="BJ9" s="179">
        <f>IF(AND('Chack &amp; edit  SD sheet'!BM9=""),"",'Chack &amp; edit  SD sheet'!BM9)</f>
        <v>40</v>
      </c>
      <c r="BK9" s="179">
        <f t="shared" si="48"/>
        <v>75</v>
      </c>
      <c r="BL9" s="179" t="str">
        <f t="shared" si="49"/>
        <v>P</v>
      </c>
      <c r="BM9" s="179">
        <f>IF(AND('Chack &amp; edit  SD sheet'!BN9=""),"",'Chack &amp; edit  SD sheet'!BN9)</f>
        <v>9</v>
      </c>
      <c r="BN9" s="179">
        <f>IF(AND('Chack &amp; edit  SD sheet'!BO9=""),"",'Chack &amp; edit  SD sheet'!BO9)</f>
        <v>9</v>
      </c>
      <c r="BO9" s="179">
        <f>IF(AND('Chack &amp; edit  SD sheet'!BP9=""),"",'Chack &amp; edit  SD sheet'!BP9)</f>
        <v>9</v>
      </c>
      <c r="BP9" s="179">
        <f t="shared" si="50"/>
        <v>18</v>
      </c>
      <c r="BQ9" s="179">
        <f>IF(AND('Chack &amp; edit  SD sheet'!BR9=""),"",'Chack &amp; edit  SD sheet'!BR9)</f>
        <v>45</v>
      </c>
      <c r="BR9" s="179">
        <f t="shared" si="51"/>
        <v>33</v>
      </c>
      <c r="BS9" s="179">
        <f t="shared" si="52"/>
        <v>51</v>
      </c>
      <c r="BT9" s="179">
        <f>IF(AND('Chack &amp; edit  SD sheet'!BU9=""),"",'Chack &amp; edit  SD sheet'!BU9)</f>
        <v>95</v>
      </c>
      <c r="BU9" s="179">
        <f t="shared" si="53"/>
        <v>29</v>
      </c>
      <c r="BV9" s="179">
        <f t="shared" si="54"/>
        <v>80</v>
      </c>
      <c r="BW9" s="181">
        <f t="shared" si="55"/>
        <v>523</v>
      </c>
      <c r="BX9" s="179">
        <f t="shared" si="56"/>
        <v>84</v>
      </c>
      <c r="BY9" s="179">
        <f t="shared" si="57"/>
        <v>0</v>
      </c>
      <c r="BZ9" s="179">
        <f t="shared" si="58"/>
        <v>0</v>
      </c>
      <c r="CA9" s="179">
        <f t="shared" si="59"/>
        <v>100</v>
      </c>
      <c r="CB9" s="179" t="str">
        <f t="shared" si="60"/>
        <v>D</v>
      </c>
      <c r="CC9" s="182">
        <f t="shared" si="61"/>
        <v>92</v>
      </c>
      <c r="CD9" s="183">
        <f t="shared" si="62"/>
        <v>0</v>
      </c>
      <c r="CE9" s="182">
        <f t="shared" si="63"/>
        <v>0</v>
      </c>
      <c r="CF9" s="179">
        <f t="shared" si="64"/>
        <v>100</v>
      </c>
      <c r="CG9" s="183" t="str">
        <f t="shared" si="65"/>
        <v>D</v>
      </c>
      <c r="CH9" s="182">
        <f t="shared" si="66"/>
        <v>85</v>
      </c>
      <c r="CI9" s="182">
        <f t="shared" si="67"/>
        <v>0</v>
      </c>
      <c r="CJ9" s="182">
        <f t="shared" si="68"/>
        <v>0</v>
      </c>
      <c r="CK9" s="179">
        <f t="shared" si="69"/>
        <v>100</v>
      </c>
      <c r="CL9" s="183" t="str">
        <f t="shared" si="70"/>
        <v>D</v>
      </c>
      <c r="CM9" s="182">
        <f t="shared" si="71"/>
        <v>87</v>
      </c>
      <c r="CN9" s="182">
        <f t="shared" si="72"/>
        <v>0</v>
      </c>
      <c r="CO9" s="182">
        <f t="shared" si="73"/>
        <v>0</v>
      </c>
      <c r="CP9" s="183">
        <f t="shared" si="74"/>
        <v>100</v>
      </c>
      <c r="CQ9" s="183" t="str">
        <f t="shared" si="75"/>
        <v>D</v>
      </c>
      <c r="CR9" s="182">
        <f t="shared" si="76"/>
        <v>95</v>
      </c>
      <c r="CS9" s="182">
        <f t="shared" si="77"/>
        <v>0</v>
      </c>
      <c r="CT9" s="182">
        <f t="shared" si="78"/>
        <v>0</v>
      </c>
      <c r="CU9" s="183">
        <f t="shared" si="79"/>
        <v>100</v>
      </c>
      <c r="CV9" s="183" t="str">
        <f t="shared" si="80"/>
        <v>D</v>
      </c>
      <c r="CW9" s="182">
        <f t="shared" si="81"/>
        <v>80</v>
      </c>
      <c r="CX9" s="182">
        <f t="shared" si="82"/>
        <v>0</v>
      </c>
      <c r="CY9" s="182">
        <f t="shared" si="83"/>
        <v>0</v>
      </c>
      <c r="CZ9" s="183">
        <f t="shared" si="84"/>
        <v>100</v>
      </c>
      <c r="DA9" s="183" t="str">
        <f t="shared" si="85"/>
        <v>D</v>
      </c>
      <c r="DB9" s="184">
        <f t="shared" si="86"/>
        <v>0</v>
      </c>
      <c r="DC9" s="19" t="str">
        <f t="shared" si="87"/>
        <v xml:space="preserve">HINDI ENGLISH SANSKRIT SCIENCE S.S. MATHS </v>
      </c>
      <c r="DD9" s="252">
        <f>IF('Chack &amp; edit  SD sheet'!BY9="","",'Chack &amp; edit  SD sheet'!BY9)</f>
        <v>18</v>
      </c>
      <c r="DE9" s="252">
        <f>IF('Chack &amp; edit  SD sheet'!BZ9="","",'Chack &amp; edit  SD sheet'!BZ9)</f>
        <v>16</v>
      </c>
      <c r="DF9" s="252">
        <f>IF('Chack &amp; edit  SD sheet'!CA9="","",'Chack &amp; edit  SD sheet'!CA9)</f>
        <v>23</v>
      </c>
      <c r="DG9" s="212">
        <f t="shared" si="88"/>
        <v>38</v>
      </c>
      <c r="DH9" s="252">
        <f>IF('Chack &amp; edit  SD sheet'!CB9="","",'Chack &amp; edit  SD sheet'!CB9)</f>
        <v>36</v>
      </c>
      <c r="DI9" s="212">
        <f t="shared" si="89"/>
        <v>27</v>
      </c>
      <c r="DJ9" s="252">
        <f>IF('Chack &amp; edit  SD sheet'!CC9="","",'Chack &amp; edit  SD sheet'!CC9)</f>
        <v>93</v>
      </c>
      <c r="DK9" s="212">
        <f t="shared" si="90"/>
        <v>28</v>
      </c>
      <c r="DL9" s="213">
        <f t="shared" si="91"/>
        <v>93</v>
      </c>
      <c r="DM9" s="252">
        <f>IF('Chack &amp; edit  SD sheet'!CD9="","",'Chack &amp; edit  SD sheet'!CD9)</f>
        <v>9</v>
      </c>
      <c r="DN9" s="252">
        <f>IF('Chack &amp; edit  SD sheet'!CE9="","",'Chack &amp; edit  SD sheet'!CE9)</f>
        <v>8</v>
      </c>
      <c r="DO9" s="252">
        <f>IF('Chack &amp; edit  SD sheet'!CF9="","",'Chack &amp; edit  SD sheet'!CF9)</f>
        <v>7</v>
      </c>
      <c r="DP9" s="212">
        <f t="shared" si="92"/>
        <v>16</v>
      </c>
      <c r="DQ9" s="252">
        <f>IF('Chack &amp; edit  SD sheet'!CG9="","",'Chack &amp; edit  SD sheet'!CG9)</f>
        <v>66</v>
      </c>
      <c r="DR9" s="212">
        <f t="shared" si="93"/>
        <v>48</v>
      </c>
      <c r="DS9" s="252">
        <f>IF('Chack &amp; edit  SD sheet'!CH9="","",'Chack &amp; edit  SD sheet'!CH9)</f>
        <v>90</v>
      </c>
      <c r="DT9" s="212">
        <f t="shared" si="94"/>
        <v>27</v>
      </c>
      <c r="DU9" s="213">
        <f t="shared" si="95"/>
        <v>91</v>
      </c>
      <c r="DV9" s="252">
        <f>IF('Chack &amp; edit  SD sheet'!CI9="","",'Chack &amp; edit  SD sheet'!CI9)</f>
        <v>12</v>
      </c>
      <c r="DW9" s="252">
        <f>IF('Chack &amp; edit  SD sheet'!CJ9="","",'Chack &amp; edit  SD sheet'!CJ9)</f>
        <v>40</v>
      </c>
      <c r="DX9" s="252">
        <f>IF('Chack &amp; edit  SD sheet'!CK9="","",'Chack &amp; edit  SD sheet'!CK9)</f>
        <v>26</v>
      </c>
      <c r="DY9" s="254">
        <f t="shared" si="96"/>
        <v>78</v>
      </c>
      <c r="DZ9" s="252">
        <f>IF('Chack &amp; edit  SD sheet'!CL9="","",'Chack &amp; edit  SD sheet'!CL9)</f>
        <v>21</v>
      </c>
      <c r="EA9" s="252">
        <f>IF('Chack &amp; edit  SD sheet'!CM9="","",'Chack &amp; edit  SD sheet'!CM9)</f>
        <v>24</v>
      </c>
      <c r="EB9" s="252">
        <f>IF('Chack &amp; edit  SD sheet'!CN9="","",'Chack &amp; edit  SD sheet'!CN9)</f>
        <v>14</v>
      </c>
      <c r="EC9" s="252">
        <f>IF('Chack &amp; edit  SD sheet'!CO9="","",'Chack &amp; edit  SD sheet'!CO9)</f>
        <v>14</v>
      </c>
      <c r="ED9" s="254">
        <f t="shared" si="97"/>
        <v>73</v>
      </c>
      <c r="EE9" s="252">
        <f>IF('Chack &amp; edit  SD sheet'!CP9="","",'Chack &amp; edit  SD sheet'!CP9)</f>
        <v>324</v>
      </c>
      <c r="EF9" s="252">
        <f>IF('Chack &amp; edit  SD sheet'!CQ9="","",'Chack &amp; edit  SD sheet'!CQ9)</f>
        <v>313</v>
      </c>
      <c r="EG9" s="19" t="str">
        <f t="shared" si="98"/>
        <v>Promoted to Class 10th</v>
      </c>
      <c r="EH9" s="20">
        <f t="shared" si="99"/>
        <v>523</v>
      </c>
      <c r="EI9" s="21">
        <f t="shared" si="100"/>
        <v>87.166666666666671</v>
      </c>
      <c r="EJ9" s="185" t="str">
        <f t="shared" si="101"/>
        <v>I</v>
      </c>
      <c r="EK9" s="253">
        <f t="shared" si="102"/>
        <v>0.99999999999999778</v>
      </c>
      <c r="EL9" s="252" t="str">
        <f t="shared" si="103"/>
        <v/>
      </c>
      <c r="ET9" s="173" t="str">
        <f t="shared" si="104"/>
        <v>A</v>
      </c>
      <c r="EU9" s="173" t="str">
        <f t="shared" si="105"/>
        <v>A</v>
      </c>
      <c r="EV9" s="173" t="str">
        <f t="shared" si="106"/>
        <v>B</v>
      </c>
      <c r="EW9" s="173" t="str">
        <f t="shared" si="107"/>
        <v>B</v>
      </c>
    </row>
    <row r="10" spans="1:153" ht="15.75">
      <c r="A10" s="179">
        <f>IF(AND('Chack &amp; edit  SD sheet'!A10=""),"",'Chack &amp; edit  SD sheet'!A10)</f>
        <v>7</v>
      </c>
      <c r="B10" s="179" t="str">
        <f>IF(AND('Chack &amp; edit  SD sheet'!B10=""),"",'Chack &amp; edit  SD sheet'!B10)</f>
        <v>OBC</v>
      </c>
      <c r="C10" s="179" t="str">
        <f>IF(AND('Chack &amp; edit  SD sheet'!C10=""),"",IF(AND('Chack &amp; edit  SD sheet'!C10="Boy"),"M",IF(AND('Chack &amp; edit  SD sheet'!C10="Girl"),"F","")))</f>
        <v>F</v>
      </c>
      <c r="D10" s="179">
        <f>IF(AND('Chack &amp; edit  SD sheet'!D10=""),"",VALUE('Chack &amp; edit  SD sheet'!D10))</f>
        <v>907</v>
      </c>
      <c r="E10" s="179">
        <f>IF(AND('Chack &amp; edit  SD sheet'!E10=""),"",'Chack &amp; edit  SD sheet'!E10)</f>
        <v>163</v>
      </c>
      <c r="F10" s="179" t="str">
        <f>IF(AND('Chack &amp; edit  SD sheet'!F10=""),"",'Chack &amp; edit  SD sheet'!F10)</f>
        <v>10-02-2005</v>
      </c>
      <c r="G10" s="180" t="str">
        <f>IF(AND('Chack &amp; edit  SD sheet'!G10=""),"",'Chack &amp; edit  SD sheet'!G10)</f>
        <v xml:space="preserve">KAVITA </v>
      </c>
      <c r="H10" s="180" t="str">
        <f>IF(AND('Chack &amp; edit  SD sheet'!H10=""),"",'Chack &amp; edit  SD sheet'!H10)</f>
        <v>JEEVA RAM</v>
      </c>
      <c r="I10" s="180" t="str">
        <f>IF(AND('Chack &amp; edit  SD sheet'!I10=""),"",'Chack &amp; edit  SD sheet'!I10)</f>
        <v>VIMLA DEVI</v>
      </c>
      <c r="J10" s="179">
        <f>IF(AND('Chack &amp; edit  SD sheet'!J10=""),"",'Chack &amp; edit  SD sheet'!J10)</f>
        <v>9</v>
      </c>
      <c r="K10" s="179">
        <f>IF(AND('Chack &amp; edit  SD sheet'!K10=""),"",'Chack &amp; edit  SD sheet'!K10)</f>
        <v>6</v>
      </c>
      <c r="L10" s="179">
        <f>IF(AND('Chack &amp; edit  SD sheet'!L10=""),"",'Chack &amp; edit  SD sheet'!L10)</f>
        <v>6</v>
      </c>
      <c r="M10" s="179">
        <f t="shared" si="23"/>
        <v>14</v>
      </c>
      <c r="N10" s="179">
        <f>IF(AND('Chack &amp; edit  SD sheet'!N10=""),"",'Chack &amp; edit  SD sheet'!N10)</f>
        <v>45</v>
      </c>
      <c r="O10" s="179">
        <f t="shared" si="24"/>
        <v>33</v>
      </c>
      <c r="P10" s="179">
        <f t="shared" si="25"/>
        <v>47</v>
      </c>
      <c r="Q10" s="179">
        <f>IF(AND('Chack &amp; edit  SD sheet'!Q10=""),"",'Chack &amp; edit  SD sheet'!Q10)</f>
        <v>56</v>
      </c>
      <c r="R10" s="179">
        <f t="shared" si="26"/>
        <v>17</v>
      </c>
      <c r="S10" s="179">
        <f t="shared" si="27"/>
        <v>64</v>
      </c>
      <c r="T10" s="179">
        <f>IF(AND('Chack &amp; edit  SD sheet'!T10=""),"",'Chack &amp; edit  SD sheet'!T10)</f>
        <v>9</v>
      </c>
      <c r="U10" s="179">
        <f>IF(AND('Chack &amp; edit  SD sheet'!U10=""),"",'Chack &amp; edit  SD sheet'!U10)</f>
        <v>8</v>
      </c>
      <c r="V10" s="179">
        <f>IF(AND('Chack &amp; edit  SD sheet'!V10=""),"",'Chack &amp; edit  SD sheet'!V10)</f>
        <v>9</v>
      </c>
      <c r="W10" s="179">
        <f t="shared" si="28"/>
        <v>18</v>
      </c>
      <c r="X10" s="179">
        <f>IF(AND('Chack &amp; edit  SD sheet'!X10=""),"",'Chack &amp; edit  SD sheet'!X10)</f>
        <v>31</v>
      </c>
      <c r="Y10" s="179">
        <f t="shared" si="29"/>
        <v>23</v>
      </c>
      <c r="Z10" s="179">
        <f t="shared" si="30"/>
        <v>41</v>
      </c>
      <c r="AA10" s="179">
        <f>IF(AND('Chack &amp; edit  SD sheet'!AA10=""),"",'Chack &amp; edit  SD sheet'!AA10)</f>
        <v>96</v>
      </c>
      <c r="AB10" s="179">
        <f t="shared" si="31"/>
        <v>29</v>
      </c>
      <c r="AC10" s="179">
        <f t="shared" si="32"/>
        <v>70</v>
      </c>
      <c r="AD10" s="179">
        <f>IF(AND('Chack &amp; edit  SD sheet'!AF10=""),"",'Chack &amp; edit  SD sheet'!AF10)</f>
        <v>9</v>
      </c>
      <c r="AE10" s="179">
        <f>IF(AND('Chack &amp; edit  SD sheet'!AG10=""),"",'Chack &amp; edit  SD sheet'!AG10)</f>
        <v>9</v>
      </c>
      <c r="AF10" s="179">
        <f>IF(AND('Chack &amp; edit  SD sheet'!AH10=""),"",'Chack &amp; edit  SD sheet'!AH10)</f>
        <v>8</v>
      </c>
      <c r="AG10" s="179">
        <f t="shared" si="33"/>
        <v>18</v>
      </c>
      <c r="AH10" s="179">
        <f>IF(AND('Chack &amp; edit  SD sheet'!AJ10=""),"",'Chack &amp; edit  SD sheet'!AJ10)</f>
        <v>48</v>
      </c>
      <c r="AI10" s="179">
        <f t="shared" si="34"/>
        <v>35</v>
      </c>
      <c r="AJ10" s="179">
        <f t="shared" si="35"/>
        <v>53</v>
      </c>
      <c r="AK10" s="179">
        <f>IF(AND('Chack &amp; edit  SD sheet'!AM10=""),"",'Chack &amp; edit  SD sheet'!AM10)</f>
        <v>85</v>
      </c>
      <c r="AL10" s="179">
        <f t="shared" si="36"/>
        <v>26</v>
      </c>
      <c r="AM10" s="179">
        <f t="shared" si="37"/>
        <v>79</v>
      </c>
      <c r="AN10" s="179">
        <f>IF(AND('Chack &amp; edit  SD sheet'!AP10=""),"",'Chack &amp; edit  SD sheet'!AP10)</f>
        <v>7</v>
      </c>
      <c r="AO10" s="179">
        <f>IF(AND('Chack &amp; edit  SD sheet'!AQ10=""),"",'Chack &amp; edit  SD sheet'!AQ10)</f>
        <v>7</v>
      </c>
      <c r="AP10" s="179">
        <f>IF(AND('Chack &amp; edit  SD sheet'!AR10=""),"",'Chack &amp; edit  SD sheet'!AR10)</f>
        <v>8</v>
      </c>
      <c r="AQ10" s="179">
        <f t="shared" si="38"/>
        <v>15</v>
      </c>
      <c r="AR10" s="179">
        <f>IF(AND('Chack &amp; edit  SD sheet'!AT10=""),"",'Chack &amp; edit  SD sheet'!AT10)</f>
        <v>45</v>
      </c>
      <c r="AS10" s="179">
        <f t="shared" si="39"/>
        <v>33</v>
      </c>
      <c r="AT10" s="179">
        <f t="shared" si="40"/>
        <v>48</v>
      </c>
      <c r="AU10" s="179">
        <f>IF(AND('Chack &amp; edit  SD sheet'!AW10=""),"",'Chack &amp; edit  SD sheet'!AW10)</f>
        <v>90</v>
      </c>
      <c r="AV10" s="179">
        <f t="shared" si="41"/>
        <v>27</v>
      </c>
      <c r="AW10" s="179">
        <f t="shared" si="42"/>
        <v>75</v>
      </c>
      <c r="AX10" s="179">
        <f>IF(AND('Chack &amp; edit  SD sheet'!AZ10=""),"",'Chack &amp; edit  SD sheet'!AZ10)</f>
        <v>7</v>
      </c>
      <c r="AY10" s="179">
        <f>IF(AND('Chack &amp; edit  SD sheet'!BA10=""),"",'Chack &amp; edit  SD sheet'!BA10)</f>
        <v>10</v>
      </c>
      <c r="AZ10" s="179">
        <f>IF(AND('Chack &amp; edit  SD sheet'!BB10=""),"",'Chack &amp; edit  SD sheet'!BB10)</f>
        <v>10</v>
      </c>
      <c r="BA10" s="179">
        <f t="shared" si="43"/>
        <v>18</v>
      </c>
      <c r="BB10" s="179">
        <f>IF(AND('Chack &amp; edit  SD sheet'!BD10=""),"",'Chack &amp; edit  SD sheet'!BD10)</f>
        <v>46</v>
      </c>
      <c r="BC10" s="179">
        <f t="shared" si="44"/>
        <v>33</v>
      </c>
      <c r="BD10" s="179">
        <f t="shared" si="45"/>
        <v>51</v>
      </c>
      <c r="BE10" s="179">
        <f>IF(AND('Chack &amp; edit  SD sheet'!BG10=""),"",'Chack &amp; edit  SD sheet'!BG10)</f>
        <v>100</v>
      </c>
      <c r="BF10" s="179">
        <f t="shared" si="46"/>
        <v>30</v>
      </c>
      <c r="BG10" s="179">
        <f t="shared" si="47"/>
        <v>81</v>
      </c>
      <c r="BH10" s="179">
        <f>IF(AND('Chack &amp; edit  SD sheet'!BK10=""),"",'Chack &amp; edit  SD sheet'!BK10)</f>
        <v>18</v>
      </c>
      <c r="BI10" s="179">
        <f>IF(AND('Chack &amp; edit  SD sheet'!BL10=""),"",'Chack &amp; edit  SD sheet'!BL10)</f>
        <v>28</v>
      </c>
      <c r="BJ10" s="179">
        <f>IF(AND('Chack &amp; edit  SD sheet'!BM10=""),"",'Chack &amp; edit  SD sheet'!BM10)</f>
        <v>38</v>
      </c>
      <c r="BK10" s="179">
        <f t="shared" si="48"/>
        <v>84</v>
      </c>
      <c r="BL10" s="179" t="str">
        <f t="shared" si="49"/>
        <v>P</v>
      </c>
      <c r="BM10" s="179">
        <f>IF(AND('Chack &amp; edit  SD sheet'!BN10=""),"",'Chack &amp; edit  SD sheet'!BN10)</f>
        <v>6</v>
      </c>
      <c r="BN10" s="179">
        <f>IF(AND('Chack &amp; edit  SD sheet'!BO10=""),"",'Chack &amp; edit  SD sheet'!BO10)</f>
        <v>6</v>
      </c>
      <c r="BO10" s="179">
        <f>IF(AND('Chack &amp; edit  SD sheet'!BP10=""),"",'Chack &amp; edit  SD sheet'!BP10)</f>
        <v>6</v>
      </c>
      <c r="BP10" s="179">
        <f t="shared" si="50"/>
        <v>12</v>
      </c>
      <c r="BQ10" s="179">
        <f>IF(AND('Chack &amp; edit  SD sheet'!BR10=""),"",'Chack &amp; edit  SD sheet'!BR10)</f>
        <v>24</v>
      </c>
      <c r="BR10" s="179">
        <f t="shared" si="51"/>
        <v>18</v>
      </c>
      <c r="BS10" s="179">
        <f t="shared" si="52"/>
        <v>30</v>
      </c>
      <c r="BT10" s="179">
        <f>IF(AND('Chack &amp; edit  SD sheet'!BU10=""),"",'Chack &amp; edit  SD sheet'!BU10)</f>
        <v>90</v>
      </c>
      <c r="BU10" s="179">
        <f t="shared" si="53"/>
        <v>27</v>
      </c>
      <c r="BV10" s="179">
        <f t="shared" si="54"/>
        <v>57</v>
      </c>
      <c r="BW10" s="181">
        <f t="shared" si="55"/>
        <v>429</v>
      </c>
      <c r="BX10" s="179">
        <f t="shared" si="56"/>
        <v>64</v>
      </c>
      <c r="BY10" s="179">
        <f t="shared" si="57"/>
        <v>0</v>
      </c>
      <c r="BZ10" s="179">
        <f t="shared" si="58"/>
        <v>0</v>
      </c>
      <c r="CA10" s="179">
        <f t="shared" si="59"/>
        <v>100</v>
      </c>
      <c r="CB10" s="179" t="str">
        <f t="shared" si="60"/>
        <v>I</v>
      </c>
      <c r="CC10" s="182">
        <f t="shared" si="61"/>
        <v>70</v>
      </c>
      <c r="CD10" s="183">
        <f t="shared" si="62"/>
        <v>0</v>
      </c>
      <c r="CE10" s="182">
        <f t="shared" si="63"/>
        <v>0</v>
      </c>
      <c r="CF10" s="179">
        <f t="shared" si="64"/>
        <v>100</v>
      </c>
      <c r="CG10" s="183" t="str">
        <f t="shared" si="65"/>
        <v>I</v>
      </c>
      <c r="CH10" s="182">
        <f t="shared" si="66"/>
        <v>79</v>
      </c>
      <c r="CI10" s="182">
        <f t="shared" si="67"/>
        <v>0</v>
      </c>
      <c r="CJ10" s="182">
        <f t="shared" si="68"/>
        <v>0</v>
      </c>
      <c r="CK10" s="179">
        <f t="shared" si="69"/>
        <v>100</v>
      </c>
      <c r="CL10" s="183" t="str">
        <f t="shared" si="70"/>
        <v>D</v>
      </c>
      <c r="CM10" s="182">
        <f t="shared" si="71"/>
        <v>75</v>
      </c>
      <c r="CN10" s="182">
        <f t="shared" si="72"/>
        <v>0</v>
      </c>
      <c r="CO10" s="182">
        <f t="shared" si="73"/>
        <v>0</v>
      </c>
      <c r="CP10" s="183">
        <f t="shared" si="74"/>
        <v>100</v>
      </c>
      <c r="CQ10" s="183" t="str">
        <f t="shared" si="75"/>
        <v>D</v>
      </c>
      <c r="CR10" s="182">
        <f t="shared" si="76"/>
        <v>81</v>
      </c>
      <c r="CS10" s="182">
        <f t="shared" si="77"/>
        <v>0</v>
      </c>
      <c r="CT10" s="182">
        <f t="shared" si="78"/>
        <v>0</v>
      </c>
      <c r="CU10" s="183">
        <f t="shared" si="79"/>
        <v>100</v>
      </c>
      <c r="CV10" s="183" t="str">
        <f t="shared" si="80"/>
        <v>D</v>
      </c>
      <c r="CW10" s="182">
        <f t="shared" si="81"/>
        <v>57</v>
      </c>
      <c r="CX10" s="182">
        <f t="shared" si="82"/>
        <v>0</v>
      </c>
      <c r="CY10" s="182">
        <f t="shared" si="83"/>
        <v>0</v>
      </c>
      <c r="CZ10" s="183">
        <f t="shared" si="84"/>
        <v>100</v>
      </c>
      <c r="DA10" s="183" t="str">
        <f t="shared" si="85"/>
        <v>II</v>
      </c>
      <c r="DB10" s="184">
        <f t="shared" si="86"/>
        <v>0</v>
      </c>
      <c r="DC10" s="19" t="str">
        <f t="shared" si="87"/>
        <v xml:space="preserve">  SANSKRIT SCIENCE S.S.  </v>
      </c>
      <c r="DD10" s="252">
        <f>IF('Chack &amp; edit  SD sheet'!BY10="","",'Chack &amp; edit  SD sheet'!BY10)</f>
        <v>16</v>
      </c>
      <c r="DE10" s="252">
        <f>IF('Chack &amp; edit  SD sheet'!BZ10="","",'Chack &amp; edit  SD sheet'!BZ10)</f>
        <v>16</v>
      </c>
      <c r="DF10" s="252">
        <f>IF('Chack &amp; edit  SD sheet'!CA10="","",'Chack &amp; edit  SD sheet'!CA10)</f>
        <v>22</v>
      </c>
      <c r="DG10" s="212">
        <f t="shared" si="88"/>
        <v>36</v>
      </c>
      <c r="DH10" s="252" t="str">
        <f>IF('Chack &amp; edit  SD sheet'!CB10="","",'Chack &amp; edit  SD sheet'!CB10)</f>
        <v>ml</v>
      </c>
      <c r="DI10" s="212" t="str">
        <f t="shared" si="89"/>
        <v/>
      </c>
      <c r="DJ10" s="252">
        <f>IF('Chack &amp; edit  SD sheet'!CC10="","",'Chack &amp; edit  SD sheet'!CC10)</f>
        <v>94</v>
      </c>
      <c r="DK10" s="212">
        <f t="shared" si="90"/>
        <v>29</v>
      </c>
      <c r="DL10" s="213">
        <f t="shared" si="91"/>
        <v>65</v>
      </c>
      <c r="DM10" s="252">
        <f>IF('Chack &amp; edit  SD sheet'!CD10="","",'Chack &amp; edit  SD sheet'!CD10)</f>
        <v>10</v>
      </c>
      <c r="DN10" s="252">
        <f>IF('Chack &amp; edit  SD sheet'!CE10="","",'Chack &amp; edit  SD sheet'!CE10)</f>
        <v>9</v>
      </c>
      <c r="DO10" s="252">
        <f>IF('Chack &amp; edit  SD sheet'!CF10="","",'Chack &amp; edit  SD sheet'!CF10)</f>
        <v>8</v>
      </c>
      <c r="DP10" s="212">
        <f t="shared" si="92"/>
        <v>18</v>
      </c>
      <c r="DQ10" s="252">
        <f>IF('Chack &amp; edit  SD sheet'!CG10="","",'Chack &amp; edit  SD sheet'!CG10)</f>
        <v>67</v>
      </c>
      <c r="DR10" s="212">
        <f t="shared" si="93"/>
        <v>48</v>
      </c>
      <c r="DS10" s="252">
        <f>IF('Chack &amp; edit  SD sheet'!CH10="","",'Chack &amp; edit  SD sheet'!CH10)</f>
        <v>91</v>
      </c>
      <c r="DT10" s="212">
        <f t="shared" si="94"/>
        <v>28</v>
      </c>
      <c r="DU10" s="213">
        <f t="shared" si="95"/>
        <v>94</v>
      </c>
      <c r="DV10" s="252">
        <f>IF('Chack &amp; edit  SD sheet'!CI10="","",'Chack &amp; edit  SD sheet'!CI10)</f>
        <v>11</v>
      </c>
      <c r="DW10" s="252">
        <f>IF('Chack &amp; edit  SD sheet'!CJ10="","",'Chack &amp; edit  SD sheet'!CJ10)</f>
        <v>41</v>
      </c>
      <c r="DX10" s="252">
        <f>IF('Chack &amp; edit  SD sheet'!CK10="","",'Chack &amp; edit  SD sheet'!CK10)</f>
        <v>27</v>
      </c>
      <c r="DY10" s="254">
        <f t="shared" si="96"/>
        <v>79</v>
      </c>
      <c r="DZ10" s="252">
        <f>IF('Chack &amp; edit  SD sheet'!CL10="","",'Chack &amp; edit  SD sheet'!CL10)</f>
        <v>22</v>
      </c>
      <c r="EA10" s="252">
        <f>IF('Chack &amp; edit  SD sheet'!CM10="","",'Chack &amp; edit  SD sheet'!CM10)</f>
        <v>25</v>
      </c>
      <c r="EB10" s="252">
        <f>IF('Chack &amp; edit  SD sheet'!CN10="","",'Chack &amp; edit  SD sheet'!CN10)</f>
        <v>15</v>
      </c>
      <c r="EC10" s="252">
        <f>IF('Chack &amp; edit  SD sheet'!CO10="","",'Chack &amp; edit  SD sheet'!CO10)</f>
        <v>15</v>
      </c>
      <c r="ED10" s="254">
        <f t="shared" si="97"/>
        <v>77</v>
      </c>
      <c r="EE10" s="252">
        <f>IF('Chack &amp; edit  SD sheet'!CP10="","",'Chack &amp; edit  SD sheet'!CP10)</f>
        <v>320</v>
      </c>
      <c r="EF10" s="252">
        <f>IF('Chack &amp; edit  SD sheet'!CQ10="","",'Chack &amp; edit  SD sheet'!CQ10)</f>
        <v>314</v>
      </c>
      <c r="EG10" s="19" t="str">
        <f t="shared" si="98"/>
        <v>Promoted to Class 10th</v>
      </c>
      <c r="EH10" s="20">
        <f t="shared" si="99"/>
        <v>429</v>
      </c>
      <c r="EI10" s="21">
        <f t="shared" si="100"/>
        <v>71.5</v>
      </c>
      <c r="EJ10" s="185" t="str">
        <f t="shared" si="101"/>
        <v>I</v>
      </c>
      <c r="EK10" s="253">
        <f t="shared" si="102"/>
        <v>2.9999999999999774</v>
      </c>
      <c r="EL10" s="252" t="str">
        <f t="shared" si="103"/>
        <v/>
      </c>
      <c r="ET10" s="173" t="str">
        <f t="shared" si="104"/>
        <v>B</v>
      </c>
      <c r="EU10" s="173" t="str">
        <f t="shared" si="105"/>
        <v>A</v>
      </c>
      <c r="EV10" s="173" t="str">
        <f t="shared" si="106"/>
        <v>B</v>
      </c>
      <c r="EW10" s="173" t="str">
        <f t="shared" si="107"/>
        <v>B</v>
      </c>
    </row>
    <row r="11" spans="1:153" ht="15" customHeight="1">
      <c r="A11" s="179">
        <f>IF(AND('Chack &amp; edit  SD sheet'!A11=""),"",'Chack &amp; edit  SD sheet'!A11)</f>
        <v>8</v>
      </c>
      <c r="B11" s="179" t="str">
        <f>IF(AND('Chack &amp; edit  SD sheet'!B11=""),"",'Chack &amp; edit  SD sheet'!B11)</f>
        <v>SBC</v>
      </c>
      <c r="C11" s="179" t="str">
        <f>IF(AND('Chack &amp; edit  SD sheet'!C11=""),"",IF(AND('Chack &amp; edit  SD sheet'!C11="Boy"),"M",IF(AND('Chack &amp; edit  SD sheet'!C11="Girl"),"F","")))</f>
        <v>M</v>
      </c>
      <c r="D11" s="179">
        <f>IF(AND('Chack &amp; edit  SD sheet'!D11=""),"",VALUE('Chack &amp; edit  SD sheet'!D11))</f>
        <v>909</v>
      </c>
      <c r="E11" s="179">
        <f>IF(AND('Chack &amp; edit  SD sheet'!E11=""),"",'Chack &amp; edit  SD sheet'!E11)</f>
        <v>324</v>
      </c>
      <c r="F11" s="179" t="str">
        <f>IF(AND('Chack &amp; edit  SD sheet'!F11=""),"",'Chack &amp; edit  SD sheet'!F11)</f>
        <v>10-08-2003</v>
      </c>
      <c r="G11" s="180" t="str">
        <f>IF(AND('Chack &amp; edit  SD sheet'!G11=""),"",'Chack &amp; edit  SD sheet'!G11)</f>
        <v>MUKESH</v>
      </c>
      <c r="H11" s="180" t="str">
        <f>IF(AND('Chack &amp; edit  SD sheet'!H11=""),"",'Chack &amp; edit  SD sheet'!H11)</f>
        <v>BHOMA RAM</v>
      </c>
      <c r="I11" s="180" t="str">
        <f>IF(AND('Chack &amp; edit  SD sheet'!I11=""),"",'Chack &amp; edit  SD sheet'!I11)</f>
        <v>JAMNA</v>
      </c>
      <c r="J11" s="179">
        <f>IF(AND('Chack &amp; edit  SD sheet'!J11=""),"",'Chack &amp; edit  SD sheet'!J11)</f>
        <v>5</v>
      </c>
      <c r="K11" s="179">
        <f>IF(AND('Chack &amp; edit  SD sheet'!K11=""),"",'Chack &amp; edit  SD sheet'!K11)</f>
        <v>5</v>
      </c>
      <c r="L11" s="179">
        <f>IF(AND('Chack &amp; edit  SD sheet'!L11=""),"",'Chack &amp; edit  SD sheet'!L11)</f>
        <v>7</v>
      </c>
      <c r="M11" s="179">
        <f t="shared" si="23"/>
        <v>12</v>
      </c>
      <c r="N11" s="179">
        <f>IF(AND('Chack &amp; edit  SD sheet'!N11=""),"",'Chack &amp; edit  SD sheet'!N11)</f>
        <v>23</v>
      </c>
      <c r="O11" s="179">
        <f t="shared" si="24"/>
        <v>17</v>
      </c>
      <c r="P11" s="179">
        <f t="shared" si="25"/>
        <v>29</v>
      </c>
      <c r="Q11" s="179">
        <f>IF(AND('Chack &amp; edit  SD sheet'!Q11=""),"",'Chack &amp; edit  SD sheet'!Q11)</f>
        <v>59</v>
      </c>
      <c r="R11" s="179">
        <f t="shared" si="26"/>
        <v>18</v>
      </c>
      <c r="S11" s="179">
        <f t="shared" si="27"/>
        <v>47</v>
      </c>
      <c r="T11" s="179">
        <f>IF(AND('Chack &amp; edit  SD sheet'!T11=""),"",'Chack &amp; edit  SD sheet'!T11)</f>
        <v>3</v>
      </c>
      <c r="U11" s="179">
        <f>IF(AND('Chack &amp; edit  SD sheet'!U11=""),"",'Chack &amp; edit  SD sheet'!U11)</f>
        <v>3</v>
      </c>
      <c r="V11" s="179">
        <f>IF(AND('Chack &amp; edit  SD sheet'!V11=""),"",'Chack &amp; edit  SD sheet'!V11)</f>
        <v>5</v>
      </c>
      <c r="W11" s="179">
        <f t="shared" si="28"/>
        <v>8</v>
      </c>
      <c r="X11" s="179">
        <f>IF(AND('Chack &amp; edit  SD sheet'!X11=""),"",'Chack &amp; edit  SD sheet'!X11)</f>
        <v>6</v>
      </c>
      <c r="Y11" s="179">
        <f t="shared" si="29"/>
        <v>5</v>
      </c>
      <c r="Z11" s="179">
        <f t="shared" si="30"/>
        <v>13</v>
      </c>
      <c r="AA11" s="179">
        <f>IF(AND('Chack &amp; edit  SD sheet'!AA11=""),"",'Chack &amp; edit  SD sheet'!AA11)</f>
        <v>98</v>
      </c>
      <c r="AB11" s="179">
        <f t="shared" si="31"/>
        <v>30</v>
      </c>
      <c r="AC11" s="179">
        <f t="shared" si="32"/>
        <v>43</v>
      </c>
      <c r="AD11" s="179">
        <f>IF(AND('Chack &amp; edit  SD sheet'!AF11=""),"",'Chack &amp; edit  SD sheet'!AF11)</f>
        <v>3</v>
      </c>
      <c r="AE11" s="179">
        <f>IF(AND('Chack &amp; edit  SD sheet'!AG11=""),"",'Chack &amp; edit  SD sheet'!AG11)</f>
        <v>4</v>
      </c>
      <c r="AF11" s="179">
        <f>IF(AND('Chack &amp; edit  SD sheet'!AH11=""),"",'Chack &amp; edit  SD sheet'!AH11)</f>
        <v>4</v>
      </c>
      <c r="AG11" s="179">
        <f t="shared" si="33"/>
        <v>8</v>
      </c>
      <c r="AH11" s="179">
        <f>IF(AND('Chack &amp; edit  SD sheet'!AJ11=""),"",'Chack &amp; edit  SD sheet'!AJ11)</f>
        <v>18</v>
      </c>
      <c r="AI11" s="179">
        <f t="shared" si="34"/>
        <v>13</v>
      </c>
      <c r="AJ11" s="179">
        <f t="shared" si="35"/>
        <v>21</v>
      </c>
      <c r="AK11" s="179">
        <f>IF(AND('Chack &amp; edit  SD sheet'!AM11=""),"",'Chack &amp; edit  SD sheet'!AM11)</f>
        <v>86</v>
      </c>
      <c r="AL11" s="179">
        <f t="shared" si="36"/>
        <v>26</v>
      </c>
      <c r="AM11" s="179">
        <f t="shared" si="37"/>
        <v>47</v>
      </c>
      <c r="AN11" s="179">
        <f>IF(AND('Chack &amp; edit  SD sheet'!AP11=""),"",'Chack &amp; edit  SD sheet'!AP11)</f>
        <v>3</v>
      </c>
      <c r="AO11" s="179">
        <f>IF(AND('Chack &amp; edit  SD sheet'!AQ11=""),"",'Chack &amp; edit  SD sheet'!AQ11)</f>
        <v>3</v>
      </c>
      <c r="AP11" s="179">
        <f>IF(AND('Chack &amp; edit  SD sheet'!AR11=""),"",'Chack &amp; edit  SD sheet'!AR11)</f>
        <v>7</v>
      </c>
      <c r="AQ11" s="179">
        <f t="shared" si="38"/>
        <v>9</v>
      </c>
      <c r="AR11" s="179">
        <f>IF(AND('Chack &amp; edit  SD sheet'!AT11=""),"",'Chack &amp; edit  SD sheet'!AT11)</f>
        <v>13</v>
      </c>
      <c r="AS11" s="179">
        <f t="shared" si="39"/>
        <v>10</v>
      </c>
      <c r="AT11" s="179">
        <f t="shared" si="40"/>
        <v>19</v>
      </c>
      <c r="AU11" s="179">
        <f>IF(AND('Chack &amp; edit  SD sheet'!AW11=""),"",'Chack &amp; edit  SD sheet'!AW11)</f>
        <v>91</v>
      </c>
      <c r="AV11" s="179">
        <f t="shared" si="41"/>
        <v>28</v>
      </c>
      <c r="AW11" s="179">
        <f t="shared" si="42"/>
        <v>47</v>
      </c>
      <c r="AX11" s="179">
        <f>IF(AND('Chack &amp; edit  SD sheet'!AZ11=""),"",'Chack &amp; edit  SD sheet'!AZ11)</f>
        <v>4</v>
      </c>
      <c r="AY11" s="179">
        <f>IF(AND('Chack &amp; edit  SD sheet'!BA11=""),"",'Chack &amp; edit  SD sheet'!BA11)</f>
        <v>5</v>
      </c>
      <c r="AZ11" s="179">
        <f>IF(AND('Chack &amp; edit  SD sheet'!BB11=""),"",'Chack &amp; edit  SD sheet'!BB11)</f>
        <v>6</v>
      </c>
      <c r="BA11" s="179">
        <f t="shared" si="43"/>
        <v>10</v>
      </c>
      <c r="BB11" s="179">
        <f>IF(AND('Chack &amp; edit  SD sheet'!BD11=""),"",'Chack &amp; edit  SD sheet'!BD11)</f>
        <v>12</v>
      </c>
      <c r="BC11" s="179">
        <f t="shared" si="44"/>
        <v>9</v>
      </c>
      <c r="BD11" s="179">
        <f t="shared" si="45"/>
        <v>19</v>
      </c>
      <c r="BE11" s="179">
        <f>IF(AND('Chack &amp; edit  SD sheet'!BG11=""),"",'Chack &amp; edit  SD sheet'!BG11)</f>
        <v>100</v>
      </c>
      <c r="BF11" s="179">
        <f t="shared" si="46"/>
        <v>30</v>
      </c>
      <c r="BG11" s="179">
        <f t="shared" si="47"/>
        <v>49</v>
      </c>
      <c r="BH11" s="179" t="str">
        <f>IF(AND('Chack &amp; edit  SD sheet'!BK11=""),"",'Chack &amp; edit  SD sheet'!BK11)</f>
        <v/>
      </c>
      <c r="BI11" s="179" t="str">
        <f>IF(AND('Chack &amp; edit  SD sheet'!BL11=""),"",'Chack &amp; edit  SD sheet'!BL11)</f>
        <v/>
      </c>
      <c r="BJ11" s="179" t="str">
        <f>IF(AND('Chack &amp; edit  SD sheet'!BM11=""),"",'Chack &amp; edit  SD sheet'!BM11)</f>
        <v/>
      </c>
      <c r="BK11" s="179">
        <f t="shared" si="48"/>
        <v>0</v>
      </c>
      <c r="BL11" s="179" t="str">
        <f t="shared" si="49"/>
        <v/>
      </c>
      <c r="BM11" s="179">
        <f>IF(AND('Chack &amp; edit  SD sheet'!BN11=""),"",'Chack &amp; edit  SD sheet'!BN11)</f>
        <v>3</v>
      </c>
      <c r="BN11" s="179">
        <f>IF(AND('Chack &amp; edit  SD sheet'!BO11=""),"",'Chack &amp; edit  SD sheet'!BO11)</f>
        <v>4</v>
      </c>
      <c r="BO11" s="179">
        <f>IF(AND('Chack &amp; edit  SD sheet'!BP11=""),"",'Chack &amp; edit  SD sheet'!BP11)</f>
        <v>4</v>
      </c>
      <c r="BP11" s="179">
        <f t="shared" si="50"/>
        <v>8</v>
      </c>
      <c r="BQ11" s="179">
        <f>IF(AND('Chack &amp; edit  SD sheet'!BR11=""),"",'Chack &amp; edit  SD sheet'!BR11)</f>
        <v>17</v>
      </c>
      <c r="BR11" s="179">
        <f t="shared" si="51"/>
        <v>13</v>
      </c>
      <c r="BS11" s="179">
        <f t="shared" si="52"/>
        <v>21</v>
      </c>
      <c r="BT11" s="179">
        <f>IF(AND('Chack &amp; edit  SD sheet'!BU11=""),"",'Chack &amp; edit  SD sheet'!BU11)</f>
        <v>90</v>
      </c>
      <c r="BU11" s="179">
        <f t="shared" si="53"/>
        <v>27</v>
      </c>
      <c r="BV11" s="179">
        <f t="shared" si="54"/>
        <v>48</v>
      </c>
      <c r="BW11" s="181">
        <f t="shared" si="55"/>
        <v>281</v>
      </c>
      <c r="BX11" s="179">
        <f t="shared" si="56"/>
        <v>47</v>
      </c>
      <c r="BY11" s="179">
        <f t="shared" si="57"/>
        <v>0</v>
      </c>
      <c r="BZ11" s="179">
        <f t="shared" si="58"/>
        <v>0</v>
      </c>
      <c r="CA11" s="179">
        <f t="shared" si="59"/>
        <v>100</v>
      </c>
      <c r="CB11" s="179" t="str">
        <f t="shared" si="60"/>
        <v>III</v>
      </c>
      <c r="CC11" s="182">
        <f t="shared" si="61"/>
        <v>43</v>
      </c>
      <c r="CD11" s="183">
        <f t="shared" si="62"/>
        <v>0</v>
      </c>
      <c r="CE11" s="182">
        <f t="shared" si="63"/>
        <v>0</v>
      </c>
      <c r="CF11" s="179">
        <f t="shared" si="64"/>
        <v>100</v>
      </c>
      <c r="CG11" s="183" t="str">
        <f t="shared" si="65"/>
        <v>III</v>
      </c>
      <c r="CH11" s="182">
        <f t="shared" si="66"/>
        <v>47</v>
      </c>
      <c r="CI11" s="182">
        <f t="shared" si="67"/>
        <v>0</v>
      </c>
      <c r="CJ11" s="182">
        <f t="shared" si="68"/>
        <v>0</v>
      </c>
      <c r="CK11" s="179">
        <f t="shared" si="69"/>
        <v>100</v>
      </c>
      <c r="CL11" s="183" t="str">
        <f t="shared" si="70"/>
        <v>III</v>
      </c>
      <c r="CM11" s="182">
        <f t="shared" si="71"/>
        <v>47</v>
      </c>
      <c r="CN11" s="182">
        <f t="shared" si="72"/>
        <v>0</v>
      </c>
      <c r="CO11" s="182">
        <f t="shared" si="73"/>
        <v>0</v>
      </c>
      <c r="CP11" s="183">
        <f t="shared" si="74"/>
        <v>100</v>
      </c>
      <c r="CQ11" s="183" t="str">
        <f t="shared" si="75"/>
        <v>III</v>
      </c>
      <c r="CR11" s="182">
        <f t="shared" si="76"/>
        <v>49</v>
      </c>
      <c r="CS11" s="182">
        <f t="shared" si="77"/>
        <v>0</v>
      </c>
      <c r="CT11" s="182">
        <f t="shared" si="78"/>
        <v>0</v>
      </c>
      <c r="CU11" s="183">
        <f t="shared" si="79"/>
        <v>100</v>
      </c>
      <c r="CV11" s="183" t="str">
        <f t="shared" si="80"/>
        <v>II</v>
      </c>
      <c r="CW11" s="182">
        <f t="shared" si="81"/>
        <v>48</v>
      </c>
      <c r="CX11" s="182">
        <f t="shared" si="82"/>
        <v>0</v>
      </c>
      <c r="CY11" s="182">
        <f t="shared" si="83"/>
        <v>0</v>
      </c>
      <c r="CZ11" s="183">
        <f t="shared" si="84"/>
        <v>100</v>
      </c>
      <c r="DA11" s="183" t="str">
        <f t="shared" si="85"/>
        <v>II</v>
      </c>
      <c r="DB11" s="184">
        <f t="shared" si="86"/>
        <v>0</v>
      </c>
      <c r="DC11" s="19" t="str">
        <f t="shared" si="87"/>
        <v xml:space="preserve">      </v>
      </c>
      <c r="DD11" s="252">
        <f>IF('Chack &amp; edit  SD sheet'!BY11="","",'Chack &amp; edit  SD sheet'!BY11)</f>
        <v>15</v>
      </c>
      <c r="DE11" s="252">
        <f>IF('Chack &amp; edit  SD sheet'!BZ11="","",'Chack &amp; edit  SD sheet'!BZ11)</f>
        <v>15</v>
      </c>
      <c r="DF11" s="252">
        <f>IF('Chack &amp; edit  SD sheet'!CA11="","",'Chack &amp; edit  SD sheet'!CA11)</f>
        <v>21</v>
      </c>
      <c r="DG11" s="212">
        <f t="shared" si="88"/>
        <v>34</v>
      </c>
      <c r="DH11" s="252">
        <f>IF('Chack &amp; edit  SD sheet'!CB11="","",'Chack &amp; edit  SD sheet'!CB11)</f>
        <v>38</v>
      </c>
      <c r="DI11" s="212">
        <f t="shared" si="89"/>
        <v>29</v>
      </c>
      <c r="DJ11" s="252">
        <f>IF('Chack &amp; edit  SD sheet'!CC11="","",'Chack &amp; edit  SD sheet'!CC11)</f>
        <v>95</v>
      </c>
      <c r="DK11" s="212">
        <f t="shared" si="90"/>
        <v>29</v>
      </c>
      <c r="DL11" s="213">
        <f t="shared" si="91"/>
        <v>92</v>
      </c>
      <c r="DM11" s="252">
        <f>IF('Chack &amp; edit  SD sheet'!CD11="","",'Chack &amp; edit  SD sheet'!CD11)</f>
        <v>9</v>
      </c>
      <c r="DN11" s="252">
        <f>IF('Chack &amp; edit  SD sheet'!CE11="","",'Chack &amp; edit  SD sheet'!CE11)</f>
        <v>9</v>
      </c>
      <c r="DO11" s="252">
        <f>IF('Chack &amp; edit  SD sheet'!CF11="","",'Chack &amp; edit  SD sheet'!CF11)</f>
        <v>9</v>
      </c>
      <c r="DP11" s="212">
        <f t="shared" si="92"/>
        <v>18</v>
      </c>
      <c r="DQ11" s="252">
        <f>IF('Chack &amp; edit  SD sheet'!CG11="","",'Chack &amp; edit  SD sheet'!CG11)</f>
        <v>68</v>
      </c>
      <c r="DR11" s="212">
        <f t="shared" si="93"/>
        <v>49</v>
      </c>
      <c r="DS11" s="252">
        <f>IF('Chack &amp; edit  SD sheet'!CH11="","",'Chack &amp; edit  SD sheet'!CH11)</f>
        <v>92</v>
      </c>
      <c r="DT11" s="212">
        <f t="shared" si="94"/>
        <v>28</v>
      </c>
      <c r="DU11" s="213">
        <f t="shared" si="95"/>
        <v>95</v>
      </c>
      <c r="DV11" s="252">
        <f>IF('Chack &amp; edit  SD sheet'!CI11="","",'Chack &amp; edit  SD sheet'!CI11)</f>
        <v>10</v>
      </c>
      <c r="DW11" s="252">
        <f>IF('Chack &amp; edit  SD sheet'!CJ11="","",'Chack &amp; edit  SD sheet'!CJ11)</f>
        <v>42</v>
      </c>
      <c r="DX11" s="252">
        <f>IF('Chack &amp; edit  SD sheet'!CK11="","",'Chack &amp; edit  SD sheet'!CK11)</f>
        <v>28</v>
      </c>
      <c r="DY11" s="254">
        <f t="shared" si="96"/>
        <v>80</v>
      </c>
      <c r="DZ11" s="252">
        <f>IF('Chack &amp; edit  SD sheet'!CL11="","",'Chack &amp; edit  SD sheet'!CL11)</f>
        <v>23</v>
      </c>
      <c r="EA11" s="252">
        <f>IF('Chack &amp; edit  SD sheet'!CM11="","",'Chack &amp; edit  SD sheet'!CM11)</f>
        <v>26</v>
      </c>
      <c r="EB11" s="252">
        <f>IF('Chack &amp; edit  SD sheet'!CN11="","",'Chack &amp; edit  SD sheet'!CN11)</f>
        <v>16</v>
      </c>
      <c r="EC11" s="252">
        <f>IF('Chack &amp; edit  SD sheet'!CO11="","",'Chack &amp; edit  SD sheet'!CO11)</f>
        <v>14</v>
      </c>
      <c r="ED11" s="254">
        <f t="shared" si="97"/>
        <v>79</v>
      </c>
      <c r="EE11" s="252">
        <f>IF('Chack &amp; edit  SD sheet'!CP11="","",'Chack &amp; edit  SD sheet'!CP11)</f>
        <v>320</v>
      </c>
      <c r="EF11" s="252">
        <f>IF('Chack &amp; edit  SD sheet'!CQ11="","",'Chack &amp; edit  SD sheet'!CQ11)</f>
        <v>315</v>
      </c>
      <c r="EG11" s="19" t="str">
        <f t="shared" si="98"/>
        <v>Promoted to Class 10th</v>
      </c>
      <c r="EH11" s="20">
        <f t="shared" si="99"/>
        <v>281</v>
      </c>
      <c r="EI11" s="21">
        <f t="shared" si="100"/>
        <v>46.833333333333336</v>
      </c>
      <c r="EJ11" s="185" t="str">
        <f t="shared" si="101"/>
        <v>III</v>
      </c>
      <c r="EK11" s="253">
        <f t="shared" si="102"/>
        <v>19.999999999999897</v>
      </c>
      <c r="EL11" s="252" t="str">
        <f t="shared" si="103"/>
        <v/>
      </c>
      <c r="ET11" s="173" t="str">
        <f t="shared" si="104"/>
        <v>A</v>
      </c>
      <c r="EU11" s="173" t="str">
        <f t="shared" si="105"/>
        <v>A</v>
      </c>
      <c r="EV11" s="173" t="str">
        <f t="shared" si="106"/>
        <v>A</v>
      </c>
      <c r="EW11" s="173" t="str">
        <f t="shared" si="107"/>
        <v>B</v>
      </c>
    </row>
    <row r="12" spans="1:153" ht="15.75">
      <c r="A12" s="179">
        <f>IF(AND('Chack &amp; edit  SD sheet'!A12=""),"",'Chack &amp; edit  SD sheet'!A12)</f>
        <v>9</v>
      </c>
      <c r="B12" s="179" t="str">
        <f>IF(AND('Chack &amp; edit  SD sheet'!B12=""),"",'Chack &amp; edit  SD sheet'!B12)</f>
        <v>OBC</v>
      </c>
      <c r="C12" s="179" t="str">
        <f>IF(AND('Chack &amp; edit  SD sheet'!C12=""),"",IF(AND('Chack &amp; edit  SD sheet'!C12="Boy"),"M",IF(AND('Chack &amp; edit  SD sheet'!C12="Girl"),"F","")))</f>
        <v>M</v>
      </c>
      <c r="D12" s="179">
        <f>IF(AND('Chack &amp; edit  SD sheet'!D12=""),"",VALUE('Chack &amp; edit  SD sheet'!D12))</f>
        <v>910</v>
      </c>
      <c r="E12" s="179">
        <f>IF(AND('Chack &amp; edit  SD sheet'!E12=""),"",'Chack &amp; edit  SD sheet'!E12)</f>
        <v>373</v>
      </c>
      <c r="F12" s="179" t="str">
        <f>IF(AND('Chack &amp; edit  SD sheet'!F12=""),"",'Chack &amp; edit  SD sheet'!F12)</f>
        <v>12-01-2005</v>
      </c>
      <c r="G12" s="180" t="str">
        <f>IF(AND('Chack &amp; edit  SD sheet'!G12=""),"",'Chack &amp; edit  SD sheet'!G12)</f>
        <v>NARAYAN LAL</v>
      </c>
      <c r="H12" s="180" t="str">
        <f>IF(AND('Chack &amp; edit  SD sheet'!H12=""),"",'Chack &amp; edit  SD sheet'!H12)</f>
        <v>KHETA RAM</v>
      </c>
      <c r="I12" s="180" t="str">
        <f>IF(AND('Chack &amp; edit  SD sheet'!I12=""),"",'Chack &amp; edit  SD sheet'!I12)</f>
        <v>PUSHPA DEVI</v>
      </c>
      <c r="J12" s="179">
        <f>IF(AND('Chack &amp; edit  SD sheet'!J12=""),"",'Chack &amp; edit  SD sheet'!J12)</f>
        <v>7</v>
      </c>
      <c r="K12" s="179">
        <f>IF(AND('Chack &amp; edit  SD sheet'!K12=""),"",'Chack &amp; edit  SD sheet'!K12)</f>
        <v>6</v>
      </c>
      <c r="L12" s="179">
        <f>IF(AND('Chack &amp; edit  SD sheet'!L12=""),"",'Chack &amp; edit  SD sheet'!L12)</f>
        <v>7</v>
      </c>
      <c r="M12" s="179">
        <f t="shared" si="23"/>
        <v>14</v>
      </c>
      <c r="N12" s="179">
        <f>IF(AND('Chack &amp; edit  SD sheet'!N12=""),"",'Chack &amp; edit  SD sheet'!N12)</f>
        <v>27</v>
      </c>
      <c r="O12" s="179">
        <f t="shared" si="24"/>
        <v>20</v>
      </c>
      <c r="P12" s="179">
        <f t="shared" si="25"/>
        <v>34</v>
      </c>
      <c r="Q12" s="179">
        <f>IF(AND('Chack &amp; edit  SD sheet'!Q12=""),"",'Chack &amp; edit  SD sheet'!Q12)</f>
        <v>60</v>
      </c>
      <c r="R12" s="179">
        <f t="shared" si="26"/>
        <v>18</v>
      </c>
      <c r="S12" s="179">
        <f t="shared" si="27"/>
        <v>52</v>
      </c>
      <c r="T12" s="179">
        <f>IF(AND('Chack &amp; edit  SD sheet'!T12=""),"",'Chack &amp; edit  SD sheet'!T12)</f>
        <v>3</v>
      </c>
      <c r="U12" s="179">
        <f>IF(AND('Chack &amp; edit  SD sheet'!U12=""),"",'Chack &amp; edit  SD sheet'!U12)</f>
        <v>3</v>
      </c>
      <c r="V12" s="179">
        <f>IF(AND('Chack &amp; edit  SD sheet'!V12=""),"",'Chack &amp; edit  SD sheet'!V12)</f>
        <v>6</v>
      </c>
      <c r="W12" s="179">
        <f t="shared" si="28"/>
        <v>8</v>
      </c>
      <c r="X12" s="179">
        <f>IF(AND('Chack &amp; edit  SD sheet'!X12=""),"",'Chack &amp; edit  SD sheet'!X12)</f>
        <v>15</v>
      </c>
      <c r="Y12" s="179">
        <f t="shared" si="29"/>
        <v>11</v>
      </c>
      <c r="Z12" s="179">
        <f t="shared" si="30"/>
        <v>19</v>
      </c>
      <c r="AA12" s="179">
        <f>IF(AND('Chack &amp; edit  SD sheet'!AA12=""),"",'Chack &amp; edit  SD sheet'!AA12)</f>
        <v>80</v>
      </c>
      <c r="AB12" s="179">
        <f t="shared" si="31"/>
        <v>24</v>
      </c>
      <c r="AC12" s="179">
        <f t="shared" si="32"/>
        <v>43</v>
      </c>
      <c r="AD12" s="179">
        <f>IF(AND('Chack &amp; edit  SD sheet'!AF12=""),"",'Chack &amp; edit  SD sheet'!AF12)</f>
        <v>3</v>
      </c>
      <c r="AE12" s="179">
        <f>IF(AND('Chack &amp; edit  SD sheet'!AG12=""),"",'Chack &amp; edit  SD sheet'!AG12)</f>
        <v>4</v>
      </c>
      <c r="AF12" s="179">
        <f>IF(AND('Chack &amp; edit  SD sheet'!AH12=""),"",'Chack &amp; edit  SD sheet'!AH12)</f>
        <v>6</v>
      </c>
      <c r="AG12" s="179">
        <f t="shared" si="33"/>
        <v>9</v>
      </c>
      <c r="AH12" s="179">
        <f>IF(AND('Chack &amp; edit  SD sheet'!AJ12=""),"",'Chack &amp; edit  SD sheet'!AJ12)</f>
        <v>20</v>
      </c>
      <c r="AI12" s="179">
        <f t="shared" si="34"/>
        <v>15</v>
      </c>
      <c r="AJ12" s="179">
        <f t="shared" si="35"/>
        <v>24</v>
      </c>
      <c r="AK12" s="179">
        <f>IF(AND('Chack &amp; edit  SD sheet'!AM12=""),"",'Chack &amp; edit  SD sheet'!AM12)</f>
        <v>87</v>
      </c>
      <c r="AL12" s="179">
        <f t="shared" si="36"/>
        <v>27</v>
      </c>
      <c r="AM12" s="179">
        <f t="shared" si="37"/>
        <v>51</v>
      </c>
      <c r="AN12" s="179">
        <f>IF(AND('Chack &amp; edit  SD sheet'!AP12=""),"",'Chack &amp; edit  SD sheet'!AP12)</f>
        <v>3</v>
      </c>
      <c r="AO12" s="179">
        <f>IF(AND('Chack &amp; edit  SD sheet'!AQ12=""),"",'Chack &amp; edit  SD sheet'!AQ12)</f>
        <v>3</v>
      </c>
      <c r="AP12" s="179">
        <f>IF(AND('Chack &amp; edit  SD sheet'!AR12=""),"",'Chack &amp; edit  SD sheet'!AR12)</f>
        <v>5</v>
      </c>
      <c r="AQ12" s="179">
        <f t="shared" si="38"/>
        <v>8</v>
      </c>
      <c r="AR12" s="179">
        <f>IF(AND('Chack &amp; edit  SD sheet'!AT12=""),"",'Chack &amp; edit  SD sheet'!AT12)</f>
        <v>19</v>
      </c>
      <c r="AS12" s="179">
        <f t="shared" si="39"/>
        <v>14</v>
      </c>
      <c r="AT12" s="179">
        <f t="shared" si="40"/>
        <v>22</v>
      </c>
      <c r="AU12" s="179">
        <f>IF(AND('Chack &amp; edit  SD sheet'!AW12=""),"",'Chack &amp; edit  SD sheet'!AW12)</f>
        <v>92</v>
      </c>
      <c r="AV12" s="179">
        <f t="shared" si="41"/>
        <v>28</v>
      </c>
      <c r="AW12" s="179">
        <f t="shared" si="42"/>
        <v>50</v>
      </c>
      <c r="AX12" s="179">
        <f>IF(AND('Chack &amp; edit  SD sheet'!AZ12=""),"",'Chack &amp; edit  SD sheet'!AZ12)</f>
        <v>5</v>
      </c>
      <c r="AY12" s="179">
        <f>IF(AND('Chack &amp; edit  SD sheet'!BA12=""),"",'Chack &amp; edit  SD sheet'!BA12)</f>
        <v>6</v>
      </c>
      <c r="AZ12" s="179">
        <f>IF(AND('Chack &amp; edit  SD sheet'!BB12=""),"",'Chack &amp; edit  SD sheet'!BB12)</f>
        <v>7</v>
      </c>
      <c r="BA12" s="179">
        <f t="shared" si="43"/>
        <v>12</v>
      </c>
      <c r="BB12" s="179">
        <f>IF(AND('Chack &amp; edit  SD sheet'!BD12=""),"",'Chack &amp; edit  SD sheet'!BD12)</f>
        <v>24</v>
      </c>
      <c r="BC12" s="179">
        <f t="shared" si="44"/>
        <v>18</v>
      </c>
      <c r="BD12" s="179">
        <f t="shared" si="45"/>
        <v>30</v>
      </c>
      <c r="BE12" s="179">
        <f>IF(AND('Chack &amp; edit  SD sheet'!BG12=""),"",'Chack &amp; edit  SD sheet'!BG12)</f>
        <v>100</v>
      </c>
      <c r="BF12" s="179">
        <f t="shared" si="46"/>
        <v>30</v>
      </c>
      <c r="BG12" s="179">
        <f t="shared" si="47"/>
        <v>60</v>
      </c>
      <c r="BH12" s="179" t="str">
        <f>IF(AND('Chack &amp; edit  SD sheet'!BK12=""),"",'Chack &amp; edit  SD sheet'!BK12)</f>
        <v/>
      </c>
      <c r="BI12" s="179" t="str">
        <f>IF(AND('Chack &amp; edit  SD sheet'!BL12=""),"",'Chack &amp; edit  SD sheet'!BL12)</f>
        <v/>
      </c>
      <c r="BJ12" s="179" t="str">
        <f>IF(AND('Chack &amp; edit  SD sheet'!BM12=""),"",'Chack &amp; edit  SD sheet'!BM12)</f>
        <v/>
      </c>
      <c r="BK12" s="179">
        <f t="shared" si="48"/>
        <v>0</v>
      </c>
      <c r="BL12" s="179" t="str">
        <f t="shared" si="49"/>
        <v/>
      </c>
      <c r="BM12" s="179">
        <f>IF(AND('Chack &amp; edit  SD sheet'!BN12=""),"",'Chack &amp; edit  SD sheet'!BN12)</f>
        <v>1</v>
      </c>
      <c r="BN12" s="179">
        <f>IF(AND('Chack &amp; edit  SD sheet'!BO12=""),"",'Chack &amp; edit  SD sheet'!BO12)</f>
        <v>4</v>
      </c>
      <c r="BO12" s="179">
        <f>IF(AND('Chack &amp; edit  SD sheet'!BP12=""),"",'Chack &amp; edit  SD sheet'!BP12)</f>
        <v>4</v>
      </c>
      <c r="BP12" s="179">
        <f t="shared" si="50"/>
        <v>6</v>
      </c>
      <c r="BQ12" s="179">
        <f>IF(AND('Chack &amp; edit  SD sheet'!BR12=""),"",'Chack &amp; edit  SD sheet'!BR12)</f>
        <v>19</v>
      </c>
      <c r="BR12" s="179">
        <f t="shared" si="51"/>
        <v>14</v>
      </c>
      <c r="BS12" s="179">
        <f t="shared" si="52"/>
        <v>20</v>
      </c>
      <c r="BT12" s="179">
        <f>IF(AND('Chack &amp; edit  SD sheet'!BU12=""),"",'Chack &amp; edit  SD sheet'!BU12)</f>
        <v>90</v>
      </c>
      <c r="BU12" s="179">
        <f t="shared" si="53"/>
        <v>27</v>
      </c>
      <c r="BV12" s="179">
        <f t="shared" si="54"/>
        <v>47</v>
      </c>
      <c r="BW12" s="181">
        <f t="shared" si="55"/>
        <v>303</v>
      </c>
      <c r="BX12" s="179">
        <f t="shared" si="56"/>
        <v>52</v>
      </c>
      <c r="BY12" s="179">
        <f t="shared" si="57"/>
        <v>0</v>
      </c>
      <c r="BZ12" s="179">
        <f t="shared" si="58"/>
        <v>0</v>
      </c>
      <c r="CA12" s="179">
        <f t="shared" si="59"/>
        <v>100</v>
      </c>
      <c r="CB12" s="179" t="str">
        <f t="shared" si="60"/>
        <v>II</v>
      </c>
      <c r="CC12" s="182">
        <f t="shared" si="61"/>
        <v>43</v>
      </c>
      <c r="CD12" s="183">
        <f t="shared" si="62"/>
        <v>0</v>
      </c>
      <c r="CE12" s="182">
        <f t="shared" si="63"/>
        <v>0</v>
      </c>
      <c r="CF12" s="179">
        <f t="shared" si="64"/>
        <v>100</v>
      </c>
      <c r="CG12" s="183" t="str">
        <f t="shared" si="65"/>
        <v>III</v>
      </c>
      <c r="CH12" s="182">
        <f t="shared" si="66"/>
        <v>51</v>
      </c>
      <c r="CI12" s="182">
        <f t="shared" si="67"/>
        <v>0</v>
      </c>
      <c r="CJ12" s="182">
        <f t="shared" si="68"/>
        <v>0</v>
      </c>
      <c r="CK12" s="179">
        <f t="shared" si="69"/>
        <v>100</v>
      </c>
      <c r="CL12" s="183" t="str">
        <f t="shared" si="70"/>
        <v>II</v>
      </c>
      <c r="CM12" s="182">
        <f t="shared" si="71"/>
        <v>50</v>
      </c>
      <c r="CN12" s="182">
        <f t="shared" si="72"/>
        <v>0</v>
      </c>
      <c r="CO12" s="182">
        <f t="shared" si="73"/>
        <v>0</v>
      </c>
      <c r="CP12" s="183">
        <f t="shared" si="74"/>
        <v>100</v>
      </c>
      <c r="CQ12" s="183" t="str">
        <f t="shared" si="75"/>
        <v>II</v>
      </c>
      <c r="CR12" s="182">
        <f t="shared" si="76"/>
        <v>60</v>
      </c>
      <c r="CS12" s="182">
        <f t="shared" si="77"/>
        <v>0</v>
      </c>
      <c r="CT12" s="182">
        <f t="shared" si="78"/>
        <v>0</v>
      </c>
      <c r="CU12" s="183">
        <f t="shared" si="79"/>
        <v>100</v>
      </c>
      <c r="CV12" s="183" t="str">
        <f t="shared" si="80"/>
        <v>I</v>
      </c>
      <c r="CW12" s="182">
        <f t="shared" si="81"/>
        <v>47</v>
      </c>
      <c r="CX12" s="182">
        <f t="shared" si="82"/>
        <v>0</v>
      </c>
      <c r="CY12" s="182">
        <f t="shared" si="83"/>
        <v>0</v>
      </c>
      <c r="CZ12" s="183">
        <f t="shared" si="84"/>
        <v>100</v>
      </c>
      <c r="DA12" s="183" t="str">
        <f t="shared" si="85"/>
        <v>III</v>
      </c>
      <c r="DB12" s="184">
        <f t="shared" si="86"/>
        <v>0</v>
      </c>
      <c r="DC12" s="19" t="str">
        <f t="shared" si="87"/>
        <v xml:space="preserve">      </v>
      </c>
      <c r="DD12" s="252">
        <f>IF('Chack &amp; edit  SD sheet'!BY12="","",'Chack &amp; edit  SD sheet'!BY12)</f>
        <v>14</v>
      </c>
      <c r="DE12" s="252">
        <f>IF('Chack &amp; edit  SD sheet'!BZ12="","",'Chack &amp; edit  SD sheet'!BZ12)</f>
        <v>14</v>
      </c>
      <c r="DF12" s="252">
        <f>IF('Chack &amp; edit  SD sheet'!CA12="","",'Chack &amp; edit  SD sheet'!CA12)</f>
        <v>20</v>
      </c>
      <c r="DG12" s="212">
        <f t="shared" si="88"/>
        <v>32</v>
      </c>
      <c r="DH12" s="252">
        <f>IF('Chack &amp; edit  SD sheet'!CB12="","",'Chack &amp; edit  SD sheet'!CB12)</f>
        <v>39</v>
      </c>
      <c r="DI12" s="212">
        <f t="shared" si="89"/>
        <v>30</v>
      </c>
      <c r="DJ12" s="252">
        <f>IF('Chack &amp; edit  SD sheet'!CC12="","",'Chack &amp; edit  SD sheet'!CC12)</f>
        <v>96</v>
      </c>
      <c r="DK12" s="212">
        <f t="shared" si="90"/>
        <v>29</v>
      </c>
      <c r="DL12" s="213">
        <f t="shared" si="91"/>
        <v>91</v>
      </c>
      <c r="DM12" s="252">
        <f>IF('Chack &amp; edit  SD sheet'!CD12="","",'Chack &amp; edit  SD sheet'!CD12)</f>
        <v>8</v>
      </c>
      <c r="DN12" s="252">
        <f>IF('Chack &amp; edit  SD sheet'!CE12="","",'Chack &amp; edit  SD sheet'!CE12)</f>
        <v>9</v>
      </c>
      <c r="DO12" s="252">
        <f>IF('Chack &amp; edit  SD sheet'!CF12="","",'Chack &amp; edit  SD sheet'!CF12)</f>
        <v>10</v>
      </c>
      <c r="DP12" s="212">
        <f t="shared" si="92"/>
        <v>18</v>
      </c>
      <c r="DQ12" s="252">
        <f>IF('Chack &amp; edit  SD sheet'!CG12="","",'Chack &amp; edit  SD sheet'!CG12)</f>
        <v>69</v>
      </c>
      <c r="DR12" s="212">
        <f t="shared" si="93"/>
        <v>50</v>
      </c>
      <c r="DS12" s="252">
        <f>IF('Chack &amp; edit  SD sheet'!CH12="","",'Chack &amp; edit  SD sheet'!CH12)</f>
        <v>93</v>
      </c>
      <c r="DT12" s="212">
        <f t="shared" si="94"/>
        <v>28</v>
      </c>
      <c r="DU12" s="213">
        <f t="shared" si="95"/>
        <v>96</v>
      </c>
      <c r="DV12" s="252">
        <f>IF('Chack &amp; edit  SD sheet'!CI12="","",'Chack &amp; edit  SD sheet'!CI12)</f>
        <v>9</v>
      </c>
      <c r="DW12" s="252">
        <f>IF('Chack &amp; edit  SD sheet'!CJ12="","",'Chack &amp; edit  SD sheet'!CJ12)</f>
        <v>43</v>
      </c>
      <c r="DX12" s="252">
        <f>IF('Chack &amp; edit  SD sheet'!CK12="","",'Chack &amp; edit  SD sheet'!CK12)</f>
        <v>29</v>
      </c>
      <c r="DY12" s="254">
        <f t="shared" si="96"/>
        <v>81</v>
      </c>
      <c r="DZ12" s="252">
        <f>IF('Chack &amp; edit  SD sheet'!CL12="","",'Chack &amp; edit  SD sheet'!CL12)</f>
        <v>24</v>
      </c>
      <c r="EA12" s="252">
        <f>IF('Chack &amp; edit  SD sheet'!CM12="","",'Chack &amp; edit  SD sheet'!CM12)</f>
        <v>27</v>
      </c>
      <c r="EB12" s="252">
        <f>IF('Chack &amp; edit  SD sheet'!CN12="","",'Chack &amp; edit  SD sheet'!CN12)</f>
        <v>17</v>
      </c>
      <c r="EC12" s="252">
        <f>IF('Chack &amp; edit  SD sheet'!CO12="","",'Chack &amp; edit  SD sheet'!CO12)</f>
        <v>13</v>
      </c>
      <c r="ED12" s="254">
        <f t="shared" si="97"/>
        <v>81</v>
      </c>
      <c r="EE12" s="252">
        <f>IF('Chack &amp; edit  SD sheet'!CP12="","",'Chack &amp; edit  SD sheet'!CP12)</f>
        <v>324</v>
      </c>
      <c r="EF12" s="252">
        <f>IF('Chack &amp; edit  SD sheet'!CQ12="","",'Chack &amp; edit  SD sheet'!CQ12)</f>
        <v>316</v>
      </c>
      <c r="EG12" s="19" t="str">
        <f t="shared" si="98"/>
        <v>Promoted to Class 10th</v>
      </c>
      <c r="EH12" s="20">
        <f t="shared" si="99"/>
        <v>303</v>
      </c>
      <c r="EI12" s="21">
        <f t="shared" si="100"/>
        <v>50.5</v>
      </c>
      <c r="EJ12" s="185" t="str">
        <f t="shared" si="101"/>
        <v>II</v>
      </c>
      <c r="EK12" s="253">
        <f t="shared" si="102"/>
        <v>17.999999999999897</v>
      </c>
      <c r="EL12" s="252" t="str">
        <f t="shared" si="103"/>
        <v/>
      </c>
      <c r="ET12" s="173" t="str">
        <f t="shared" si="104"/>
        <v>A</v>
      </c>
      <c r="EU12" s="173" t="str">
        <f t="shared" si="105"/>
        <v>A</v>
      </c>
      <c r="EV12" s="173" t="str">
        <f t="shared" si="106"/>
        <v>A</v>
      </c>
      <c r="EW12" s="173" t="str">
        <f t="shared" si="107"/>
        <v>A</v>
      </c>
    </row>
    <row r="13" spans="1:153" ht="15.75">
      <c r="A13" s="179">
        <f>IF(AND('Chack &amp; edit  SD sheet'!A13=""),"",'Chack &amp; edit  SD sheet'!A13)</f>
        <v>10</v>
      </c>
      <c r="B13" s="179" t="str">
        <f>IF(AND('Chack &amp; edit  SD sheet'!B13=""),"",'Chack &amp; edit  SD sheet'!B13)</f>
        <v>SBC</v>
      </c>
      <c r="C13" s="179" t="str">
        <f>IF(AND('Chack &amp; edit  SD sheet'!C13=""),"",IF(AND('Chack &amp; edit  SD sheet'!C13="Boy"),"M",IF(AND('Chack &amp; edit  SD sheet'!C13="Girl"),"F","")))</f>
        <v>F</v>
      </c>
      <c r="D13" s="179">
        <f>IF(AND('Chack &amp; edit  SD sheet'!D13=""),"",VALUE('Chack &amp; edit  SD sheet'!D13))</f>
        <v>911</v>
      </c>
      <c r="E13" s="179">
        <f>IF(AND('Chack &amp; edit  SD sheet'!E13=""),"",'Chack &amp; edit  SD sheet'!E13)</f>
        <v>407</v>
      </c>
      <c r="F13" s="179" t="str">
        <f>IF(AND('Chack &amp; edit  SD sheet'!F13=""),"",'Chack &amp; edit  SD sheet'!F13)</f>
        <v>10-12-2003</v>
      </c>
      <c r="G13" s="180" t="str">
        <f>IF(AND('Chack &amp; edit  SD sheet'!G13=""),"",'Chack &amp; edit  SD sheet'!G13)</f>
        <v>NIRMA DEWASI</v>
      </c>
      <c r="H13" s="180" t="str">
        <f>IF(AND('Chack &amp; edit  SD sheet'!H13=""),"",'Chack &amp; edit  SD sheet'!H13)</f>
        <v>MANGI LAL</v>
      </c>
      <c r="I13" s="180" t="str">
        <f>IF(AND('Chack &amp; edit  SD sheet'!I13=""),"",'Chack &amp; edit  SD sheet'!I13)</f>
        <v>KAMLA DEVI</v>
      </c>
      <c r="J13" s="179">
        <f>IF(AND('Chack &amp; edit  SD sheet'!J13=""),"",'Chack &amp; edit  SD sheet'!J13)</f>
        <v>7</v>
      </c>
      <c r="K13" s="179">
        <f>IF(AND('Chack &amp; edit  SD sheet'!K13=""),"",'Chack &amp; edit  SD sheet'!K13)</f>
        <v>6</v>
      </c>
      <c r="L13" s="179">
        <f>IF(AND('Chack &amp; edit  SD sheet'!L13=""),"",'Chack &amp; edit  SD sheet'!L13)</f>
        <v>6</v>
      </c>
      <c r="M13" s="179">
        <f t="shared" si="23"/>
        <v>13</v>
      </c>
      <c r="N13" s="179">
        <f>IF(AND('Chack &amp; edit  SD sheet'!N13=""),"",'Chack &amp; edit  SD sheet'!N13)</f>
        <v>40</v>
      </c>
      <c r="O13" s="179">
        <f t="shared" si="24"/>
        <v>29</v>
      </c>
      <c r="P13" s="179">
        <f t="shared" si="25"/>
        <v>42</v>
      </c>
      <c r="Q13" s="179">
        <f>IF(AND('Chack &amp; edit  SD sheet'!Q13=""),"",'Chack &amp; edit  SD sheet'!Q13)</f>
        <v>63</v>
      </c>
      <c r="R13" s="179">
        <f t="shared" si="26"/>
        <v>19</v>
      </c>
      <c r="S13" s="179">
        <f t="shared" si="27"/>
        <v>61</v>
      </c>
      <c r="T13" s="179">
        <f>IF(AND('Chack &amp; edit  SD sheet'!T13=""),"",'Chack &amp; edit  SD sheet'!T13)</f>
        <v>6</v>
      </c>
      <c r="U13" s="179">
        <f>IF(AND('Chack &amp; edit  SD sheet'!U13=""),"",'Chack &amp; edit  SD sheet'!U13)</f>
        <v>4</v>
      </c>
      <c r="V13" s="179">
        <f>IF(AND('Chack &amp; edit  SD sheet'!V13=""),"",'Chack &amp; edit  SD sheet'!V13)</f>
        <v>6</v>
      </c>
      <c r="W13" s="179">
        <f t="shared" si="28"/>
        <v>11</v>
      </c>
      <c r="X13" s="179">
        <f>IF(AND('Chack &amp; edit  SD sheet'!X13=""),"",'Chack &amp; edit  SD sheet'!X13)</f>
        <v>21</v>
      </c>
      <c r="Y13" s="179">
        <f t="shared" si="29"/>
        <v>15</v>
      </c>
      <c r="Z13" s="179">
        <f t="shared" si="30"/>
        <v>26</v>
      </c>
      <c r="AA13" s="179">
        <f>IF(AND('Chack &amp; edit  SD sheet'!AA13=""),"",'Chack &amp; edit  SD sheet'!AA13)</f>
        <v>85</v>
      </c>
      <c r="AB13" s="179">
        <f t="shared" si="31"/>
        <v>26</v>
      </c>
      <c r="AC13" s="179">
        <f t="shared" si="32"/>
        <v>52</v>
      </c>
      <c r="AD13" s="179">
        <f>IF(AND('Chack &amp; edit  SD sheet'!AF13=""),"",'Chack &amp; edit  SD sheet'!AF13)</f>
        <v>8</v>
      </c>
      <c r="AE13" s="179">
        <f>IF(AND('Chack &amp; edit  SD sheet'!AG13=""),"",'Chack &amp; edit  SD sheet'!AG13)</f>
        <v>8</v>
      </c>
      <c r="AF13" s="179">
        <f>IF(AND('Chack &amp; edit  SD sheet'!AH13=""),"",'Chack &amp; edit  SD sheet'!AH13)</f>
        <v>7</v>
      </c>
      <c r="AG13" s="179">
        <f t="shared" si="33"/>
        <v>16</v>
      </c>
      <c r="AH13" s="179">
        <f>IF(AND('Chack &amp; edit  SD sheet'!AJ13=""),"",'Chack &amp; edit  SD sheet'!AJ13)</f>
        <v>29</v>
      </c>
      <c r="AI13" s="179">
        <f t="shared" si="34"/>
        <v>21</v>
      </c>
      <c r="AJ13" s="179">
        <f t="shared" si="35"/>
        <v>37</v>
      </c>
      <c r="AK13" s="179">
        <f>IF(AND('Chack &amp; edit  SD sheet'!AM13=""),"",'Chack &amp; edit  SD sheet'!AM13)</f>
        <v>88</v>
      </c>
      <c r="AL13" s="179">
        <f t="shared" si="36"/>
        <v>27</v>
      </c>
      <c r="AM13" s="179">
        <f t="shared" si="37"/>
        <v>64</v>
      </c>
      <c r="AN13" s="179">
        <f>IF(AND('Chack &amp; edit  SD sheet'!AP13=""),"",'Chack &amp; edit  SD sheet'!AP13)</f>
        <v>4</v>
      </c>
      <c r="AO13" s="179">
        <f>IF(AND('Chack &amp; edit  SD sheet'!AQ13=""),"",'Chack &amp; edit  SD sheet'!AQ13)</f>
        <v>4</v>
      </c>
      <c r="AP13" s="179">
        <f>IF(AND('Chack &amp; edit  SD sheet'!AR13=""),"",'Chack &amp; edit  SD sheet'!AR13)</f>
        <v>4</v>
      </c>
      <c r="AQ13" s="179">
        <f t="shared" si="38"/>
        <v>8</v>
      </c>
      <c r="AR13" s="179">
        <f>IF(AND('Chack &amp; edit  SD sheet'!AT13=""),"",'Chack &amp; edit  SD sheet'!AT13)</f>
        <v>18</v>
      </c>
      <c r="AS13" s="179">
        <f t="shared" si="39"/>
        <v>13</v>
      </c>
      <c r="AT13" s="179">
        <f t="shared" si="40"/>
        <v>21</v>
      </c>
      <c r="AU13" s="179">
        <f>IF(AND('Chack &amp; edit  SD sheet'!AW13=""),"",'Chack &amp; edit  SD sheet'!AW13)</f>
        <v>93</v>
      </c>
      <c r="AV13" s="179">
        <f t="shared" si="41"/>
        <v>28</v>
      </c>
      <c r="AW13" s="179">
        <f t="shared" si="42"/>
        <v>49</v>
      </c>
      <c r="AX13" s="179">
        <f>IF(AND('Chack &amp; edit  SD sheet'!AZ13=""),"",'Chack &amp; edit  SD sheet'!AZ13)</f>
        <v>6</v>
      </c>
      <c r="AY13" s="179">
        <f>IF(AND('Chack &amp; edit  SD sheet'!BA13=""),"",'Chack &amp; edit  SD sheet'!BA13)</f>
        <v>8</v>
      </c>
      <c r="AZ13" s="179">
        <f>IF(AND('Chack &amp; edit  SD sheet'!BB13=""),"",'Chack &amp; edit  SD sheet'!BB13)</f>
        <v>8</v>
      </c>
      <c r="BA13" s="179">
        <f t="shared" si="43"/>
        <v>15</v>
      </c>
      <c r="BB13" s="179">
        <f>IF(AND('Chack &amp; edit  SD sheet'!BD13=""),"",'Chack &amp; edit  SD sheet'!BD13)</f>
        <v>30</v>
      </c>
      <c r="BC13" s="179">
        <f t="shared" si="44"/>
        <v>22</v>
      </c>
      <c r="BD13" s="179">
        <f t="shared" si="45"/>
        <v>37</v>
      </c>
      <c r="BE13" s="179">
        <f>IF(AND('Chack &amp; edit  SD sheet'!BG13=""),"",'Chack &amp; edit  SD sheet'!BG13)</f>
        <v>100</v>
      </c>
      <c r="BF13" s="179">
        <f t="shared" si="46"/>
        <v>30</v>
      </c>
      <c r="BG13" s="179">
        <f t="shared" si="47"/>
        <v>67</v>
      </c>
      <c r="BH13" s="179" t="str">
        <f>IF(AND('Chack &amp; edit  SD sheet'!BK13=""),"",'Chack &amp; edit  SD sheet'!BK13)</f>
        <v/>
      </c>
      <c r="BI13" s="179" t="str">
        <f>IF(AND('Chack &amp; edit  SD sheet'!BL13=""),"",'Chack &amp; edit  SD sheet'!BL13)</f>
        <v/>
      </c>
      <c r="BJ13" s="179" t="str">
        <f>IF(AND('Chack &amp; edit  SD sheet'!BM13=""),"",'Chack &amp; edit  SD sheet'!BM13)</f>
        <v/>
      </c>
      <c r="BK13" s="179">
        <f t="shared" si="48"/>
        <v>0</v>
      </c>
      <c r="BL13" s="179" t="str">
        <f t="shared" si="49"/>
        <v/>
      </c>
      <c r="BM13" s="179">
        <f>IF(AND('Chack &amp; edit  SD sheet'!BN13=""),"",'Chack &amp; edit  SD sheet'!BN13)</f>
        <v>4</v>
      </c>
      <c r="BN13" s="179">
        <f>IF(AND('Chack &amp; edit  SD sheet'!BO13=""),"",'Chack &amp; edit  SD sheet'!BO13)</f>
        <v>4</v>
      </c>
      <c r="BO13" s="179">
        <f>IF(AND('Chack &amp; edit  SD sheet'!BP13=""),"",'Chack &amp; edit  SD sheet'!BP13)</f>
        <v>4</v>
      </c>
      <c r="BP13" s="179">
        <f t="shared" si="50"/>
        <v>8</v>
      </c>
      <c r="BQ13" s="179">
        <f>IF(AND('Chack &amp; edit  SD sheet'!BR13=""),"",'Chack &amp; edit  SD sheet'!BR13)</f>
        <v>18</v>
      </c>
      <c r="BR13" s="179">
        <f t="shared" si="51"/>
        <v>13</v>
      </c>
      <c r="BS13" s="179">
        <f t="shared" si="52"/>
        <v>21</v>
      </c>
      <c r="BT13" s="179">
        <f>IF(AND('Chack &amp; edit  SD sheet'!BU13=""),"",'Chack &amp; edit  SD sheet'!BU13)</f>
        <v>90</v>
      </c>
      <c r="BU13" s="179">
        <f t="shared" si="53"/>
        <v>27</v>
      </c>
      <c r="BV13" s="179">
        <f t="shared" si="54"/>
        <v>48</v>
      </c>
      <c r="BW13" s="181">
        <f t="shared" si="55"/>
        <v>341</v>
      </c>
      <c r="BX13" s="179">
        <f t="shared" si="56"/>
        <v>61</v>
      </c>
      <c r="BY13" s="179">
        <f t="shared" si="57"/>
        <v>0</v>
      </c>
      <c r="BZ13" s="179">
        <f t="shared" si="58"/>
        <v>0</v>
      </c>
      <c r="CA13" s="179">
        <f t="shared" si="59"/>
        <v>100</v>
      </c>
      <c r="CB13" s="179" t="str">
        <f t="shared" si="60"/>
        <v>I</v>
      </c>
      <c r="CC13" s="182">
        <f t="shared" si="61"/>
        <v>52</v>
      </c>
      <c r="CD13" s="183">
        <f t="shared" si="62"/>
        <v>0</v>
      </c>
      <c r="CE13" s="182">
        <f t="shared" si="63"/>
        <v>0</v>
      </c>
      <c r="CF13" s="179">
        <f t="shared" si="64"/>
        <v>100</v>
      </c>
      <c r="CG13" s="183" t="str">
        <f t="shared" si="65"/>
        <v>II</v>
      </c>
      <c r="CH13" s="182">
        <f t="shared" si="66"/>
        <v>64</v>
      </c>
      <c r="CI13" s="182">
        <f t="shared" si="67"/>
        <v>0</v>
      </c>
      <c r="CJ13" s="182">
        <f t="shared" si="68"/>
        <v>0</v>
      </c>
      <c r="CK13" s="179">
        <f t="shared" si="69"/>
        <v>100</v>
      </c>
      <c r="CL13" s="183" t="str">
        <f t="shared" si="70"/>
        <v>I</v>
      </c>
      <c r="CM13" s="182">
        <f t="shared" si="71"/>
        <v>49</v>
      </c>
      <c r="CN13" s="182">
        <f t="shared" si="72"/>
        <v>0</v>
      </c>
      <c r="CO13" s="182">
        <f t="shared" si="73"/>
        <v>0</v>
      </c>
      <c r="CP13" s="183">
        <f t="shared" si="74"/>
        <v>100</v>
      </c>
      <c r="CQ13" s="183" t="str">
        <f t="shared" si="75"/>
        <v>II</v>
      </c>
      <c r="CR13" s="182">
        <f t="shared" si="76"/>
        <v>67</v>
      </c>
      <c r="CS13" s="182">
        <f t="shared" si="77"/>
        <v>0</v>
      </c>
      <c r="CT13" s="182">
        <f t="shared" si="78"/>
        <v>0</v>
      </c>
      <c r="CU13" s="183">
        <f t="shared" si="79"/>
        <v>100</v>
      </c>
      <c r="CV13" s="183" t="str">
        <f t="shared" si="80"/>
        <v>I</v>
      </c>
      <c r="CW13" s="182">
        <f t="shared" si="81"/>
        <v>48</v>
      </c>
      <c r="CX13" s="182">
        <f t="shared" si="82"/>
        <v>0</v>
      </c>
      <c r="CY13" s="182">
        <f t="shared" si="83"/>
        <v>0</v>
      </c>
      <c r="CZ13" s="183">
        <f t="shared" si="84"/>
        <v>100</v>
      </c>
      <c r="DA13" s="183" t="str">
        <f t="shared" si="85"/>
        <v>II</v>
      </c>
      <c r="DB13" s="184">
        <f t="shared" si="86"/>
        <v>0</v>
      </c>
      <c r="DC13" s="19" t="str">
        <f t="shared" si="87"/>
        <v xml:space="preserve">      </v>
      </c>
      <c r="DD13" s="252" t="str">
        <f>IF('Chack &amp; edit  SD sheet'!BY13="","",'Chack &amp; edit  SD sheet'!BY13)</f>
        <v>ab</v>
      </c>
      <c r="DE13" s="252" t="str">
        <f>IF('Chack &amp; edit  SD sheet'!BZ13="","",'Chack &amp; edit  SD sheet'!BZ13)</f>
        <v>ml</v>
      </c>
      <c r="DF13" s="252">
        <f>IF('Chack &amp; edit  SD sheet'!CA13="","",'Chack &amp; edit  SD sheet'!CA13)</f>
        <v>20</v>
      </c>
      <c r="DG13" s="212">
        <f t="shared" si="88"/>
        <v>14</v>
      </c>
      <c r="DH13" s="252" t="str">
        <f>IF('Chack &amp; edit  SD sheet'!CB13="","",'Chack &amp; edit  SD sheet'!CB13)</f>
        <v/>
      </c>
      <c r="DI13" s="212" t="str">
        <f t="shared" si="89"/>
        <v/>
      </c>
      <c r="DJ13" s="252" t="str">
        <f>IF('Chack &amp; edit  SD sheet'!CC13="","",'Chack &amp; edit  SD sheet'!CC13)</f>
        <v/>
      </c>
      <c r="DK13" s="212" t="str">
        <f t="shared" si="90"/>
        <v/>
      </c>
      <c r="DL13" s="213">
        <f t="shared" si="91"/>
        <v>14</v>
      </c>
      <c r="DM13" s="252" t="str">
        <f>IF('Chack &amp; edit  SD sheet'!CD13="","",'Chack &amp; edit  SD sheet'!CD13)</f>
        <v/>
      </c>
      <c r="DN13" s="252" t="str">
        <f>IF('Chack &amp; edit  SD sheet'!CE13="","",'Chack &amp; edit  SD sheet'!CE13)</f>
        <v/>
      </c>
      <c r="DO13" s="252" t="str">
        <f>IF('Chack &amp; edit  SD sheet'!CF13="","",'Chack &amp; edit  SD sheet'!CF13)</f>
        <v/>
      </c>
      <c r="DP13" s="212">
        <f t="shared" si="92"/>
        <v>0</v>
      </c>
      <c r="DQ13" s="252" t="str">
        <f>IF('Chack &amp; edit  SD sheet'!CG13="","",'Chack &amp; edit  SD sheet'!CG13)</f>
        <v/>
      </c>
      <c r="DR13" s="212" t="str">
        <f t="shared" si="93"/>
        <v/>
      </c>
      <c r="DS13" s="252" t="str">
        <f>IF('Chack &amp; edit  SD sheet'!CH13="","",'Chack &amp; edit  SD sheet'!CH13)</f>
        <v/>
      </c>
      <c r="DT13" s="212" t="str">
        <f t="shared" si="94"/>
        <v/>
      </c>
      <c r="DU13" s="213">
        <f t="shared" si="95"/>
        <v>0</v>
      </c>
      <c r="DV13" s="252" t="str">
        <f>IF('Chack &amp; edit  SD sheet'!CI13="","",'Chack &amp; edit  SD sheet'!CI13)</f>
        <v/>
      </c>
      <c r="DW13" s="252" t="str">
        <f>IF('Chack &amp; edit  SD sheet'!CJ13="","",'Chack &amp; edit  SD sheet'!CJ13)</f>
        <v/>
      </c>
      <c r="DX13" s="252" t="str">
        <f>IF('Chack &amp; edit  SD sheet'!CK13="","",'Chack &amp; edit  SD sheet'!CK13)</f>
        <v/>
      </c>
      <c r="DY13" s="254" t="str">
        <f t="shared" si="96"/>
        <v/>
      </c>
      <c r="DZ13" s="252" t="str">
        <f>IF('Chack &amp; edit  SD sheet'!CL13="","",'Chack &amp; edit  SD sheet'!CL13)</f>
        <v/>
      </c>
      <c r="EA13" s="252" t="str">
        <f>IF('Chack &amp; edit  SD sheet'!CM13="","",'Chack &amp; edit  SD sheet'!CM13)</f>
        <v/>
      </c>
      <c r="EB13" s="252" t="str">
        <f>IF('Chack &amp; edit  SD sheet'!CN13="","",'Chack &amp; edit  SD sheet'!CN13)</f>
        <v/>
      </c>
      <c r="EC13" s="252" t="str">
        <f>IF('Chack &amp; edit  SD sheet'!CO13="","",'Chack &amp; edit  SD sheet'!CO13)</f>
        <v/>
      </c>
      <c r="ED13" s="254" t="str">
        <f t="shared" si="97"/>
        <v/>
      </c>
      <c r="EE13" s="252" t="str">
        <f>IF('Chack &amp; edit  SD sheet'!CP13="","",'Chack &amp; edit  SD sheet'!CP13)</f>
        <v/>
      </c>
      <c r="EF13" s="252" t="str">
        <f>IF('Chack &amp; edit  SD sheet'!CQ13="","",'Chack &amp; edit  SD sheet'!CQ13)</f>
        <v/>
      </c>
      <c r="EG13" s="19" t="str">
        <f t="shared" si="98"/>
        <v>Promoted to Class 10th</v>
      </c>
      <c r="EH13" s="20">
        <f t="shared" si="99"/>
        <v>341</v>
      </c>
      <c r="EI13" s="21">
        <f t="shared" si="100"/>
        <v>56.833333333333336</v>
      </c>
      <c r="EJ13" s="185" t="str">
        <f t="shared" si="101"/>
        <v>II</v>
      </c>
      <c r="EK13" s="253">
        <f t="shared" si="102"/>
        <v>10.999999999999897</v>
      </c>
      <c r="EL13" s="252" t="str">
        <f t="shared" si="103"/>
        <v/>
      </c>
      <c r="ET13" s="173" t="str">
        <f t="shared" si="104"/>
        <v>D</v>
      </c>
      <c r="EU13" s="173" t="str">
        <f t="shared" si="105"/>
        <v/>
      </c>
      <c r="EV13" s="173" t="str">
        <f t="shared" si="106"/>
        <v/>
      </c>
      <c r="EW13" s="173" t="str">
        <f t="shared" si="107"/>
        <v/>
      </c>
    </row>
    <row r="14" spans="1:153" ht="15.75">
      <c r="A14" s="179">
        <f>IF(AND('Chack &amp; edit  SD sheet'!A14=""),"",'Chack &amp; edit  SD sheet'!A14)</f>
        <v>11</v>
      </c>
      <c r="B14" s="179" t="str">
        <f>IF(AND('Chack &amp; edit  SD sheet'!B14=""),"",'Chack &amp; edit  SD sheet'!B14)</f>
        <v>OBC</v>
      </c>
      <c r="C14" s="179" t="str">
        <f>IF(AND('Chack &amp; edit  SD sheet'!C14=""),"",IF(AND('Chack &amp; edit  SD sheet'!C14="Boy"),"M",IF(AND('Chack &amp; edit  SD sheet'!C14="Girl"),"F","")))</f>
        <v>F</v>
      </c>
      <c r="D14" s="179">
        <f>IF(AND('Chack &amp; edit  SD sheet'!D14=""),"",VALUE('Chack &amp; edit  SD sheet'!D14))</f>
        <v>912</v>
      </c>
      <c r="E14" s="179">
        <f>IF(AND('Chack &amp; edit  SD sheet'!E14=""),"",'Chack &amp; edit  SD sheet'!E14)</f>
        <v>165</v>
      </c>
      <c r="F14" s="179" t="str">
        <f>IF(AND('Chack &amp; edit  SD sheet'!F14=""),"",'Chack &amp; edit  SD sheet'!F14)</f>
        <v>24-07-2005</v>
      </c>
      <c r="G14" s="180" t="str">
        <f>IF(AND('Chack &amp; edit  SD sheet'!G14=""),"",'Chack &amp; edit  SD sheet'!G14)</f>
        <v>NIRMA VAISHNAV</v>
      </c>
      <c r="H14" s="180" t="str">
        <f>IF(AND('Chack &amp; edit  SD sheet'!H14=""),"",'Chack &amp; edit  SD sheet'!H14)</f>
        <v>VORIDAS</v>
      </c>
      <c r="I14" s="180" t="str">
        <f>IF(AND('Chack &amp; edit  SD sheet'!I14=""),"",'Chack &amp; edit  SD sheet'!I14)</f>
        <v>UKIYA DEVI</v>
      </c>
      <c r="J14" s="179">
        <f>IF(AND('Chack &amp; edit  SD sheet'!J14=""),"",'Chack &amp; edit  SD sheet'!J14)</f>
        <v>5</v>
      </c>
      <c r="K14" s="179">
        <f>IF(AND('Chack &amp; edit  SD sheet'!K14=""),"",'Chack &amp; edit  SD sheet'!K14)</f>
        <v>4</v>
      </c>
      <c r="L14" s="179">
        <f>IF(AND('Chack &amp; edit  SD sheet'!L14=""),"",'Chack &amp; edit  SD sheet'!L14)</f>
        <v>4</v>
      </c>
      <c r="M14" s="179">
        <f t="shared" si="23"/>
        <v>9</v>
      </c>
      <c r="N14" s="179">
        <f>IF(AND('Chack &amp; edit  SD sheet'!N14=""),"",'Chack &amp; edit  SD sheet'!N14)</f>
        <v>27</v>
      </c>
      <c r="O14" s="179">
        <f t="shared" si="24"/>
        <v>20</v>
      </c>
      <c r="P14" s="179">
        <f t="shared" si="25"/>
        <v>29</v>
      </c>
      <c r="Q14" s="179">
        <f>IF(AND('Chack &amp; edit  SD sheet'!Q14=""),"",'Chack &amp; edit  SD sheet'!Q14)</f>
        <v>54</v>
      </c>
      <c r="R14" s="179">
        <f t="shared" si="26"/>
        <v>17</v>
      </c>
      <c r="S14" s="179">
        <f t="shared" si="27"/>
        <v>46</v>
      </c>
      <c r="T14" s="179">
        <f>IF(AND('Chack &amp; edit  SD sheet'!T14=""),"",'Chack &amp; edit  SD sheet'!T14)</f>
        <v>3</v>
      </c>
      <c r="U14" s="179">
        <f>IF(AND('Chack &amp; edit  SD sheet'!U14=""),"",'Chack &amp; edit  SD sheet'!U14)</f>
        <v>4</v>
      </c>
      <c r="V14" s="179">
        <f>IF(AND('Chack &amp; edit  SD sheet'!V14=""),"",'Chack &amp; edit  SD sheet'!V14)</f>
        <v>6</v>
      </c>
      <c r="W14" s="179">
        <f t="shared" si="28"/>
        <v>9</v>
      </c>
      <c r="X14" s="179">
        <f>IF(AND('Chack &amp; edit  SD sheet'!X14=""),"",'Chack &amp; edit  SD sheet'!X14)</f>
        <v>26</v>
      </c>
      <c r="Y14" s="179">
        <f t="shared" si="29"/>
        <v>19</v>
      </c>
      <c r="Z14" s="179">
        <f t="shared" si="30"/>
        <v>28</v>
      </c>
      <c r="AA14" s="179">
        <f>IF(AND('Chack &amp; edit  SD sheet'!AA14=""),"",'Chack &amp; edit  SD sheet'!AA14)</f>
        <v>86</v>
      </c>
      <c r="AB14" s="179">
        <f t="shared" si="31"/>
        <v>26</v>
      </c>
      <c r="AC14" s="179">
        <f t="shared" si="32"/>
        <v>54</v>
      </c>
      <c r="AD14" s="179">
        <f>IF(AND('Chack &amp; edit  SD sheet'!AF14=""),"",'Chack &amp; edit  SD sheet'!AF14)</f>
        <v>3</v>
      </c>
      <c r="AE14" s="179">
        <f>IF(AND('Chack &amp; edit  SD sheet'!AG14=""),"",'Chack &amp; edit  SD sheet'!AG14)</f>
        <v>4</v>
      </c>
      <c r="AF14" s="179">
        <f>IF(AND('Chack &amp; edit  SD sheet'!AH14=""),"",'Chack &amp; edit  SD sheet'!AH14)</f>
        <v>4</v>
      </c>
      <c r="AG14" s="179">
        <f t="shared" si="33"/>
        <v>8</v>
      </c>
      <c r="AH14" s="179">
        <f>IF(AND('Chack &amp; edit  SD sheet'!AJ14=""),"",'Chack &amp; edit  SD sheet'!AJ14)</f>
        <v>19</v>
      </c>
      <c r="AI14" s="179">
        <f t="shared" si="34"/>
        <v>14</v>
      </c>
      <c r="AJ14" s="179">
        <f t="shared" si="35"/>
        <v>22</v>
      </c>
      <c r="AK14" s="179">
        <f>IF(AND('Chack &amp; edit  SD sheet'!AM14=""),"",'Chack &amp; edit  SD sheet'!AM14)</f>
        <v>89</v>
      </c>
      <c r="AL14" s="179">
        <f t="shared" si="36"/>
        <v>27</v>
      </c>
      <c r="AM14" s="179">
        <f t="shared" si="37"/>
        <v>49</v>
      </c>
      <c r="AN14" s="179">
        <f>IF(AND('Chack &amp; edit  SD sheet'!AP14=""),"",'Chack &amp; edit  SD sheet'!AP14)</f>
        <v>3</v>
      </c>
      <c r="AO14" s="179">
        <f>IF(AND('Chack &amp; edit  SD sheet'!AQ14=""),"",'Chack &amp; edit  SD sheet'!AQ14)</f>
        <v>0</v>
      </c>
      <c r="AP14" s="179">
        <f>IF(AND('Chack &amp; edit  SD sheet'!AR14=""),"",'Chack &amp; edit  SD sheet'!AR14)</f>
        <v>7</v>
      </c>
      <c r="AQ14" s="179">
        <f t="shared" si="38"/>
        <v>7</v>
      </c>
      <c r="AR14" s="179">
        <f>IF(AND('Chack &amp; edit  SD sheet'!AT14=""),"",'Chack &amp; edit  SD sheet'!AT14)</f>
        <v>7</v>
      </c>
      <c r="AS14" s="179">
        <f t="shared" si="39"/>
        <v>5</v>
      </c>
      <c r="AT14" s="179">
        <f t="shared" si="40"/>
        <v>12</v>
      </c>
      <c r="AU14" s="179">
        <f>IF(AND('Chack &amp; edit  SD sheet'!AW14=""),"",'Chack &amp; edit  SD sheet'!AW14)</f>
        <v>94</v>
      </c>
      <c r="AV14" s="179">
        <f t="shared" si="41"/>
        <v>29</v>
      </c>
      <c r="AW14" s="179">
        <f t="shared" si="42"/>
        <v>41</v>
      </c>
      <c r="AX14" s="179">
        <f>IF(AND('Chack &amp; edit  SD sheet'!AZ14=""),"",'Chack &amp; edit  SD sheet'!AZ14)</f>
        <v>5</v>
      </c>
      <c r="AY14" s="179">
        <f>IF(AND('Chack &amp; edit  SD sheet'!BA14=""),"",'Chack &amp; edit  SD sheet'!BA14)</f>
        <v>7</v>
      </c>
      <c r="AZ14" s="179">
        <f>IF(AND('Chack &amp; edit  SD sheet'!BB14=""),"",'Chack &amp; edit  SD sheet'!BB14)</f>
        <v>7</v>
      </c>
      <c r="BA14" s="179">
        <f t="shared" si="43"/>
        <v>13</v>
      </c>
      <c r="BB14" s="179">
        <f>IF(AND('Chack &amp; edit  SD sheet'!BD14=""),"",'Chack &amp; edit  SD sheet'!BD14)</f>
        <v>20</v>
      </c>
      <c r="BC14" s="179">
        <f t="shared" si="44"/>
        <v>15</v>
      </c>
      <c r="BD14" s="179">
        <f t="shared" si="45"/>
        <v>28</v>
      </c>
      <c r="BE14" s="179">
        <f>IF(AND('Chack &amp; edit  SD sheet'!BG14=""),"",'Chack &amp; edit  SD sheet'!BG14)</f>
        <v>100</v>
      </c>
      <c r="BF14" s="179">
        <f t="shared" si="46"/>
        <v>30</v>
      </c>
      <c r="BG14" s="179">
        <f t="shared" si="47"/>
        <v>58</v>
      </c>
      <c r="BH14" s="179" t="str">
        <f>IF(AND('Chack &amp; edit  SD sheet'!BK14=""),"",'Chack &amp; edit  SD sheet'!BK14)</f>
        <v/>
      </c>
      <c r="BI14" s="179" t="str">
        <f>IF(AND('Chack &amp; edit  SD sheet'!BL14=""),"",'Chack &amp; edit  SD sheet'!BL14)</f>
        <v/>
      </c>
      <c r="BJ14" s="179" t="str">
        <f>IF(AND('Chack &amp; edit  SD sheet'!BM14=""),"",'Chack &amp; edit  SD sheet'!BM14)</f>
        <v/>
      </c>
      <c r="BK14" s="179">
        <f t="shared" si="48"/>
        <v>0</v>
      </c>
      <c r="BL14" s="179" t="str">
        <f t="shared" si="49"/>
        <v/>
      </c>
      <c r="BM14" s="179">
        <f>IF(AND('Chack &amp; edit  SD sheet'!BN14=""),"",'Chack &amp; edit  SD sheet'!BN14)</f>
        <v>1</v>
      </c>
      <c r="BN14" s="179">
        <f>IF(AND('Chack &amp; edit  SD sheet'!BO14=""),"",'Chack &amp; edit  SD sheet'!BO14)</f>
        <v>4</v>
      </c>
      <c r="BO14" s="179">
        <f>IF(AND('Chack &amp; edit  SD sheet'!BP14=""),"",'Chack &amp; edit  SD sheet'!BP14)</f>
        <v>4</v>
      </c>
      <c r="BP14" s="179">
        <f t="shared" si="50"/>
        <v>6</v>
      </c>
      <c r="BQ14" s="179">
        <f>IF(AND('Chack &amp; edit  SD sheet'!BR14=""),"",'Chack &amp; edit  SD sheet'!BR14)</f>
        <v>17</v>
      </c>
      <c r="BR14" s="179">
        <f t="shared" si="51"/>
        <v>13</v>
      </c>
      <c r="BS14" s="179">
        <f t="shared" si="52"/>
        <v>19</v>
      </c>
      <c r="BT14" s="179">
        <f>IF(AND('Chack &amp; edit  SD sheet'!BU14=""),"",'Chack &amp; edit  SD sheet'!BU14)</f>
        <v>90</v>
      </c>
      <c r="BU14" s="179">
        <f t="shared" si="53"/>
        <v>27</v>
      </c>
      <c r="BV14" s="179">
        <f t="shared" si="54"/>
        <v>46</v>
      </c>
      <c r="BW14" s="181">
        <f t="shared" si="55"/>
        <v>294</v>
      </c>
      <c r="BX14" s="179">
        <f t="shared" si="56"/>
        <v>46</v>
      </c>
      <c r="BY14" s="179">
        <f t="shared" si="57"/>
        <v>0</v>
      </c>
      <c r="BZ14" s="179">
        <f t="shared" si="58"/>
        <v>0</v>
      </c>
      <c r="CA14" s="179">
        <f t="shared" si="59"/>
        <v>100</v>
      </c>
      <c r="CB14" s="179" t="str">
        <f t="shared" si="60"/>
        <v>III</v>
      </c>
      <c r="CC14" s="182">
        <f t="shared" si="61"/>
        <v>54</v>
      </c>
      <c r="CD14" s="183">
        <f t="shared" si="62"/>
        <v>0</v>
      </c>
      <c r="CE14" s="182">
        <f t="shared" si="63"/>
        <v>0</v>
      </c>
      <c r="CF14" s="179">
        <f t="shared" si="64"/>
        <v>100</v>
      </c>
      <c r="CG14" s="183" t="str">
        <f t="shared" si="65"/>
        <v>II</v>
      </c>
      <c r="CH14" s="182">
        <f t="shared" si="66"/>
        <v>49</v>
      </c>
      <c r="CI14" s="182">
        <f t="shared" si="67"/>
        <v>0</v>
      </c>
      <c r="CJ14" s="182">
        <f t="shared" si="68"/>
        <v>0</v>
      </c>
      <c r="CK14" s="179">
        <f t="shared" si="69"/>
        <v>100</v>
      </c>
      <c r="CL14" s="183" t="str">
        <f t="shared" si="70"/>
        <v>II</v>
      </c>
      <c r="CM14" s="182">
        <f t="shared" si="71"/>
        <v>41</v>
      </c>
      <c r="CN14" s="182">
        <f t="shared" si="72"/>
        <v>0</v>
      </c>
      <c r="CO14" s="182">
        <f t="shared" si="73"/>
        <v>0</v>
      </c>
      <c r="CP14" s="183">
        <f t="shared" si="74"/>
        <v>100</v>
      </c>
      <c r="CQ14" s="183" t="str">
        <f t="shared" si="75"/>
        <v>III</v>
      </c>
      <c r="CR14" s="182">
        <f t="shared" si="76"/>
        <v>58</v>
      </c>
      <c r="CS14" s="182">
        <f t="shared" si="77"/>
        <v>0</v>
      </c>
      <c r="CT14" s="182">
        <f t="shared" si="78"/>
        <v>0</v>
      </c>
      <c r="CU14" s="183">
        <f t="shared" si="79"/>
        <v>100</v>
      </c>
      <c r="CV14" s="183" t="str">
        <f t="shared" si="80"/>
        <v>II</v>
      </c>
      <c r="CW14" s="182">
        <f t="shared" si="81"/>
        <v>46</v>
      </c>
      <c r="CX14" s="182">
        <f t="shared" si="82"/>
        <v>0</v>
      </c>
      <c r="CY14" s="182">
        <f t="shared" si="83"/>
        <v>0</v>
      </c>
      <c r="CZ14" s="183">
        <f t="shared" si="84"/>
        <v>100</v>
      </c>
      <c r="DA14" s="183" t="str">
        <f t="shared" si="85"/>
        <v>III</v>
      </c>
      <c r="DB14" s="184">
        <f t="shared" si="86"/>
        <v>0</v>
      </c>
      <c r="DC14" s="19" t="str">
        <f t="shared" si="87"/>
        <v xml:space="preserve">      </v>
      </c>
      <c r="DD14" s="252" t="str">
        <f>IF('Chack &amp; edit  SD sheet'!BY14="","",'Chack &amp; edit  SD sheet'!BY14)</f>
        <v/>
      </c>
      <c r="DE14" s="252" t="str">
        <f>IF('Chack &amp; edit  SD sheet'!BZ14="","",'Chack &amp; edit  SD sheet'!BZ14)</f>
        <v/>
      </c>
      <c r="DF14" s="252" t="str">
        <f>IF('Chack &amp; edit  SD sheet'!CA14="","",'Chack &amp; edit  SD sheet'!CA14)</f>
        <v/>
      </c>
      <c r="DG14" s="212">
        <f t="shared" si="88"/>
        <v>0</v>
      </c>
      <c r="DH14" s="252" t="str">
        <f>IF('Chack &amp; edit  SD sheet'!CB14="","",'Chack &amp; edit  SD sheet'!CB14)</f>
        <v/>
      </c>
      <c r="DI14" s="212" t="str">
        <f t="shared" si="89"/>
        <v/>
      </c>
      <c r="DJ14" s="252" t="str">
        <f>IF('Chack &amp; edit  SD sheet'!CC14="","",'Chack &amp; edit  SD sheet'!CC14)</f>
        <v/>
      </c>
      <c r="DK14" s="212" t="str">
        <f t="shared" si="90"/>
        <v/>
      </c>
      <c r="DL14" s="213">
        <f t="shared" si="91"/>
        <v>0</v>
      </c>
      <c r="DM14" s="252" t="str">
        <f>IF('Chack &amp; edit  SD sheet'!CD14="","",'Chack &amp; edit  SD sheet'!CD14)</f>
        <v/>
      </c>
      <c r="DN14" s="252" t="str">
        <f>IF('Chack &amp; edit  SD sheet'!CE14="","",'Chack &amp; edit  SD sheet'!CE14)</f>
        <v/>
      </c>
      <c r="DO14" s="252" t="str">
        <f>IF('Chack &amp; edit  SD sheet'!CF14="","",'Chack &amp; edit  SD sheet'!CF14)</f>
        <v/>
      </c>
      <c r="DP14" s="212">
        <f t="shared" si="92"/>
        <v>0</v>
      </c>
      <c r="DQ14" s="252" t="str">
        <f>IF('Chack &amp; edit  SD sheet'!CG14="","",'Chack &amp; edit  SD sheet'!CG14)</f>
        <v/>
      </c>
      <c r="DR14" s="212" t="str">
        <f t="shared" si="93"/>
        <v/>
      </c>
      <c r="DS14" s="252" t="str">
        <f>IF('Chack &amp; edit  SD sheet'!CH14="","",'Chack &amp; edit  SD sheet'!CH14)</f>
        <v/>
      </c>
      <c r="DT14" s="212" t="str">
        <f t="shared" si="94"/>
        <v/>
      </c>
      <c r="DU14" s="213">
        <f t="shared" si="95"/>
        <v>0</v>
      </c>
      <c r="DV14" s="252" t="str">
        <f>IF('Chack &amp; edit  SD sheet'!CI14="","",'Chack &amp; edit  SD sheet'!CI14)</f>
        <v/>
      </c>
      <c r="DW14" s="252" t="str">
        <f>IF('Chack &amp; edit  SD sheet'!CJ14="","",'Chack &amp; edit  SD sheet'!CJ14)</f>
        <v/>
      </c>
      <c r="DX14" s="252" t="str">
        <f>IF('Chack &amp; edit  SD sheet'!CK14="","",'Chack &amp; edit  SD sheet'!CK14)</f>
        <v/>
      </c>
      <c r="DY14" s="254" t="str">
        <f t="shared" si="96"/>
        <v/>
      </c>
      <c r="DZ14" s="252" t="str">
        <f>IF('Chack &amp; edit  SD sheet'!CL14="","",'Chack &amp; edit  SD sheet'!CL14)</f>
        <v/>
      </c>
      <c r="EA14" s="252" t="str">
        <f>IF('Chack &amp; edit  SD sheet'!CM14="","",'Chack &amp; edit  SD sheet'!CM14)</f>
        <v/>
      </c>
      <c r="EB14" s="252" t="str">
        <f>IF('Chack &amp; edit  SD sheet'!CN14="","",'Chack &amp; edit  SD sheet'!CN14)</f>
        <v/>
      </c>
      <c r="EC14" s="252" t="str">
        <f>IF('Chack &amp; edit  SD sheet'!CO14="","",'Chack &amp; edit  SD sheet'!CO14)</f>
        <v/>
      </c>
      <c r="ED14" s="254" t="str">
        <f t="shared" si="97"/>
        <v/>
      </c>
      <c r="EE14" s="252" t="str">
        <f>IF('Chack &amp; edit  SD sheet'!CP14="","",'Chack &amp; edit  SD sheet'!CP14)</f>
        <v/>
      </c>
      <c r="EF14" s="252" t="str">
        <f>IF('Chack &amp; edit  SD sheet'!CQ14="","",'Chack &amp; edit  SD sheet'!CQ14)</f>
        <v/>
      </c>
      <c r="EG14" s="19" t="str">
        <f t="shared" si="98"/>
        <v>Promoted to Class 10th</v>
      </c>
      <c r="EH14" s="20">
        <f t="shared" si="99"/>
        <v>294</v>
      </c>
      <c r="EI14" s="21">
        <f t="shared" si="100"/>
        <v>49</v>
      </c>
      <c r="EJ14" s="185" t="str">
        <f t="shared" si="101"/>
        <v>II</v>
      </c>
      <c r="EK14" s="253">
        <f t="shared" si="102"/>
        <v>18.999999999999897</v>
      </c>
      <c r="EL14" s="252" t="str">
        <f t="shared" si="103"/>
        <v/>
      </c>
      <c r="ET14" s="173" t="str">
        <f t="shared" si="104"/>
        <v/>
      </c>
      <c r="EU14" s="173" t="str">
        <f t="shared" si="105"/>
        <v/>
      </c>
      <c r="EV14" s="173" t="str">
        <f t="shared" si="106"/>
        <v/>
      </c>
      <c r="EW14" s="173" t="str">
        <f t="shared" si="107"/>
        <v/>
      </c>
    </row>
    <row r="15" spans="1:153" ht="15.75">
      <c r="A15" s="179">
        <f>IF(AND('Chack &amp; edit  SD sheet'!A15=""),"",'Chack &amp; edit  SD sheet'!A15)</f>
        <v>12</v>
      </c>
      <c r="B15" s="179" t="str">
        <f>IF(AND('Chack &amp; edit  SD sheet'!B15=""),"",'Chack &amp; edit  SD sheet'!B15)</f>
        <v>OBC</v>
      </c>
      <c r="C15" s="179" t="str">
        <f>IF(AND('Chack &amp; edit  SD sheet'!C15=""),"",IF(AND('Chack &amp; edit  SD sheet'!C15="Boy"),"M",IF(AND('Chack &amp; edit  SD sheet'!C15="Girl"),"F","")))</f>
        <v>F</v>
      </c>
      <c r="D15" s="179">
        <f>IF(AND('Chack &amp; edit  SD sheet'!D15=""),"",VALUE('Chack &amp; edit  SD sheet'!D15))</f>
        <v>913</v>
      </c>
      <c r="E15" s="179">
        <f>IF(AND('Chack &amp; edit  SD sheet'!E15=""),"",'Chack &amp; edit  SD sheet'!E15)</f>
        <v>293</v>
      </c>
      <c r="F15" s="179" t="str">
        <f>IF(AND('Chack &amp; edit  SD sheet'!F15=""),"",'Chack &amp; edit  SD sheet'!F15)</f>
        <v>10-07-2006</v>
      </c>
      <c r="G15" s="180" t="str">
        <f>IF(AND('Chack &amp; edit  SD sheet'!G15=""),"",'Chack &amp; edit  SD sheet'!G15)</f>
        <v xml:space="preserve">POOJA </v>
      </c>
      <c r="H15" s="180" t="str">
        <f>IF(AND('Chack &amp; edit  SD sheet'!H15=""),"",'Chack &amp; edit  SD sheet'!H15)</f>
        <v>BHEEKHA RAM</v>
      </c>
      <c r="I15" s="180" t="str">
        <f>IF(AND('Chack &amp; edit  SD sheet'!I15=""),"",'Chack &amp; edit  SD sheet'!I15)</f>
        <v>KANYA DEVI</v>
      </c>
      <c r="J15" s="179">
        <f>IF(AND('Chack &amp; edit  SD sheet'!J15=""),"",'Chack &amp; edit  SD sheet'!J15)</f>
        <v>5</v>
      </c>
      <c r="K15" s="179">
        <f>IF(AND('Chack &amp; edit  SD sheet'!K15=""),"",'Chack &amp; edit  SD sheet'!K15)</f>
        <v>4</v>
      </c>
      <c r="L15" s="179">
        <f>IF(AND('Chack &amp; edit  SD sheet'!L15=""),"",'Chack &amp; edit  SD sheet'!L15)</f>
        <v>3</v>
      </c>
      <c r="M15" s="179">
        <f t="shared" si="23"/>
        <v>8</v>
      </c>
      <c r="N15" s="179">
        <f>IF(AND('Chack &amp; edit  SD sheet'!N15=""),"",'Chack &amp; edit  SD sheet'!N15)</f>
        <v>30</v>
      </c>
      <c r="O15" s="179">
        <f t="shared" si="24"/>
        <v>22</v>
      </c>
      <c r="P15" s="179">
        <f t="shared" si="25"/>
        <v>30</v>
      </c>
      <c r="Q15" s="179">
        <f>IF(AND('Chack &amp; edit  SD sheet'!Q15=""),"",'Chack &amp; edit  SD sheet'!Q15)</f>
        <v>56</v>
      </c>
      <c r="R15" s="179">
        <f t="shared" si="26"/>
        <v>17</v>
      </c>
      <c r="S15" s="179">
        <f t="shared" si="27"/>
        <v>47</v>
      </c>
      <c r="T15" s="179">
        <f>IF(AND('Chack &amp; edit  SD sheet'!T15=""),"",'Chack &amp; edit  SD sheet'!T15)</f>
        <v>6</v>
      </c>
      <c r="U15" s="179">
        <f>IF(AND('Chack &amp; edit  SD sheet'!U15=""),"",'Chack &amp; edit  SD sheet'!U15)</f>
        <v>5</v>
      </c>
      <c r="V15" s="179">
        <f>IF(AND('Chack &amp; edit  SD sheet'!V15=""),"",'Chack &amp; edit  SD sheet'!V15)</f>
        <v>6</v>
      </c>
      <c r="W15" s="179">
        <f t="shared" si="28"/>
        <v>12</v>
      </c>
      <c r="X15" s="179">
        <f>IF(AND('Chack &amp; edit  SD sheet'!X15=""),"",'Chack &amp; edit  SD sheet'!X15)</f>
        <v>36</v>
      </c>
      <c r="Y15" s="179">
        <f t="shared" si="29"/>
        <v>26</v>
      </c>
      <c r="Z15" s="179">
        <f t="shared" si="30"/>
        <v>38</v>
      </c>
      <c r="AA15" s="179">
        <f>IF(AND('Chack &amp; edit  SD sheet'!AA15=""),"",'Chack &amp; edit  SD sheet'!AA15)</f>
        <v>90</v>
      </c>
      <c r="AB15" s="179">
        <f t="shared" si="31"/>
        <v>27</v>
      </c>
      <c r="AC15" s="179">
        <f t="shared" si="32"/>
        <v>65</v>
      </c>
      <c r="AD15" s="179">
        <f>IF(AND('Chack &amp; edit  SD sheet'!AF15=""),"",'Chack &amp; edit  SD sheet'!AF15)</f>
        <v>6</v>
      </c>
      <c r="AE15" s="179">
        <f>IF(AND('Chack &amp; edit  SD sheet'!AG15=""),"",'Chack &amp; edit  SD sheet'!AG15)</f>
        <v>6</v>
      </c>
      <c r="AF15" s="179">
        <f>IF(AND('Chack &amp; edit  SD sheet'!AH15=""),"",'Chack &amp; edit  SD sheet'!AH15)</f>
        <v>5</v>
      </c>
      <c r="AG15" s="179">
        <f t="shared" si="33"/>
        <v>12</v>
      </c>
      <c r="AH15" s="179">
        <f>IF(AND('Chack &amp; edit  SD sheet'!AJ15=""),"",'Chack &amp; edit  SD sheet'!AJ15)</f>
        <v>25</v>
      </c>
      <c r="AI15" s="179">
        <f t="shared" si="34"/>
        <v>18</v>
      </c>
      <c r="AJ15" s="179">
        <f t="shared" si="35"/>
        <v>30</v>
      </c>
      <c r="AK15" s="179">
        <f>IF(AND('Chack &amp; edit  SD sheet'!AM15=""),"",'Chack &amp; edit  SD sheet'!AM15)</f>
        <v>90</v>
      </c>
      <c r="AL15" s="179">
        <f t="shared" si="36"/>
        <v>27</v>
      </c>
      <c r="AM15" s="179">
        <f t="shared" si="37"/>
        <v>57</v>
      </c>
      <c r="AN15" s="179">
        <f>IF(AND('Chack &amp; edit  SD sheet'!AP15=""),"",'Chack &amp; edit  SD sheet'!AP15)</f>
        <v>3</v>
      </c>
      <c r="AO15" s="179">
        <f>IF(AND('Chack &amp; edit  SD sheet'!AQ15=""),"",'Chack &amp; edit  SD sheet'!AQ15)</f>
        <v>6</v>
      </c>
      <c r="AP15" s="179">
        <f>IF(AND('Chack &amp; edit  SD sheet'!AR15=""),"",'Chack &amp; edit  SD sheet'!AR15)</f>
        <v>7</v>
      </c>
      <c r="AQ15" s="179">
        <f t="shared" si="38"/>
        <v>11</v>
      </c>
      <c r="AR15" s="179">
        <f>IF(AND('Chack &amp; edit  SD sheet'!AT15=""),"",'Chack &amp; edit  SD sheet'!AT15)</f>
        <v>25</v>
      </c>
      <c r="AS15" s="179">
        <f t="shared" si="39"/>
        <v>18</v>
      </c>
      <c r="AT15" s="179">
        <f t="shared" si="40"/>
        <v>29</v>
      </c>
      <c r="AU15" s="179">
        <f>IF(AND('Chack &amp; edit  SD sheet'!AW15=""),"",'Chack &amp; edit  SD sheet'!AW15)</f>
        <v>95</v>
      </c>
      <c r="AV15" s="179">
        <f t="shared" si="41"/>
        <v>29</v>
      </c>
      <c r="AW15" s="179">
        <f t="shared" si="42"/>
        <v>58</v>
      </c>
      <c r="AX15" s="179">
        <f>IF(AND('Chack &amp; edit  SD sheet'!AZ15=""),"",'Chack &amp; edit  SD sheet'!AZ15)</f>
        <v>6</v>
      </c>
      <c r="AY15" s="179">
        <f>IF(AND('Chack &amp; edit  SD sheet'!BA15=""),"",'Chack &amp; edit  SD sheet'!BA15)</f>
        <v>6</v>
      </c>
      <c r="AZ15" s="179">
        <f>IF(AND('Chack &amp; edit  SD sheet'!BB15=""),"",'Chack &amp; edit  SD sheet'!BB15)</f>
        <v>6</v>
      </c>
      <c r="BA15" s="179">
        <f t="shared" si="43"/>
        <v>12</v>
      </c>
      <c r="BB15" s="179">
        <f>IF(AND('Chack &amp; edit  SD sheet'!BD15=""),"",'Chack &amp; edit  SD sheet'!BD15)</f>
        <v>33</v>
      </c>
      <c r="BC15" s="179">
        <f t="shared" si="44"/>
        <v>24</v>
      </c>
      <c r="BD15" s="179">
        <f t="shared" si="45"/>
        <v>36</v>
      </c>
      <c r="BE15" s="179">
        <f>IF(AND('Chack &amp; edit  SD sheet'!BG15=""),"",'Chack &amp; edit  SD sheet'!BG15)</f>
        <v>100</v>
      </c>
      <c r="BF15" s="179">
        <f t="shared" si="46"/>
        <v>30</v>
      </c>
      <c r="BG15" s="179">
        <f t="shared" si="47"/>
        <v>66</v>
      </c>
      <c r="BH15" s="179" t="str">
        <f>IF(AND('Chack &amp; edit  SD sheet'!BK15=""),"",'Chack &amp; edit  SD sheet'!BK15)</f>
        <v/>
      </c>
      <c r="BI15" s="179" t="str">
        <f>IF(AND('Chack &amp; edit  SD sheet'!BL15=""),"",'Chack &amp; edit  SD sheet'!BL15)</f>
        <v/>
      </c>
      <c r="BJ15" s="179" t="str">
        <f>IF(AND('Chack &amp; edit  SD sheet'!BM15=""),"",'Chack &amp; edit  SD sheet'!BM15)</f>
        <v/>
      </c>
      <c r="BK15" s="179">
        <f t="shared" si="48"/>
        <v>0</v>
      </c>
      <c r="BL15" s="179" t="str">
        <f t="shared" si="49"/>
        <v/>
      </c>
      <c r="BM15" s="179">
        <f>IF(AND('Chack &amp; edit  SD sheet'!BN15=""),"",'Chack &amp; edit  SD sheet'!BN15)</f>
        <v>7</v>
      </c>
      <c r="BN15" s="179">
        <f>IF(AND('Chack &amp; edit  SD sheet'!BO15=""),"",'Chack &amp; edit  SD sheet'!BO15)</f>
        <v>6</v>
      </c>
      <c r="BO15" s="179">
        <f>IF(AND('Chack &amp; edit  SD sheet'!BP15=""),"",'Chack &amp; edit  SD sheet'!BP15)</f>
        <v>4</v>
      </c>
      <c r="BP15" s="179">
        <f t="shared" si="50"/>
        <v>12</v>
      </c>
      <c r="BQ15" s="179">
        <f>IF(AND('Chack &amp; edit  SD sheet'!BR15=""),"",'Chack &amp; edit  SD sheet'!BR15)</f>
        <v>26</v>
      </c>
      <c r="BR15" s="179">
        <f t="shared" si="51"/>
        <v>19</v>
      </c>
      <c r="BS15" s="179">
        <f t="shared" si="52"/>
        <v>31</v>
      </c>
      <c r="BT15" s="179">
        <f>IF(AND('Chack &amp; edit  SD sheet'!BU15=""),"",'Chack &amp; edit  SD sheet'!BU15)</f>
        <v>90</v>
      </c>
      <c r="BU15" s="179">
        <f t="shared" si="53"/>
        <v>27</v>
      </c>
      <c r="BV15" s="179">
        <f t="shared" si="54"/>
        <v>58</v>
      </c>
      <c r="BW15" s="181">
        <f t="shared" si="55"/>
        <v>351</v>
      </c>
      <c r="BX15" s="179">
        <f t="shared" si="56"/>
        <v>47</v>
      </c>
      <c r="BY15" s="179">
        <f t="shared" si="57"/>
        <v>0</v>
      </c>
      <c r="BZ15" s="179">
        <f t="shared" si="58"/>
        <v>0</v>
      </c>
      <c r="CA15" s="179">
        <f t="shared" si="59"/>
        <v>100</v>
      </c>
      <c r="CB15" s="179" t="str">
        <f t="shared" si="60"/>
        <v>III</v>
      </c>
      <c r="CC15" s="182">
        <f t="shared" si="61"/>
        <v>65</v>
      </c>
      <c r="CD15" s="183">
        <f t="shared" si="62"/>
        <v>0</v>
      </c>
      <c r="CE15" s="182">
        <f t="shared" si="63"/>
        <v>0</v>
      </c>
      <c r="CF15" s="179">
        <f t="shared" si="64"/>
        <v>100</v>
      </c>
      <c r="CG15" s="183" t="str">
        <f t="shared" si="65"/>
        <v>I</v>
      </c>
      <c r="CH15" s="182">
        <f t="shared" si="66"/>
        <v>57</v>
      </c>
      <c r="CI15" s="182">
        <f t="shared" si="67"/>
        <v>0</v>
      </c>
      <c r="CJ15" s="182">
        <f t="shared" si="68"/>
        <v>0</v>
      </c>
      <c r="CK15" s="179">
        <f t="shared" si="69"/>
        <v>100</v>
      </c>
      <c r="CL15" s="183" t="str">
        <f t="shared" si="70"/>
        <v>II</v>
      </c>
      <c r="CM15" s="182">
        <f t="shared" si="71"/>
        <v>58</v>
      </c>
      <c r="CN15" s="182">
        <f t="shared" si="72"/>
        <v>0</v>
      </c>
      <c r="CO15" s="182">
        <f t="shared" si="73"/>
        <v>0</v>
      </c>
      <c r="CP15" s="183">
        <f t="shared" si="74"/>
        <v>100</v>
      </c>
      <c r="CQ15" s="183" t="str">
        <f t="shared" si="75"/>
        <v>II</v>
      </c>
      <c r="CR15" s="182">
        <f t="shared" si="76"/>
        <v>66</v>
      </c>
      <c r="CS15" s="182">
        <f t="shared" si="77"/>
        <v>0</v>
      </c>
      <c r="CT15" s="182">
        <f t="shared" si="78"/>
        <v>0</v>
      </c>
      <c r="CU15" s="183">
        <f t="shared" si="79"/>
        <v>100</v>
      </c>
      <c r="CV15" s="183" t="str">
        <f t="shared" si="80"/>
        <v>I</v>
      </c>
      <c r="CW15" s="182">
        <f t="shared" si="81"/>
        <v>58</v>
      </c>
      <c r="CX15" s="182">
        <f t="shared" si="82"/>
        <v>0</v>
      </c>
      <c r="CY15" s="182">
        <f t="shared" si="83"/>
        <v>0</v>
      </c>
      <c r="CZ15" s="183">
        <f t="shared" si="84"/>
        <v>100</v>
      </c>
      <c r="DA15" s="183" t="str">
        <f t="shared" si="85"/>
        <v>II</v>
      </c>
      <c r="DB15" s="184">
        <f t="shared" si="86"/>
        <v>0</v>
      </c>
      <c r="DC15" s="19" t="str">
        <f t="shared" si="87"/>
        <v xml:space="preserve">      </v>
      </c>
      <c r="DD15" s="252" t="str">
        <f>IF('Chack &amp; edit  SD sheet'!BY15="","",'Chack &amp; edit  SD sheet'!BY15)</f>
        <v/>
      </c>
      <c r="DE15" s="252" t="str">
        <f>IF('Chack &amp; edit  SD sheet'!BZ15="","",'Chack &amp; edit  SD sheet'!BZ15)</f>
        <v/>
      </c>
      <c r="DF15" s="252" t="str">
        <f>IF('Chack &amp; edit  SD sheet'!CA15="","",'Chack &amp; edit  SD sheet'!CA15)</f>
        <v/>
      </c>
      <c r="DG15" s="212">
        <f t="shared" si="88"/>
        <v>0</v>
      </c>
      <c r="DH15" s="252" t="str">
        <f>IF('Chack &amp; edit  SD sheet'!CB15="","",'Chack &amp; edit  SD sheet'!CB15)</f>
        <v/>
      </c>
      <c r="DI15" s="212" t="str">
        <f t="shared" si="89"/>
        <v/>
      </c>
      <c r="DJ15" s="252" t="str">
        <f>IF('Chack &amp; edit  SD sheet'!CC15="","",'Chack &amp; edit  SD sheet'!CC15)</f>
        <v/>
      </c>
      <c r="DK15" s="212" t="str">
        <f t="shared" si="90"/>
        <v/>
      </c>
      <c r="DL15" s="213">
        <f t="shared" si="91"/>
        <v>0</v>
      </c>
      <c r="DM15" s="252" t="str">
        <f>IF('Chack &amp; edit  SD sheet'!CD15="","",'Chack &amp; edit  SD sheet'!CD15)</f>
        <v/>
      </c>
      <c r="DN15" s="252" t="str">
        <f>IF('Chack &amp; edit  SD sheet'!CE15="","",'Chack &amp; edit  SD sheet'!CE15)</f>
        <v/>
      </c>
      <c r="DO15" s="252" t="str">
        <f>IF('Chack &amp; edit  SD sheet'!CF15="","",'Chack &amp; edit  SD sheet'!CF15)</f>
        <v/>
      </c>
      <c r="DP15" s="212">
        <f t="shared" si="92"/>
        <v>0</v>
      </c>
      <c r="DQ15" s="252" t="str">
        <f>IF('Chack &amp; edit  SD sheet'!CG15="","",'Chack &amp; edit  SD sheet'!CG15)</f>
        <v/>
      </c>
      <c r="DR15" s="212" t="str">
        <f t="shared" si="93"/>
        <v/>
      </c>
      <c r="DS15" s="252" t="str">
        <f>IF('Chack &amp; edit  SD sheet'!CH15="","",'Chack &amp; edit  SD sheet'!CH15)</f>
        <v/>
      </c>
      <c r="DT15" s="212" t="str">
        <f t="shared" si="94"/>
        <v/>
      </c>
      <c r="DU15" s="213">
        <f t="shared" si="95"/>
        <v>0</v>
      </c>
      <c r="DV15" s="252" t="str">
        <f>IF('Chack &amp; edit  SD sheet'!CI15="","",'Chack &amp; edit  SD sheet'!CI15)</f>
        <v/>
      </c>
      <c r="DW15" s="252" t="str">
        <f>IF('Chack &amp; edit  SD sheet'!CJ15="","",'Chack &amp; edit  SD sheet'!CJ15)</f>
        <v/>
      </c>
      <c r="DX15" s="252" t="str">
        <f>IF('Chack &amp; edit  SD sheet'!CK15="","",'Chack &amp; edit  SD sheet'!CK15)</f>
        <v/>
      </c>
      <c r="DY15" s="254" t="str">
        <f t="shared" si="96"/>
        <v/>
      </c>
      <c r="DZ15" s="252" t="str">
        <f>IF('Chack &amp; edit  SD sheet'!CL15="","",'Chack &amp; edit  SD sheet'!CL15)</f>
        <v/>
      </c>
      <c r="EA15" s="252" t="str">
        <f>IF('Chack &amp; edit  SD sheet'!CM15="","",'Chack &amp; edit  SD sheet'!CM15)</f>
        <v/>
      </c>
      <c r="EB15" s="252" t="str">
        <f>IF('Chack &amp; edit  SD sheet'!CN15="","",'Chack &amp; edit  SD sheet'!CN15)</f>
        <v/>
      </c>
      <c r="EC15" s="252" t="str">
        <f>IF('Chack &amp; edit  SD sheet'!CO15="","",'Chack &amp; edit  SD sheet'!CO15)</f>
        <v/>
      </c>
      <c r="ED15" s="254" t="str">
        <f t="shared" si="97"/>
        <v/>
      </c>
      <c r="EE15" s="252" t="str">
        <f>IF('Chack &amp; edit  SD sheet'!CP15="","",'Chack &amp; edit  SD sheet'!CP15)</f>
        <v/>
      </c>
      <c r="EF15" s="252" t="str">
        <f>IF('Chack &amp; edit  SD sheet'!CQ15="","",'Chack &amp; edit  SD sheet'!CQ15)</f>
        <v/>
      </c>
      <c r="EG15" s="19" t="str">
        <f t="shared" si="98"/>
        <v>Promoted to Class 10th</v>
      </c>
      <c r="EH15" s="20">
        <f t="shared" si="99"/>
        <v>351</v>
      </c>
      <c r="EI15" s="21">
        <f t="shared" si="100"/>
        <v>58.5</v>
      </c>
      <c r="EJ15" s="185" t="str">
        <f t="shared" si="101"/>
        <v>II</v>
      </c>
      <c r="EK15" s="253">
        <f t="shared" si="102"/>
        <v>8.999999999999897</v>
      </c>
      <c r="EL15" s="252" t="str">
        <f t="shared" si="103"/>
        <v/>
      </c>
      <c r="ET15" s="173" t="str">
        <f t="shared" si="104"/>
        <v/>
      </c>
      <c r="EU15" s="173" t="str">
        <f t="shared" si="105"/>
        <v/>
      </c>
      <c r="EV15" s="173" t="str">
        <f t="shared" si="106"/>
        <v/>
      </c>
      <c r="EW15" s="173" t="str">
        <f t="shared" si="107"/>
        <v/>
      </c>
    </row>
    <row r="16" spans="1:153" ht="15.75">
      <c r="A16" s="179">
        <f>IF(AND('Chack &amp; edit  SD sheet'!A16=""),"",'Chack &amp; edit  SD sheet'!A16)</f>
        <v>13</v>
      </c>
      <c r="B16" s="179" t="str">
        <f>IF(AND('Chack &amp; edit  SD sheet'!B16=""),"",'Chack &amp; edit  SD sheet'!B16)</f>
        <v>OBC</v>
      </c>
      <c r="C16" s="179" t="str">
        <f>IF(AND('Chack &amp; edit  SD sheet'!C16=""),"",IF(AND('Chack &amp; edit  SD sheet'!C16="Boy"),"M",IF(AND('Chack &amp; edit  SD sheet'!C16="Girl"),"F","")))</f>
        <v>F</v>
      </c>
      <c r="D16" s="179">
        <f>IF(AND('Chack &amp; edit  SD sheet'!D16=""),"",VALUE('Chack &amp; edit  SD sheet'!D16))</f>
        <v>914</v>
      </c>
      <c r="E16" s="179">
        <f>IF(AND('Chack &amp; edit  SD sheet'!E16=""),"",'Chack &amp; edit  SD sheet'!E16)</f>
        <v>167</v>
      </c>
      <c r="F16" s="179" t="str">
        <f>IF(AND('Chack &amp; edit  SD sheet'!F16=""),"",'Chack &amp; edit  SD sheet'!F16)</f>
        <v>30-07-2006</v>
      </c>
      <c r="G16" s="180" t="str">
        <f>IF(AND('Chack &amp; edit  SD sheet'!G16=""),"",'Chack &amp; edit  SD sheet'!G16)</f>
        <v>PRIYA SEN</v>
      </c>
      <c r="H16" s="180" t="str">
        <f>IF(AND('Chack &amp; edit  SD sheet'!H16=""),"",'Chack &amp; edit  SD sheet'!H16)</f>
        <v>RAMESH KUMAR SEN</v>
      </c>
      <c r="I16" s="180" t="str">
        <f>IF(AND('Chack &amp; edit  SD sheet'!I16=""),"",'Chack &amp; edit  SD sheet'!I16)</f>
        <v>KANYA DEVI</v>
      </c>
      <c r="J16" s="179">
        <f>IF(AND('Chack &amp; edit  SD sheet'!J16=""),"",'Chack &amp; edit  SD sheet'!J16)</f>
        <v>10</v>
      </c>
      <c r="K16" s="179">
        <f>IF(AND('Chack &amp; edit  SD sheet'!K16=""),"",'Chack &amp; edit  SD sheet'!K16)</f>
        <v>8</v>
      </c>
      <c r="L16" s="179">
        <f>IF(AND('Chack &amp; edit  SD sheet'!L16=""),"",'Chack &amp; edit  SD sheet'!L16)</f>
        <v>10</v>
      </c>
      <c r="M16" s="179">
        <f t="shared" si="23"/>
        <v>19</v>
      </c>
      <c r="N16" s="179">
        <f>IF(AND('Chack &amp; edit  SD sheet'!N16=""),"",'Chack &amp; edit  SD sheet'!N16)</f>
        <v>32</v>
      </c>
      <c r="O16" s="179">
        <f t="shared" si="24"/>
        <v>23</v>
      </c>
      <c r="P16" s="179">
        <f t="shared" si="25"/>
        <v>42</v>
      </c>
      <c r="Q16" s="179">
        <f>IF(AND('Chack &amp; edit  SD sheet'!Q16=""),"",'Chack &amp; edit  SD sheet'!Q16)</f>
        <v>80</v>
      </c>
      <c r="R16" s="179">
        <f t="shared" si="26"/>
        <v>24</v>
      </c>
      <c r="S16" s="179">
        <f t="shared" si="27"/>
        <v>66</v>
      </c>
      <c r="T16" s="179">
        <f>IF(AND('Chack &amp; edit  SD sheet'!T16=""),"",'Chack &amp; edit  SD sheet'!T16)</f>
        <v>9</v>
      </c>
      <c r="U16" s="179">
        <f>IF(AND('Chack &amp; edit  SD sheet'!U16=""),"",'Chack &amp; edit  SD sheet'!U16)</f>
        <v>9</v>
      </c>
      <c r="V16" s="179">
        <f>IF(AND('Chack &amp; edit  SD sheet'!V16=""),"",'Chack &amp; edit  SD sheet'!V16)</f>
        <v>9</v>
      </c>
      <c r="W16" s="179">
        <f t="shared" si="28"/>
        <v>18</v>
      </c>
      <c r="X16" s="179">
        <f>IF(AND('Chack &amp; edit  SD sheet'!X16=""),"",'Chack &amp; edit  SD sheet'!X16)</f>
        <v>38</v>
      </c>
      <c r="Y16" s="179">
        <f t="shared" si="29"/>
        <v>28</v>
      </c>
      <c r="Z16" s="179">
        <f t="shared" si="30"/>
        <v>46</v>
      </c>
      <c r="AA16" s="179">
        <f>IF(AND('Chack &amp; edit  SD sheet'!AA16=""),"",'Chack &amp; edit  SD sheet'!AA16)</f>
        <v>95</v>
      </c>
      <c r="AB16" s="179">
        <f t="shared" si="31"/>
        <v>29</v>
      </c>
      <c r="AC16" s="179">
        <f t="shared" si="32"/>
        <v>75</v>
      </c>
      <c r="AD16" s="179">
        <f>IF(AND('Chack &amp; edit  SD sheet'!AF16=""),"",'Chack &amp; edit  SD sheet'!AF16)</f>
        <v>9</v>
      </c>
      <c r="AE16" s="179">
        <f>IF(AND('Chack &amp; edit  SD sheet'!AG16=""),"",'Chack &amp; edit  SD sheet'!AG16)</f>
        <v>9</v>
      </c>
      <c r="AF16" s="179">
        <f>IF(AND('Chack &amp; edit  SD sheet'!AH16=""),"",'Chack &amp; edit  SD sheet'!AH16)</f>
        <v>8</v>
      </c>
      <c r="AG16" s="179">
        <f t="shared" si="33"/>
        <v>18</v>
      </c>
      <c r="AH16" s="179">
        <f>IF(AND('Chack &amp; edit  SD sheet'!AJ16=""),"",'Chack &amp; edit  SD sheet'!AJ16)</f>
        <v>34</v>
      </c>
      <c r="AI16" s="179">
        <f t="shared" si="34"/>
        <v>25</v>
      </c>
      <c r="AJ16" s="179">
        <f t="shared" si="35"/>
        <v>43</v>
      </c>
      <c r="AK16" s="179">
        <f>IF(AND('Chack &amp; edit  SD sheet'!AM16=""),"",'Chack &amp; edit  SD sheet'!AM16)</f>
        <v>91</v>
      </c>
      <c r="AL16" s="179">
        <f t="shared" si="36"/>
        <v>28</v>
      </c>
      <c r="AM16" s="179">
        <f t="shared" si="37"/>
        <v>71</v>
      </c>
      <c r="AN16" s="179">
        <f>IF(AND('Chack &amp; edit  SD sheet'!AP16=""),"",'Chack &amp; edit  SD sheet'!AP16)</f>
        <v>9</v>
      </c>
      <c r="AO16" s="179">
        <f>IF(AND('Chack &amp; edit  SD sheet'!AQ16=""),"",'Chack &amp; edit  SD sheet'!AQ16)</f>
        <v>3</v>
      </c>
      <c r="AP16" s="179">
        <f>IF(AND('Chack &amp; edit  SD sheet'!AR16=""),"",'Chack &amp; edit  SD sheet'!AR16)</f>
        <v>9</v>
      </c>
      <c r="AQ16" s="179">
        <f t="shared" si="38"/>
        <v>14</v>
      </c>
      <c r="AR16" s="179">
        <f>IF(AND('Chack &amp; edit  SD sheet'!AT16=""),"",'Chack &amp; edit  SD sheet'!AT16)</f>
        <v>20</v>
      </c>
      <c r="AS16" s="179">
        <f t="shared" si="39"/>
        <v>15</v>
      </c>
      <c r="AT16" s="179">
        <f t="shared" si="40"/>
        <v>29</v>
      </c>
      <c r="AU16" s="179">
        <f>IF(AND('Chack &amp; edit  SD sheet'!AW16=""),"",'Chack &amp; edit  SD sheet'!AW16)</f>
        <v>96</v>
      </c>
      <c r="AV16" s="179">
        <f t="shared" si="41"/>
        <v>29</v>
      </c>
      <c r="AW16" s="179">
        <f t="shared" si="42"/>
        <v>58</v>
      </c>
      <c r="AX16" s="179">
        <f>IF(AND('Chack &amp; edit  SD sheet'!AZ16=""),"",'Chack &amp; edit  SD sheet'!AZ16)</f>
        <v>6</v>
      </c>
      <c r="AY16" s="179">
        <f>IF(AND('Chack &amp; edit  SD sheet'!BA16=""),"",'Chack &amp; edit  SD sheet'!BA16)</f>
        <v>10</v>
      </c>
      <c r="AZ16" s="179">
        <f>IF(AND('Chack &amp; edit  SD sheet'!BB16=""),"",'Chack &amp; edit  SD sheet'!BB16)</f>
        <v>10</v>
      </c>
      <c r="BA16" s="179">
        <f t="shared" si="43"/>
        <v>18</v>
      </c>
      <c r="BB16" s="179">
        <f>IF(AND('Chack &amp; edit  SD sheet'!BD16=""),"",'Chack &amp; edit  SD sheet'!BD16)</f>
        <v>28</v>
      </c>
      <c r="BC16" s="179">
        <f t="shared" si="44"/>
        <v>20</v>
      </c>
      <c r="BD16" s="179">
        <f t="shared" si="45"/>
        <v>38</v>
      </c>
      <c r="BE16" s="179">
        <f>IF(AND('Chack &amp; edit  SD sheet'!BG16=""),"",'Chack &amp; edit  SD sheet'!BG16)</f>
        <v>100</v>
      </c>
      <c r="BF16" s="179">
        <f t="shared" si="46"/>
        <v>30</v>
      </c>
      <c r="BG16" s="179">
        <f t="shared" si="47"/>
        <v>68</v>
      </c>
      <c r="BH16" s="179" t="str">
        <f>IF(AND('Chack &amp; edit  SD sheet'!BK16=""),"",'Chack &amp; edit  SD sheet'!BK16)</f>
        <v/>
      </c>
      <c r="BI16" s="179" t="str">
        <f>IF(AND('Chack &amp; edit  SD sheet'!BL16=""),"",'Chack &amp; edit  SD sheet'!BL16)</f>
        <v/>
      </c>
      <c r="BJ16" s="179" t="str">
        <f>IF(AND('Chack &amp; edit  SD sheet'!BM16=""),"",'Chack &amp; edit  SD sheet'!BM16)</f>
        <v/>
      </c>
      <c r="BK16" s="179">
        <f t="shared" si="48"/>
        <v>0</v>
      </c>
      <c r="BL16" s="179" t="str">
        <f t="shared" si="49"/>
        <v/>
      </c>
      <c r="BM16" s="179">
        <f>IF(AND('Chack &amp; edit  SD sheet'!BN16=""),"",'Chack &amp; edit  SD sheet'!BN16)</f>
        <v>9</v>
      </c>
      <c r="BN16" s="179">
        <f>IF(AND('Chack &amp; edit  SD sheet'!BO16=""),"",'Chack &amp; edit  SD sheet'!BO16)</f>
        <v>8</v>
      </c>
      <c r="BO16" s="179">
        <f>IF(AND('Chack &amp; edit  SD sheet'!BP16=""),"",'Chack &amp; edit  SD sheet'!BP16)</f>
        <v>9</v>
      </c>
      <c r="BP16" s="179">
        <f t="shared" si="50"/>
        <v>18</v>
      </c>
      <c r="BQ16" s="179">
        <f>IF(AND('Chack &amp; edit  SD sheet'!BR16=""),"",'Chack &amp; edit  SD sheet'!BR16)</f>
        <v>35</v>
      </c>
      <c r="BR16" s="179">
        <f t="shared" si="51"/>
        <v>25</v>
      </c>
      <c r="BS16" s="179">
        <f t="shared" si="52"/>
        <v>43</v>
      </c>
      <c r="BT16" s="179">
        <f>IF(AND('Chack &amp; edit  SD sheet'!BU16=""),"",'Chack &amp; edit  SD sheet'!BU16)</f>
        <v>90</v>
      </c>
      <c r="BU16" s="179">
        <f t="shared" si="53"/>
        <v>27</v>
      </c>
      <c r="BV16" s="179">
        <f t="shared" si="54"/>
        <v>70</v>
      </c>
      <c r="BW16" s="181">
        <f t="shared" si="55"/>
        <v>408</v>
      </c>
      <c r="BX16" s="179">
        <f t="shared" si="56"/>
        <v>66</v>
      </c>
      <c r="BY16" s="179">
        <f t="shared" si="57"/>
        <v>0</v>
      </c>
      <c r="BZ16" s="179">
        <f t="shared" si="58"/>
        <v>0</v>
      </c>
      <c r="CA16" s="179">
        <f t="shared" si="59"/>
        <v>100</v>
      </c>
      <c r="CB16" s="179" t="str">
        <f t="shared" si="60"/>
        <v>I</v>
      </c>
      <c r="CC16" s="182">
        <f t="shared" si="61"/>
        <v>75</v>
      </c>
      <c r="CD16" s="183">
        <f t="shared" si="62"/>
        <v>0</v>
      </c>
      <c r="CE16" s="182">
        <f t="shared" si="63"/>
        <v>0</v>
      </c>
      <c r="CF16" s="179">
        <f t="shared" si="64"/>
        <v>100</v>
      </c>
      <c r="CG16" s="183" t="str">
        <f t="shared" si="65"/>
        <v>D</v>
      </c>
      <c r="CH16" s="182">
        <f t="shared" si="66"/>
        <v>71</v>
      </c>
      <c r="CI16" s="182">
        <f t="shared" si="67"/>
        <v>0</v>
      </c>
      <c r="CJ16" s="182">
        <f t="shared" si="68"/>
        <v>0</v>
      </c>
      <c r="CK16" s="179">
        <f t="shared" si="69"/>
        <v>100</v>
      </c>
      <c r="CL16" s="183" t="str">
        <f t="shared" si="70"/>
        <v>I</v>
      </c>
      <c r="CM16" s="182">
        <f t="shared" si="71"/>
        <v>58</v>
      </c>
      <c r="CN16" s="182">
        <f t="shared" si="72"/>
        <v>0</v>
      </c>
      <c r="CO16" s="182">
        <f t="shared" si="73"/>
        <v>0</v>
      </c>
      <c r="CP16" s="183">
        <f t="shared" si="74"/>
        <v>100</v>
      </c>
      <c r="CQ16" s="183" t="str">
        <f t="shared" si="75"/>
        <v>II</v>
      </c>
      <c r="CR16" s="182">
        <f t="shared" si="76"/>
        <v>68</v>
      </c>
      <c r="CS16" s="182">
        <f t="shared" si="77"/>
        <v>0</v>
      </c>
      <c r="CT16" s="182">
        <f t="shared" si="78"/>
        <v>0</v>
      </c>
      <c r="CU16" s="183">
        <f t="shared" si="79"/>
        <v>100</v>
      </c>
      <c r="CV16" s="183" t="str">
        <f t="shared" si="80"/>
        <v>I</v>
      </c>
      <c r="CW16" s="182">
        <f t="shared" si="81"/>
        <v>70</v>
      </c>
      <c r="CX16" s="182">
        <f t="shared" si="82"/>
        <v>0</v>
      </c>
      <c r="CY16" s="182">
        <f t="shared" si="83"/>
        <v>0</v>
      </c>
      <c r="CZ16" s="183">
        <f t="shared" si="84"/>
        <v>100</v>
      </c>
      <c r="DA16" s="183" t="str">
        <f t="shared" si="85"/>
        <v>I</v>
      </c>
      <c r="DB16" s="184">
        <f t="shared" si="86"/>
        <v>0</v>
      </c>
      <c r="DC16" s="19" t="str">
        <f t="shared" si="87"/>
        <v xml:space="preserve"> ENGLISH     </v>
      </c>
      <c r="DD16" s="252" t="str">
        <f>IF('Chack &amp; edit  SD sheet'!BY16="","",'Chack &amp; edit  SD sheet'!BY16)</f>
        <v/>
      </c>
      <c r="DE16" s="252" t="str">
        <f>IF('Chack &amp; edit  SD sheet'!BZ16="","",'Chack &amp; edit  SD sheet'!BZ16)</f>
        <v/>
      </c>
      <c r="DF16" s="252" t="str">
        <f>IF('Chack &amp; edit  SD sheet'!CA16="","",'Chack &amp; edit  SD sheet'!CA16)</f>
        <v/>
      </c>
      <c r="DG16" s="212">
        <f t="shared" si="88"/>
        <v>0</v>
      </c>
      <c r="DH16" s="252" t="str">
        <f>IF('Chack &amp; edit  SD sheet'!CB16="","",'Chack &amp; edit  SD sheet'!CB16)</f>
        <v/>
      </c>
      <c r="DI16" s="212" t="str">
        <f t="shared" si="89"/>
        <v/>
      </c>
      <c r="DJ16" s="252" t="str">
        <f>IF('Chack &amp; edit  SD sheet'!CC16="","",'Chack &amp; edit  SD sheet'!CC16)</f>
        <v/>
      </c>
      <c r="DK16" s="212" t="str">
        <f t="shared" si="90"/>
        <v/>
      </c>
      <c r="DL16" s="213">
        <f t="shared" si="91"/>
        <v>0</v>
      </c>
      <c r="DM16" s="252" t="str">
        <f>IF('Chack &amp; edit  SD sheet'!CD16="","",'Chack &amp; edit  SD sheet'!CD16)</f>
        <v/>
      </c>
      <c r="DN16" s="252" t="str">
        <f>IF('Chack &amp; edit  SD sheet'!CE16="","",'Chack &amp; edit  SD sheet'!CE16)</f>
        <v/>
      </c>
      <c r="DO16" s="252" t="str">
        <f>IF('Chack &amp; edit  SD sheet'!CF16="","",'Chack &amp; edit  SD sheet'!CF16)</f>
        <v/>
      </c>
      <c r="DP16" s="212">
        <f t="shared" si="92"/>
        <v>0</v>
      </c>
      <c r="DQ16" s="252" t="str">
        <f>IF('Chack &amp; edit  SD sheet'!CG16="","",'Chack &amp; edit  SD sheet'!CG16)</f>
        <v/>
      </c>
      <c r="DR16" s="212" t="str">
        <f t="shared" si="93"/>
        <v/>
      </c>
      <c r="DS16" s="252" t="str">
        <f>IF('Chack &amp; edit  SD sheet'!CH16="","",'Chack &amp; edit  SD sheet'!CH16)</f>
        <v/>
      </c>
      <c r="DT16" s="212" t="str">
        <f t="shared" si="94"/>
        <v/>
      </c>
      <c r="DU16" s="213">
        <f t="shared" si="95"/>
        <v>0</v>
      </c>
      <c r="DV16" s="252" t="str">
        <f>IF('Chack &amp; edit  SD sheet'!CI16="","",'Chack &amp; edit  SD sheet'!CI16)</f>
        <v/>
      </c>
      <c r="DW16" s="252" t="str">
        <f>IF('Chack &amp; edit  SD sheet'!CJ16="","",'Chack &amp; edit  SD sheet'!CJ16)</f>
        <v/>
      </c>
      <c r="DX16" s="252" t="str">
        <f>IF('Chack &amp; edit  SD sheet'!CK16="","",'Chack &amp; edit  SD sheet'!CK16)</f>
        <v/>
      </c>
      <c r="DY16" s="254" t="str">
        <f t="shared" si="96"/>
        <v/>
      </c>
      <c r="DZ16" s="252" t="str">
        <f>IF('Chack &amp; edit  SD sheet'!CL16="","",'Chack &amp; edit  SD sheet'!CL16)</f>
        <v/>
      </c>
      <c r="EA16" s="252" t="str">
        <f>IF('Chack &amp; edit  SD sheet'!CM16="","",'Chack &amp; edit  SD sheet'!CM16)</f>
        <v/>
      </c>
      <c r="EB16" s="252" t="str">
        <f>IF('Chack &amp; edit  SD sheet'!CN16="","",'Chack &amp; edit  SD sheet'!CN16)</f>
        <v/>
      </c>
      <c r="EC16" s="252" t="str">
        <f>IF('Chack &amp; edit  SD sheet'!CO16="","",'Chack &amp; edit  SD sheet'!CO16)</f>
        <v/>
      </c>
      <c r="ED16" s="254" t="str">
        <f t="shared" si="97"/>
        <v/>
      </c>
      <c r="EE16" s="252" t="str">
        <f>IF('Chack &amp; edit  SD sheet'!CP16="","",'Chack &amp; edit  SD sheet'!CP16)</f>
        <v/>
      </c>
      <c r="EF16" s="252" t="str">
        <f>IF('Chack &amp; edit  SD sheet'!CQ16="","",'Chack &amp; edit  SD sheet'!CQ16)</f>
        <v/>
      </c>
      <c r="EG16" s="19" t="str">
        <f t="shared" si="98"/>
        <v>Promoted to Class 10th</v>
      </c>
      <c r="EH16" s="20">
        <f t="shared" si="99"/>
        <v>408</v>
      </c>
      <c r="EI16" s="21">
        <f t="shared" si="100"/>
        <v>68</v>
      </c>
      <c r="EJ16" s="185" t="str">
        <f t="shared" si="101"/>
        <v>I</v>
      </c>
      <c r="EK16" s="253">
        <f t="shared" si="102"/>
        <v>7.0000000000000577</v>
      </c>
      <c r="EL16" s="252" t="str">
        <f t="shared" si="103"/>
        <v/>
      </c>
      <c r="ET16" s="173" t="str">
        <f t="shared" si="104"/>
        <v/>
      </c>
      <c r="EU16" s="173" t="str">
        <f t="shared" si="105"/>
        <v/>
      </c>
      <c r="EV16" s="173" t="str">
        <f t="shared" si="106"/>
        <v/>
      </c>
      <c r="EW16" s="173" t="str">
        <f t="shared" si="107"/>
        <v/>
      </c>
    </row>
    <row r="17" spans="1:153" ht="15.75">
      <c r="A17" s="179">
        <f>IF(AND('Chack &amp; edit  SD sheet'!A17=""),"",'Chack &amp; edit  SD sheet'!A17)</f>
        <v>14</v>
      </c>
      <c r="B17" s="179" t="str">
        <f>IF(AND('Chack &amp; edit  SD sheet'!B17=""),"",'Chack &amp; edit  SD sheet'!B17)</f>
        <v>SBC</v>
      </c>
      <c r="C17" s="179" t="str">
        <f>IF(AND('Chack &amp; edit  SD sheet'!C17=""),"",IF(AND('Chack &amp; edit  SD sheet'!C17="Boy"),"M",IF(AND('Chack &amp; edit  SD sheet'!C17="Girl"),"F","")))</f>
        <v>F</v>
      </c>
      <c r="D17" s="179">
        <f>IF(AND('Chack &amp; edit  SD sheet'!D17=""),"",VALUE('Chack &amp; edit  SD sheet'!D17))</f>
        <v>915</v>
      </c>
      <c r="E17" s="179">
        <f>IF(AND('Chack &amp; edit  SD sheet'!E17=""),"",'Chack &amp; edit  SD sheet'!E17)</f>
        <v>168</v>
      </c>
      <c r="F17" s="179" t="str">
        <f>IF(AND('Chack &amp; edit  SD sheet'!F17=""),"",'Chack &amp; edit  SD sheet'!F17)</f>
        <v>05-08-2005</v>
      </c>
      <c r="G17" s="180" t="str">
        <f>IF(AND('Chack &amp; edit  SD sheet'!G17=""),"",'Chack &amp; edit  SD sheet'!G17)</f>
        <v>PRIYANKA DEVASI</v>
      </c>
      <c r="H17" s="180" t="str">
        <f>IF(AND('Chack &amp; edit  SD sheet'!H17=""),"",'Chack &amp; edit  SD sheet'!H17)</f>
        <v>PEMA RAM</v>
      </c>
      <c r="I17" s="180" t="str">
        <f>IF(AND('Chack &amp; edit  SD sheet'!I17=""),"",'Chack &amp; edit  SD sheet'!I17)</f>
        <v>VARJU DEVI</v>
      </c>
      <c r="J17" s="179">
        <f>IF(AND('Chack &amp; edit  SD sheet'!J17=""),"",'Chack &amp; edit  SD sheet'!J17)</f>
        <v>10</v>
      </c>
      <c r="K17" s="179">
        <f>IF(AND('Chack &amp; edit  SD sheet'!K17=""),"",'Chack &amp; edit  SD sheet'!K17)</f>
        <v>8</v>
      </c>
      <c r="L17" s="179">
        <f>IF(AND('Chack &amp; edit  SD sheet'!L17=""),"",'Chack &amp; edit  SD sheet'!L17)</f>
        <v>9</v>
      </c>
      <c r="M17" s="179">
        <f t="shared" si="23"/>
        <v>18</v>
      </c>
      <c r="N17" s="179">
        <f>IF(AND('Chack &amp; edit  SD sheet'!N17=""),"",'Chack &amp; edit  SD sheet'!N17)</f>
        <v>42</v>
      </c>
      <c r="O17" s="179">
        <f t="shared" si="24"/>
        <v>30</v>
      </c>
      <c r="P17" s="179">
        <f t="shared" si="25"/>
        <v>48</v>
      </c>
      <c r="Q17" s="179">
        <f>IF(AND('Chack &amp; edit  SD sheet'!Q17=""),"",'Chack &amp; edit  SD sheet'!Q17)</f>
        <v>80</v>
      </c>
      <c r="R17" s="179">
        <f t="shared" si="26"/>
        <v>24</v>
      </c>
      <c r="S17" s="179">
        <f t="shared" si="27"/>
        <v>72</v>
      </c>
      <c r="T17" s="179">
        <f>IF(AND('Chack &amp; edit  SD sheet'!T17=""),"",'Chack &amp; edit  SD sheet'!T17)</f>
        <v>6</v>
      </c>
      <c r="U17" s="179">
        <f>IF(AND('Chack &amp; edit  SD sheet'!U17=""),"",'Chack &amp; edit  SD sheet'!U17)</f>
        <v>4</v>
      </c>
      <c r="V17" s="179">
        <f>IF(AND('Chack &amp; edit  SD sheet'!V17=""),"",'Chack &amp; edit  SD sheet'!V17)</f>
        <v>9</v>
      </c>
      <c r="W17" s="179">
        <f t="shared" si="28"/>
        <v>13</v>
      </c>
      <c r="X17" s="179">
        <f>IF(AND('Chack &amp; edit  SD sheet'!X17=""),"",'Chack &amp; edit  SD sheet'!X17)</f>
        <v>48</v>
      </c>
      <c r="Y17" s="179">
        <f t="shared" si="29"/>
        <v>35</v>
      </c>
      <c r="Z17" s="179">
        <f t="shared" si="30"/>
        <v>48</v>
      </c>
      <c r="AA17" s="179">
        <f>IF(AND('Chack &amp; edit  SD sheet'!AA17=""),"",'Chack &amp; edit  SD sheet'!AA17)</f>
        <v>96</v>
      </c>
      <c r="AB17" s="179">
        <f t="shared" si="31"/>
        <v>29</v>
      </c>
      <c r="AC17" s="179">
        <f t="shared" si="32"/>
        <v>77</v>
      </c>
      <c r="AD17" s="179">
        <f>IF(AND('Chack &amp; edit  SD sheet'!AF17=""),"",'Chack &amp; edit  SD sheet'!AF17)</f>
        <v>9</v>
      </c>
      <c r="AE17" s="179">
        <f>IF(AND('Chack &amp; edit  SD sheet'!AG17=""),"",'Chack &amp; edit  SD sheet'!AG17)</f>
        <v>8</v>
      </c>
      <c r="AF17" s="179">
        <f>IF(AND('Chack &amp; edit  SD sheet'!AH17=""),"",'Chack &amp; edit  SD sheet'!AH17)</f>
        <v>9</v>
      </c>
      <c r="AG17" s="179">
        <f t="shared" si="33"/>
        <v>18</v>
      </c>
      <c r="AH17" s="179">
        <f>IF(AND('Chack &amp; edit  SD sheet'!AJ17=""),"",'Chack &amp; edit  SD sheet'!AJ17)</f>
        <v>34</v>
      </c>
      <c r="AI17" s="179">
        <f t="shared" si="34"/>
        <v>25</v>
      </c>
      <c r="AJ17" s="179">
        <f t="shared" si="35"/>
        <v>43</v>
      </c>
      <c r="AK17" s="179">
        <f>IF(AND('Chack &amp; edit  SD sheet'!AM17=""),"",'Chack &amp; edit  SD sheet'!AM17)</f>
        <v>92</v>
      </c>
      <c r="AL17" s="179">
        <f t="shared" si="36"/>
        <v>28</v>
      </c>
      <c r="AM17" s="179">
        <f t="shared" si="37"/>
        <v>71</v>
      </c>
      <c r="AN17" s="179">
        <f>IF(AND('Chack &amp; edit  SD sheet'!AP17=""),"",'Chack &amp; edit  SD sheet'!AP17)</f>
        <v>6</v>
      </c>
      <c r="AO17" s="179">
        <f>IF(AND('Chack &amp; edit  SD sheet'!AQ17=""),"",'Chack &amp; edit  SD sheet'!AQ17)</f>
        <v>4</v>
      </c>
      <c r="AP17" s="179">
        <f>IF(AND('Chack &amp; edit  SD sheet'!AR17=""),"",'Chack &amp; edit  SD sheet'!AR17)</f>
        <v>7</v>
      </c>
      <c r="AQ17" s="179">
        <f t="shared" si="38"/>
        <v>12</v>
      </c>
      <c r="AR17" s="179">
        <f>IF(AND('Chack &amp; edit  SD sheet'!AT17=""),"",'Chack &amp; edit  SD sheet'!AT17)</f>
        <v>38</v>
      </c>
      <c r="AS17" s="179">
        <f t="shared" si="39"/>
        <v>28</v>
      </c>
      <c r="AT17" s="179">
        <f t="shared" si="40"/>
        <v>40</v>
      </c>
      <c r="AU17" s="179">
        <f>IF(AND('Chack &amp; edit  SD sheet'!AW17=""),"",'Chack &amp; edit  SD sheet'!AW17)</f>
        <v>97</v>
      </c>
      <c r="AV17" s="179">
        <f t="shared" si="41"/>
        <v>30</v>
      </c>
      <c r="AW17" s="179">
        <f t="shared" si="42"/>
        <v>70</v>
      </c>
      <c r="AX17" s="179">
        <f>IF(AND('Chack &amp; edit  SD sheet'!AZ17=""),"",'Chack &amp; edit  SD sheet'!AZ17)</f>
        <v>7</v>
      </c>
      <c r="AY17" s="179">
        <f>IF(AND('Chack &amp; edit  SD sheet'!BA17=""),"",'Chack &amp; edit  SD sheet'!BA17)</f>
        <v>10</v>
      </c>
      <c r="AZ17" s="179">
        <f>IF(AND('Chack &amp; edit  SD sheet'!BB17=""),"",'Chack &amp; edit  SD sheet'!BB17)</f>
        <v>10</v>
      </c>
      <c r="BA17" s="179">
        <f t="shared" si="43"/>
        <v>18</v>
      </c>
      <c r="BB17" s="179">
        <f>IF(AND('Chack &amp; edit  SD sheet'!BD17=""),"",'Chack &amp; edit  SD sheet'!BD17)</f>
        <v>35</v>
      </c>
      <c r="BC17" s="179">
        <f t="shared" si="44"/>
        <v>25</v>
      </c>
      <c r="BD17" s="179">
        <f t="shared" si="45"/>
        <v>43</v>
      </c>
      <c r="BE17" s="179">
        <f>IF(AND('Chack &amp; edit  SD sheet'!BG17=""),"",'Chack &amp; edit  SD sheet'!BG17)</f>
        <v>100</v>
      </c>
      <c r="BF17" s="179">
        <f t="shared" si="46"/>
        <v>30</v>
      </c>
      <c r="BG17" s="179">
        <f t="shared" si="47"/>
        <v>73</v>
      </c>
      <c r="BH17" s="179" t="str">
        <f>IF(AND('Chack &amp; edit  SD sheet'!BK17=""),"",'Chack &amp; edit  SD sheet'!BK17)</f>
        <v/>
      </c>
      <c r="BI17" s="179" t="str">
        <f>IF(AND('Chack &amp; edit  SD sheet'!BL17=""),"",'Chack &amp; edit  SD sheet'!BL17)</f>
        <v/>
      </c>
      <c r="BJ17" s="179" t="str">
        <f>IF(AND('Chack &amp; edit  SD sheet'!BM17=""),"",'Chack &amp; edit  SD sheet'!BM17)</f>
        <v/>
      </c>
      <c r="BK17" s="179">
        <f t="shared" si="48"/>
        <v>0</v>
      </c>
      <c r="BL17" s="179" t="str">
        <f t="shared" si="49"/>
        <v/>
      </c>
      <c r="BM17" s="179">
        <f>IF(AND('Chack &amp; edit  SD sheet'!BN17=""),"",'Chack &amp; edit  SD sheet'!BN17)</f>
        <v>7</v>
      </c>
      <c r="BN17" s="179">
        <f>IF(AND('Chack &amp; edit  SD sheet'!BO17=""),"",'Chack &amp; edit  SD sheet'!BO17)</f>
        <v>8</v>
      </c>
      <c r="BO17" s="179">
        <f>IF(AND('Chack &amp; edit  SD sheet'!BP17=""),"",'Chack &amp; edit  SD sheet'!BP17)</f>
        <v>7</v>
      </c>
      <c r="BP17" s="179">
        <f t="shared" si="50"/>
        <v>15</v>
      </c>
      <c r="BQ17" s="179">
        <f>IF(AND('Chack &amp; edit  SD sheet'!BR17=""),"",'Chack &amp; edit  SD sheet'!BR17)</f>
        <v>29</v>
      </c>
      <c r="BR17" s="179">
        <f t="shared" si="51"/>
        <v>21</v>
      </c>
      <c r="BS17" s="179">
        <f t="shared" si="52"/>
        <v>36</v>
      </c>
      <c r="BT17" s="179">
        <f>IF(AND('Chack &amp; edit  SD sheet'!BU17=""),"",'Chack &amp; edit  SD sheet'!BU17)</f>
        <v>90</v>
      </c>
      <c r="BU17" s="179">
        <f t="shared" si="53"/>
        <v>27</v>
      </c>
      <c r="BV17" s="179">
        <f t="shared" si="54"/>
        <v>63</v>
      </c>
      <c r="BW17" s="181">
        <f t="shared" si="55"/>
        <v>426</v>
      </c>
      <c r="BX17" s="179">
        <f t="shared" si="56"/>
        <v>72</v>
      </c>
      <c r="BY17" s="179">
        <f t="shared" si="57"/>
        <v>0</v>
      </c>
      <c r="BZ17" s="179">
        <f t="shared" si="58"/>
        <v>0</v>
      </c>
      <c r="CA17" s="179">
        <f t="shared" si="59"/>
        <v>100</v>
      </c>
      <c r="CB17" s="179" t="str">
        <f t="shared" si="60"/>
        <v>I</v>
      </c>
      <c r="CC17" s="182">
        <f t="shared" si="61"/>
        <v>77</v>
      </c>
      <c r="CD17" s="183">
        <f t="shared" si="62"/>
        <v>0</v>
      </c>
      <c r="CE17" s="182">
        <f t="shared" si="63"/>
        <v>0</v>
      </c>
      <c r="CF17" s="179">
        <f t="shared" si="64"/>
        <v>100</v>
      </c>
      <c r="CG17" s="183" t="str">
        <f t="shared" si="65"/>
        <v>D</v>
      </c>
      <c r="CH17" s="182">
        <f t="shared" si="66"/>
        <v>71</v>
      </c>
      <c r="CI17" s="182">
        <f t="shared" si="67"/>
        <v>0</v>
      </c>
      <c r="CJ17" s="182">
        <f t="shared" si="68"/>
        <v>0</v>
      </c>
      <c r="CK17" s="179">
        <f t="shared" si="69"/>
        <v>100</v>
      </c>
      <c r="CL17" s="183" t="str">
        <f t="shared" si="70"/>
        <v>I</v>
      </c>
      <c r="CM17" s="182">
        <f t="shared" si="71"/>
        <v>70</v>
      </c>
      <c r="CN17" s="182">
        <f t="shared" si="72"/>
        <v>0</v>
      </c>
      <c r="CO17" s="182">
        <f t="shared" si="73"/>
        <v>0</v>
      </c>
      <c r="CP17" s="183">
        <f t="shared" si="74"/>
        <v>100</v>
      </c>
      <c r="CQ17" s="183" t="str">
        <f t="shared" si="75"/>
        <v>I</v>
      </c>
      <c r="CR17" s="182">
        <f t="shared" si="76"/>
        <v>73</v>
      </c>
      <c r="CS17" s="182">
        <f t="shared" si="77"/>
        <v>0</v>
      </c>
      <c r="CT17" s="182">
        <f t="shared" si="78"/>
        <v>0</v>
      </c>
      <c r="CU17" s="183">
        <f t="shared" si="79"/>
        <v>100</v>
      </c>
      <c r="CV17" s="183" t="str">
        <f t="shared" si="80"/>
        <v>I</v>
      </c>
      <c r="CW17" s="182">
        <f t="shared" si="81"/>
        <v>63</v>
      </c>
      <c r="CX17" s="182">
        <f t="shared" si="82"/>
        <v>0</v>
      </c>
      <c r="CY17" s="182">
        <f t="shared" si="83"/>
        <v>0</v>
      </c>
      <c r="CZ17" s="183">
        <f t="shared" si="84"/>
        <v>100</v>
      </c>
      <c r="DA17" s="183" t="str">
        <f t="shared" si="85"/>
        <v>I</v>
      </c>
      <c r="DB17" s="184">
        <f t="shared" si="86"/>
        <v>0</v>
      </c>
      <c r="DC17" s="19" t="str">
        <f t="shared" si="87"/>
        <v xml:space="preserve"> ENGLISH     </v>
      </c>
      <c r="DD17" s="252" t="str">
        <f>IF('Chack &amp; edit  SD sheet'!BY17="","",'Chack &amp; edit  SD sheet'!BY17)</f>
        <v/>
      </c>
      <c r="DE17" s="252" t="str">
        <f>IF('Chack &amp; edit  SD sheet'!BZ17="","",'Chack &amp; edit  SD sheet'!BZ17)</f>
        <v/>
      </c>
      <c r="DF17" s="252" t="str">
        <f>IF('Chack &amp; edit  SD sheet'!CA17="","",'Chack &amp; edit  SD sheet'!CA17)</f>
        <v/>
      </c>
      <c r="DG17" s="212">
        <f t="shared" si="88"/>
        <v>0</v>
      </c>
      <c r="DH17" s="252" t="str">
        <f>IF('Chack &amp; edit  SD sheet'!CB17="","",'Chack &amp; edit  SD sheet'!CB17)</f>
        <v/>
      </c>
      <c r="DI17" s="212" t="str">
        <f t="shared" si="89"/>
        <v/>
      </c>
      <c r="DJ17" s="252" t="str">
        <f>IF('Chack &amp; edit  SD sheet'!CC17="","",'Chack &amp; edit  SD sheet'!CC17)</f>
        <v/>
      </c>
      <c r="DK17" s="212" t="str">
        <f t="shared" si="90"/>
        <v/>
      </c>
      <c r="DL17" s="213">
        <f t="shared" si="91"/>
        <v>0</v>
      </c>
      <c r="DM17" s="252" t="str">
        <f>IF('Chack &amp; edit  SD sheet'!CD17="","",'Chack &amp; edit  SD sheet'!CD17)</f>
        <v/>
      </c>
      <c r="DN17" s="252" t="str">
        <f>IF('Chack &amp; edit  SD sheet'!CE17="","",'Chack &amp; edit  SD sheet'!CE17)</f>
        <v/>
      </c>
      <c r="DO17" s="252" t="str">
        <f>IF('Chack &amp; edit  SD sheet'!CF17="","",'Chack &amp; edit  SD sheet'!CF17)</f>
        <v/>
      </c>
      <c r="DP17" s="212">
        <f t="shared" si="92"/>
        <v>0</v>
      </c>
      <c r="DQ17" s="252" t="str">
        <f>IF('Chack &amp; edit  SD sheet'!CG17="","",'Chack &amp; edit  SD sheet'!CG17)</f>
        <v/>
      </c>
      <c r="DR17" s="212" t="str">
        <f t="shared" si="93"/>
        <v/>
      </c>
      <c r="DS17" s="252" t="str">
        <f>IF('Chack &amp; edit  SD sheet'!CH17="","",'Chack &amp; edit  SD sheet'!CH17)</f>
        <v/>
      </c>
      <c r="DT17" s="212" t="str">
        <f t="shared" si="94"/>
        <v/>
      </c>
      <c r="DU17" s="213">
        <f t="shared" si="95"/>
        <v>0</v>
      </c>
      <c r="DV17" s="252" t="str">
        <f>IF('Chack &amp; edit  SD sheet'!CI17="","",'Chack &amp; edit  SD sheet'!CI17)</f>
        <v/>
      </c>
      <c r="DW17" s="252" t="str">
        <f>IF('Chack &amp; edit  SD sheet'!CJ17="","",'Chack &amp; edit  SD sheet'!CJ17)</f>
        <v/>
      </c>
      <c r="DX17" s="252" t="str">
        <f>IF('Chack &amp; edit  SD sheet'!CK17="","",'Chack &amp; edit  SD sheet'!CK17)</f>
        <v/>
      </c>
      <c r="DY17" s="254" t="str">
        <f t="shared" si="96"/>
        <v/>
      </c>
      <c r="DZ17" s="252" t="str">
        <f>IF('Chack &amp; edit  SD sheet'!CL17="","",'Chack &amp; edit  SD sheet'!CL17)</f>
        <v/>
      </c>
      <c r="EA17" s="252" t="str">
        <f>IF('Chack &amp; edit  SD sheet'!CM17="","",'Chack &amp; edit  SD sheet'!CM17)</f>
        <v/>
      </c>
      <c r="EB17" s="252" t="str">
        <f>IF('Chack &amp; edit  SD sheet'!CN17="","",'Chack &amp; edit  SD sheet'!CN17)</f>
        <v/>
      </c>
      <c r="EC17" s="252" t="str">
        <f>IF('Chack &amp; edit  SD sheet'!CO17="","",'Chack &amp; edit  SD sheet'!CO17)</f>
        <v/>
      </c>
      <c r="ED17" s="254" t="str">
        <f t="shared" si="97"/>
        <v/>
      </c>
      <c r="EE17" s="252" t="str">
        <f>IF('Chack &amp; edit  SD sheet'!CP17="","",'Chack &amp; edit  SD sheet'!CP17)</f>
        <v/>
      </c>
      <c r="EF17" s="252" t="str">
        <f>IF('Chack &amp; edit  SD sheet'!CQ17="","",'Chack &amp; edit  SD sheet'!CQ17)</f>
        <v/>
      </c>
      <c r="EG17" s="19" t="str">
        <f t="shared" si="98"/>
        <v>Promoted to Class 10th</v>
      </c>
      <c r="EH17" s="20">
        <f t="shared" si="99"/>
        <v>426</v>
      </c>
      <c r="EI17" s="21">
        <f t="shared" si="100"/>
        <v>71</v>
      </c>
      <c r="EJ17" s="185" t="str">
        <f t="shared" si="101"/>
        <v>I</v>
      </c>
      <c r="EK17" s="253">
        <f t="shared" si="102"/>
        <v>3.9999999999999774</v>
      </c>
      <c r="EL17" s="252" t="str">
        <f t="shared" si="103"/>
        <v/>
      </c>
      <c r="ET17" s="173" t="str">
        <f t="shared" si="104"/>
        <v/>
      </c>
      <c r="EU17" s="173" t="str">
        <f t="shared" si="105"/>
        <v/>
      </c>
      <c r="EV17" s="173" t="str">
        <f t="shared" si="106"/>
        <v/>
      </c>
      <c r="EW17" s="173" t="str">
        <f t="shared" si="107"/>
        <v/>
      </c>
    </row>
    <row r="18" spans="1:153" ht="15.75">
      <c r="A18" s="179">
        <f>IF(AND('Chack &amp; edit  SD sheet'!A18=""),"",'Chack &amp; edit  SD sheet'!A18)</f>
        <v>15</v>
      </c>
      <c r="B18" s="179" t="str">
        <f>IF(AND('Chack &amp; edit  SD sheet'!B18=""),"",'Chack &amp; edit  SD sheet'!B18)</f>
        <v>SBC</v>
      </c>
      <c r="C18" s="179" t="str">
        <f>IF(AND('Chack &amp; edit  SD sheet'!C18=""),"",IF(AND('Chack &amp; edit  SD sheet'!C18="Boy"),"M",IF(AND('Chack &amp; edit  SD sheet'!C18="Girl"),"F","")))</f>
        <v>F</v>
      </c>
      <c r="D18" s="179">
        <f>IF(AND('Chack &amp; edit  SD sheet'!D18=""),"",VALUE('Chack &amp; edit  SD sheet'!D18))</f>
        <v>916</v>
      </c>
      <c r="E18" s="179">
        <f>IF(AND('Chack &amp; edit  SD sheet'!E18=""),"",'Chack &amp; edit  SD sheet'!E18)</f>
        <v>246</v>
      </c>
      <c r="F18" s="179" t="str">
        <f>IF(AND('Chack &amp; edit  SD sheet'!F18=""),"",'Chack &amp; edit  SD sheet'!F18)</f>
        <v>13-07-2004</v>
      </c>
      <c r="G18" s="180" t="str">
        <f>IF(AND('Chack &amp; edit  SD sheet'!G18=""),"",'Chack &amp; edit  SD sheet'!G18)</f>
        <v xml:space="preserve">PUSHPA </v>
      </c>
      <c r="H18" s="180" t="str">
        <f>IF(AND('Chack &amp; edit  SD sheet'!H18=""),"",'Chack &amp; edit  SD sheet'!H18)</f>
        <v>MANGI LAL</v>
      </c>
      <c r="I18" s="180" t="str">
        <f>IF(AND('Chack &amp; edit  SD sheet'!I18=""),"",'Chack &amp; edit  SD sheet'!I18)</f>
        <v>KAMLA DEVI</v>
      </c>
      <c r="J18" s="179">
        <f>IF(AND('Chack &amp; edit  SD sheet'!J18=""),"",'Chack &amp; edit  SD sheet'!J18)</f>
        <v>8</v>
      </c>
      <c r="K18" s="179">
        <f>IF(AND('Chack &amp; edit  SD sheet'!K18=""),"",'Chack &amp; edit  SD sheet'!K18)</f>
        <v>8</v>
      </c>
      <c r="L18" s="179">
        <f>IF(AND('Chack &amp; edit  SD sheet'!L18=""),"",'Chack &amp; edit  SD sheet'!L18)</f>
        <v>9</v>
      </c>
      <c r="M18" s="179">
        <f t="shared" si="23"/>
        <v>17</v>
      </c>
      <c r="N18" s="179">
        <f>IF(AND('Chack &amp; edit  SD sheet'!N18=""),"",'Chack &amp; edit  SD sheet'!N18)</f>
        <v>33</v>
      </c>
      <c r="O18" s="179">
        <f t="shared" si="24"/>
        <v>24</v>
      </c>
      <c r="P18" s="179">
        <f t="shared" si="25"/>
        <v>41</v>
      </c>
      <c r="Q18" s="179">
        <f>IF(AND('Chack &amp; edit  SD sheet'!Q18=""),"",'Chack &amp; edit  SD sheet'!Q18)</f>
        <v>80</v>
      </c>
      <c r="R18" s="179">
        <f t="shared" si="26"/>
        <v>24</v>
      </c>
      <c r="S18" s="179">
        <f t="shared" si="27"/>
        <v>65</v>
      </c>
      <c r="T18" s="179">
        <f>IF(AND('Chack &amp; edit  SD sheet'!T18=""),"",'Chack &amp; edit  SD sheet'!T18)</f>
        <v>5</v>
      </c>
      <c r="U18" s="179">
        <f>IF(AND('Chack &amp; edit  SD sheet'!U18=""),"",'Chack &amp; edit  SD sheet'!U18)</f>
        <v>4</v>
      </c>
      <c r="V18" s="179">
        <f>IF(AND('Chack &amp; edit  SD sheet'!V18=""),"",'Chack &amp; edit  SD sheet'!V18)</f>
        <v>8</v>
      </c>
      <c r="W18" s="179">
        <f t="shared" si="28"/>
        <v>12</v>
      </c>
      <c r="X18" s="179">
        <f>IF(AND('Chack &amp; edit  SD sheet'!X18=""),"",'Chack &amp; edit  SD sheet'!X18)</f>
        <v>23</v>
      </c>
      <c r="Y18" s="179">
        <f t="shared" si="29"/>
        <v>17</v>
      </c>
      <c r="Z18" s="179">
        <f t="shared" si="30"/>
        <v>29</v>
      </c>
      <c r="AA18" s="179">
        <f>IF(AND('Chack &amp; edit  SD sheet'!AA18=""),"",'Chack &amp; edit  SD sheet'!AA18)</f>
        <v>97</v>
      </c>
      <c r="AB18" s="179">
        <f t="shared" si="31"/>
        <v>30</v>
      </c>
      <c r="AC18" s="179">
        <f t="shared" si="32"/>
        <v>59</v>
      </c>
      <c r="AD18" s="179">
        <f>IF(AND('Chack &amp; edit  SD sheet'!AF18=""),"",'Chack &amp; edit  SD sheet'!AF18)</f>
        <v>7</v>
      </c>
      <c r="AE18" s="179">
        <f>IF(AND('Chack &amp; edit  SD sheet'!AG18=""),"",'Chack &amp; edit  SD sheet'!AG18)</f>
        <v>6</v>
      </c>
      <c r="AF18" s="179">
        <f>IF(AND('Chack &amp; edit  SD sheet'!AH18=""),"",'Chack &amp; edit  SD sheet'!AH18)</f>
        <v>4</v>
      </c>
      <c r="AG18" s="179">
        <f t="shared" si="33"/>
        <v>12</v>
      </c>
      <c r="AH18" s="179">
        <f>IF(AND('Chack &amp; edit  SD sheet'!AJ18=""),"",'Chack &amp; edit  SD sheet'!AJ18)</f>
        <v>26</v>
      </c>
      <c r="AI18" s="179">
        <f t="shared" si="34"/>
        <v>19</v>
      </c>
      <c r="AJ18" s="179">
        <f t="shared" si="35"/>
        <v>31</v>
      </c>
      <c r="AK18" s="179">
        <f>IF(AND('Chack &amp; edit  SD sheet'!AM18=""),"",'Chack &amp; edit  SD sheet'!AM18)</f>
        <v>75</v>
      </c>
      <c r="AL18" s="179">
        <f t="shared" si="36"/>
        <v>23</v>
      </c>
      <c r="AM18" s="179">
        <f t="shared" si="37"/>
        <v>54</v>
      </c>
      <c r="AN18" s="179">
        <f>IF(AND('Chack &amp; edit  SD sheet'!AP18=""),"",'Chack &amp; edit  SD sheet'!AP18)</f>
        <v>3</v>
      </c>
      <c r="AO18" s="179">
        <f>IF(AND('Chack &amp; edit  SD sheet'!AQ18=""),"",'Chack &amp; edit  SD sheet'!AQ18)</f>
        <v>2</v>
      </c>
      <c r="AP18" s="179">
        <f>IF(AND('Chack &amp; edit  SD sheet'!AR18=""),"",'Chack &amp; edit  SD sheet'!AR18)</f>
        <v>4</v>
      </c>
      <c r="AQ18" s="179">
        <f t="shared" si="38"/>
        <v>6</v>
      </c>
      <c r="AR18" s="179">
        <f>IF(AND('Chack &amp; edit  SD sheet'!AT18=""),"",'Chack &amp; edit  SD sheet'!AT18)</f>
        <v>21</v>
      </c>
      <c r="AS18" s="179">
        <f t="shared" si="39"/>
        <v>15</v>
      </c>
      <c r="AT18" s="179">
        <f t="shared" si="40"/>
        <v>21</v>
      </c>
      <c r="AU18" s="179">
        <f>IF(AND('Chack &amp; edit  SD sheet'!AW18=""),"",'Chack &amp; edit  SD sheet'!AW18)</f>
        <v>98</v>
      </c>
      <c r="AV18" s="179">
        <f t="shared" si="41"/>
        <v>30</v>
      </c>
      <c r="AW18" s="179">
        <f t="shared" si="42"/>
        <v>51</v>
      </c>
      <c r="AX18" s="179">
        <f>IF(AND('Chack &amp; edit  SD sheet'!AZ18=""),"",'Chack &amp; edit  SD sheet'!AZ18)</f>
        <v>4</v>
      </c>
      <c r="AY18" s="179">
        <f>IF(AND('Chack &amp; edit  SD sheet'!BA18=""),"",'Chack &amp; edit  SD sheet'!BA18)</f>
        <v>7</v>
      </c>
      <c r="AZ18" s="179">
        <f>IF(AND('Chack &amp; edit  SD sheet'!BB18=""),"",'Chack &amp; edit  SD sheet'!BB18)</f>
        <v>7</v>
      </c>
      <c r="BA18" s="179">
        <f t="shared" si="43"/>
        <v>12</v>
      </c>
      <c r="BB18" s="179">
        <f>IF(AND('Chack &amp; edit  SD sheet'!BD18=""),"",'Chack &amp; edit  SD sheet'!BD18)</f>
        <v>32</v>
      </c>
      <c r="BC18" s="179">
        <f t="shared" si="44"/>
        <v>23</v>
      </c>
      <c r="BD18" s="179">
        <f t="shared" si="45"/>
        <v>35</v>
      </c>
      <c r="BE18" s="179">
        <f>IF(AND('Chack &amp; edit  SD sheet'!BG18=""),"",'Chack &amp; edit  SD sheet'!BG18)</f>
        <v>100</v>
      </c>
      <c r="BF18" s="179">
        <f t="shared" si="46"/>
        <v>30</v>
      </c>
      <c r="BG18" s="179">
        <f t="shared" si="47"/>
        <v>65</v>
      </c>
      <c r="BH18" s="179" t="str">
        <f>IF(AND('Chack &amp; edit  SD sheet'!BK18=""),"",'Chack &amp; edit  SD sheet'!BK18)</f>
        <v/>
      </c>
      <c r="BI18" s="179" t="str">
        <f>IF(AND('Chack &amp; edit  SD sheet'!BL18=""),"",'Chack &amp; edit  SD sheet'!BL18)</f>
        <v/>
      </c>
      <c r="BJ18" s="179" t="str">
        <f>IF(AND('Chack &amp; edit  SD sheet'!BM18=""),"",'Chack &amp; edit  SD sheet'!BM18)</f>
        <v/>
      </c>
      <c r="BK18" s="179">
        <f t="shared" si="48"/>
        <v>0</v>
      </c>
      <c r="BL18" s="179" t="str">
        <f t="shared" si="49"/>
        <v/>
      </c>
      <c r="BM18" s="179">
        <f>IF(AND('Chack &amp; edit  SD sheet'!BN18=""),"",'Chack &amp; edit  SD sheet'!BN18)</f>
        <v>2</v>
      </c>
      <c r="BN18" s="179">
        <f>IF(AND('Chack &amp; edit  SD sheet'!BO18=""),"",'Chack &amp; edit  SD sheet'!BO18)</f>
        <v>4</v>
      </c>
      <c r="BO18" s="179">
        <f>IF(AND('Chack &amp; edit  SD sheet'!BP18=""),"",'Chack &amp; edit  SD sheet'!BP18)</f>
        <v>5</v>
      </c>
      <c r="BP18" s="179">
        <f t="shared" si="50"/>
        <v>8</v>
      </c>
      <c r="BQ18" s="179">
        <f>IF(AND('Chack &amp; edit  SD sheet'!BR18=""),"",'Chack &amp; edit  SD sheet'!BR18)</f>
        <v>16</v>
      </c>
      <c r="BR18" s="179">
        <f t="shared" si="51"/>
        <v>12</v>
      </c>
      <c r="BS18" s="179">
        <f t="shared" si="52"/>
        <v>20</v>
      </c>
      <c r="BT18" s="179">
        <f>IF(AND('Chack &amp; edit  SD sheet'!BU18=""),"",'Chack &amp; edit  SD sheet'!BU18)</f>
        <v>90</v>
      </c>
      <c r="BU18" s="179">
        <f t="shared" si="53"/>
        <v>27</v>
      </c>
      <c r="BV18" s="179">
        <f t="shared" si="54"/>
        <v>47</v>
      </c>
      <c r="BW18" s="181">
        <f t="shared" si="55"/>
        <v>341</v>
      </c>
      <c r="BX18" s="179">
        <f t="shared" si="56"/>
        <v>65</v>
      </c>
      <c r="BY18" s="179">
        <f t="shared" si="57"/>
        <v>0</v>
      </c>
      <c r="BZ18" s="179">
        <f t="shared" si="58"/>
        <v>0</v>
      </c>
      <c r="CA18" s="179">
        <f t="shared" si="59"/>
        <v>100</v>
      </c>
      <c r="CB18" s="179" t="str">
        <f t="shared" si="60"/>
        <v>I</v>
      </c>
      <c r="CC18" s="182">
        <f t="shared" si="61"/>
        <v>59</v>
      </c>
      <c r="CD18" s="183">
        <f t="shared" si="62"/>
        <v>0</v>
      </c>
      <c r="CE18" s="182">
        <f t="shared" si="63"/>
        <v>0</v>
      </c>
      <c r="CF18" s="179">
        <f t="shared" si="64"/>
        <v>100</v>
      </c>
      <c r="CG18" s="183" t="str">
        <f t="shared" si="65"/>
        <v>II</v>
      </c>
      <c r="CH18" s="182">
        <f t="shared" si="66"/>
        <v>54</v>
      </c>
      <c r="CI18" s="182">
        <f t="shared" si="67"/>
        <v>0</v>
      </c>
      <c r="CJ18" s="182">
        <f t="shared" si="68"/>
        <v>0</v>
      </c>
      <c r="CK18" s="179">
        <f t="shared" si="69"/>
        <v>100</v>
      </c>
      <c r="CL18" s="183" t="str">
        <f t="shared" si="70"/>
        <v>II</v>
      </c>
      <c r="CM18" s="182">
        <f t="shared" si="71"/>
        <v>51</v>
      </c>
      <c r="CN18" s="182">
        <f t="shared" si="72"/>
        <v>0</v>
      </c>
      <c r="CO18" s="182">
        <f t="shared" si="73"/>
        <v>0</v>
      </c>
      <c r="CP18" s="183">
        <f t="shared" si="74"/>
        <v>100</v>
      </c>
      <c r="CQ18" s="183" t="str">
        <f t="shared" si="75"/>
        <v>II</v>
      </c>
      <c r="CR18" s="182">
        <f t="shared" si="76"/>
        <v>65</v>
      </c>
      <c r="CS18" s="182">
        <f t="shared" si="77"/>
        <v>0</v>
      </c>
      <c r="CT18" s="182">
        <f t="shared" si="78"/>
        <v>0</v>
      </c>
      <c r="CU18" s="183">
        <f t="shared" si="79"/>
        <v>100</v>
      </c>
      <c r="CV18" s="183" t="str">
        <f t="shared" si="80"/>
        <v>I</v>
      </c>
      <c r="CW18" s="182">
        <f t="shared" si="81"/>
        <v>47</v>
      </c>
      <c r="CX18" s="182">
        <f t="shared" si="82"/>
        <v>0</v>
      </c>
      <c r="CY18" s="182">
        <f t="shared" si="83"/>
        <v>0</v>
      </c>
      <c r="CZ18" s="183">
        <f t="shared" si="84"/>
        <v>100</v>
      </c>
      <c r="DA18" s="183" t="str">
        <f t="shared" si="85"/>
        <v>III</v>
      </c>
      <c r="DB18" s="184">
        <f t="shared" si="86"/>
        <v>0</v>
      </c>
      <c r="DC18" s="19" t="str">
        <f t="shared" si="87"/>
        <v xml:space="preserve">      </v>
      </c>
      <c r="DD18" s="252" t="str">
        <f>IF('Chack &amp; edit  SD sheet'!BY18="","",'Chack &amp; edit  SD sheet'!BY18)</f>
        <v/>
      </c>
      <c r="DE18" s="252" t="str">
        <f>IF('Chack &amp; edit  SD sheet'!BZ18="","",'Chack &amp; edit  SD sheet'!BZ18)</f>
        <v/>
      </c>
      <c r="DF18" s="252" t="str">
        <f>IF('Chack &amp; edit  SD sheet'!CA18="","",'Chack &amp; edit  SD sheet'!CA18)</f>
        <v/>
      </c>
      <c r="DG18" s="212">
        <f t="shared" si="88"/>
        <v>0</v>
      </c>
      <c r="DH18" s="252" t="str">
        <f>IF('Chack &amp; edit  SD sheet'!CB18="","",'Chack &amp; edit  SD sheet'!CB18)</f>
        <v/>
      </c>
      <c r="DI18" s="212" t="str">
        <f t="shared" si="89"/>
        <v/>
      </c>
      <c r="DJ18" s="252" t="str">
        <f>IF('Chack &amp; edit  SD sheet'!CC18="","",'Chack &amp; edit  SD sheet'!CC18)</f>
        <v/>
      </c>
      <c r="DK18" s="212" t="str">
        <f t="shared" si="90"/>
        <v/>
      </c>
      <c r="DL18" s="213">
        <f t="shared" si="91"/>
        <v>0</v>
      </c>
      <c r="DM18" s="252" t="str">
        <f>IF('Chack &amp; edit  SD sheet'!CD18="","",'Chack &amp; edit  SD sheet'!CD18)</f>
        <v/>
      </c>
      <c r="DN18" s="252" t="str">
        <f>IF('Chack &amp; edit  SD sheet'!CE18="","",'Chack &amp; edit  SD sheet'!CE18)</f>
        <v/>
      </c>
      <c r="DO18" s="252" t="str">
        <f>IF('Chack &amp; edit  SD sheet'!CF18="","",'Chack &amp; edit  SD sheet'!CF18)</f>
        <v/>
      </c>
      <c r="DP18" s="212">
        <f t="shared" si="92"/>
        <v>0</v>
      </c>
      <c r="DQ18" s="252" t="str">
        <f>IF('Chack &amp; edit  SD sheet'!CG18="","",'Chack &amp; edit  SD sheet'!CG18)</f>
        <v/>
      </c>
      <c r="DR18" s="212" t="str">
        <f t="shared" si="93"/>
        <v/>
      </c>
      <c r="DS18" s="252" t="str">
        <f>IF('Chack &amp; edit  SD sheet'!CH18="","",'Chack &amp; edit  SD sheet'!CH18)</f>
        <v/>
      </c>
      <c r="DT18" s="212" t="str">
        <f t="shared" si="94"/>
        <v/>
      </c>
      <c r="DU18" s="213">
        <f t="shared" si="95"/>
        <v>0</v>
      </c>
      <c r="DV18" s="252" t="str">
        <f>IF('Chack &amp; edit  SD sheet'!CI18="","",'Chack &amp; edit  SD sheet'!CI18)</f>
        <v/>
      </c>
      <c r="DW18" s="252" t="str">
        <f>IF('Chack &amp; edit  SD sheet'!CJ18="","",'Chack &amp; edit  SD sheet'!CJ18)</f>
        <v/>
      </c>
      <c r="DX18" s="252" t="str">
        <f>IF('Chack &amp; edit  SD sheet'!CK18="","",'Chack &amp; edit  SD sheet'!CK18)</f>
        <v/>
      </c>
      <c r="DY18" s="254" t="str">
        <f t="shared" si="96"/>
        <v/>
      </c>
      <c r="DZ18" s="252" t="str">
        <f>IF('Chack &amp; edit  SD sheet'!CL18="","",'Chack &amp; edit  SD sheet'!CL18)</f>
        <v/>
      </c>
      <c r="EA18" s="252" t="str">
        <f>IF('Chack &amp; edit  SD sheet'!CM18="","",'Chack &amp; edit  SD sheet'!CM18)</f>
        <v/>
      </c>
      <c r="EB18" s="252" t="str">
        <f>IF('Chack &amp; edit  SD sheet'!CN18="","",'Chack &amp; edit  SD sheet'!CN18)</f>
        <v/>
      </c>
      <c r="EC18" s="252" t="str">
        <f>IF('Chack &amp; edit  SD sheet'!CO18="","",'Chack &amp; edit  SD sheet'!CO18)</f>
        <v/>
      </c>
      <c r="ED18" s="254" t="str">
        <f t="shared" si="97"/>
        <v/>
      </c>
      <c r="EE18" s="252" t="str">
        <f>IF('Chack &amp; edit  SD sheet'!CP18="","",'Chack &amp; edit  SD sheet'!CP18)</f>
        <v/>
      </c>
      <c r="EF18" s="252" t="str">
        <f>IF('Chack &amp; edit  SD sheet'!CQ18="","",'Chack &amp; edit  SD sheet'!CQ18)</f>
        <v/>
      </c>
      <c r="EG18" s="19" t="str">
        <f t="shared" si="98"/>
        <v>Promoted to Class 10th</v>
      </c>
      <c r="EH18" s="20">
        <f t="shared" si="99"/>
        <v>341</v>
      </c>
      <c r="EI18" s="21">
        <f t="shared" si="100"/>
        <v>56.833333333333336</v>
      </c>
      <c r="EJ18" s="185" t="str">
        <f t="shared" si="101"/>
        <v>II</v>
      </c>
      <c r="EK18" s="253">
        <f t="shared" si="102"/>
        <v>10.999999999999897</v>
      </c>
      <c r="EL18" s="252" t="str">
        <f t="shared" si="103"/>
        <v/>
      </c>
      <c r="ET18" s="173" t="str">
        <f t="shared" si="104"/>
        <v/>
      </c>
      <c r="EU18" s="173" t="str">
        <f t="shared" si="105"/>
        <v/>
      </c>
      <c r="EV18" s="173" t="str">
        <f t="shared" si="106"/>
        <v/>
      </c>
      <c r="EW18" s="173" t="str">
        <f t="shared" si="107"/>
        <v/>
      </c>
    </row>
    <row r="19" spans="1:153" ht="15.75">
      <c r="A19" s="179">
        <f>IF(AND('Chack &amp; edit  SD sheet'!A19=""),"",'Chack &amp; edit  SD sheet'!A19)</f>
        <v>16</v>
      </c>
      <c r="B19" s="179" t="str">
        <f>IF(AND('Chack &amp; edit  SD sheet'!B19=""),"",'Chack &amp; edit  SD sheet'!B19)</f>
        <v>OBC</v>
      </c>
      <c r="C19" s="179" t="str">
        <f>IF(AND('Chack &amp; edit  SD sheet'!C19=""),"",IF(AND('Chack &amp; edit  SD sheet'!C19="Boy"),"M",IF(AND('Chack &amp; edit  SD sheet'!C19="Girl"),"F","")))</f>
        <v>M</v>
      </c>
      <c r="D19" s="179">
        <f>IF(AND('Chack &amp; edit  SD sheet'!D19=""),"",VALUE('Chack &amp; edit  SD sheet'!D19))</f>
        <v>917</v>
      </c>
      <c r="E19" s="179">
        <f>IF(AND('Chack &amp; edit  SD sheet'!E19=""),"",'Chack &amp; edit  SD sheet'!E19)</f>
        <v>431</v>
      </c>
      <c r="F19" s="179" t="str">
        <f>IF(AND('Chack &amp; edit  SD sheet'!F19=""),"",'Chack &amp; edit  SD sheet'!F19)</f>
        <v>08-02-2005</v>
      </c>
      <c r="G19" s="180" t="str">
        <f>IF(AND('Chack &amp; edit  SD sheet'!G19=""),"",'Chack &amp; edit  SD sheet'!G19)</f>
        <v>RAHUL</v>
      </c>
      <c r="H19" s="180" t="str">
        <f>IF(AND('Chack &amp; edit  SD sheet'!H19=""),"",'Chack &amp; edit  SD sheet'!H19)</f>
        <v>BHERA RAM</v>
      </c>
      <c r="I19" s="180" t="str">
        <f>IF(AND('Chack &amp; edit  SD sheet'!I19=""),"",'Chack &amp; edit  SD sheet'!I19)</f>
        <v>SAROJ DEVI</v>
      </c>
      <c r="J19" s="179">
        <f>IF(AND('Chack &amp; edit  SD sheet'!J19=""),"",'Chack &amp; edit  SD sheet'!J19)</f>
        <v>6</v>
      </c>
      <c r="K19" s="179">
        <f>IF(AND('Chack &amp; edit  SD sheet'!K19=""),"",'Chack &amp; edit  SD sheet'!K19)</f>
        <v>7</v>
      </c>
      <c r="L19" s="179">
        <f>IF(AND('Chack &amp; edit  SD sheet'!L19=""),"",'Chack &amp; edit  SD sheet'!L19)</f>
        <v>10</v>
      </c>
      <c r="M19" s="179">
        <f t="shared" si="23"/>
        <v>16</v>
      </c>
      <c r="N19" s="179">
        <f>IF(AND('Chack &amp; edit  SD sheet'!N19=""),"",'Chack &amp; edit  SD sheet'!N19)</f>
        <v>45</v>
      </c>
      <c r="O19" s="179">
        <f t="shared" si="24"/>
        <v>33</v>
      </c>
      <c r="P19" s="179">
        <f t="shared" si="25"/>
        <v>49</v>
      </c>
      <c r="Q19" s="179">
        <f>IF(AND('Chack &amp; edit  SD sheet'!Q19=""),"",'Chack &amp; edit  SD sheet'!Q19)</f>
        <v>70</v>
      </c>
      <c r="R19" s="179">
        <f t="shared" si="26"/>
        <v>21</v>
      </c>
      <c r="S19" s="179">
        <f t="shared" si="27"/>
        <v>70</v>
      </c>
      <c r="T19" s="179">
        <f>IF(AND('Chack &amp; edit  SD sheet'!T19=""),"",'Chack &amp; edit  SD sheet'!T19)</f>
        <v>8</v>
      </c>
      <c r="U19" s="179">
        <f>IF(AND('Chack &amp; edit  SD sheet'!U19=""),"",'Chack &amp; edit  SD sheet'!U19)</f>
        <v>4</v>
      </c>
      <c r="V19" s="179">
        <f>IF(AND('Chack &amp; edit  SD sheet'!V19=""),"",'Chack &amp; edit  SD sheet'!V19)</f>
        <v>8</v>
      </c>
      <c r="W19" s="179">
        <f t="shared" si="28"/>
        <v>14</v>
      </c>
      <c r="X19" s="179">
        <f>IF(AND('Chack &amp; edit  SD sheet'!X19=""),"",'Chack &amp; edit  SD sheet'!X19)</f>
        <v>35</v>
      </c>
      <c r="Y19" s="179">
        <f t="shared" si="29"/>
        <v>25</v>
      </c>
      <c r="Z19" s="179">
        <f t="shared" si="30"/>
        <v>39</v>
      </c>
      <c r="AA19" s="179">
        <f>IF(AND('Chack &amp; edit  SD sheet'!AA19=""),"",'Chack &amp; edit  SD sheet'!AA19)</f>
        <v>98</v>
      </c>
      <c r="AB19" s="179">
        <f t="shared" si="31"/>
        <v>30</v>
      </c>
      <c r="AC19" s="179">
        <f t="shared" si="32"/>
        <v>69</v>
      </c>
      <c r="AD19" s="179">
        <f>IF(AND('Chack &amp; edit  SD sheet'!AF19=""),"",'Chack &amp; edit  SD sheet'!AF19)</f>
        <v>7</v>
      </c>
      <c r="AE19" s="179">
        <f>IF(AND('Chack &amp; edit  SD sheet'!AG19=""),"",'Chack &amp; edit  SD sheet'!AG19)</f>
        <v>8</v>
      </c>
      <c r="AF19" s="179">
        <f>IF(AND('Chack &amp; edit  SD sheet'!AH19=""),"",'Chack &amp; edit  SD sheet'!AH19)</f>
        <v>8</v>
      </c>
      <c r="AG19" s="179">
        <f t="shared" si="33"/>
        <v>16</v>
      </c>
      <c r="AH19" s="179">
        <f>IF(AND('Chack &amp; edit  SD sheet'!AJ19=""),"",'Chack &amp; edit  SD sheet'!AJ19)</f>
        <v>41</v>
      </c>
      <c r="AI19" s="179">
        <f t="shared" si="34"/>
        <v>30</v>
      </c>
      <c r="AJ19" s="179">
        <f t="shared" si="35"/>
        <v>46</v>
      </c>
      <c r="AK19" s="179">
        <f>IF(AND('Chack &amp; edit  SD sheet'!AM19=""),"",'Chack &amp; edit  SD sheet'!AM19)</f>
        <v>76</v>
      </c>
      <c r="AL19" s="179">
        <f t="shared" si="36"/>
        <v>23</v>
      </c>
      <c r="AM19" s="179">
        <f t="shared" si="37"/>
        <v>69</v>
      </c>
      <c r="AN19" s="179">
        <f>IF(AND('Chack &amp; edit  SD sheet'!AP19=""),"",'Chack &amp; edit  SD sheet'!AP19)</f>
        <v>7</v>
      </c>
      <c r="AO19" s="179">
        <f>IF(AND('Chack &amp; edit  SD sheet'!AQ19=""),"",'Chack &amp; edit  SD sheet'!AQ19)</f>
        <v>7</v>
      </c>
      <c r="AP19" s="179">
        <f>IF(AND('Chack &amp; edit  SD sheet'!AR19=""),"",'Chack &amp; edit  SD sheet'!AR19)</f>
        <v>5</v>
      </c>
      <c r="AQ19" s="179">
        <f t="shared" si="38"/>
        <v>13</v>
      </c>
      <c r="AR19" s="179">
        <f>IF(AND('Chack &amp; edit  SD sheet'!AT19=""),"",'Chack &amp; edit  SD sheet'!AT19)</f>
        <v>38</v>
      </c>
      <c r="AS19" s="179">
        <f t="shared" si="39"/>
        <v>28</v>
      </c>
      <c r="AT19" s="179">
        <f t="shared" si="40"/>
        <v>41</v>
      </c>
      <c r="AU19" s="179">
        <f>IF(AND('Chack &amp; edit  SD sheet'!AW19=""),"",'Chack &amp; edit  SD sheet'!AW19)</f>
        <v>99</v>
      </c>
      <c r="AV19" s="179">
        <f t="shared" si="41"/>
        <v>30</v>
      </c>
      <c r="AW19" s="179">
        <f t="shared" si="42"/>
        <v>71</v>
      </c>
      <c r="AX19" s="179">
        <f>IF(AND('Chack &amp; edit  SD sheet'!AZ19=""),"",'Chack &amp; edit  SD sheet'!AZ19)</f>
        <v>6</v>
      </c>
      <c r="AY19" s="179">
        <f>IF(AND('Chack &amp; edit  SD sheet'!BA19=""),"",'Chack &amp; edit  SD sheet'!BA19)</f>
        <v>10</v>
      </c>
      <c r="AZ19" s="179">
        <f>IF(AND('Chack &amp; edit  SD sheet'!BB19=""),"",'Chack &amp; edit  SD sheet'!BB19)</f>
        <v>10</v>
      </c>
      <c r="BA19" s="179">
        <f t="shared" si="43"/>
        <v>18</v>
      </c>
      <c r="BB19" s="179">
        <f>IF(AND('Chack &amp; edit  SD sheet'!BD19=""),"",'Chack &amp; edit  SD sheet'!BD19)</f>
        <v>49</v>
      </c>
      <c r="BC19" s="179">
        <f t="shared" si="44"/>
        <v>35</v>
      </c>
      <c r="BD19" s="179">
        <f t="shared" si="45"/>
        <v>53</v>
      </c>
      <c r="BE19" s="179">
        <f>IF(AND('Chack &amp; edit  SD sheet'!BG19=""),"",'Chack &amp; edit  SD sheet'!BG19)</f>
        <v>100</v>
      </c>
      <c r="BF19" s="179">
        <f t="shared" si="46"/>
        <v>30</v>
      </c>
      <c r="BG19" s="179">
        <f t="shared" si="47"/>
        <v>83</v>
      </c>
      <c r="BH19" s="179" t="str">
        <f>IF(AND('Chack &amp; edit  SD sheet'!BK19=""),"",'Chack &amp; edit  SD sheet'!BK19)</f>
        <v/>
      </c>
      <c r="BI19" s="179" t="str">
        <f>IF(AND('Chack &amp; edit  SD sheet'!BL19=""),"",'Chack &amp; edit  SD sheet'!BL19)</f>
        <v/>
      </c>
      <c r="BJ19" s="179" t="str">
        <f>IF(AND('Chack &amp; edit  SD sheet'!BM19=""),"",'Chack &amp; edit  SD sheet'!BM19)</f>
        <v/>
      </c>
      <c r="BK19" s="179">
        <f t="shared" si="48"/>
        <v>0</v>
      </c>
      <c r="BL19" s="179" t="str">
        <f t="shared" si="49"/>
        <v/>
      </c>
      <c r="BM19" s="179">
        <f>IF(AND('Chack &amp; edit  SD sheet'!BN19=""),"",'Chack &amp; edit  SD sheet'!BN19)</f>
        <v>3</v>
      </c>
      <c r="BN19" s="179">
        <f>IF(AND('Chack &amp; edit  SD sheet'!BO19=""),"",'Chack &amp; edit  SD sheet'!BO19)</f>
        <v>4</v>
      </c>
      <c r="BO19" s="179">
        <f>IF(AND('Chack &amp; edit  SD sheet'!BP19=""),"",'Chack &amp; edit  SD sheet'!BP19)</f>
        <v>6</v>
      </c>
      <c r="BP19" s="179">
        <f t="shared" si="50"/>
        <v>9</v>
      </c>
      <c r="BQ19" s="179">
        <f>IF(AND('Chack &amp; edit  SD sheet'!BR19=""),"",'Chack &amp; edit  SD sheet'!BR19)</f>
        <v>25</v>
      </c>
      <c r="BR19" s="179">
        <f t="shared" si="51"/>
        <v>18</v>
      </c>
      <c r="BS19" s="179">
        <f t="shared" si="52"/>
        <v>27</v>
      </c>
      <c r="BT19" s="179">
        <f>IF(AND('Chack &amp; edit  SD sheet'!BU19=""),"",'Chack &amp; edit  SD sheet'!BU19)</f>
        <v>90</v>
      </c>
      <c r="BU19" s="179">
        <f t="shared" si="53"/>
        <v>27</v>
      </c>
      <c r="BV19" s="179">
        <f t="shared" si="54"/>
        <v>54</v>
      </c>
      <c r="BW19" s="181">
        <f t="shared" si="55"/>
        <v>416</v>
      </c>
      <c r="BX19" s="179">
        <f t="shared" si="56"/>
        <v>70</v>
      </c>
      <c r="BY19" s="179">
        <f t="shared" si="57"/>
        <v>0</v>
      </c>
      <c r="BZ19" s="179">
        <f t="shared" si="58"/>
        <v>0</v>
      </c>
      <c r="CA19" s="179">
        <f t="shared" si="59"/>
        <v>100</v>
      </c>
      <c r="CB19" s="179" t="str">
        <f t="shared" si="60"/>
        <v>I</v>
      </c>
      <c r="CC19" s="182">
        <f t="shared" si="61"/>
        <v>69</v>
      </c>
      <c r="CD19" s="183">
        <f t="shared" si="62"/>
        <v>0</v>
      </c>
      <c r="CE19" s="182">
        <f t="shared" si="63"/>
        <v>0</v>
      </c>
      <c r="CF19" s="179">
        <f t="shared" si="64"/>
        <v>100</v>
      </c>
      <c r="CG19" s="183" t="str">
        <f t="shared" si="65"/>
        <v>I</v>
      </c>
      <c r="CH19" s="182">
        <f t="shared" si="66"/>
        <v>69</v>
      </c>
      <c r="CI19" s="182">
        <f t="shared" si="67"/>
        <v>0</v>
      </c>
      <c r="CJ19" s="182">
        <f t="shared" si="68"/>
        <v>0</v>
      </c>
      <c r="CK19" s="179">
        <f t="shared" si="69"/>
        <v>100</v>
      </c>
      <c r="CL19" s="183" t="str">
        <f t="shared" si="70"/>
        <v>I</v>
      </c>
      <c r="CM19" s="182">
        <f t="shared" si="71"/>
        <v>71</v>
      </c>
      <c r="CN19" s="182">
        <f t="shared" si="72"/>
        <v>0</v>
      </c>
      <c r="CO19" s="182">
        <f t="shared" si="73"/>
        <v>0</v>
      </c>
      <c r="CP19" s="183">
        <f t="shared" si="74"/>
        <v>100</v>
      </c>
      <c r="CQ19" s="183" t="str">
        <f t="shared" si="75"/>
        <v>I</v>
      </c>
      <c r="CR19" s="182">
        <f t="shared" si="76"/>
        <v>83</v>
      </c>
      <c r="CS19" s="182">
        <f t="shared" si="77"/>
        <v>0</v>
      </c>
      <c r="CT19" s="182">
        <f t="shared" si="78"/>
        <v>0</v>
      </c>
      <c r="CU19" s="183">
        <f t="shared" si="79"/>
        <v>100</v>
      </c>
      <c r="CV19" s="183" t="str">
        <f t="shared" si="80"/>
        <v>D</v>
      </c>
      <c r="CW19" s="182">
        <f t="shared" si="81"/>
        <v>54</v>
      </c>
      <c r="CX19" s="182">
        <f t="shared" si="82"/>
        <v>0</v>
      </c>
      <c r="CY19" s="182">
        <f t="shared" si="83"/>
        <v>0</v>
      </c>
      <c r="CZ19" s="183">
        <f t="shared" si="84"/>
        <v>100</v>
      </c>
      <c r="DA19" s="183" t="str">
        <f t="shared" si="85"/>
        <v>II</v>
      </c>
      <c r="DB19" s="184">
        <f t="shared" si="86"/>
        <v>0</v>
      </c>
      <c r="DC19" s="19" t="str">
        <f t="shared" si="87"/>
        <v xml:space="preserve">    S.S.  </v>
      </c>
      <c r="DD19" s="252" t="str">
        <f>IF('Chack &amp; edit  SD sheet'!BY19="","",'Chack &amp; edit  SD sheet'!BY19)</f>
        <v/>
      </c>
      <c r="DE19" s="252" t="str">
        <f>IF('Chack &amp; edit  SD sheet'!BZ19="","",'Chack &amp; edit  SD sheet'!BZ19)</f>
        <v/>
      </c>
      <c r="DF19" s="252" t="str">
        <f>IF('Chack &amp; edit  SD sheet'!CA19="","",'Chack &amp; edit  SD sheet'!CA19)</f>
        <v/>
      </c>
      <c r="DG19" s="212">
        <f t="shared" si="88"/>
        <v>0</v>
      </c>
      <c r="DH19" s="252" t="str">
        <f>IF('Chack &amp; edit  SD sheet'!CB19="","",'Chack &amp; edit  SD sheet'!CB19)</f>
        <v/>
      </c>
      <c r="DI19" s="212" t="str">
        <f t="shared" si="89"/>
        <v/>
      </c>
      <c r="DJ19" s="252" t="str">
        <f>IF('Chack &amp; edit  SD sheet'!CC19="","",'Chack &amp; edit  SD sheet'!CC19)</f>
        <v/>
      </c>
      <c r="DK19" s="212" t="str">
        <f t="shared" si="90"/>
        <v/>
      </c>
      <c r="DL19" s="213">
        <f t="shared" si="91"/>
        <v>0</v>
      </c>
      <c r="DM19" s="252" t="str">
        <f>IF('Chack &amp; edit  SD sheet'!CD19="","",'Chack &amp; edit  SD sheet'!CD19)</f>
        <v/>
      </c>
      <c r="DN19" s="252" t="str">
        <f>IF('Chack &amp; edit  SD sheet'!CE19="","",'Chack &amp; edit  SD sheet'!CE19)</f>
        <v/>
      </c>
      <c r="DO19" s="252" t="str">
        <f>IF('Chack &amp; edit  SD sheet'!CF19="","",'Chack &amp; edit  SD sheet'!CF19)</f>
        <v/>
      </c>
      <c r="DP19" s="212">
        <f t="shared" si="92"/>
        <v>0</v>
      </c>
      <c r="DQ19" s="252" t="str">
        <f>IF('Chack &amp; edit  SD sheet'!CG19="","",'Chack &amp; edit  SD sheet'!CG19)</f>
        <v/>
      </c>
      <c r="DR19" s="212" t="str">
        <f t="shared" si="93"/>
        <v/>
      </c>
      <c r="DS19" s="252" t="str">
        <f>IF('Chack &amp; edit  SD sheet'!CH19="","",'Chack &amp; edit  SD sheet'!CH19)</f>
        <v/>
      </c>
      <c r="DT19" s="212" t="str">
        <f t="shared" si="94"/>
        <v/>
      </c>
      <c r="DU19" s="213">
        <f t="shared" si="95"/>
        <v>0</v>
      </c>
      <c r="DV19" s="252" t="str">
        <f>IF('Chack &amp; edit  SD sheet'!CI19="","",'Chack &amp; edit  SD sheet'!CI19)</f>
        <v/>
      </c>
      <c r="DW19" s="252" t="str">
        <f>IF('Chack &amp; edit  SD sheet'!CJ19="","",'Chack &amp; edit  SD sheet'!CJ19)</f>
        <v/>
      </c>
      <c r="DX19" s="252" t="str">
        <f>IF('Chack &amp; edit  SD sheet'!CK19="","",'Chack &amp; edit  SD sheet'!CK19)</f>
        <v/>
      </c>
      <c r="DY19" s="254" t="str">
        <f t="shared" si="96"/>
        <v/>
      </c>
      <c r="DZ19" s="252" t="str">
        <f>IF('Chack &amp; edit  SD sheet'!CL19="","",'Chack &amp; edit  SD sheet'!CL19)</f>
        <v/>
      </c>
      <c r="EA19" s="252" t="str">
        <f>IF('Chack &amp; edit  SD sheet'!CM19="","",'Chack &amp; edit  SD sheet'!CM19)</f>
        <v/>
      </c>
      <c r="EB19" s="252" t="str">
        <f>IF('Chack &amp; edit  SD sheet'!CN19="","",'Chack &amp; edit  SD sheet'!CN19)</f>
        <v/>
      </c>
      <c r="EC19" s="252" t="str">
        <f>IF('Chack &amp; edit  SD sheet'!CO19="","",'Chack &amp; edit  SD sheet'!CO19)</f>
        <v/>
      </c>
      <c r="ED19" s="254" t="str">
        <f t="shared" si="97"/>
        <v/>
      </c>
      <c r="EE19" s="252" t="str">
        <f>IF('Chack &amp; edit  SD sheet'!CP19="","",'Chack &amp; edit  SD sheet'!CP19)</f>
        <v/>
      </c>
      <c r="EF19" s="252" t="str">
        <f>IF('Chack &amp; edit  SD sheet'!CQ19="","",'Chack &amp; edit  SD sheet'!CQ19)</f>
        <v/>
      </c>
      <c r="EG19" s="19" t="str">
        <f t="shared" si="98"/>
        <v>Promoted to Class 10th</v>
      </c>
      <c r="EH19" s="20">
        <f t="shared" si="99"/>
        <v>416</v>
      </c>
      <c r="EI19" s="21">
        <f t="shared" si="100"/>
        <v>69.333333333333329</v>
      </c>
      <c r="EJ19" s="185" t="str">
        <f t="shared" si="101"/>
        <v>I</v>
      </c>
      <c r="EK19" s="253">
        <f t="shared" si="102"/>
        <v>5.0000000000000577</v>
      </c>
      <c r="EL19" s="252" t="str">
        <f t="shared" si="103"/>
        <v/>
      </c>
      <c r="ET19" s="173" t="str">
        <f t="shared" si="104"/>
        <v/>
      </c>
      <c r="EU19" s="173" t="str">
        <f t="shared" si="105"/>
        <v/>
      </c>
      <c r="EV19" s="173" t="str">
        <f t="shared" si="106"/>
        <v/>
      </c>
      <c r="EW19" s="173" t="str">
        <f t="shared" si="107"/>
        <v/>
      </c>
    </row>
    <row r="20" spans="1:153" ht="15.75">
      <c r="A20" s="179">
        <f>IF(AND('Chack &amp; edit  SD sheet'!A20=""),"",'Chack &amp; edit  SD sheet'!A20)</f>
        <v>17</v>
      </c>
      <c r="B20" s="179" t="str">
        <f>IF(AND('Chack &amp; edit  SD sheet'!B20=""),"",'Chack &amp; edit  SD sheet'!B20)</f>
        <v>GEN</v>
      </c>
      <c r="C20" s="179" t="str">
        <f>IF(AND('Chack &amp; edit  SD sheet'!C20=""),"",IF(AND('Chack &amp; edit  SD sheet'!C20="Boy"),"M",IF(AND('Chack &amp; edit  SD sheet'!C20="Girl"),"F","")))</f>
        <v>M</v>
      </c>
      <c r="D20" s="179">
        <f>IF(AND('Chack &amp; edit  SD sheet'!D20=""),"",VALUE('Chack &amp; edit  SD sheet'!D20))</f>
        <v>919</v>
      </c>
      <c r="E20" s="179">
        <f>IF(AND('Chack &amp; edit  SD sheet'!E20=""),"",'Chack &amp; edit  SD sheet'!E20)</f>
        <v>250</v>
      </c>
      <c r="F20" s="179" t="str">
        <f>IF(AND('Chack &amp; edit  SD sheet'!F20=""),"",'Chack &amp; edit  SD sheet'!F20)</f>
        <v>10-07-2006</v>
      </c>
      <c r="G20" s="180" t="str">
        <f>IF(AND('Chack &amp; edit  SD sheet'!G20=""),"",'Chack &amp; edit  SD sheet'!G20)</f>
        <v>SHIV RAJ SINGH</v>
      </c>
      <c r="H20" s="180" t="str">
        <f>IF(AND('Chack &amp; edit  SD sheet'!H20=""),"",'Chack &amp; edit  SD sheet'!H20)</f>
        <v>SURENDRA SINGH</v>
      </c>
      <c r="I20" s="180" t="str">
        <f>IF(AND('Chack &amp; edit  SD sheet'!I20=""),"",'Chack &amp; edit  SD sheet'!I20)</f>
        <v>RAJENDRA KANWAR</v>
      </c>
      <c r="J20" s="179">
        <f>IF(AND('Chack &amp; edit  SD sheet'!J20=""),"",'Chack &amp; edit  SD sheet'!J20)</f>
        <v>6</v>
      </c>
      <c r="K20" s="179">
        <f>IF(AND('Chack &amp; edit  SD sheet'!K20=""),"",'Chack &amp; edit  SD sheet'!K20)</f>
        <v>7</v>
      </c>
      <c r="L20" s="179">
        <f>IF(AND('Chack &amp; edit  SD sheet'!L20=""),"",'Chack &amp; edit  SD sheet'!L20)</f>
        <v>6</v>
      </c>
      <c r="M20" s="179">
        <f t="shared" si="23"/>
        <v>13</v>
      </c>
      <c r="N20" s="179">
        <f>IF(AND('Chack &amp; edit  SD sheet'!N20=""),"",'Chack &amp; edit  SD sheet'!N20)</f>
        <v>28</v>
      </c>
      <c r="O20" s="179">
        <f t="shared" si="24"/>
        <v>20</v>
      </c>
      <c r="P20" s="179">
        <f t="shared" si="25"/>
        <v>33</v>
      </c>
      <c r="Q20" s="179">
        <f>IF(AND('Chack &amp; edit  SD sheet'!Q20=""),"",'Chack &amp; edit  SD sheet'!Q20)</f>
        <v>70</v>
      </c>
      <c r="R20" s="179">
        <f t="shared" si="26"/>
        <v>21</v>
      </c>
      <c r="S20" s="179">
        <f t="shared" si="27"/>
        <v>54</v>
      </c>
      <c r="T20" s="179">
        <f>IF(AND('Chack &amp; edit  SD sheet'!T20=""),"",'Chack &amp; edit  SD sheet'!T20)</f>
        <v>4</v>
      </c>
      <c r="U20" s="179">
        <f>IF(AND('Chack &amp; edit  SD sheet'!U20=""),"",'Chack &amp; edit  SD sheet'!U20)</f>
        <v>4</v>
      </c>
      <c r="V20" s="179">
        <f>IF(AND('Chack &amp; edit  SD sheet'!V20=""),"",'Chack &amp; edit  SD sheet'!V20)</f>
        <v>4</v>
      </c>
      <c r="W20" s="179">
        <f t="shared" si="28"/>
        <v>8</v>
      </c>
      <c r="X20" s="179">
        <f>IF(AND('Chack &amp; edit  SD sheet'!X20=""),"",'Chack &amp; edit  SD sheet'!X20)</f>
        <v>23</v>
      </c>
      <c r="Y20" s="179">
        <f t="shared" si="29"/>
        <v>17</v>
      </c>
      <c r="Z20" s="179">
        <f t="shared" si="30"/>
        <v>25</v>
      </c>
      <c r="AA20" s="179">
        <f>IF(AND('Chack &amp; edit  SD sheet'!AA20=""),"",'Chack &amp; edit  SD sheet'!AA20)</f>
        <v>96</v>
      </c>
      <c r="AB20" s="179">
        <f t="shared" si="31"/>
        <v>29</v>
      </c>
      <c r="AC20" s="179">
        <f t="shared" si="32"/>
        <v>54</v>
      </c>
      <c r="AD20" s="179">
        <f>IF(AND('Chack &amp; edit  SD sheet'!AF20=""),"",'Chack &amp; edit  SD sheet'!AF20)</f>
        <v>3</v>
      </c>
      <c r="AE20" s="179">
        <f>IF(AND('Chack &amp; edit  SD sheet'!AG20=""),"",'Chack &amp; edit  SD sheet'!AG20)</f>
        <v>3</v>
      </c>
      <c r="AF20" s="179">
        <f>IF(AND('Chack &amp; edit  SD sheet'!AH20=""),"",'Chack &amp; edit  SD sheet'!AH20)</f>
        <v>3</v>
      </c>
      <c r="AG20" s="179">
        <f t="shared" si="33"/>
        <v>6</v>
      </c>
      <c r="AH20" s="179">
        <f>IF(AND('Chack &amp; edit  SD sheet'!AJ20=""),"",'Chack &amp; edit  SD sheet'!AJ20)</f>
        <v>24</v>
      </c>
      <c r="AI20" s="179">
        <f t="shared" si="34"/>
        <v>18</v>
      </c>
      <c r="AJ20" s="179">
        <f t="shared" si="35"/>
        <v>24</v>
      </c>
      <c r="AK20" s="179">
        <f>IF(AND('Chack &amp; edit  SD sheet'!AM20=""),"",'Chack &amp; edit  SD sheet'!AM20)</f>
        <v>77</v>
      </c>
      <c r="AL20" s="179">
        <f t="shared" si="36"/>
        <v>24</v>
      </c>
      <c r="AM20" s="179">
        <f t="shared" si="37"/>
        <v>48</v>
      </c>
      <c r="AN20" s="179">
        <f>IF(AND('Chack &amp; edit  SD sheet'!AP20=""),"",'Chack &amp; edit  SD sheet'!AP20)</f>
        <v>5</v>
      </c>
      <c r="AO20" s="179">
        <f>IF(AND('Chack &amp; edit  SD sheet'!AQ20=""),"",'Chack &amp; edit  SD sheet'!AQ20)</f>
        <v>5</v>
      </c>
      <c r="AP20" s="179">
        <f>IF(AND('Chack &amp; edit  SD sheet'!AR20=""),"",'Chack &amp; edit  SD sheet'!AR20)</f>
        <v>7</v>
      </c>
      <c r="AQ20" s="179">
        <f t="shared" si="38"/>
        <v>12</v>
      </c>
      <c r="AR20" s="179">
        <f>IF(AND('Chack &amp; edit  SD sheet'!AT20=""),"",'Chack &amp; edit  SD sheet'!AT20)</f>
        <v>15</v>
      </c>
      <c r="AS20" s="179">
        <f t="shared" si="39"/>
        <v>11</v>
      </c>
      <c r="AT20" s="179">
        <f t="shared" si="40"/>
        <v>23</v>
      </c>
      <c r="AU20" s="179">
        <f>IF(AND('Chack &amp; edit  SD sheet'!AW20=""),"",'Chack &amp; edit  SD sheet'!AW20)</f>
        <v>100</v>
      </c>
      <c r="AV20" s="179">
        <f t="shared" si="41"/>
        <v>30</v>
      </c>
      <c r="AW20" s="179">
        <f t="shared" si="42"/>
        <v>53</v>
      </c>
      <c r="AX20" s="179">
        <f>IF(AND('Chack &amp; edit  SD sheet'!AZ20=""),"",'Chack &amp; edit  SD sheet'!AZ20)</f>
        <v>4</v>
      </c>
      <c r="AY20" s="179">
        <f>IF(AND('Chack &amp; edit  SD sheet'!BA20=""),"",'Chack &amp; edit  SD sheet'!BA20)</f>
        <v>8</v>
      </c>
      <c r="AZ20" s="179">
        <f>IF(AND('Chack &amp; edit  SD sheet'!BB20=""),"",'Chack &amp; edit  SD sheet'!BB20)</f>
        <v>8</v>
      </c>
      <c r="BA20" s="179">
        <f t="shared" si="43"/>
        <v>14</v>
      </c>
      <c r="BB20" s="179">
        <f>IF(AND('Chack &amp; edit  SD sheet'!BD20=""),"",'Chack &amp; edit  SD sheet'!BD20)</f>
        <v>22</v>
      </c>
      <c r="BC20" s="179">
        <f t="shared" si="44"/>
        <v>16</v>
      </c>
      <c r="BD20" s="179">
        <f t="shared" si="45"/>
        <v>30</v>
      </c>
      <c r="BE20" s="179">
        <f>IF(AND('Chack &amp; edit  SD sheet'!BG20=""),"",'Chack &amp; edit  SD sheet'!BG20)</f>
        <v>100</v>
      </c>
      <c r="BF20" s="179">
        <f t="shared" si="46"/>
        <v>30</v>
      </c>
      <c r="BG20" s="179">
        <f t="shared" si="47"/>
        <v>60</v>
      </c>
      <c r="BH20" s="179" t="str">
        <f>IF(AND('Chack &amp; edit  SD sheet'!BK20=""),"",'Chack &amp; edit  SD sheet'!BK20)</f>
        <v/>
      </c>
      <c r="BI20" s="179" t="str">
        <f>IF(AND('Chack &amp; edit  SD sheet'!BL20=""),"",'Chack &amp; edit  SD sheet'!BL20)</f>
        <v/>
      </c>
      <c r="BJ20" s="179" t="str">
        <f>IF(AND('Chack &amp; edit  SD sheet'!BM20=""),"",'Chack &amp; edit  SD sheet'!BM20)</f>
        <v/>
      </c>
      <c r="BK20" s="179">
        <f t="shared" si="48"/>
        <v>0</v>
      </c>
      <c r="BL20" s="179" t="str">
        <f t="shared" si="49"/>
        <v/>
      </c>
      <c r="BM20" s="179">
        <f>IF(AND('Chack &amp; edit  SD sheet'!BN20=""),"",'Chack &amp; edit  SD sheet'!BN20)</f>
        <v>3</v>
      </c>
      <c r="BN20" s="179">
        <f>IF(AND('Chack &amp; edit  SD sheet'!BO20=""),"",'Chack &amp; edit  SD sheet'!BO20)</f>
        <v>5</v>
      </c>
      <c r="BO20" s="179">
        <f>IF(AND('Chack &amp; edit  SD sheet'!BP20=""),"",'Chack &amp; edit  SD sheet'!BP20)</f>
        <v>5</v>
      </c>
      <c r="BP20" s="179">
        <f t="shared" si="50"/>
        <v>9</v>
      </c>
      <c r="BQ20" s="179">
        <f>IF(AND('Chack &amp; edit  SD sheet'!BR20=""),"",'Chack &amp; edit  SD sheet'!BR20)</f>
        <v>18</v>
      </c>
      <c r="BR20" s="179">
        <f t="shared" si="51"/>
        <v>13</v>
      </c>
      <c r="BS20" s="179">
        <f t="shared" si="52"/>
        <v>22</v>
      </c>
      <c r="BT20" s="179">
        <f>IF(AND('Chack &amp; edit  SD sheet'!BU20=""),"",'Chack &amp; edit  SD sheet'!BU20)</f>
        <v>90</v>
      </c>
      <c r="BU20" s="179">
        <f t="shared" si="53"/>
        <v>27</v>
      </c>
      <c r="BV20" s="179">
        <f t="shared" si="54"/>
        <v>49</v>
      </c>
      <c r="BW20" s="181">
        <f t="shared" si="55"/>
        <v>318</v>
      </c>
      <c r="BX20" s="179">
        <f t="shared" si="56"/>
        <v>54</v>
      </c>
      <c r="BY20" s="179">
        <f t="shared" si="57"/>
        <v>0</v>
      </c>
      <c r="BZ20" s="179">
        <f t="shared" si="58"/>
        <v>0</v>
      </c>
      <c r="CA20" s="179">
        <f t="shared" si="59"/>
        <v>100</v>
      </c>
      <c r="CB20" s="179" t="str">
        <f t="shared" si="60"/>
        <v>II</v>
      </c>
      <c r="CC20" s="182">
        <f t="shared" si="61"/>
        <v>54</v>
      </c>
      <c r="CD20" s="183">
        <f t="shared" si="62"/>
        <v>0</v>
      </c>
      <c r="CE20" s="182">
        <f t="shared" si="63"/>
        <v>0</v>
      </c>
      <c r="CF20" s="179">
        <f t="shared" si="64"/>
        <v>100</v>
      </c>
      <c r="CG20" s="183" t="str">
        <f t="shared" si="65"/>
        <v>II</v>
      </c>
      <c r="CH20" s="182">
        <f t="shared" si="66"/>
        <v>48</v>
      </c>
      <c r="CI20" s="182">
        <f t="shared" si="67"/>
        <v>0</v>
      </c>
      <c r="CJ20" s="182">
        <f t="shared" si="68"/>
        <v>0</v>
      </c>
      <c r="CK20" s="179">
        <f t="shared" si="69"/>
        <v>100</v>
      </c>
      <c r="CL20" s="183" t="str">
        <f t="shared" si="70"/>
        <v>II</v>
      </c>
      <c r="CM20" s="182">
        <f t="shared" si="71"/>
        <v>53</v>
      </c>
      <c r="CN20" s="182">
        <f t="shared" si="72"/>
        <v>0</v>
      </c>
      <c r="CO20" s="182">
        <f t="shared" si="73"/>
        <v>0</v>
      </c>
      <c r="CP20" s="183">
        <f t="shared" si="74"/>
        <v>100</v>
      </c>
      <c r="CQ20" s="183" t="str">
        <f t="shared" si="75"/>
        <v>II</v>
      </c>
      <c r="CR20" s="182">
        <f t="shared" si="76"/>
        <v>60</v>
      </c>
      <c r="CS20" s="182">
        <f t="shared" si="77"/>
        <v>0</v>
      </c>
      <c r="CT20" s="182">
        <f t="shared" si="78"/>
        <v>0</v>
      </c>
      <c r="CU20" s="183">
        <f t="shared" si="79"/>
        <v>100</v>
      </c>
      <c r="CV20" s="183" t="str">
        <f t="shared" si="80"/>
        <v>I</v>
      </c>
      <c r="CW20" s="182">
        <f t="shared" si="81"/>
        <v>49</v>
      </c>
      <c r="CX20" s="182">
        <f t="shared" si="82"/>
        <v>0</v>
      </c>
      <c r="CY20" s="182">
        <f t="shared" si="83"/>
        <v>0</v>
      </c>
      <c r="CZ20" s="183">
        <f t="shared" si="84"/>
        <v>100</v>
      </c>
      <c r="DA20" s="183" t="str">
        <f t="shared" si="85"/>
        <v>II</v>
      </c>
      <c r="DB20" s="184">
        <f t="shared" si="86"/>
        <v>0</v>
      </c>
      <c r="DC20" s="19" t="str">
        <f t="shared" si="87"/>
        <v xml:space="preserve">      </v>
      </c>
      <c r="DD20" s="252" t="str">
        <f>IF('Chack &amp; edit  SD sheet'!BY20="","",'Chack &amp; edit  SD sheet'!BY20)</f>
        <v/>
      </c>
      <c r="DE20" s="252" t="str">
        <f>IF('Chack &amp; edit  SD sheet'!BZ20="","",'Chack &amp; edit  SD sheet'!BZ20)</f>
        <v/>
      </c>
      <c r="DF20" s="252" t="str">
        <f>IF('Chack &amp; edit  SD sheet'!CA20="","",'Chack &amp; edit  SD sheet'!CA20)</f>
        <v/>
      </c>
      <c r="DG20" s="212">
        <f t="shared" si="88"/>
        <v>0</v>
      </c>
      <c r="DH20" s="252" t="str">
        <f>IF('Chack &amp; edit  SD sheet'!CB20="","",'Chack &amp; edit  SD sheet'!CB20)</f>
        <v/>
      </c>
      <c r="DI20" s="212" t="str">
        <f t="shared" si="89"/>
        <v/>
      </c>
      <c r="DJ20" s="252" t="str">
        <f>IF('Chack &amp; edit  SD sheet'!CC20="","",'Chack &amp; edit  SD sheet'!CC20)</f>
        <v/>
      </c>
      <c r="DK20" s="212" t="str">
        <f t="shared" si="90"/>
        <v/>
      </c>
      <c r="DL20" s="213">
        <f t="shared" si="91"/>
        <v>0</v>
      </c>
      <c r="DM20" s="252" t="str">
        <f>IF('Chack &amp; edit  SD sheet'!CD20="","",'Chack &amp; edit  SD sheet'!CD20)</f>
        <v/>
      </c>
      <c r="DN20" s="252" t="str">
        <f>IF('Chack &amp; edit  SD sheet'!CE20="","",'Chack &amp; edit  SD sheet'!CE20)</f>
        <v/>
      </c>
      <c r="DO20" s="252" t="str">
        <f>IF('Chack &amp; edit  SD sheet'!CF20="","",'Chack &amp; edit  SD sheet'!CF20)</f>
        <v/>
      </c>
      <c r="DP20" s="212">
        <f t="shared" si="92"/>
        <v>0</v>
      </c>
      <c r="DQ20" s="252" t="str">
        <f>IF('Chack &amp; edit  SD sheet'!CG20="","",'Chack &amp; edit  SD sheet'!CG20)</f>
        <v/>
      </c>
      <c r="DR20" s="212" t="str">
        <f t="shared" si="93"/>
        <v/>
      </c>
      <c r="DS20" s="252" t="str">
        <f>IF('Chack &amp; edit  SD sheet'!CH20="","",'Chack &amp; edit  SD sheet'!CH20)</f>
        <v/>
      </c>
      <c r="DT20" s="212" t="str">
        <f t="shared" si="94"/>
        <v/>
      </c>
      <c r="DU20" s="213">
        <f t="shared" si="95"/>
        <v>0</v>
      </c>
      <c r="DV20" s="252" t="str">
        <f>IF('Chack &amp; edit  SD sheet'!CI20="","",'Chack &amp; edit  SD sheet'!CI20)</f>
        <v/>
      </c>
      <c r="DW20" s="252" t="str">
        <f>IF('Chack &amp; edit  SD sheet'!CJ20="","",'Chack &amp; edit  SD sheet'!CJ20)</f>
        <v/>
      </c>
      <c r="DX20" s="252" t="str">
        <f>IF('Chack &amp; edit  SD sheet'!CK20="","",'Chack &amp; edit  SD sheet'!CK20)</f>
        <v/>
      </c>
      <c r="DY20" s="254" t="str">
        <f t="shared" si="96"/>
        <v/>
      </c>
      <c r="DZ20" s="252" t="str">
        <f>IF('Chack &amp; edit  SD sheet'!CL20="","",'Chack &amp; edit  SD sheet'!CL20)</f>
        <v/>
      </c>
      <c r="EA20" s="252" t="str">
        <f>IF('Chack &amp; edit  SD sheet'!CM20="","",'Chack &amp; edit  SD sheet'!CM20)</f>
        <v/>
      </c>
      <c r="EB20" s="252" t="str">
        <f>IF('Chack &amp; edit  SD sheet'!CN20="","",'Chack &amp; edit  SD sheet'!CN20)</f>
        <v/>
      </c>
      <c r="EC20" s="252" t="str">
        <f>IF('Chack &amp; edit  SD sheet'!CO20="","",'Chack &amp; edit  SD sheet'!CO20)</f>
        <v/>
      </c>
      <c r="ED20" s="254" t="str">
        <f t="shared" si="97"/>
        <v/>
      </c>
      <c r="EE20" s="252" t="str">
        <f>IF('Chack &amp; edit  SD sheet'!CP20="","",'Chack &amp; edit  SD sheet'!CP20)</f>
        <v/>
      </c>
      <c r="EF20" s="252" t="str">
        <f>IF('Chack &amp; edit  SD sheet'!CQ20="","",'Chack &amp; edit  SD sheet'!CQ20)</f>
        <v/>
      </c>
      <c r="EG20" s="19" t="str">
        <f t="shared" si="98"/>
        <v>Promoted to Class 10th</v>
      </c>
      <c r="EH20" s="20">
        <f t="shared" si="99"/>
        <v>318</v>
      </c>
      <c r="EI20" s="21">
        <f t="shared" si="100"/>
        <v>53</v>
      </c>
      <c r="EJ20" s="185" t="str">
        <f t="shared" si="101"/>
        <v>II</v>
      </c>
      <c r="EK20" s="253">
        <f t="shared" si="102"/>
        <v>13.999999999999897</v>
      </c>
      <c r="EL20" s="252" t="str">
        <f t="shared" si="103"/>
        <v/>
      </c>
      <c r="ET20" s="173" t="str">
        <f t="shared" si="104"/>
        <v/>
      </c>
      <c r="EU20" s="173" t="str">
        <f t="shared" si="105"/>
        <v/>
      </c>
      <c r="EV20" s="173" t="str">
        <f t="shared" si="106"/>
        <v/>
      </c>
      <c r="EW20" s="173" t="str">
        <f t="shared" si="107"/>
        <v/>
      </c>
    </row>
    <row r="21" spans="1:153" ht="15.75">
      <c r="A21" s="179">
        <f>IF(AND('Chack &amp; edit  SD sheet'!A21=""),"",'Chack &amp; edit  SD sheet'!A21)</f>
        <v>18</v>
      </c>
      <c r="B21" s="179" t="str">
        <f>IF(AND('Chack &amp; edit  SD sheet'!B21=""),"",'Chack &amp; edit  SD sheet'!B21)</f>
        <v>SBC</v>
      </c>
      <c r="C21" s="179" t="str">
        <f>IF(AND('Chack &amp; edit  SD sheet'!C21=""),"",IF(AND('Chack &amp; edit  SD sheet'!C21="Boy"),"M",IF(AND('Chack &amp; edit  SD sheet'!C21="Girl"),"F","")))</f>
        <v>F</v>
      </c>
      <c r="D21" s="179">
        <f>IF(AND('Chack &amp; edit  SD sheet'!D21=""),"",VALUE('Chack &amp; edit  SD sheet'!D21))</f>
        <v>920</v>
      </c>
      <c r="E21" s="179">
        <f>IF(AND('Chack &amp; edit  SD sheet'!E21=""),"",'Chack &amp; edit  SD sheet'!E21)</f>
        <v>170</v>
      </c>
      <c r="F21" s="179" t="str">
        <f>IF(AND('Chack &amp; edit  SD sheet'!F21=""),"",'Chack &amp; edit  SD sheet'!F21)</f>
        <v>13-04-2006</v>
      </c>
      <c r="G21" s="180" t="str">
        <f>IF(AND('Chack &amp; edit  SD sheet'!G21=""),"",'Chack &amp; edit  SD sheet'!G21)</f>
        <v>SURATA DEVASI</v>
      </c>
      <c r="H21" s="180" t="str">
        <f>IF(AND('Chack &amp; edit  SD sheet'!H21=""),"",'Chack &amp; edit  SD sheet'!H21)</f>
        <v>GANA RAM</v>
      </c>
      <c r="I21" s="180" t="str">
        <f>IF(AND('Chack &amp; edit  SD sheet'!I21=""),"",'Chack &amp; edit  SD sheet'!I21)</f>
        <v>SUA DEVI</v>
      </c>
      <c r="J21" s="179">
        <f>IF(AND('Chack &amp; edit  SD sheet'!J21=""),"",'Chack &amp; edit  SD sheet'!J21)</f>
        <v>9</v>
      </c>
      <c r="K21" s="179">
        <f>IF(AND('Chack &amp; edit  SD sheet'!K21=""),"",'Chack &amp; edit  SD sheet'!K21)</f>
        <v>8</v>
      </c>
      <c r="L21" s="179">
        <f>IF(AND('Chack &amp; edit  SD sheet'!L21=""),"",'Chack &amp; edit  SD sheet'!L21)</f>
        <v>10</v>
      </c>
      <c r="M21" s="179">
        <f t="shared" si="23"/>
        <v>18</v>
      </c>
      <c r="N21" s="179">
        <f>IF(AND('Chack &amp; edit  SD sheet'!N21=""),"",'Chack &amp; edit  SD sheet'!N21)</f>
        <v>40</v>
      </c>
      <c r="O21" s="179">
        <f t="shared" si="24"/>
        <v>29</v>
      </c>
      <c r="P21" s="179">
        <f t="shared" si="25"/>
        <v>47</v>
      </c>
      <c r="Q21" s="179">
        <f>IF(AND('Chack &amp; edit  SD sheet'!Q21=""),"",'Chack &amp; edit  SD sheet'!Q21)</f>
        <v>70</v>
      </c>
      <c r="R21" s="179">
        <f t="shared" si="26"/>
        <v>21</v>
      </c>
      <c r="S21" s="179">
        <f t="shared" si="27"/>
        <v>68</v>
      </c>
      <c r="T21" s="179">
        <f>IF(AND('Chack &amp; edit  SD sheet'!T21=""),"",'Chack &amp; edit  SD sheet'!T21)</f>
        <v>9</v>
      </c>
      <c r="U21" s="179">
        <f>IF(AND('Chack &amp; edit  SD sheet'!U21=""),"",'Chack &amp; edit  SD sheet'!U21)</f>
        <v>8</v>
      </c>
      <c r="V21" s="179">
        <f>IF(AND('Chack &amp; edit  SD sheet'!V21=""),"",'Chack &amp; edit  SD sheet'!V21)</f>
        <v>4</v>
      </c>
      <c r="W21" s="179">
        <f t="shared" si="28"/>
        <v>14</v>
      </c>
      <c r="X21" s="179">
        <f>IF(AND('Chack &amp; edit  SD sheet'!X21=""),"",'Chack &amp; edit  SD sheet'!X21)</f>
        <v>48</v>
      </c>
      <c r="Y21" s="179">
        <f t="shared" si="29"/>
        <v>35</v>
      </c>
      <c r="Z21" s="179">
        <f t="shared" si="30"/>
        <v>49</v>
      </c>
      <c r="AA21" s="179">
        <f>IF(AND('Chack &amp; edit  SD sheet'!AA21=""),"",'Chack &amp; edit  SD sheet'!AA21)</f>
        <v>94</v>
      </c>
      <c r="AB21" s="179">
        <f t="shared" si="31"/>
        <v>29</v>
      </c>
      <c r="AC21" s="179">
        <f t="shared" si="32"/>
        <v>78</v>
      </c>
      <c r="AD21" s="179">
        <f>IF(AND('Chack &amp; edit  SD sheet'!AF21=""),"",'Chack &amp; edit  SD sheet'!AF21)</f>
        <v>9</v>
      </c>
      <c r="AE21" s="179">
        <f>IF(AND('Chack &amp; edit  SD sheet'!AG21=""),"",'Chack &amp; edit  SD sheet'!AG21)</f>
        <v>9</v>
      </c>
      <c r="AF21" s="179">
        <f>IF(AND('Chack &amp; edit  SD sheet'!AH21=""),"",'Chack &amp; edit  SD sheet'!AH21)</f>
        <v>9</v>
      </c>
      <c r="AG21" s="179">
        <f t="shared" si="33"/>
        <v>18</v>
      </c>
      <c r="AH21" s="179">
        <f>IF(AND('Chack &amp; edit  SD sheet'!AJ21=""),"",'Chack &amp; edit  SD sheet'!AJ21)</f>
        <v>43</v>
      </c>
      <c r="AI21" s="179">
        <f t="shared" si="34"/>
        <v>31</v>
      </c>
      <c r="AJ21" s="179">
        <f t="shared" si="35"/>
        <v>49</v>
      </c>
      <c r="AK21" s="179">
        <f>IF(AND('Chack &amp; edit  SD sheet'!AM21=""),"",'Chack &amp; edit  SD sheet'!AM21)</f>
        <v>78</v>
      </c>
      <c r="AL21" s="179">
        <f t="shared" si="36"/>
        <v>24</v>
      </c>
      <c r="AM21" s="179">
        <f t="shared" si="37"/>
        <v>73</v>
      </c>
      <c r="AN21" s="179">
        <f>IF(AND('Chack &amp; edit  SD sheet'!AP21=""),"",'Chack &amp; edit  SD sheet'!AP21)</f>
        <v>9</v>
      </c>
      <c r="AO21" s="179">
        <f>IF(AND('Chack &amp; edit  SD sheet'!AQ21=""),"",'Chack &amp; edit  SD sheet'!AQ21)</f>
        <v>8</v>
      </c>
      <c r="AP21" s="179">
        <f>IF(AND('Chack &amp; edit  SD sheet'!AR21=""),"",'Chack &amp; edit  SD sheet'!AR21)</f>
        <v>7</v>
      </c>
      <c r="AQ21" s="179">
        <f t="shared" si="38"/>
        <v>16</v>
      </c>
      <c r="AR21" s="179">
        <f>IF(AND('Chack &amp; edit  SD sheet'!AT21=""),"",'Chack &amp; edit  SD sheet'!AT21)</f>
        <v>39</v>
      </c>
      <c r="AS21" s="179">
        <f t="shared" si="39"/>
        <v>28</v>
      </c>
      <c r="AT21" s="179">
        <f t="shared" si="40"/>
        <v>44</v>
      </c>
      <c r="AU21" s="179">
        <f>IF(AND('Chack &amp; edit  SD sheet'!AW21=""),"",'Chack &amp; edit  SD sheet'!AW21)</f>
        <v>99</v>
      </c>
      <c r="AV21" s="179">
        <f t="shared" si="41"/>
        <v>30</v>
      </c>
      <c r="AW21" s="179">
        <f t="shared" si="42"/>
        <v>74</v>
      </c>
      <c r="AX21" s="179">
        <f>IF(AND('Chack &amp; edit  SD sheet'!AZ21=""),"",'Chack &amp; edit  SD sheet'!AZ21)</f>
        <v>9</v>
      </c>
      <c r="AY21" s="179">
        <f>IF(AND('Chack &amp; edit  SD sheet'!BA21=""),"",'Chack &amp; edit  SD sheet'!BA21)</f>
        <v>10</v>
      </c>
      <c r="AZ21" s="179">
        <f>IF(AND('Chack &amp; edit  SD sheet'!BB21=""),"",'Chack &amp; edit  SD sheet'!BB21)</f>
        <v>10</v>
      </c>
      <c r="BA21" s="179">
        <f t="shared" si="43"/>
        <v>20</v>
      </c>
      <c r="BB21" s="179">
        <f>IF(AND('Chack &amp; edit  SD sheet'!BD21=""),"",'Chack &amp; edit  SD sheet'!BD21)</f>
        <v>48</v>
      </c>
      <c r="BC21" s="179">
        <f t="shared" si="44"/>
        <v>35</v>
      </c>
      <c r="BD21" s="179">
        <f t="shared" si="45"/>
        <v>55</v>
      </c>
      <c r="BE21" s="179">
        <f>IF(AND('Chack &amp; edit  SD sheet'!BG21=""),"",'Chack &amp; edit  SD sheet'!BG21)</f>
        <v>100</v>
      </c>
      <c r="BF21" s="179">
        <f t="shared" si="46"/>
        <v>30</v>
      </c>
      <c r="BG21" s="179">
        <f t="shared" si="47"/>
        <v>85</v>
      </c>
      <c r="BH21" s="179" t="str">
        <f>IF(AND('Chack &amp; edit  SD sheet'!BK21=""),"",'Chack &amp; edit  SD sheet'!BK21)</f>
        <v/>
      </c>
      <c r="BI21" s="179" t="str">
        <f>IF(AND('Chack &amp; edit  SD sheet'!BL21=""),"",'Chack &amp; edit  SD sheet'!BL21)</f>
        <v/>
      </c>
      <c r="BJ21" s="179" t="str">
        <f>IF(AND('Chack &amp; edit  SD sheet'!BM21=""),"",'Chack &amp; edit  SD sheet'!BM21)</f>
        <v/>
      </c>
      <c r="BK21" s="179">
        <f t="shared" si="48"/>
        <v>0</v>
      </c>
      <c r="BL21" s="179" t="str">
        <f t="shared" si="49"/>
        <v/>
      </c>
      <c r="BM21" s="179">
        <f>IF(AND('Chack &amp; edit  SD sheet'!BN21=""),"",'Chack &amp; edit  SD sheet'!BN21)</f>
        <v>8</v>
      </c>
      <c r="BN21" s="179">
        <f>IF(AND('Chack &amp; edit  SD sheet'!BO21=""),"",'Chack &amp; edit  SD sheet'!BO21)</f>
        <v>9</v>
      </c>
      <c r="BO21" s="179">
        <f>IF(AND('Chack &amp; edit  SD sheet'!BP21=""),"",'Chack &amp; edit  SD sheet'!BP21)</f>
        <v>8</v>
      </c>
      <c r="BP21" s="179">
        <f t="shared" si="50"/>
        <v>17</v>
      </c>
      <c r="BQ21" s="179">
        <f>IF(AND('Chack &amp; edit  SD sheet'!BR21=""),"",'Chack &amp; edit  SD sheet'!BR21)</f>
        <v>45</v>
      </c>
      <c r="BR21" s="179">
        <f t="shared" si="51"/>
        <v>33</v>
      </c>
      <c r="BS21" s="179">
        <f t="shared" si="52"/>
        <v>50</v>
      </c>
      <c r="BT21" s="179">
        <f>IF(AND('Chack &amp; edit  SD sheet'!BU21=""),"",'Chack &amp; edit  SD sheet'!BU21)</f>
        <v>90</v>
      </c>
      <c r="BU21" s="179">
        <f t="shared" si="53"/>
        <v>27</v>
      </c>
      <c r="BV21" s="179">
        <f t="shared" si="54"/>
        <v>77</v>
      </c>
      <c r="BW21" s="181">
        <f t="shared" si="55"/>
        <v>455</v>
      </c>
      <c r="BX21" s="179">
        <f t="shared" si="56"/>
        <v>68</v>
      </c>
      <c r="BY21" s="179">
        <f t="shared" si="57"/>
        <v>0</v>
      </c>
      <c r="BZ21" s="179">
        <f t="shared" si="58"/>
        <v>0</v>
      </c>
      <c r="CA21" s="179">
        <f t="shared" si="59"/>
        <v>100</v>
      </c>
      <c r="CB21" s="179" t="str">
        <f t="shared" si="60"/>
        <v>I</v>
      </c>
      <c r="CC21" s="182">
        <f t="shared" si="61"/>
        <v>78</v>
      </c>
      <c r="CD21" s="183">
        <f t="shared" si="62"/>
        <v>0</v>
      </c>
      <c r="CE21" s="182">
        <f t="shared" si="63"/>
        <v>0</v>
      </c>
      <c r="CF21" s="179">
        <f t="shared" si="64"/>
        <v>100</v>
      </c>
      <c r="CG21" s="183" t="str">
        <f t="shared" si="65"/>
        <v>D</v>
      </c>
      <c r="CH21" s="182">
        <f t="shared" si="66"/>
        <v>73</v>
      </c>
      <c r="CI21" s="182">
        <f t="shared" si="67"/>
        <v>0</v>
      </c>
      <c r="CJ21" s="182">
        <f t="shared" si="68"/>
        <v>0</v>
      </c>
      <c r="CK21" s="179">
        <f t="shared" si="69"/>
        <v>100</v>
      </c>
      <c r="CL21" s="183" t="str">
        <f t="shared" si="70"/>
        <v>I</v>
      </c>
      <c r="CM21" s="182">
        <f t="shared" si="71"/>
        <v>74</v>
      </c>
      <c r="CN21" s="182">
        <f t="shared" si="72"/>
        <v>0</v>
      </c>
      <c r="CO21" s="182">
        <f t="shared" si="73"/>
        <v>0</v>
      </c>
      <c r="CP21" s="183">
        <f t="shared" si="74"/>
        <v>100</v>
      </c>
      <c r="CQ21" s="183" t="str">
        <f t="shared" si="75"/>
        <v>I</v>
      </c>
      <c r="CR21" s="182">
        <f t="shared" si="76"/>
        <v>85</v>
      </c>
      <c r="CS21" s="182">
        <f t="shared" si="77"/>
        <v>0</v>
      </c>
      <c r="CT21" s="182">
        <f t="shared" si="78"/>
        <v>0</v>
      </c>
      <c r="CU21" s="183">
        <f t="shared" si="79"/>
        <v>100</v>
      </c>
      <c r="CV21" s="183" t="str">
        <f t="shared" si="80"/>
        <v>D</v>
      </c>
      <c r="CW21" s="182">
        <f t="shared" si="81"/>
        <v>77</v>
      </c>
      <c r="CX21" s="182">
        <f t="shared" si="82"/>
        <v>0</v>
      </c>
      <c r="CY21" s="182">
        <f t="shared" si="83"/>
        <v>0</v>
      </c>
      <c r="CZ21" s="183">
        <f t="shared" si="84"/>
        <v>100</v>
      </c>
      <c r="DA21" s="183" t="str">
        <f t="shared" si="85"/>
        <v>D</v>
      </c>
      <c r="DB21" s="184">
        <f t="shared" si="86"/>
        <v>0</v>
      </c>
      <c r="DC21" s="19" t="str">
        <f t="shared" si="87"/>
        <v xml:space="preserve"> ENGLISH   S.S. MATHS </v>
      </c>
      <c r="DD21" s="252" t="str">
        <f>IF('Chack &amp; edit  SD sheet'!BY21="","",'Chack &amp; edit  SD sheet'!BY21)</f>
        <v/>
      </c>
      <c r="DE21" s="252" t="str">
        <f>IF('Chack &amp; edit  SD sheet'!BZ21="","",'Chack &amp; edit  SD sheet'!BZ21)</f>
        <v/>
      </c>
      <c r="DF21" s="252" t="str">
        <f>IF('Chack &amp; edit  SD sheet'!CA21="","",'Chack &amp; edit  SD sheet'!CA21)</f>
        <v/>
      </c>
      <c r="DG21" s="212">
        <f t="shared" si="88"/>
        <v>0</v>
      </c>
      <c r="DH21" s="252" t="str">
        <f>IF('Chack &amp; edit  SD sheet'!CB21="","",'Chack &amp; edit  SD sheet'!CB21)</f>
        <v/>
      </c>
      <c r="DI21" s="212" t="str">
        <f t="shared" si="89"/>
        <v/>
      </c>
      <c r="DJ21" s="252" t="str">
        <f>IF('Chack &amp; edit  SD sheet'!CC21="","",'Chack &amp; edit  SD sheet'!CC21)</f>
        <v/>
      </c>
      <c r="DK21" s="212" t="str">
        <f t="shared" si="90"/>
        <v/>
      </c>
      <c r="DL21" s="213">
        <f t="shared" si="91"/>
        <v>0</v>
      </c>
      <c r="DM21" s="252" t="str">
        <f>IF('Chack &amp; edit  SD sheet'!CD21="","",'Chack &amp; edit  SD sheet'!CD21)</f>
        <v/>
      </c>
      <c r="DN21" s="252" t="str">
        <f>IF('Chack &amp; edit  SD sheet'!CE21="","",'Chack &amp; edit  SD sheet'!CE21)</f>
        <v/>
      </c>
      <c r="DO21" s="252" t="str">
        <f>IF('Chack &amp; edit  SD sheet'!CF21="","",'Chack &amp; edit  SD sheet'!CF21)</f>
        <v/>
      </c>
      <c r="DP21" s="212">
        <f t="shared" si="92"/>
        <v>0</v>
      </c>
      <c r="DQ21" s="252" t="str">
        <f>IF('Chack &amp; edit  SD sheet'!CG21="","",'Chack &amp; edit  SD sheet'!CG21)</f>
        <v/>
      </c>
      <c r="DR21" s="212" t="str">
        <f t="shared" si="93"/>
        <v/>
      </c>
      <c r="DS21" s="252" t="str">
        <f>IF('Chack &amp; edit  SD sheet'!CH21="","",'Chack &amp; edit  SD sheet'!CH21)</f>
        <v/>
      </c>
      <c r="DT21" s="212" t="str">
        <f t="shared" si="94"/>
        <v/>
      </c>
      <c r="DU21" s="213">
        <f t="shared" si="95"/>
        <v>0</v>
      </c>
      <c r="DV21" s="252" t="str">
        <f>IF('Chack &amp; edit  SD sheet'!CI21="","",'Chack &amp; edit  SD sheet'!CI21)</f>
        <v/>
      </c>
      <c r="DW21" s="252" t="str">
        <f>IF('Chack &amp; edit  SD sheet'!CJ21="","",'Chack &amp; edit  SD sheet'!CJ21)</f>
        <v/>
      </c>
      <c r="DX21" s="252" t="str">
        <f>IF('Chack &amp; edit  SD sheet'!CK21="","",'Chack &amp; edit  SD sheet'!CK21)</f>
        <v/>
      </c>
      <c r="DY21" s="254" t="str">
        <f t="shared" si="96"/>
        <v/>
      </c>
      <c r="DZ21" s="252" t="str">
        <f>IF('Chack &amp; edit  SD sheet'!CL21="","",'Chack &amp; edit  SD sheet'!CL21)</f>
        <v/>
      </c>
      <c r="EA21" s="252" t="str">
        <f>IF('Chack &amp; edit  SD sheet'!CM21="","",'Chack &amp; edit  SD sheet'!CM21)</f>
        <v/>
      </c>
      <c r="EB21" s="252" t="str">
        <f>IF('Chack &amp; edit  SD sheet'!CN21="","",'Chack &amp; edit  SD sheet'!CN21)</f>
        <v/>
      </c>
      <c r="EC21" s="252" t="str">
        <f>IF('Chack &amp; edit  SD sheet'!CO21="","",'Chack &amp; edit  SD sheet'!CO21)</f>
        <v/>
      </c>
      <c r="ED21" s="254" t="str">
        <f t="shared" si="97"/>
        <v/>
      </c>
      <c r="EE21" s="252" t="str">
        <f>IF('Chack &amp; edit  SD sheet'!CP21="","",'Chack &amp; edit  SD sheet'!CP21)</f>
        <v/>
      </c>
      <c r="EF21" s="252" t="str">
        <f>IF('Chack &amp; edit  SD sheet'!CQ21="","",'Chack &amp; edit  SD sheet'!CQ21)</f>
        <v/>
      </c>
      <c r="EG21" s="19" t="str">
        <f t="shared" si="98"/>
        <v>Promoted to Class 10th</v>
      </c>
      <c r="EH21" s="20">
        <f t="shared" si="99"/>
        <v>455</v>
      </c>
      <c r="EI21" s="21">
        <f t="shared" si="100"/>
        <v>75.833333333333329</v>
      </c>
      <c r="EJ21" s="185" t="str">
        <f t="shared" si="101"/>
        <v>I</v>
      </c>
      <c r="EK21" s="253">
        <f t="shared" si="102"/>
        <v>2.0000000000000173</v>
      </c>
      <c r="EL21" s="252" t="str">
        <f t="shared" si="103"/>
        <v/>
      </c>
      <c r="ET21" s="173" t="str">
        <f t="shared" si="104"/>
        <v/>
      </c>
      <c r="EU21" s="173" t="str">
        <f t="shared" si="105"/>
        <v/>
      </c>
      <c r="EV21" s="173" t="str">
        <f t="shared" si="106"/>
        <v/>
      </c>
      <c r="EW21" s="173" t="str">
        <f t="shared" si="107"/>
        <v/>
      </c>
    </row>
    <row r="22" spans="1:153" ht="15.75">
      <c r="A22" s="179">
        <f>IF(AND('Chack &amp; edit  SD sheet'!A22=""),"",'Chack &amp; edit  SD sheet'!A22)</f>
        <v>19</v>
      </c>
      <c r="B22" s="179" t="str">
        <f>IF(AND('Chack &amp; edit  SD sheet'!B22=""),"",'Chack &amp; edit  SD sheet'!B22)</f>
        <v>OBC</v>
      </c>
      <c r="C22" s="179" t="str">
        <f>IF(AND('Chack &amp; edit  SD sheet'!C22=""),"",IF(AND('Chack &amp; edit  SD sheet'!C22="Boy"),"M",IF(AND('Chack &amp; edit  SD sheet'!C22="Girl"),"F","")))</f>
        <v>M</v>
      </c>
      <c r="D22" s="179">
        <f>IF(AND('Chack &amp; edit  SD sheet'!D22=""),"",VALUE('Chack &amp; edit  SD sheet'!D22))</f>
        <v>921</v>
      </c>
      <c r="E22" s="179">
        <f>IF(AND('Chack &amp; edit  SD sheet'!E22=""),"",'Chack &amp; edit  SD sheet'!E22)</f>
        <v>230</v>
      </c>
      <c r="F22" s="179" t="str">
        <f>IF(AND('Chack &amp; edit  SD sheet'!F22=""),"",'Chack &amp; edit  SD sheet'!F22)</f>
        <v>17-09-2004</v>
      </c>
      <c r="G22" s="180" t="str">
        <f>IF(AND('Chack &amp; edit  SD sheet'!G22=""),"",'Chack &amp; edit  SD sheet'!G22)</f>
        <v>UDAYRAJ</v>
      </c>
      <c r="H22" s="180" t="str">
        <f>IF(AND('Chack &amp; edit  SD sheet'!H22=""),"",'Chack &amp; edit  SD sheet'!H22)</f>
        <v>SANTOSH DAS</v>
      </c>
      <c r="I22" s="180" t="str">
        <f>IF(AND('Chack &amp; edit  SD sheet'!I22=""),"",'Chack &amp; edit  SD sheet'!I22)</f>
        <v>MANJU DEVI</v>
      </c>
      <c r="J22" s="179">
        <f>IF(AND('Chack &amp; edit  SD sheet'!J22=""),"",'Chack &amp; edit  SD sheet'!J22)</f>
        <v>9</v>
      </c>
      <c r="K22" s="179">
        <f>IF(AND('Chack &amp; edit  SD sheet'!K22=""),"",'Chack &amp; edit  SD sheet'!K22)</f>
        <v>6</v>
      </c>
      <c r="L22" s="179">
        <f>IF(AND('Chack &amp; edit  SD sheet'!L22=""),"",'Chack &amp; edit  SD sheet'!L22)</f>
        <v>8</v>
      </c>
      <c r="M22" s="179">
        <f t="shared" si="23"/>
        <v>16</v>
      </c>
      <c r="N22" s="179">
        <f>IF(AND('Chack &amp; edit  SD sheet'!N22=""),"",'Chack &amp; edit  SD sheet'!N22)</f>
        <v>36</v>
      </c>
      <c r="O22" s="179">
        <f t="shared" si="24"/>
        <v>26</v>
      </c>
      <c r="P22" s="179">
        <f t="shared" si="25"/>
        <v>42</v>
      </c>
      <c r="Q22" s="179">
        <f>IF(AND('Chack &amp; edit  SD sheet'!Q22=""),"",'Chack &amp; edit  SD sheet'!Q22)</f>
        <v>90</v>
      </c>
      <c r="R22" s="179">
        <f t="shared" si="26"/>
        <v>27</v>
      </c>
      <c r="S22" s="179">
        <f t="shared" si="27"/>
        <v>69</v>
      </c>
      <c r="T22" s="179">
        <f>IF(AND('Chack &amp; edit  SD sheet'!T22=""),"",'Chack &amp; edit  SD sheet'!T22)</f>
        <v>9</v>
      </c>
      <c r="U22" s="179">
        <f>IF(AND('Chack &amp; edit  SD sheet'!U22=""),"",'Chack &amp; edit  SD sheet'!U22)</f>
        <v>6</v>
      </c>
      <c r="V22" s="179">
        <f>IF(AND('Chack &amp; edit  SD sheet'!V22=""),"",'Chack &amp; edit  SD sheet'!V22)</f>
        <v>7</v>
      </c>
      <c r="W22" s="179">
        <f t="shared" si="28"/>
        <v>15</v>
      </c>
      <c r="X22" s="179">
        <f>IF(AND('Chack &amp; edit  SD sheet'!X22=""),"",'Chack &amp; edit  SD sheet'!X22)</f>
        <v>40</v>
      </c>
      <c r="Y22" s="179">
        <f t="shared" si="29"/>
        <v>29</v>
      </c>
      <c r="Z22" s="179">
        <f t="shared" si="30"/>
        <v>44</v>
      </c>
      <c r="AA22" s="179">
        <f>IF(AND('Chack &amp; edit  SD sheet'!AA22=""),"",'Chack &amp; edit  SD sheet'!AA22)</f>
        <v>96</v>
      </c>
      <c r="AB22" s="179">
        <f t="shared" si="31"/>
        <v>29</v>
      </c>
      <c r="AC22" s="179">
        <f t="shared" si="32"/>
        <v>73</v>
      </c>
      <c r="AD22" s="179">
        <f>IF(AND('Chack &amp; edit  SD sheet'!AF22=""),"",'Chack &amp; edit  SD sheet'!AF22)</f>
        <v>7</v>
      </c>
      <c r="AE22" s="179">
        <f>IF(AND('Chack &amp; edit  SD sheet'!AG22=""),"",'Chack &amp; edit  SD sheet'!AG22)</f>
        <v>5</v>
      </c>
      <c r="AF22" s="179">
        <f>IF(AND('Chack &amp; edit  SD sheet'!AH22=""),"",'Chack &amp; edit  SD sheet'!AH22)</f>
        <v>7</v>
      </c>
      <c r="AG22" s="179">
        <f t="shared" si="33"/>
        <v>13</v>
      </c>
      <c r="AH22" s="179">
        <f>IF(AND('Chack &amp; edit  SD sheet'!AJ22=""),"",'Chack &amp; edit  SD sheet'!AJ22)</f>
        <v>29</v>
      </c>
      <c r="AI22" s="179">
        <f t="shared" si="34"/>
        <v>21</v>
      </c>
      <c r="AJ22" s="179">
        <f t="shared" si="35"/>
        <v>34</v>
      </c>
      <c r="AK22" s="179">
        <f>IF(AND('Chack &amp; edit  SD sheet'!AM22=""),"",'Chack &amp; edit  SD sheet'!AM22)</f>
        <v>79</v>
      </c>
      <c r="AL22" s="179">
        <f t="shared" si="36"/>
        <v>24</v>
      </c>
      <c r="AM22" s="179">
        <f t="shared" si="37"/>
        <v>58</v>
      </c>
      <c r="AN22" s="179">
        <f>IF(AND('Chack &amp; edit  SD sheet'!AP22=""),"",'Chack &amp; edit  SD sheet'!AP22)</f>
        <v>6</v>
      </c>
      <c r="AO22" s="179">
        <f>IF(AND('Chack &amp; edit  SD sheet'!AQ22=""),"",'Chack &amp; edit  SD sheet'!AQ22)</f>
        <v>8</v>
      </c>
      <c r="AP22" s="179">
        <f>IF(AND('Chack &amp; edit  SD sheet'!AR22=""),"",'Chack &amp; edit  SD sheet'!AR22)</f>
        <v>5</v>
      </c>
      <c r="AQ22" s="179">
        <f t="shared" si="38"/>
        <v>13</v>
      </c>
      <c r="AR22" s="179">
        <f>IF(AND('Chack &amp; edit  SD sheet'!AT22=""),"",'Chack &amp; edit  SD sheet'!AT22)</f>
        <v>26</v>
      </c>
      <c r="AS22" s="179">
        <f t="shared" si="39"/>
        <v>19</v>
      </c>
      <c r="AT22" s="179">
        <f t="shared" si="40"/>
        <v>32</v>
      </c>
      <c r="AU22" s="179">
        <f>IF(AND('Chack &amp; edit  SD sheet'!AW22=""),"",'Chack &amp; edit  SD sheet'!AW22)</f>
        <v>98</v>
      </c>
      <c r="AV22" s="179">
        <f t="shared" si="41"/>
        <v>30</v>
      </c>
      <c r="AW22" s="179">
        <f t="shared" si="42"/>
        <v>62</v>
      </c>
      <c r="AX22" s="179">
        <f>IF(AND('Chack &amp; edit  SD sheet'!AZ22=""),"",'Chack &amp; edit  SD sheet'!AZ22)</f>
        <v>5</v>
      </c>
      <c r="AY22" s="179">
        <f>IF(AND('Chack &amp; edit  SD sheet'!BA22=""),"",'Chack &amp; edit  SD sheet'!BA22)</f>
        <v>10</v>
      </c>
      <c r="AZ22" s="179">
        <f>IF(AND('Chack &amp; edit  SD sheet'!BB22=""),"",'Chack &amp; edit  SD sheet'!BB22)</f>
        <v>10</v>
      </c>
      <c r="BA22" s="179">
        <f t="shared" si="43"/>
        <v>17</v>
      </c>
      <c r="BB22" s="179">
        <f>IF(AND('Chack &amp; edit  SD sheet'!BD22=""),"",'Chack &amp; edit  SD sheet'!BD22)</f>
        <v>47</v>
      </c>
      <c r="BC22" s="179">
        <f t="shared" si="44"/>
        <v>34</v>
      </c>
      <c r="BD22" s="179">
        <f t="shared" si="45"/>
        <v>51</v>
      </c>
      <c r="BE22" s="179">
        <f>IF(AND('Chack &amp; edit  SD sheet'!BG22=""),"",'Chack &amp; edit  SD sheet'!BG22)</f>
        <v>100</v>
      </c>
      <c r="BF22" s="179">
        <f t="shared" si="46"/>
        <v>30</v>
      </c>
      <c r="BG22" s="179">
        <f t="shared" si="47"/>
        <v>81</v>
      </c>
      <c r="BH22" s="179" t="str">
        <f>IF(AND('Chack &amp; edit  SD sheet'!BK22=""),"",'Chack &amp; edit  SD sheet'!BK22)</f>
        <v/>
      </c>
      <c r="BI22" s="179" t="str">
        <f>IF(AND('Chack &amp; edit  SD sheet'!BL22=""),"",'Chack &amp; edit  SD sheet'!BL22)</f>
        <v/>
      </c>
      <c r="BJ22" s="179" t="str">
        <f>IF(AND('Chack &amp; edit  SD sheet'!BM22=""),"",'Chack &amp; edit  SD sheet'!BM22)</f>
        <v/>
      </c>
      <c r="BK22" s="179">
        <f t="shared" si="48"/>
        <v>0</v>
      </c>
      <c r="BL22" s="179" t="str">
        <f t="shared" si="49"/>
        <v/>
      </c>
      <c r="BM22" s="179">
        <f>IF(AND('Chack &amp; edit  SD sheet'!BN22=""),"",'Chack &amp; edit  SD sheet'!BN22)</f>
        <v>5</v>
      </c>
      <c r="BN22" s="179">
        <f>IF(AND('Chack &amp; edit  SD sheet'!BO22=""),"",'Chack &amp; edit  SD sheet'!BO22)</f>
        <v>8</v>
      </c>
      <c r="BO22" s="179">
        <f>IF(AND('Chack &amp; edit  SD sheet'!BP22=""),"",'Chack &amp; edit  SD sheet'!BP22)</f>
        <v>8</v>
      </c>
      <c r="BP22" s="179">
        <f t="shared" si="50"/>
        <v>14</v>
      </c>
      <c r="BQ22" s="179">
        <f>IF(AND('Chack &amp; edit  SD sheet'!BR22=""),"",'Chack &amp; edit  SD sheet'!BR22)</f>
        <v>39</v>
      </c>
      <c r="BR22" s="179">
        <f t="shared" si="51"/>
        <v>28</v>
      </c>
      <c r="BS22" s="179">
        <f t="shared" si="52"/>
        <v>42</v>
      </c>
      <c r="BT22" s="179">
        <f>IF(AND('Chack &amp; edit  SD sheet'!BU22=""),"",'Chack &amp; edit  SD sheet'!BU22)</f>
        <v>90</v>
      </c>
      <c r="BU22" s="179">
        <f t="shared" si="53"/>
        <v>27</v>
      </c>
      <c r="BV22" s="179">
        <f t="shared" si="54"/>
        <v>69</v>
      </c>
      <c r="BW22" s="181">
        <f t="shared" si="55"/>
        <v>412</v>
      </c>
      <c r="BX22" s="179">
        <f t="shared" si="56"/>
        <v>69</v>
      </c>
      <c r="BY22" s="179">
        <f t="shared" si="57"/>
        <v>0</v>
      </c>
      <c r="BZ22" s="179">
        <f t="shared" si="58"/>
        <v>0</v>
      </c>
      <c r="CA22" s="179">
        <f t="shared" si="59"/>
        <v>100</v>
      </c>
      <c r="CB22" s="179" t="str">
        <f t="shared" si="60"/>
        <v>I</v>
      </c>
      <c r="CC22" s="182">
        <f t="shared" si="61"/>
        <v>73</v>
      </c>
      <c r="CD22" s="183">
        <f t="shared" si="62"/>
        <v>0</v>
      </c>
      <c r="CE22" s="182">
        <f t="shared" si="63"/>
        <v>0</v>
      </c>
      <c r="CF22" s="179">
        <f t="shared" si="64"/>
        <v>100</v>
      </c>
      <c r="CG22" s="183" t="str">
        <f t="shared" si="65"/>
        <v>I</v>
      </c>
      <c r="CH22" s="182">
        <f t="shared" si="66"/>
        <v>58</v>
      </c>
      <c r="CI22" s="182">
        <f t="shared" si="67"/>
        <v>0</v>
      </c>
      <c r="CJ22" s="182">
        <f t="shared" si="68"/>
        <v>0</v>
      </c>
      <c r="CK22" s="179">
        <f t="shared" si="69"/>
        <v>100</v>
      </c>
      <c r="CL22" s="183" t="str">
        <f t="shared" si="70"/>
        <v>II</v>
      </c>
      <c r="CM22" s="182">
        <f t="shared" si="71"/>
        <v>62</v>
      </c>
      <c r="CN22" s="182">
        <f t="shared" si="72"/>
        <v>0</v>
      </c>
      <c r="CO22" s="182">
        <f t="shared" si="73"/>
        <v>0</v>
      </c>
      <c r="CP22" s="183">
        <f t="shared" si="74"/>
        <v>100</v>
      </c>
      <c r="CQ22" s="183" t="str">
        <f t="shared" si="75"/>
        <v>I</v>
      </c>
      <c r="CR22" s="182">
        <f t="shared" si="76"/>
        <v>81</v>
      </c>
      <c r="CS22" s="182">
        <f t="shared" si="77"/>
        <v>0</v>
      </c>
      <c r="CT22" s="182">
        <f t="shared" si="78"/>
        <v>0</v>
      </c>
      <c r="CU22" s="183">
        <f t="shared" si="79"/>
        <v>100</v>
      </c>
      <c r="CV22" s="183" t="str">
        <f t="shared" si="80"/>
        <v>D</v>
      </c>
      <c r="CW22" s="182">
        <f t="shared" si="81"/>
        <v>69</v>
      </c>
      <c r="CX22" s="182">
        <f t="shared" si="82"/>
        <v>0</v>
      </c>
      <c r="CY22" s="182">
        <f t="shared" si="83"/>
        <v>0</v>
      </c>
      <c r="CZ22" s="183">
        <f t="shared" si="84"/>
        <v>100</v>
      </c>
      <c r="DA22" s="183" t="str">
        <f t="shared" si="85"/>
        <v>I</v>
      </c>
      <c r="DB22" s="184">
        <f t="shared" si="86"/>
        <v>0</v>
      </c>
      <c r="DC22" s="19" t="str">
        <f t="shared" si="87"/>
        <v xml:space="preserve">    S.S.  </v>
      </c>
      <c r="DD22" s="252" t="str">
        <f>IF('Chack &amp; edit  SD sheet'!BY22="","",'Chack &amp; edit  SD sheet'!BY22)</f>
        <v/>
      </c>
      <c r="DE22" s="252" t="str">
        <f>IF('Chack &amp; edit  SD sheet'!BZ22="","",'Chack &amp; edit  SD sheet'!BZ22)</f>
        <v/>
      </c>
      <c r="DF22" s="252" t="str">
        <f>IF('Chack &amp; edit  SD sheet'!CA22="","",'Chack &amp; edit  SD sheet'!CA22)</f>
        <v/>
      </c>
      <c r="DG22" s="212">
        <f t="shared" si="88"/>
        <v>0</v>
      </c>
      <c r="DH22" s="252" t="str">
        <f>IF('Chack &amp; edit  SD sheet'!CB22="","",'Chack &amp; edit  SD sheet'!CB22)</f>
        <v/>
      </c>
      <c r="DI22" s="212" t="str">
        <f t="shared" si="89"/>
        <v/>
      </c>
      <c r="DJ22" s="252" t="str">
        <f>IF('Chack &amp; edit  SD sheet'!CC22="","",'Chack &amp; edit  SD sheet'!CC22)</f>
        <v/>
      </c>
      <c r="DK22" s="212" t="str">
        <f t="shared" si="90"/>
        <v/>
      </c>
      <c r="DL22" s="213">
        <f t="shared" si="91"/>
        <v>0</v>
      </c>
      <c r="DM22" s="252" t="str">
        <f>IF('Chack &amp; edit  SD sheet'!CD22="","",'Chack &amp; edit  SD sheet'!CD22)</f>
        <v/>
      </c>
      <c r="DN22" s="252" t="str">
        <f>IF('Chack &amp; edit  SD sheet'!CE22="","",'Chack &amp; edit  SD sheet'!CE22)</f>
        <v/>
      </c>
      <c r="DO22" s="252" t="str">
        <f>IF('Chack &amp; edit  SD sheet'!CF22="","",'Chack &amp; edit  SD sheet'!CF22)</f>
        <v/>
      </c>
      <c r="DP22" s="212">
        <f t="shared" si="92"/>
        <v>0</v>
      </c>
      <c r="DQ22" s="252" t="str">
        <f>IF('Chack &amp; edit  SD sheet'!CG22="","",'Chack &amp; edit  SD sheet'!CG22)</f>
        <v/>
      </c>
      <c r="DR22" s="212" t="str">
        <f t="shared" si="93"/>
        <v/>
      </c>
      <c r="DS22" s="252" t="str">
        <f>IF('Chack &amp; edit  SD sheet'!CH22="","",'Chack &amp; edit  SD sheet'!CH22)</f>
        <v/>
      </c>
      <c r="DT22" s="212" t="str">
        <f t="shared" si="94"/>
        <v/>
      </c>
      <c r="DU22" s="213">
        <f t="shared" si="95"/>
        <v>0</v>
      </c>
      <c r="DV22" s="252" t="str">
        <f>IF('Chack &amp; edit  SD sheet'!CI22="","",'Chack &amp; edit  SD sheet'!CI22)</f>
        <v/>
      </c>
      <c r="DW22" s="252" t="str">
        <f>IF('Chack &amp; edit  SD sheet'!CJ22="","",'Chack &amp; edit  SD sheet'!CJ22)</f>
        <v/>
      </c>
      <c r="DX22" s="252" t="str">
        <f>IF('Chack &amp; edit  SD sheet'!CK22="","",'Chack &amp; edit  SD sheet'!CK22)</f>
        <v/>
      </c>
      <c r="DY22" s="254" t="str">
        <f t="shared" si="96"/>
        <v/>
      </c>
      <c r="DZ22" s="252" t="str">
        <f>IF('Chack &amp; edit  SD sheet'!CL22="","",'Chack &amp; edit  SD sheet'!CL22)</f>
        <v/>
      </c>
      <c r="EA22" s="252" t="str">
        <f>IF('Chack &amp; edit  SD sheet'!CM22="","",'Chack &amp; edit  SD sheet'!CM22)</f>
        <v/>
      </c>
      <c r="EB22" s="252" t="str">
        <f>IF('Chack &amp; edit  SD sheet'!CN22="","",'Chack &amp; edit  SD sheet'!CN22)</f>
        <v/>
      </c>
      <c r="EC22" s="252" t="str">
        <f>IF('Chack &amp; edit  SD sheet'!CO22="","",'Chack &amp; edit  SD sheet'!CO22)</f>
        <v/>
      </c>
      <c r="ED22" s="254" t="str">
        <f t="shared" si="97"/>
        <v/>
      </c>
      <c r="EE22" s="252" t="str">
        <f>IF('Chack &amp; edit  SD sheet'!CP22="","",'Chack &amp; edit  SD sheet'!CP22)</f>
        <v/>
      </c>
      <c r="EF22" s="252" t="str">
        <f>IF('Chack &amp; edit  SD sheet'!CQ22="","",'Chack &amp; edit  SD sheet'!CQ22)</f>
        <v/>
      </c>
      <c r="EG22" s="19" t="str">
        <f t="shared" si="98"/>
        <v>Promoted to Class 10th</v>
      </c>
      <c r="EH22" s="20">
        <f t="shared" si="99"/>
        <v>412</v>
      </c>
      <c r="EI22" s="21">
        <f t="shared" si="100"/>
        <v>68.666666666666671</v>
      </c>
      <c r="EJ22" s="185" t="str">
        <f t="shared" si="101"/>
        <v>I</v>
      </c>
      <c r="EK22" s="253">
        <f t="shared" si="102"/>
        <v>6.0000000000000577</v>
      </c>
      <c r="EL22" s="252" t="str">
        <f t="shared" si="103"/>
        <v/>
      </c>
      <c r="ET22" s="173" t="str">
        <f t="shared" si="104"/>
        <v/>
      </c>
      <c r="EU22" s="173" t="str">
        <f t="shared" si="105"/>
        <v/>
      </c>
      <c r="EV22" s="173" t="str">
        <f t="shared" si="106"/>
        <v/>
      </c>
      <c r="EW22" s="173" t="str">
        <f t="shared" si="107"/>
        <v/>
      </c>
    </row>
    <row r="23" spans="1:153" ht="15.75">
      <c r="A23" s="179">
        <f>IF(AND('Chack &amp; edit  SD sheet'!A23=""),"",'Chack &amp; edit  SD sheet'!A23)</f>
        <v>20</v>
      </c>
      <c r="B23" s="179" t="str">
        <f>IF(AND('Chack &amp; edit  SD sheet'!B23=""),"",'Chack &amp; edit  SD sheet'!B23)</f>
        <v>SC</v>
      </c>
      <c r="C23" s="179" t="str">
        <f>IF(AND('Chack &amp; edit  SD sheet'!C23=""),"",IF(AND('Chack &amp; edit  SD sheet'!C23="Boy"),"M",IF(AND('Chack &amp; edit  SD sheet'!C23="Girl"),"F","")))</f>
        <v>M</v>
      </c>
      <c r="D23" s="179">
        <f>IF(AND('Chack &amp; edit  SD sheet'!D23=""),"",VALUE('Chack &amp; edit  SD sheet'!D23))</f>
        <v>923</v>
      </c>
      <c r="E23" s="179">
        <f>IF(AND('Chack &amp; edit  SD sheet'!E23=""),"",'Chack &amp; edit  SD sheet'!E23)</f>
        <v>351</v>
      </c>
      <c r="F23" s="179" t="str">
        <f>IF(AND('Chack &amp; edit  SD sheet'!F23=""),"",'Chack &amp; edit  SD sheet'!F23)</f>
        <v>04-07-2005</v>
      </c>
      <c r="G23" s="180" t="str">
        <f>IF(AND('Chack &amp; edit  SD sheet'!G23=""),"",'Chack &amp; edit  SD sheet'!G23)</f>
        <v>VISHAL RATHORE</v>
      </c>
      <c r="H23" s="180" t="str">
        <f>IF(AND('Chack &amp; edit  SD sheet'!H23=""),"",'Chack &amp; edit  SD sheet'!H23)</f>
        <v>BABU LAL</v>
      </c>
      <c r="I23" s="180" t="str">
        <f>IF(AND('Chack &amp; edit  SD sheet'!I23=""),"",'Chack &amp; edit  SD sheet'!I23)</f>
        <v>SANTOSH</v>
      </c>
      <c r="J23" s="179">
        <f>IF(AND('Chack &amp; edit  SD sheet'!J23=""),"",'Chack &amp; edit  SD sheet'!J23)</f>
        <v>5</v>
      </c>
      <c r="K23" s="179">
        <f>IF(AND('Chack &amp; edit  SD sheet'!K23=""),"",'Chack &amp; edit  SD sheet'!K23)</f>
        <v>4</v>
      </c>
      <c r="L23" s="179">
        <f>IF(AND('Chack &amp; edit  SD sheet'!L23=""),"",'Chack &amp; edit  SD sheet'!L23)</f>
        <v>4</v>
      </c>
      <c r="M23" s="179">
        <f t="shared" si="23"/>
        <v>9</v>
      </c>
      <c r="N23" s="179">
        <f>IF(AND('Chack &amp; edit  SD sheet'!N23=""),"",'Chack &amp; edit  SD sheet'!N23)</f>
        <v>16</v>
      </c>
      <c r="O23" s="179">
        <f t="shared" si="24"/>
        <v>12</v>
      </c>
      <c r="P23" s="179">
        <f t="shared" si="25"/>
        <v>21</v>
      </c>
      <c r="Q23" s="179">
        <f>IF(AND('Chack &amp; edit  SD sheet'!Q23=""),"",'Chack &amp; edit  SD sheet'!Q23)</f>
        <v>90</v>
      </c>
      <c r="R23" s="179">
        <f t="shared" si="26"/>
        <v>27</v>
      </c>
      <c r="S23" s="179">
        <f t="shared" si="27"/>
        <v>48</v>
      </c>
      <c r="T23" s="179">
        <f>IF(AND('Chack &amp; edit  SD sheet'!T23=""),"",'Chack &amp; edit  SD sheet'!T23)</f>
        <v>6</v>
      </c>
      <c r="U23" s="179">
        <f>IF(AND('Chack &amp; edit  SD sheet'!U23=""),"",'Chack &amp; edit  SD sheet'!U23)</f>
        <v>5</v>
      </c>
      <c r="V23" s="179">
        <f>IF(AND('Chack &amp; edit  SD sheet'!V23=""),"",'Chack &amp; edit  SD sheet'!V23)</f>
        <v>7</v>
      </c>
      <c r="W23" s="179">
        <f t="shared" si="28"/>
        <v>12</v>
      </c>
      <c r="X23" s="179">
        <f>IF(AND('Chack &amp; edit  SD sheet'!X23=""),"",'Chack &amp; edit  SD sheet'!X23)</f>
        <v>28</v>
      </c>
      <c r="Y23" s="179">
        <f t="shared" si="29"/>
        <v>20</v>
      </c>
      <c r="Z23" s="179">
        <f t="shared" si="30"/>
        <v>32</v>
      </c>
      <c r="AA23" s="179">
        <f>IF(AND('Chack &amp; edit  SD sheet'!AA23=""),"",'Chack &amp; edit  SD sheet'!AA23)</f>
        <v>98</v>
      </c>
      <c r="AB23" s="179">
        <f t="shared" si="31"/>
        <v>30</v>
      </c>
      <c r="AC23" s="179">
        <f t="shared" si="32"/>
        <v>62</v>
      </c>
      <c r="AD23" s="179">
        <f>IF(AND('Chack &amp; edit  SD sheet'!AF23=""),"",'Chack &amp; edit  SD sheet'!AF23)</f>
        <v>4</v>
      </c>
      <c r="AE23" s="179">
        <f>IF(AND('Chack &amp; edit  SD sheet'!AG23=""),"",'Chack &amp; edit  SD sheet'!AG23)</f>
        <v>4</v>
      </c>
      <c r="AF23" s="179">
        <f>IF(AND('Chack &amp; edit  SD sheet'!AH23=""),"",'Chack &amp; edit  SD sheet'!AH23)</f>
        <v>3</v>
      </c>
      <c r="AG23" s="179">
        <f t="shared" si="33"/>
        <v>8</v>
      </c>
      <c r="AH23" s="179">
        <f>IF(AND('Chack &amp; edit  SD sheet'!AJ23=""),"",'Chack &amp; edit  SD sheet'!AJ23)</f>
        <v>27</v>
      </c>
      <c r="AI23" s="179">
        <f t="shared" si="34"/>
        <v>20</v>
      </c>
      <c r="AJ23" s="179">
        <f t="shared" si="35"/>
        <v>28</v>
      </c>
      <c r="AK23" s="179">
        <f>IF(AND('Chack &amp; edit  SD sheet'!AM23=""),"",'Chack &amp; edit  SD sheet'!AM23)</f>
        <v>80</v>
      </c>
      <c r="AL23" s="179">
        <f t="shared" si="36"/>
        <v>24</v>
      </c>
      <c r="AM23" s="179">
        <f t="shared" si="37"/>
        <v>52</v>
      </c>
      <c r="AN23" s="179">
        <f>IF(AND('Chack &amp; edit  SD sheet'!AP23=""),"",'Chack &amp; edit  SD sheet'!AP23)</f>
        <v>3</v>
      </c>
      <c r="AO23" s="179">
        <f>IF(AND('Chack &amp; edit  SD sheet'!AQ23=""),"",'Chack &amp; edit  SD sheet'!AQ23)</f>
        <v>0</v>
      </c>
      <c r="AP23" s="179">
        <f>IF(AND('Chack &amp; edit  SD sheet'!AR23=""),"",'Chack &amp; edit  SD sheet'!AR23)</f>
        <v>6</v>
      </c>
      <c r="AQ23" s="179">
        <f t="shared" si="38"/>
        <v>6</v>
      </c>
      <c r="AR23" s="179">
        <f>IF(AND('Chack &amp; edit  SD sheet'!AT23=""),"",'Chack &amp; edit  SD sheet'!AT23)</f>
        <v>15</v>
      </c>
      <c r="AS23" s="179">
        <f t="shared" si="39"/>
        <v>11</v>
      </c>
      <c r="AT23" s="179">
        <f t="shared" si="40"/>
        <v>17</v>
      </c>
      <c r="AU23" s="179">
        <f>IF(AND('Chack &amp; edit  SD sheet'!AW23=""),"",'Chack &amp; edit  SD sheet'!AW23)</f>
        <v>97</v>
      </c>
      <c r="AV23" s="179">
        <f t="shared" si="41"/>
        <v>30</v>
      </c>
      <c r="AW23" s="179">
        <f t="shared" si="42"/>
        <v>47</v>
      </c>
      <c r="AX23" s="179">
        <f>IF(AND('Chack &amp; edit  SD sheet'!AZ23=""),"",'Chack &amp; edit  SD sheet'!AZ23)</f>
        <v>3</v>
      </c>
      <c r="AY23" s="179">
        <f>IF(AND('Chack &amp; edit  SD sheet'!BA23=""),"",'Chack &amp; edit  SD sheet'!BA23)</f>
        <v>6</v>
      </c>
      <c r="AZ23" s="179">
        <f>IF(AND('Chack &amp; edit  SD sheet'!BB23=""),"",'Chack &amp; edit  SD sheet'!BB23)</f>
        <v>6</v>
      </c>
      <c r="BA23" s="179">
        <f t="shared" si="43"/>
        <v>10</v>
      </c>
      <c r="BB23" s="179">
        <f>IF(AND('Chack &amp; edit  SD sheet'!BD23=""),"",'Chack &amp; edit  SD sheet'!BD23)</f>
        <v>15</v>
      </c>
      <c r="BC23" s="179">
        <f t="shared" si="44"/>
        <v>11</v>
      </c>
      <c r="BD23" s="179">
        <f t="shared" si="45"/>
        <v>21</v>
      </c>
      <c r="BE23" s="179">
        <f>IF(AND('Chack &amp; edit  SD sheet'!BG23=""),"",'Chack &amp; edit  SD sheet'!BG23)</f>
        <v>100</v>
      </c>
      <c r="BF23" s="179">
        <f t="shared" si="46"/>
        <v>30</v>
      </c>
      <c r="BG23" s="179">
        <f t="shared" si="47"/>
        <v>51</v>
      </c>
      <c r="BH23" s="179" t="str">
        <f>IF(AND('Chack &amp; edit  SD sheet'!BK23=""),"",'Chack &amp; edit  SD sheet'!BK23)</f>
        <v/>
      </c>
      <c r="BI23" s="179" t="str">
        <f>IF(AND('Chack &amp; edit  SD sheet'!BL23=""),"",'Chack &amp; edit  SD sheet'!BL23)</f>
        <v/>
      </c>
      <c r="BJ23" s="179" t="str">
        <f>IF(AND('Chack &amp; edit  SD sheet'!BM23=""),"",'Chack &amp; edit  SD sheet'!BM23)</f>
        <v/>
      </c>
      <c r="BK23" s="179">
        <f t="shared" si="48"/>
        <v>0</v>
      </c>
      <c r="BL23" s="179" t="str">
        <f t="shared" si="49"/>
        <v/>
      </c>
      <c r="BM23" s="179">
        <f>IF(AND('Chack &amp; edit  SD sheet'!BN23=""),"",'Chack &amp; edit  SD sheet'!BN23)</f>
        <v>2</v>
      </c>
      <c r="BN23" s="179">
        <f>IF(AND('Chack &amp; edit  SD sheet'!BO23=""),"",'Chack &amp; edit  SD sheet'!BO23)</f>
        <v>4</v>
      </c>
      <c r="BO23" s="179">
        <f>IF(AND('Chack &amp; edit  SD sheet'!BP23=""),"",'Chack &amp; edit  SD sheet'!BP23)</f>
        <v>6</v>
      </c>
      <c r="BP23" s="179">
        <f t="shared" si="50"/>
        <v>8</v>
      </c>
      <c r="BQ23" s="179">
        <f>IF(AND('Chack &amp; edit  SD sheet'!BR23=""),"",'Chack &amp; edit  SD sheet'!BR23)</f>
        <v>18</v>
      </c>
      <c r="BR23" s="179">
        <f t="shared" si="51"/>
        <v>13</v>
      </c>
      <c r="BS23" s="179">
        <f t="shared" si="52"/>
        <v>21</v>
      </c>
      <c r="BT23" s="179">
        <f>IF(AND('Chack &amp; edit  SD sheet'!BU23=""),"",'Chack &amp; edit  SD sheet'!BU23)</f>
        <v>90</v>
      </c>
      <c r="BU23" s="179">
        <f t="shared" si="53"/>
        <v>27</v>
      </c>
      <c r="BV23" s="179">
        <f t="shared" si="54"/>
        <v>48</v>
      </c>
      <c r="BW23" s="181">
        <f t="shared" si="55"/>
        <v>308</v>
      </c>
      <c r="BX23" s="179">
        <f t="shared" si="56"/>
        <v>48</v>
      </c>
      <c r="BY23" s="179">
        <f t="shared" si="57"/>
        <v>0</v>
      </c>
      <c r="BZ23" s="179">
        <f t="shared" si="58"/>
        <v>0</v>
      </c>
      <c r="CA23" s="179">
        <f t="shared" si="59"/>
        <v>100</v>
      </c>
      <c r="CB23" s="179" t="str">
        <f t="shared" si="60"/>
        <v>II</v>
      </c>
      <c r="CC23" s="182">
        <f t="shared" si="61"/>
        <v>62</v>
      </c>
      <c r="CD23" s="183">
        <f t="shared" si="62"/>
        <v>0</v>
      </c>
      <c r="CE23" s="182">
        <f t="shared" si="63"/>
        <v>0</v>
      </c>
      <c r="CF23" s="179">
        <f t="shared" si="64"/>
        <v>100</v>
      </c>
      <c r="CG23" s="183" t="str">
        <f t="shared" si="65"/>
        <v>I</v>
      </c>
      <c r="CH23" s="182">
        <f t="shared" si="66"/>
        <v>52</v>
      </c>
      <c r="CI23" s="182">
        <f t="shared" si="67"/>
        <v>0</v>
      </c>
      <c r="CJ23" s="182">
        <f t="shared" si="68"/>
        <v>0</v>
      </c>
      <c r="CK23" s="179">
        <f t="shared" si="69"/>
        <v>100</v>
      </c>
      <c r="CL23" s="183" t="str">
        <f t="shared" si="70"/>
        <v>II</v>
      </c>
      <c r="CM23" s="182">
        <f t="shared" si="71"/>
        <v>47</v>
      </c>
      <c r="CN23" s="182">
        <f t="shared" si="72"/>
        <v>0</v>
      </c>
      <c r="CO23" s="182">
        <f t="shared" si="73"/>
        <v>0</v>
      </c>
      <c r="CP23" s="183">
        <f t="shared" si="74"/>
        <v>100</v>
      </c>
      <c r="CQ23" s="183" t="str">
        <f t="shared" si="75"/>
        <v>III</v>
      </c>
      <c r="CR23" s="182">
        <f t="shared" si="76"/>
        <v>51</v>
      </c>
      <c r="CS23" s="182">
        <f t="shared" si="77"/>
        <v>0</v>
      </c>
      <c r="CT23" s="182">
        <f t="shared" si="78"/>
        <v>0</v>
      </c>
      <c r="CU23" s="183">
        <f t="shared" si="79"/>
        <v>100</v>
      </c>
      <c r="CV23" s="183" t="str">
        <f t="shared" si="80"/>
        <v>II</v>
      </c>
      <c r="CW23" s="182">
        <f t="shared" si="81"/>
        <v>48</v>
      </c>
      <c r="CX23" s="182">
        <f t="shared" si="82"/>
        <v>0</v>
      </c>
      <c r="CY23" s="182">
        <f t="shared" si="83"/>
        <v>0</v>
      </c>
      <c r="CZ23" s="183">
        <f t="shared" si="84"/>
        <v>100</v>
      </c>
      <c r="DA23" s="183" t="str">
        <f t="shared" si="85"/>
        <v>II</v>
      </c>
      <c r="DB23" s="184">
        <f t="shared" si="86"/>
        <v>0</v>
      </c>
      <c r="DC23" s="19" t="str">
        <f t="shared" si="87"/>
        <v xml:space="preserve">      </v>
      </c>
      <c r="DD23" s="252" t="str">
        <f>IF('Chack &amp; edit  SD sheet'!BY23="","",'Chack &amp; edit  SD sheet'!BY23)</f>
        <v/>
      </c>
      <c r="DE23" s="252" t="str">
        <f>IF('Chack &amp; edit  SD sheet'!BZ23="","",'Chack &amp; edit  SD sheet'!BZ23)</f>
        <v/>
      </c>
      <c r="DF23" s="252" t="str">
        <f>IF('Chack &amp; edit  SD sheet'!CA23="","",'Chack &amp; edit  SD sheet'!CA23)</f>
        <v/>
      </c>
      <c r="DG23" s="212">
        <f t="shared" si="88"/>
        <v>0</v>
      </c>
      <c r="DH23" s="252" t="str">
        <f>IF('Chack &amp; edit  SD sheet'!CB23="","",'Chack &amp; edit  SD sheet'!CB23)</f>
        <v/>
      </c>
      <c r="DI23" s="212" t="str">
        <f t="shared" si="89"/>
        <v/>
      </c>
      <c r="DJ23" s="252" t="str">
        <f>IF('Chack &amp; edit  SD sheet'!CC23="","",'Chack &amp; edit  SD sheet'!CC23)</f>
        <v/>
      </c>
      <c r="DK23" s="212" t="str">
        <f t="shared" si="90"/>
        <v/>
      </c>
      <c r="DL23" s="213">
        <f t="shared" si="91"/>
        <v>0</v>
      </c>
      <c r="DM23" s="252" t="str">
        <f>IF('Chack &amp; edit  SD sheet'!CD23="","",'Chack &amp; edit  SD sheet'!CD23)</f>
        <v/>
      </c>
      <c r="DN23" s="252" t="str">
        <f>IF('Chack &amp; edit  SD sheet'!CE23="","",'Chack &amp; edit  SD sheet'!CE23)</f>
        <v/>
      </c>
      <c r="DO23" s="252" t="str">
        <f>IF('Chack &amp; edit  SD sheet'!CF23="","",'Chack &amp; edit  SD sheet'!CF23)</f>
        <v/>
      </c>
      <c r="DP23" s="212">
        <f t="shared" si="92"/>
        <v>0</v>
      </c>
      <c r="DQ23" s="252" t="str">
        <f>IF('Chack &amp; edit  SD sheet'!CG23="","",'Chack &amp; edit  SD sheet'!CG23)</f>
        <v/>
      </c>
      <c r="DR23" s="212" t="str">
        <f t="shared" si="93"/>
        <v/>
      </c>
      <c r="DS23" s="252" t="str">
        <f>IF('Chack &amp; edit  SD sheet'!CH23="","",'Chack &amp; edit  SD sheet'!CH23)</f>
        <v/>
      </c>
      <c r="DT23" s="212" t="str">
        <f t="shared" si="94"/>
        <v/>
      </c>
      <c r="DU23" s="213">
        <f t="shared" si="95"/>
        <v>0</v>
      </c>
      <c r="DV23" s="252" t="str">
        <f>IF('Chack &amp; edit  SD sheet'!CI23="","",'Chack &amp; edit  SD sheet'!CI23)</f>
        <v/>
      </c>
      <c r="DW23" s="252" t="str">
        <f>IF('Chack &amp; edit  SD sheet'!CJ23="","",'Chack &amp; edit  SD sheet'!CJ23)</f>
        <v/>
      </c>
      <c r="DX23" s="252" t="str">
        <f>IF('Chack &amp; edit  SD sheet'!CK23="","",'Chack &amp; edit  SD sheet'!CK23)</f>
        <v/>
      </c>
      <c r="DY23" s="254" t="str">
        <f t="shared" si="96"/>
        <v/>
      </c>
      <c r="DZ23" s="252" t="str">
        <f>IF('Chack &amp; edit  SD sheet'!CL23="","",'Chack &amp; edit  SD sheet'!CL23)</f>
        <v/>
      </c>
      <c r="EA23" s="252" t="str">
        <f>IF('Chack &amp; edit  SD sheet'!CM23="","",'Chack &amp; edit  SD sheet'!CM23)</f>
        <v/>
      </c>
      <c r="EB23" s="252" t="str">
        <f>IF('Chack &amp; edit  SD sheet'!CN23="","",'Chack &amp; edit  SD sheet'!CN23)</f>
        <v/>
      </c>
      <c r="EC23" s="252" t="str">
        <f>IF('Chack &amp; edit  SD sheet'!CO23="","",'Chack &amp; edit  SD sheet'!CO23)</f>
        <v/>
      </c>
      <c r="ED23" s="254" t="str">
        <f t="shared" si="97"/>
        <v/>
      </c>
      <c r="EE23" s="252" t="str">
        <f>IF('Chack &amp; edit  SD sheet'!CP23="","",'Chack &amp; edit  SD sheet'!CP23)</f>
        <v/>
      </c>
      <c r="EF23" s="252" t="str">
        <f>IF('Chack &amp; edit  SD sheet'!CQ23="","",'Chack &amp; edit  SD sheet'!CQ23)</f>
        <v/>
      </c>
      <c r="EG23" s="19" t="str">
        <f t="shared" si="98"/>
        <v>Promoted to Class 10th</v>
      </c>
      <c r="EH23" s="20">
        <f t="shared" si="99"/>
        <v>308</v>
      </c>
      <c r="EI23" s="21">
        <f t="shared" si="100"/>
        <v>51.333333333333336</v>
      </c>
      <c r="EJ23" s="185" t="str">
        <f t="shared" si="101"/>
        <v>II</v>
      </c>
      <c r="EK23" s="253">
        <f t="shared" si="102"/>
        <v>16.999999999999897</v>
      </c>
      <c r="EL23" s="252" t="str">
        <f t="shared" si="103"/>
        <v/>
      </c>
      <c r="ET23" s="173" t="str">
        <f t="shared" si="104"/>
        <v/>
      </c>
      <c r="EU23" s="173" t="str">
        <f t="shared" si="105"/>
        <v/>
      </c>
      <c r="EV23" s="173" t="str">
        <f t="shared" si="106"/>
        <v/>
      </c>
      <c r="EW23" s="173" t="str">
        <f t="shared" si="107"/>
        <v/>
      </c>
    </row>
    <row r="24" spans="1:153" ht="15.75">
      <c r="A24" s="179">
        <f>IF(AND('Chack &amp; edit  SD sheet'!A24=""),"",'Chack &amp; edit  SD sheet'!A24)</f>
        <v>21</v>
      </c>
      <c r="B24" s="179" t="str">
        <f>IF(AND('Chack &amp; edit  SD sheet'!B24=""),"",'Chack &amp; edit  SD sheet'!B24)</f>
        <v>OBC</v>
      </c>
      <c r="C24" s="179" t="str">
        <f>IF(AND('Chack &amp; edit  SD sheet'!C24=""),"",IF(AND('Chack &amp; edit  SD sheet'!C24="Boy"),"M",IF(AND('Chack &amp; edit  SD sheet'!C24="Girl"),"F","")))</f>
        <v>F</v>
      </c>
      <c r="D24" s="179">
        <f>IF(AND('Chack &amp; edit  SD sheet'!D24=""),"",VALUE('Chack &amp; edit  SD sheet'!D24))</f>
        <v>924</v>
      </c>
      <c r="E24" s="179">
        <f>IF(AND('Chack &amp; edit  SD sheet'!E24=""),"",'Chack &amp; edit  SD sheet'!E24)</f>
        <v>171</v>
      </c>
      <c r="F24" s="179" t="str">
        <f>IF(AND('Chack &amp; edit  SD sheet'!F24=""),"",'Chack &amp; edit  SD sheet'!F24)</f>
        <v>25-12-2004</v>
      </c>
      <c r="G24" s="180" t="str">
        <f>IF(AND('Chack &amp; edit  SD sheet'!G24=""),"",'Chack &amp; edit  SD sheet'!G24)</f>
        <v xml:space="preserve">YASHODA </v>
      </c>
      <c r="H24" s="180" t="str">
        <f>IF(AND('Chack &amp; edit  SD sheet'!H24=""),"",'Chack &amp; edit  SD sheet'!H24)</f>
        <v>MANGI LAL</v>
      </c>
      <c r="I24" s="180" t="str">
        <f>IF(AND('Chack &amp; edit  SD sheet'!I24=""),"",'Chack &amp; edit  SD sheet'!I24)</f>
        <v>PYARI DEVI</v>
      </c>
      <c r="J24" s="179">
        <f>IF(AND('Chack &amp; edit  SD sheet'!J24=""),"",'Chack &amp; edit  SD sheet'!J24)</f>
        <v>7</v>
      </c>
      <c r="K24" s="179">
        <f>IF(AND('Chack &amp; edit  SD sheet'!K24=""),"",'Chack &amp; edit  SD sheet'!K24)</f>
        <v>5</v>
      </c>
      <c r="L24" s="179">
        <f>IF(AND('Chack &amp; edit  SD sheet'!L24=""),"",'Chack &amp; edit  SD sheet'!L24)</f>
        <v>6</v>
      </c>
      <c r="M24" s="179">
        <f t="shared" si="23"/>
        <v>12</v>
      </c>
      <c r="N24" s="179">
        <f>IF(AND('Chack &amp; edit  SD sheet'!N24=""),"",'Chack &amp; edit  SD sheet'!N24)</f>
        <v>40</v>
      </c>
      <c r="O24" s="179">
        <f t="shared" si="24"/>
        <v>29</v>
      </c>
      <c r="P24" s="179">
        <f t="shared" si="25"/>
        <v>41</v>
      </c>
      <c r="Q24" s="179">
        <f>IF(AND('Chack &amp; edit  SD sheet'!Q24=""),"",'Chack &amp; edit  SD sheet'!Q24)</f>
        <v>90</v>
      </c>
      <c r="R24" s="179">
        <f t="shared" si="26"/>
        <v>27</v>
      </c>
      <c r="S24" s="179">
        <f t="shared" si="27"/>
        <v>68</v>
      </c>
      <c r="T24" s="179">
        <f>IF(AND('Chack &amp; edit  SD sheet'!T24=""),"",'Chack &amp; edit  SD sheet'!T24)</f>
        <v>8</v>
      </c>
      <c r="U24" s="179">
        <f>IF(AND('Chack &amp; edit  SD sheet'!U24=""),"",'Chack &amp; edit  SD sheet'!U24)</f>
        <v>9</v>
      </c>
      <c r="V24" s="179">
        <f>IF(AND('Chack &amp; edit  SD sheet'!V24=""),"",'Chack &amp; edit  SD sheet'!V24)</f>
        <v>9</v>
      </c>
      <c r="W24" s="179">
        <f t="shared" si="28"/>
        <v>18</v>
      </c>
      <c r="X24" s="179">
        <f>IF(AND('Chack &amp; edit  SD sheet'!X24=""),"",'Chack &amp; edit  SD sheet'!X24)</f>
        <v>55</v>
      </c>
      <c r="Y24" s="179">
        <f t="shared" si="29"/>
        <v>40</v>
      </c>
      <c r="Z24" s="179">
        <f t="shared" si="30"/>
        <v>58</v>
      </c>
      <c r="AA24" s="179">
        <f>IF(AND('Chack &amp; edit  SD sheet'!AA24=""),"",'Chack &amp; edit  SD sheet'!AA24)</f>
        <v>97</v>
      </c>
      <c r="AB24" s="179">
        <f t="shared" si="31"/>
        <v>30</v>
      </c>
      <c r="AC24" s="179">
        <f t="shared" si="32"/>
        <v>88</v>
      </c>
      <c r="AD24" s="179">
        <f>IF(AND('Chack &amp; edit  SD sheet'!AF24=""),"",'Chack &amp; edit  SD sheet'!AF24)</f>
        <v>8</v>
      </c>
      <c r="AE24" s="179">
        <f>IF(AND('Chack &amp; edit  SD sheet'!AG24=""),"",'Chack &amp; edit  SD sheet'!AG24)</f>
        <v>6</v>
      </c>
      <c r="AF24" s="179">
        <f>IF(AND('Chack &amp; edit  SD sheet'!AH24=""),"",'Chack &amp; edit  SD sheet'!AH24)</f>
        <v>7</v>
      </c>
      <c r="AG24" s="179">
        <f t="shared" si="33"/>
        <v>14</v>
      </c>
      <c r="AH24" s="179">
        <f>IF(AND('Chack &amp; edit  SD sheet'!AJ24=""),"",'Chack &amp; edit  SD sheet'!AJ24)</f>
        <v>34</v>
      </c>
      <c r="AI24" s="179">
        <f t="shared" si="34"/>
        <v>25</v>
      </c>
      <c r="AJ24" s="179">
        <f t="shared" si="35"/>
        <v>39</v>
      </c>
      <c r="AK24" s="179">
        <f>IF(AND('Chack &amp; edit  SD sheet'!AM24=""),"",'Chack &amp; edit  SD sheet'!AM24)</f>
        <v>81</v>
      </c>
      <c r="AL24" s="179">
        <f t="shared" si="36"/>
        <v>25</v>
      </c>
      <c r="AM24" s="179">
        <f t="shared" si="37"/>
        <v>64</v>
      </c>
      <c r="AN24" s="179">
        <f>IF(AND('Chack &amp; edit  SD sheet'!AP24=""),"",'Chack &amp; edit  SD sheet'!AP24)</f>
        <v>8</v>
      </c>
      <c r="AO24" s="179">
        <f>IF(AND('Chack &amp; edit  SD sheet'!AQ24=""),"",'Chack &amp; edit  SD sheet'!AQ24)</f>
        <v>4</v>
      </c>
      <c r="AP24" s="179">
        <f>IF(AND('Chack &amp; edit  SD sheet'!AR24=""),"",'Chack &amp; edit  SD sheet'!AR24)</f>
        <v>6</v>
      </c>
      <c r="AQ24" s="179">
        <f t="shared" si="38"/>
        <v>12</v>
      </c>
      <c r="AR24" s="179">
        <f>IF(AND('Chack &amp; edit  SD sheet'!AT24=""),"",'Chack &amp; edit  SD sheet'!AT24)</f>
        <v>29</v>
      </c>
      <c r="AS24" s="179">
        <f t="shared" si="39"/>
        <v>21</v>
      </c>
      <c r="AT24" s="179">
        <f t="shared" si="40"/>
        <v>33</v>
      </c>
      <c r="AU24" s="179">
        <f>IF(AND('Chack &amp; edit  SD sheet'!AW24=""),"",'Chack &amp; edit  SD sheet'!AW24)</f>
        <v>96</v>
      </c>
      <c r="AV24" s="179">
        <f t="shared" si="41"/>
        <v>29</v>
      </c>
      <c r="AW24" s="179">
        <f t="shared" si="42"/>
        <v>62</v>
      </c>
      <c r="AX24" s="179">
        <f>IF(AND('Chack &amp; edit  SD sheet'!AZ24=""),"",'Chack &amp; edit  SD sheet'!AZ24)</f>
        <v>7</v>
      </c>
      <c r="AY24" s="179">
        <f>IF(AND('Chack &amp; edit  SD sheet'!BA24=""),"",'Chack &amp; edit  SD sheet'!BA24)</f>
        <v>9</v>
      </c>
      <c r="AZ24" s="179">
        <f>IF(AND('Chack &amp; edit  SD sheet'!BB24=""),"",'Chack &amp; edit  SD sheet'!BB24)</f>
        <v>9</v>
      </c>
      <c r="BA24" s="179">
        <f t="shared" si="43"/>
        <v>17</v>
      </c>
      <c r="BB24" s="179">
        <f>IF(AND('Chack &amp; edit  SD sheet'!BD24=""),"",'Chack &amp; edit  SD sheet'!BD24)</f>
        <v>34</v>
      </c>
      <c r="BC24" s="179">
        <f t="shared" si="44"/>
        <v>25</v>
      </c>
      <c r="BD24" s="179">
        <f t="shared" si="45"/>
        <v>42</v>
      </c>
      <c r="BE24" s="179">
        <f>IF(AND('Chack &amp; edit  SD sheet'!BG24=""),"",'Chack &amp; edit  SD sheet'!BG24)</f>
        <v>100</v>
      </c>
      <c r="BF24" s="179">
        <f t="shared" si="46"/>
        <v>30</v>
      </c>
      <c r="BG24" s="179">
        <f t="shared" si="47"/>
        <v>72</v>
      </c>
      <c r="BH24" s="179" t="str">
        <f>IF(AND('Chack &amp; edit  SD sheet'!BK24=""),"",'Chack &amp; edit  SD sheet'!BK24)</f>
        <v/>
      </c>
      <c r="BI24" s="179" t="str">
        <f>IF(AND('Chack &amp; edit  SD sheet'!BL24=""),"",'Chack &amp; edit  SD sheet'!BL24)</f>
        <v/>
      </c>
      <c r="BJ24" s="179" t="str">
        <f>IF(AND('Chack &amp; edit  SD sheet'!BM24=""),"",'Chack &amp; edit  SD sheet'!BM24)</f>
        <v/>
      </c>
      <c r="BK24" s="179">
        <f t="shared" si="48"/>
        <v>0</v>
      </c>
      <c r="BL24" s="179" t="str">
        <f t="shared" si="49"/>
        <v/>
      </c>
      <c r="BM24" s="179">
        <f>IF(AND('Chack &amp; edit  SD sheet'!BN24=""),"",'Chack &amp; edit  SD sheet'!BN24)</f>
        <v>3</v>
      </c>
      <c r="BN24" s="179">
        <f>IF(AND('Chack &amp; edit  SD sheet'!BO24=""),"",'Chack &amp; edit  SD sheet'!BO24)</f>
        <v>4</v>
      </c>
      <c r="BO24" s="179">
        <f>IF(AND('Chack &amp; edit  SD sheet'!BP24=""),"",'Chack &amp; edit  SD sheet'!BP24)</f>
        <v>5</v>
      </c>
      <c r="BP24" s="179">
        <f t="shared" si="50"/>
        <v>8</v>
      </c>
      <c r="BQ24" s="179">
        <f>IF(AND('Chack &amp; edit  SD sheet'!BR24=""),"",'Chack &amp; edit  SD sheet'!BR24)</f>
        <v>19</v>
      </c>
      <c r="BR24" s="179">
        <f t="shared" si="51"/>
        <v>14</v>
      </c>
      <c r="BS24" s="179">
        <f t="shared" si="52"/>
        <v>22</v>
      </c>
      <c r="BT24" s="179">
        <f>IF(AND('Chack &amp; edit  SD sheet'!BU24=""),"",'Chack &amp; edit  SD sheet'!BU24)</f>
        <v>90</v>
      </c>
      <c r="BU24" s="179">
        <f t="shared" si="53"/>
        <v>27</v>
      </c>
      <c r="BV24" s="179">
        <f t="shared" si="54"/>
        <v>49</v>
      </c>
      <c r="BW24" s="181">
        <f t="shared" si="55"/>
        <v>403</v>
      </c>
      <c r="BX24" s="179">
        <f t="shared" si="56"/>
        <v>68</v>
      </c>
      <c r="BY24" s="179">
        <f t="shared" si="57"/>
        <v>0</v>
      </c>
      <c r="BZ24" s="179">
        <f t="shared" si="58"/>
        <v>0</v>
      </c>
      <c r="CA24" s="179">
        <f t="shared" si="59"/>
        <v>100</v>
      </c>
      <c r="CB24" s="179" t="str">
        <f t="shared" si="60"/>
        <v>I</v>
      </c>
      <c r="CC24" s="182">
        <f t="shared" si="61"/>
        <v>88</v>
      </c>
      <c r="CD24" s="183">
        <f t="shared" si="62"/>
        <v>0</v>
      </c>
      <c r="CE24" s="182">
        <f t="shared" si="63"/>
        <v>0</v>
      </c>
      <c r="CF24" s="179">
        <f t="shared" si="64"/>
        <v>100</v>
      </c>
      <c r="CG24" s="183" t="str">
        <f t="shared" si="65"/>
        <v>D</v>
      </c>
      <c r="CH24" s="182">
        <f t="shared" si="66"/>
        <v>64</v>
      </c>
      <c r="CI24" s="182">
        <f t="shared" si="67"/>
        <v>0</v>
      </c>
      <c r="CJ24" s="182">
        <f t="shared" si="68"/>
        <v>0</v>
      </c>
      <c r="CK24" s="179">
        <f t="shared" si="69"/>
        <v>100</v>
      </c>
      <c r="CL24" s="183" t="str">
        <f t="shared" si="70"/>
        <v>I</v>
      </c>
      <c r="CM24" s="182">
        <f t="shared" si="71"/>
        <v>62</v>
      </c>
      <c r="CN24" s="182">
        <f t="shared" si="72"/>
        <v>0</v>
      </c>
      <c r="CO24" s="182">
        <f t="shared" si="73"/>
        <v>0</v>
      </c>
      <c r="CP24" s="183">
        <f t="shared" si="74"/>
        <v>100</v>
      </c>
      <c r="CQ24" s="183" t="str">
        <f t="shared" si="75"/>
        <v>I</v>
      </c>
      <c r="CR24" s="182">
        <f t="shared" si="76"/>
        <v>72</v>
      </c>
      <c r="CS24" s="182">
        <f t="shared" si="77"/>
        <v>0</v>
      </c>
      <c r="CT24" s="182">
        <f t="shared" si="78"/>
        <v>0</v>
      </c>
      <c r="CU24" s="183">
        <f t="shared" si="79"/>
        <v>100</v>
      </c>
      <c r="CV24" s="183" t="str">
        <f t="shared" si="80"/>
        <v>I</v>
      </c>
      <c r="CW24" s="182">
        <f t="shared" si="81"/>
        <v>49</v>
      </c>
      <c r="CX24" s="182">
        <f t="shared" si="82"/>
        <v>0</v>
      </c>
      <c r="CY24" s="182">
        <f t="shared" si="83"/>
        <v>0</v>
      </c>
      <c r="CZ24" s="183">
        <f t="shared" si="84"/>
        <v>100</v>
      </c>
      <c r="DA24" s="183" t="str">
        <f t="shared" si="85"/>
        <v>II</v>
      </c>
      <c r="DB24" s="184">
        <f t="shared" si="86"/>
        <v>0</v>
      </c>
      <c r="DC24" s="19" t="str">
        <f t="shared" si="87"/>
        <v xml:space="preserve"> ENGLISH     </v>
      </c>
      <c r="DD24" s="252" t="str">
        <f>IF('Chack &amp; edit  SD sheet'!BY24="","",'Chack &amp; edit  SD sheet'!BY24)</f>
        <v/>
      </c>
      <c r="DE24" s="252" t="str">
        <f>IF('Chack &amp; edit  SD sheet'!BZ24="","",'Chack &amp; edit  SD sheet'!BZ24)</f>
        <v/>
      </c>
      <c r="DF24" s="252" t="str">
        <f>IF('Chack &amp; edit  SD sheet'!CA24="","",'Chack &amp; edit  SD sheet'!CA24)</f>
        <v/>
      </c>
      <c r="DG24" s="212">
        <f t="shared" si="88"/>
        <v>0</v>
      </c>
      <c r="DH24" s="252" t="str">
        <f>IF('Chack &amp; edit  SD sheet'!CB24="","",'Chack &amp; edit  SD sheet'!CB24)</f>
        <v/>
      </c>
      <c r="DI24" s="212" t="str">
        <f t="shared" si="89"/>
        <v/>
      </c>
      <c r="DJ24" s="252" t="str">
        <f>IF('Chack &amp; edit  SD sheet'!CC24="","",'Chack &amp; edit  SD sheet'!CC24)</f>
        <v/>
      </c>
      <c r="DK24" s="212" t="str">
        <f t="shared" si="90"/>
        <v/>
      </c>
      <c r="DL24" s="213">
        <f t="shared" si="91"/>
        <v>0</v>
      </c>
      <c r="DM24" s="252" t="str">
        <f>IF('Chack &amp; edit  SD sheet'!CD24="","",'Chack &amp; edit  SD sheet'!CD24)</f>
        <v/>
      </c>
      <c r="DN24" s="252" t="str">
        <f>IF('Chack &amp; edit  SD sheet'!CE24="","",'Chack &amp; edit  SD sheet'!CE24)</f>
        <v/>
      </c>
      <c r="DO24" s="252" t="str">
        <f>IF('Chack &amp; edit  SD sheet'!CF24="","",'Chack &amp; edit  SD sheet'!CF24)</f>
        <v/>
      </c>
      <c r="DP24" s="212">
        <f t="shared" si="92"/>
        <v>0</v>
      </c>
      <c r="DQ24" s="252" t="str">
        <f>IF('Chack &amp; edit  SD sheet'!CG24="","",'Chack &amp; edit  SD sheet'!CG24)</f>
        <v/>
      </c>
      <c r="DR24" s="212" t="str">
        <f t="shared" si="93"/>
        <v/>
      </c>
      <c r="DS24" s="252" t="str">
        <f>IF('Chack &amp; edit  SD sheet'!CH24="","",'Chack &amp; edit  SD sheet'!CH24)</f>
        <v/>
      </c>
      <c r="DT24" s="212" t="str">
        <f t="shared" si="94"/>
        <v/>
      </c>
      <c r="DU24" s="213">
        <f t="shared" si="95"/>
        <v>0</v>
      </c>
      <c r="DV24" s="252" t="str">
        <f>IF('Chack &amp; edit  SD sheet'!CI24="","",'Chack &amp; edit  SD sheet'!CI24)</f>
        <v/>
      </c>
      <c r="DW24" s="252" t="str">
        <f>IF('Chack &amp; edit  SD sheet'!CJ24="","",'Chack &amp; edit  SD sheet'!CJ24)</f>
        <v/>
      </c>
      <c r="DX24" s="252" t="str">
        <f>IF('Chack &amp; edit  SD sheet'!CK24="","",'Chack &amp; edit  SD sheet'!CK24)</f>
        <v/>
      </c>
      <c r="DY24" s="254" t="str">
        <f t="shared" si="96"/>
        <v/>
      </c>
      <c r="DZ24" s="252" t="str">
        <f>IF('Chack &amp; edit  SD sheet'!CL24="","",'Chack &amp; edit  SD sheet'!CL24)</f>
        <v/>
      </c>
      <c r="EA24" s="252" t="str">
        <f>IF('Chack &amp; edit  SD sheet'!CM24="","",'Chack &amp; edit  SD sheet'!CM24)</f>
        <v/>
      </c>
      <c r="EB24" s="252" t="str">
        <f>IF('Chack &amp; edit  SD sheet'!CN24="","",'Chack &amp; edit  SD sheet'!CN24)</f>
        <v/>
      </c>
      <c r="EC24" s="252" t="str">
        <f>IF('Chack &amp; edit  SD sheet'!CO24="","",'Chack &amp; edit  SD sheet'!CO24)</f>
        <v/>
      </c>
      <c r="ED24" s="254" t="str">
        <f t="shared" si="97"/>
        <v/>
      </c>
      <c r="EE24" s="252" t="str">
        <f>IF('Chack &amp; edit  SD sheet'!CP24="","",'Chack &amp; edit  SD sheet'!CP24)</f>
        <v/>
      </c>
      <c r="EF24" s="252" t="str">
        <f>IF('Chack &amp; edit  SD sheet'!CQ24="","",'Chack &amp; edit  SD sheet'!CQ24)</f>
        <v/>
      </c>
      <c r="EG24" s="19" t="str">
        <f t="shared" si="98"/>
        <v>Promoted to Class 10th</v>
      </c>
      <c r="EH24" s="20">
        <f t="shared" si="99"/>
        <v>403</v>
      </c>
      <c r="EI24" s="21">
        <f t="shared" si="100"/>
        <v>67.166666666666671</v>
      </c>
      <c r="EJ24" s="185" t="str">
        <f t="shared" si="101"/>
        <v>I</v>
      </c>
      <c r="EK24" s="253">
        <f t="shared" si="102"/>
        <v>8.0000000000000568</v>
      </c>
      <c r="EL24" s="252" t="str">
        <f t="shared" si="103"/>
        <v/>
      </c>
      <c r="ET24" s="173" t="str">
        <f t="shared" si="104"/>
        <v/>
      </c>
      <c r="EU24" s="173" t="str">
        <f t="shared" si="105"/>
        <v/>
      </c>
      <c r="EV24" s="173" t="str">
        <f t="shared" si="106"/>
        <v/>
      </c>
      <c r="EW24" s="173" t="str">
        <f t="shared" si="107"/>
        <v/>
      </c>
    </row>
    <row r="25" spans="1:153" ht="15.75">
      <c r="A25" s="179" t="str">
        <f>IF(AND('Chack &amp; edit  SD sheet'!A25=""),"",'Chack &amp; edit  SD sheet'!A25)</f>
        <v/>
      </c>
      <c r="B25" s="179" t="str">
        <f>IF(AND('Chack &amp; edit  SD sheet'!B25=""),"",'Chack &amp; edit  SD sheet'!B25)</f>
        <v/>
      </c>
      <c r="C25" s="179" t="str">
        <f>IF(AND('Chack &amp; edit  SD sheet'!C25=""),"",IF(AND('Chack &amp; edit  SD sheet'!C25="Boy"),"M",IF(AND('Chack &amp; edit  SD sheet'!C25="Girl"),"F","")))</f>
        <v/>
      </c>
      <c r="D25" s="179" t="str">
        <f>IF(AND('Chack &amp; edit  SD sheet'!D25=""),"",VALUE('Chack &amp; edit  SD sheet'!D25))</f>
        <v/>
      </c>
      <c r="E25" s="179" t="str">
        <f>IF(AND('Chack &amp; edit  SD sheet'!E25=""),"",'Chack &amp; edit  SD sheet'!E25)</f>
        <v/>
      </c>
      <c r="F25" s="179" t="str">
        <f>IF(AND('Chack &amp; edit  SD sheet'!F25=""),"",'Chack &amp; edit  SD sheet'!F25)</f>
        <v/>
      </c>
      <c r="G25" s="180" t="str">
        <f>IF(AND('Chack &amp; edit  SD sheet'!G25=""),"",'Chack &amp; edit  SD sheet'!G25)</f>
        <v/>
      </c>
      <c r="H25" s="180" t="str">
        <f>IF(AND('Chack &amp; edit  SD sheet'!H25=""),"",'Chack &amp; edit  SD sheet'!H25)</f>
        <v/>
      </c>
      <c r="I25" s="180" t="str">
        <f>IF(AND('Chack &amp; edit  SD sheet'!I25=""),"",'Chack &amp; edit  SD sheet'!I25)</f>
        <v/>
      </c>
      <c r="J25" s="179" t="str">
        <f>IF(AND('Chack &amp; edit  SD sheet'!J25=""),"",'Chack &amp; edit  SD sheet'!J25)</f>
        <v/>
      </c>
      <c r="K25" s="179" t="str">
        <f>IF(AND('Chack &amp; edit  SD sheet'!K25=""),"",'Chack &amp; edit  SD sheet'!K25)</f>
        <v/>
      </c>
      <c r="L25" s="179" t="str">
        <f>IF(AND('Chack &amp; edit  SD sheet'!L25=""),"",'Chack &amp; edit  SD sheet'!L25)</f>
        <v/>
      </c>
      <c r="M25" s="179" t="str">
        <f t="shared" si="23"/>
        <v/>
      </c>
      <c r="N25" s="179" t="str">
        <f>IF(AND('Chack &amp; edit  SD sheet'!N25=""),"",'Chack &amp; edit  SD sheet'!N25)</f>
        <v/>
      </c>
      <c r="O25" s="179" t="str">
        <f t="shared" si="24"/>
        <v/>
      </c>
      <c r="P25" s="179" t="str">
        <f t="shared" si="25"/>
        <v/>
      </c>
      <c r="Q25" s="179" t="str">
        <f>IF(AND('Chack &amp; edit  SD sheet'!Q25=""),"",'Chack &amp; edit  SD sheet'!Q25)</f>
        <v/>
      </c>
      <c r="R25" s="179" t="str">
        <f t="shared" si="26"/>
        <v/>
      </c>
      <c r="S25" s="179" t="str">
        <f t="shared" si="27"/>
        <v/>
      </c>
      <c r="T25" s="179" t="str">
        <f>IF(AND('Chack &amp; edit  SD sheet'!T25=""),"",'Chack &amp; edit  SD sheet'!T25)</f>
        <v/>
      </c>
      <c r="U25" s="179" t="str">
        <f>IF(AND('Chack &amp; edit  SD sheet'!U25=""),"",'Chack &amp; edit  SD sheet'!U25)</f>
        <v/>
      </c>
      <c r="V25" s="179" t="str">
        <f>IF(AND('Chack &amp; edit  SD sheet'!V25=""),"",'Chack &amp; edit  SD sheet'!V25)</f>
        <v/>
      </c>
      <c r="W25" s="179" t="str">
        <f t="shared" si="28"/>
        <v/>
      </c>
      <c r="X25" s="179" t="str">
        <f>IF(AND('Chack &amp; edit  SD sheet'!X25=""),"",'Chack &amp; edit  SD sheet'!X25)</f>
        <v/>
      </c>
      <c r="Y25" s="179" t="str">
        <f t="shared" si="29"/>
        <v/>
      </c>
      <c r="Z25" s="179" t="str">
        <f t="shared" si="30"/>
        <v/>
      </c>
      <c r="AA25" s="179" t="str">
        <f>IF(AND('Chack &amp; edit  SD sheet'!AA25=""),"",'Chack &amp; edit  SD sheet'!AA25)</f>
        <v/>
      </c>
      <c r="AB25" s="179" t="str">
        <f t="shared" si="31"/>
        <v/>
      </c>
      <c r="AC25" s="179" t="str">
        <f t="shared" si="32"/>
        <v/>
      </c>
      <c r="AD25" s="179" t="str">
        <f>IF(AND('Chack &amp; edit  SD sheet'!AF25=""),"",'Chack &amp; edit  SD sheet'!AF25)</f>
        <v/>
      </c>
      <c r="AE25" s="179" t="str">
        <f>IF(AND('Chack &amp; edit  SD sheet'!AG25=""),"",'Chack &amp; edit  SD sheet'!AG25)</f>
        <v/>
      </c>
      <c r="AF25" s="179" t="str">
        <f>IF(AND('Chack &amp; edit  SD sheet'!AH25=""),"",'Chack &amp; edit  SD sheet'!AH25)</f>
        <v/>
      </c>
      <c r="AG25" s="179" t="str">
        <f t="shared" si="33"/>
        <v/>
      </c>
      <c r="AH25" s="179" t="str">
        <f>IF(AND('Chack &amp; edit  SD sheet'!AJ25=""),"",'Chack &amp; edit  SD sheet'!AJ25)</f>
        <v/>
      </c>
      <c r="AI25" s="179" t="str">
        <f t="shared" si="34"/>
        <v/>
      </c>
      <c r="AJ25" s="179" t="str">
        <f t="shared" si="35"/>
        <v/>
      </c>
      <c r="AK25" s="179" t="str">
        <f>IF(AND('Chack &amp; edit  SD sheet'!AM25=""),"",'Chack &amp; edit  SD sheet'!AM25)</f>
        <v/>
      </c>
      <c r="AL25" s="179" t="str">
        <f t="shared" si="36"/>
        <v/>
      </c>
      <c r="AM25" s="179" t="str">
        <f t="shared" si="37"/>
        <v/>
      </c>
      <c r="AN25" s="179" t="str">
        <f>IF(AND('Chack &amp; edit  SD sheet'!AP25=""),"",'Chack &amp; edit  SD sheet'!AP25)</f>
        <v/>
      </c>
      <c r="AO25" s="179" t="str">
        <f>IF(AND('Chack &amp; edit  SD sheet'!AQ25=""),"",'Chack &amp; edit  SD sheet'!AQ25)</f>
        <v/>
      </c>
      <c r="AP25" s="179" t="str">
        <f>IF(AND('Chack &amp; edit  SD sheet'!AR25=""),"",'Chack &amp; edit  SD sheet'!AR25)</f>
        <v/>
      </c>
      <c r="AQ25" s="179" t="str">
        <f t="shared" si="38"/>
        <v/>
      </c>
      <c r="AR25" s="179" t="str">
        <f>IF(AND('Chack &amp; edit  SD sheet'!AT25=""),"",'Chack &amp; edit  SD sheet'!AT25)</f>
        <v/>
      </c>
      <c r="AS25" s="179" t="str">
        <f t="shared" si="39"/>
        <v/>
      </c>
      <c r="AT25" s="179" t="str">
        <f t="shared" si="40"/>
        <v/>
      </c>
      <c r="AU25" s="179" t="str">
        <f>IF(AND('Chack &amp; edit  SD sheet'!AW25=""),"",'Chack &amp; edit  SD sheet'!AW25)</f>
        <v/>
      </c>
      <c r="AV25" s="179" t="str">
        <f t="shared" si="41"/>
        <v/>
      </c>
      <c r="AW25" s="179" t="str">
        <f t="shared" si="42"/>
        <v/>
      </c>
      <c r="AX25" s="179" t="str">
        <f>IF(AND('Chack &amp; edit  SD sheet'!AZ25=""),"",'Chack &amp; edit  SD sheet'!AZ25)</f>
        <v/>
      </c>
      <c r="AY25" s="179" t="str">
        <f>IF(AND('Chack &amp; edit  SD sheet'!BA25=""),"",'Chack &amp; edit  SD sheet'!BA25)</f>
        <v/>
      </c>
      <c r="AZ25" s="179" t="str">
        <f>IF(AND('Chack &amp; edit  SD sheet'!BB25=""),"",'Chack &amp; edit  SD sheet'!BB25)</f>
        <v/>
      </c>
      <c r="BA25" s="179" t="str">
        <f t="shared" si="43"/>
        <v/>
      </c>
      <c r="BB25" s="179" t="str">
        <f>IF(AND('Chack &amp; edit  SD sheet'!BD25=""),"",'Chack &amp; edit  SD sheet'!BD25)</f>
        <v/>
      </c>
      <c r="BC25" s="179" t="str">
        <f t="shared" si="44"/>
        <v/>
      </c>
      <c r="BD25" s="179" t="str">
        <f t="shared" si="45"/>
        <v/>
      </c>
      <c r="BE25" s="179" t="str">
        <f>IF(AND('Chack &amp; edit  SD sheet'!BG25=""),"",'Chack &amp; edit  SD sheet'!BG25)</f>
        <v/>
      </c>
      <c r="BF25" s="179" t="str">
        <f t="shared" si="46"/>
        <v/>
      </c>
      <c r="BG25" s="179" t="str">
        <f t="shared" si="47"/>
        <v/>
      </c>
      <c r="BH25" s="179" t="str">
        <f>IF(AND('Chack &amp; edit  SD sheet'!BK25=""),"",'Chack &amp; edit  SD sheet'!BK25)</f>
        <v/>
      </c>
      <c r="BI25" s="179" t="str">
        <f>IF(AND('Chack &amp; edit  SD sheet'!BL25=""),"",'Chack &amp; edit  SD sheet'!BL25)</f>
        <v/>
      </c>
      <c r="BJ25" s="179" t="str">
        <f>IF(AND('Chack &amp; edit  SD sheet'!BM25=""),"",'Chack &amp; edit  SD sheet'!BM25)</f>
        <v/>
      </c>
      <c r="BK25" s="179" t="str">
        <f t="shared" si="48"/>
        <v/>
      </c>
      <c r="BL25" s="179" t="str">
        <f t="shared" si="49"/>
        <v/>
      </c>
      <c r="BM25" s="179" t="str">
        <f>IF(AND('Chack &amp; edit  SD sheet'!BN25=""),"",'Chack &amp; edit  SD sheet'!BN25)</f>
        <v/>
      </c>
      <c r="BN25" s="179" t="str">
        <f>IF(AND('Chack &amp; edit  SD sheet'!BO25=""),"",'Chack &amp; edit  SD sheet'!BO25)</f>
        <v/>
      </c>
      <c r="BO25" s="179" t="str">
        <f>IF(AND('Chack &amp; edit  SD sheet'!BP25=""),"",'Chack &amp; edit  SD sheet'!BP25)</f>
        <v/>
      </c>
      <c r="BP25" s="179" t="str">
        <f t="shared" si="50"/>
        <v/>
      </c>
      <c r="BQ25" s="179" t="str">
        <f>IF(AND('Chack &amp; edit  SD sheet'!BR25=""),"",'Chack &amp; edit  SD sheet'!BR25)</f>
        <v/>
      </c>
      <c r="BR25" s="179" t="str">
        <f t="shared" si="51"/>
        <v/>
      </c>
      <c r="BS25" s="179" t="str">
        <f t="shared" si="52"/>
        <v/>
      </c>
      <c r="BT25" s="179" t="str">
        <f>IF(AND('Chack &amp; edit  SD sheet'!BU25=""),"",'Chack &amp; edit  SD sheet'!BU25)</f>
        <v/>
      </c>
      <c r="BU25" s="179" t="str">
        <f t="shared" si="53"/>
        <v/>
      </c>
      <c r="BV25" s="179" t="str">
        <f t="shared" si="54"/>
        <v/>
      </c>
      <c r="BW25" s="181" t="str">
        <f t="shared" si="55"/>
        <v/>
      </c>
      <c r="BX25" s="179" t="str">
        <f t="shared" si="56"/>
        <v/>
      </c>
      <c r="BY25" s="179">
        <f t="shared" si="57"/>
        <v>0</v>
      </c>
      <c r="BZ25" s="179">
        <f t="shared" si="58"/>
        <v>0</v>
      </c>
      <c r="CA25" s="179" t="str">
        <f t="shared" si="59"/>
        <v/>
      </c>
      <c r="CB25" s="179" t="str">
        <f t="shared" si="60"/>
        <v/>
      </c>
      <c r="CC25" s="182" t="str">
        <f t="shared" si="61"/>
        <v/>
      </c>
      <c r="CD25" s="183">
        <f t="shared" si="62"/>
        <v>0</v>
      </c>
      <c r="CE25" s="182">
        <f t="shared" si="63"/>
        <v>0</v>
      </c>
      <c r="CF25" s="179" t="str">
        <f t="shared" si="64"/>
        <v/>
      </c>
      <c r="CG25" s="183" t="str">
        <f t="shared" si="65"/>
        <v/>
      </c>
      <c r="CH25" s="182" t="str">
        <f t="shared" si="66"/>
        <v/>
      </c>
      <c r="CI25" s="182">
        <f t="shared" si="67"/>
        <v>0</v>
      </c>
      <c r="CJ25" s="182">
        <f t="shared" si="68"/>
        <v>0</v>
      </c>
      <c r="CK25" s="179" t="str">
        <f t="shared" si="69"/>
        <v/>
      </c>
      <c r="CL25" s="183" t="str">
        <f t="shared" si="70"/>
        <v/>
      </c>
      <c r="CM25" s="182" t="str">
        <f t="shared" si="71"/>
        <v/>
      </c>
      <c r="CN25" s="182">
        <f t="shared" si="72"/>
        <v>0</v>
      </c>
      <c r="CO25" s="182">
        <f t="shared" si="73"/>
        <v>0</v>
      </c>
      <c r="CP25" s="183" t="str">
        <f t="shared" si="74"/>
        <v/>
      </c>
      <c r="CQ25" s="183" t="str">
        <f t="shared" si="75"/>
        <v/>
      </c>
      <c r="CR25" s="182" t="str">
        <f t="shared" si="76"/>
        <v/>
      </c>
      <c r="CS25" s="182">
        <f t="shared" si="77"/>
        <v>0</v>
      </c>
      <c r="CT25" s="182">
        <f t="shared" si="78"/>
        <v>0</v>
      </c>
      <c r="CU25" s="183" t="str">
        <f t="shared" si="79"/>
        <v/>
      </c>
      <c r="CV25" s="183" t="str">
        <f t="shared" si="80"/>
        <v/>
      </c>
      <c r="CW25" s="182" t="str">
        <f t="shared" si="81"/>
        <v/>
      </c>
      <c r="CX25" s="182">
        <f t="shared" si="82"/>
        <v>0</v>
      </c>
      <c r="CY25" s="182">
        <f t="shared" si="83"/>
        <v>0</v>
      </c>
      <c r="CZ25" s="183" t="str">
        <f t="shared" si="84"/>
        <v/>
      </c>
      <c r="DA25" s="183" t="str">
        <f t="shared" si="85"/>
        <v/>
      </c>
      <c r="DB25" s="184">
        <f t="shared" si="86"/>
        <v>0</v>
      </c>
      <c r="DC25" s="19" t="str">
        <f t="shared" si="87"/>
        <v xml:space="preserve">      </v>
      </c>
      <c r="DD25" s="252" t="str">
        <f>IF('Chack &amp; edit  SD sheet'!BY25="","",'Chack &amp; edit  SD sheet'!BY25)</f>
        <v/>
      </c>
      <c r="DE25" s="252" t="str">
        <f>IF('Chack &amp; edit  SD sheet'!BZ25="","",'Chack &amp; edit  SD sheet'!BZ25)</f>
        <v/>
      </c>
      <c r="DF25" s="252" t="str">
        <f>IF('Chack &amp; edit  SD sheet'!CA25="","",'Chack &amp; edit  SD sheet'!CA25)</f>
        <v/>
      </c>
      <c r="DG25" s="212" t="str">
        <f t="shared" si="88"/>
        <v/>
      </c>
      <c r="DH25" s="252" t="str">
        <f>IF('Chack &amp; edit  SD sheet'!CB25="","",'Chack &amp; edit  SD sheet'!CB25)</f>
        <v/>
      </c>
      <c r="DI25" s="212" t="str">
        <f t="shared" si="89"/>
        <v/>
      </c>
      <c r="DJ25" s="252" t="str">
        <f>IF('Chack &amp; edit  SD sheet'!CC25="","",'Chack &amp; edit  SD sheet'!CC25)</f>
        <v/>
      </c>
      <c r="DK25" s="212" t="str">
        <f t="shared" si="90"/>
        <v/>
      </c>
      <c r="DL25" s="213" t="str">
        <f t="shared" si="91"/>
        <v/>
      </c>
      <c r="DM25" s="252" t="str">
        <f>IF('Chack &amp; edit  SD sheet'!CD25="","",'Chack &amp; edit  SD sheet'!CD25)</f>
        <v/>
      </c>
      <c r="DN25" s="252" t="str">
        <f>IF('Chack &amp; edit  SD sheet'!CE25="","",'Chack &amp; edit  SD sheet'!CE25)</f>
        <v/>
      </c>
      <c r="DO25" s="252" t="str">
        <f>IF('Chack &amp; edit  SD sheet'!CF25="","",'Chack &amp; edit  SD sheet'!CF25)</f>
        <v/>
      </c>
      <c r="DP25" s="212" t="str">
        <f t="shared" si="92"/>
        <v/>
      </c>
      <c r="DQ25" s="252" t="str">
        <f>IF('Chack &amp; edit  SD sheet'!CG25="","",'Chack &amp; edit  SD sheet'!CG25)</f>
        <v/>
      </c>
      <c r="DR25" s="212" t="str">
        <f t="shared" si="93"/>
        <v/>
      </c>
      <c r="DS25" s="252" t="str">
        <f>IF('Chack &amp; edit  SD sheet'!CH25="","",'Chack &amp; edit  SD sheet'!CH25)</f>
        <v/>
      </c>
      <c r="DT25" s="212" t="str">
        <f t="shared" si="94"/>
        <v/>
      </c>
      <c r="DU25" s="213" t="str">
        <f t="shared" si="95"/>
        <v/>
      </c>
      <c r="DV25" s="252" t="str">
        <f>IF('Chack &amp; edit  SD sheet'!CI25="","",'Chack &amp; edit  SD sheet'!CI25)</f>
        <v/>
      </c>
      <c r="DW25" s="252" t="str">
        <f>IF('Chack &amp; edit  SD sheet'!CJ25="","",'Chack &amp; edit  SD sheet'!CJ25)</f>
        <v/>
      </c>
      <c r="DX25" s="252" t="str">
        <f>IF('Chack &amp; edit  SD sheet'!CK25="","",'Chack &amp; edit  SD sheet'!CK25)</f>
        <v/>
      </c>
      <c r="DY25" s="254" t="str">
        <f t="shared" si="96"/>
        <v/>
      </c>
      <c r="DZ25" s="252" t="str">
        <f>IF('Chack &amp; edit  SD sheet'!CL25="","",'Chack &amp; edit  SD sheet'!CL25)</f>
        <v/>
      </c>
      <c r="EA25" s="252" t="str">
        <f>IF('Chack &amp; edit  SD sheet'!CM25="","",'Chack &amp; edit  SD sheet'!CM25)</f>
        <v/>
      </c>
      <c r="EB25" s="252" t="str">
        <f>IF('Chack &amp; edit  SD sheet'!CN25="","",'Chack &amp; edit  SD sheet'!CN25)</f>
        <v/>
      </c>
      <c r="EC25" s="252" t="str">
        <f>IF('Chack &amp; edit  SD sheet'!CO25="","",'Chack &amp; edit  SD sheet'!CO25)</f>
        <v/>
      </c>
      <c r="ED25" s="254" t="str">
        <f t="shared" si="97"/>
        <v/>
      </c>
      <c r="EE25" s="252" t="str">
        <f>IF('Chack &amp; edit  SD sheet'!CP25="","",'Chack &amp; edit  SD sheet'!CP25)</f>
        <v/>
      </c>
      <c r="EF25" s="252" t="str">
        <f>IF('Chack &amp; edit  SD sheet'!CQ25="","",'Chack &amp; edit  SD sheet'!CQ25)</f>
        <v/>
      </c>
      <c r="EG25" s="19" t="str">
        <f t="shared" si="98"/>
        <v/>
      </c>
      <c r="EH25" s="20" t="str">
        <f t="shared" si="99"/>
        <v/>
      </c>
      <c r="EI25" s="21" t="str">
        <f t="shared" si="100"/>
        <v/>
      </c>
      <c r="EJ25" s="185" t="str">
        <f t="shared" si="101"/>
        <v/>
      </c>
      <c r="EK25" s="253" t="str">
        <f t="shared" si="102"/>
        <v/>
      </c>
      <c r="EL25" s="252" t="str">
        <f t="shared" si="103"/>
        <v/>
      </c>
      <c r="ET25" s="173" t="str">
        <f t="shared" si="104"/>
        <v/>
      </c>
      <c r="EU25" s="173" t="str">
        <f t="shared" si="105"/>
        <v/>
      </c>
      <c r="EV25" s="173" t="str">
        <f t="shared" si="106"/>
        <v/>
      </c>
      <c r="EW25" s="173" t="str">
        <f t="shared" si="107"/>
        <v/>
      </c>
    </row>
    <row r="26" spans="1:153" ht="15.75">
      <c r="A26" s="179" t="str">
        <f>IF(AND('Chack &amp; edit  SD sheet'!A26=""),"",'Chack &amp; edit  SD sheet'!A26)</f>
        <v/>
      </c>
      <c r="B26" s="179" t="str">
        <f>IF(AND('Chack &amp; edit  SD sheet'!B26=""),"",'Chack &amp; edit  SD sheet'!B26)</f>
        <v/>
      </c>
      <c r="C26" s="179" t="str">
        <f>IF(AND('Chack &amp; edit  SD sheet'!C26=""),"",IF(AND('Chack &amp; edit  SD sheet'!C26="Boy"),"M",IF(AND('Chack &amp; edit  SD sheet'!C26="Girl"),"F","")))</f>
        <v/>
      </c>
      <c r="D26" s="179" t="str">
        <f>IF(AND('Chack &amp; edit  SD sheet'!D26=""),"",VALUE('Chack &amp; edit  SD sheet'!D26))</f>
        <v/>
      </c>
      <c r="E26" s="179" t="str">
        <f>IF(AND('Chack &amp; edit  SD sheet'!E26=""),"",'Chack &amp; edit  SD sheet'!E26)</f>
        <v/>
      </c>
      <c r="F26" s="179" t="str">
        <f>IF(AND('Chack &amp; edit  SD sheet'!F26=""),"",'Chack &amp; edit  SD sheet'!F26)</f>
        <v/>
      </c>
      <c r="G26" s="180" t="str">
        <f>IF(AND('Chack &amp; edit  SD sheet'!G26=""),"",'Chack &amp; edit  SD sheet'!G26)</f>
        <v/>
      </c>
      <c r="H26" s="180" t="str">
        <f>IF(AND('Chack &amp; edit  SD sheet'!H26=""),"",'Chack &amp; edit  SD sheet'!H26)</f>
        <v/>
      </c>
      <c r="I26" s="180" t="str">
        <f>IF(AND('Chack &amp; edit  SD sheet'!I26=""),"",'Chack &amp; edit  SD sheet'!I26)</f>
        <v/>
      </c>
      <c r="J26" s="179" t="str">
        <f>IF(AND('Chack &amp; edit  SD sheet'!J26=""),"",'Chack &amp; edit  SD sheet'!J26)</f>
        <v/>
      </c>
      <c r="K26" s="179" t="str">
        <f>IF(AND('Chack &amp; edit  SD sheet'!K26=""),"",'Chack &amp; edit  SD sheet'!K26)</f>
        <v/>
      </c>
      <c r="L26" s="179" t="str">
        <f>IF(AND('Chack &amp; edit  SD sheet'!L26=""),"",'Chack &amp; edit  SD sheet'!L26)</f>
        <v/>
      </c>
      <c r="M26" s="179" t="str">
        <f t="shared" si="23"/>
        <v/>
      </c>
      <c r="N26" s="179" t="str">
        <f>IF(AND('Chack &amp; edit  SD sheet'!N26=""),"",'Chack &amp; edit  SD sheet'!N26)</f>
        <v/>
      </c>
      <c r="O26" s="179" t="str">
        <f t="shared" si="24"/>
        <v/>
      </c>
      <c r="P26" s="179" t="str">
        <f t="shared" si="25"/>
        <v/>
      </c>
      <c r="Q26" s="179" t="str">
        <f>IF(AND('Chack &amp; edit  SD sheet'!Q26=""),"",'Chack &amp; edit  SD sheet'!Q26)</f>
        <v/>
      </c>
      <c r="R26" s="179" t="str">
        <f t="shared" si="26"/>
        <v/>
      </c>
      <c r="S26" s="179" t="str">
        <f t="shared" si="27"/>
        <v/>
      </c>
      <c r="T26" s="179" t="str">
        <f>IF(AND('Chack &amp; edit  SD sheet'!T26=""),"",'Chack &amp; edit  SD sheet'!T26)</f>
        <v/>
      </c>
      <c r="U26" s="179" t="str">
        <f>IF(AND('Chack &amp; edit  SD sheet'!U26=""),"",'Chack &amp; edit  SD sheet'!U26)</f>
        <v/>
      </c>
      <c r="V26" s="179" t="str">
        <f>IF(AND('Chack &amp; edit  SD sheet'!V26=""),"",'Chack &amp; edit  SD sheet'!V26)</f>
        <v/>
      </c>
      <c r="W26" s="179" t="str">
        <f t="shared" si="28"/>
        <v/>
      </c>
      <c r="X26" s="179" t="str">
        <f>IF(AND('Chack &amp; edit  SD sheet'!X26=""),"",'Chack &amp; edit  SD sheet'!X26)</f>
        <v/>
      </c>
      <c r="Y26" s="179" t="str">
        <f t="shared" si="29"/>
        <v/>
      </c>
      <c r="Z26" s="179" t="str">
        <f t="shared" si="30"/>
        <v/>
      </c>
      <c r="AA26" s="179" t="str">
        <f>IF(AND('Chack &amp; edit  SD sheet'!AA26=""),"",'Chack &amp; edit  SD sheet'!AA26)</f>
        <v/>
      </c>
      <c r="AB26" s="179" t="str">
        <f t="shared" si="31"/>
        <v/>
      </c>
      <c r="AC26" s="179" t="str">
        <f t="shared" si="32"/>
        <v/>
      </c>
      <c r="AD26" s="179" t="str">
        <f>IF(AND('Chack &amp; edit  SD sheet'!AF26=""),"",'Chack &amp; edit  SD sheet'!AF26)</f>
        <v/>
      </c>
      <c r="AE26" s="179" t="str">
        <f>IF(AND('Chack &amp; edit  SD sheet'!AG26=""),"",'Chack &amp; edit  SD sheet'!AG26)</f>
        <v/>
      </c>
      <c r="AF26" s="179" t="str">
        <f>IF(AND('Chack &amp; edit  SD sheet'!AH26=""),"",'Chack &amp; edit  SD sheet'!AH26)</f>
        <v/>
      </c>
      <c r="AG26" s="179" t="str">
        <f t="shared" si="33"/>
        <v/>
      </c>
      <c r="AH26" s="179" t="str">
        <f>IF(AND('Chack &amp; edit  SD sheet'!AJ26=""),"",'Chack &amp; edit  SD sheet'!AJ26)</f>
        <v/>
      </c>
      <c r="AI26" s="179" t="str">
        <f t="shared" si="34"/>
        <v/>
      </c>
      <c r="AJ26" s="179" t="str">
        <f t="shared" si="35"/>
        <v/>
      </c>
      <c r="AK26" s="179" t="str">
        <f>IF(AND('Chack &amp; edit  SD sheet'!AM26=""),"",'Chack &amp; edit  SD sheet'!AM26)</f>
        <v/>
      </c>
      <c r="AL26" s="179" t="str">
        <f t="shared" si="36"/>
        <v/>
      </c>
      <c r="AM26" s="179" t="str">
        <f t="shared" si="37"/>
        <v/>
      </c>
      <c r="AN26" s="179" t="str">
        <f>IF(AND('Chack &amp; edit  SD sheet'!AP26=""),"",'Chack &amp; edit  SD sheet'!AP26)</f>
        <v/>
      </c>
      <c r="AO26" s="179" t="str">
        <f>IF(AND('Chack &amp; edit  SD sheet'!AQ26=""),"",'Chack &amp; edit  SD sheet'!AQ26)</f>
        <v/>
      </c>
      <c r="AP26" s="179" t="str">
        <f>IF(AND('Chack &amp; edit  SD sheet'!AR26=""),"",'Chack &amp; edit  SD sheet'!AR26)</f>
        <v/>
      </c>
      <c r="AQ26" s="179" t="str">
        <f t="shared" si="38"/>
        <v/>
      </c>
      <c r="AR26" s="179" t="str">
        <f>IF(AND('Chack &amp; edit  SD sheet'!AT26=""),"",'Chack &amp; edit  SD sheet'!AT26)</f>
        <v/>
      </c>
      <c r="AS26" s="179" t="str">
        <f t="shared" si="39"/>
        <v/>
      </c>
      <c r="AT26" s="179" t="str">
        <f t="shared" si="40"/>
        <v/>
      </c>
      <c r="AU26" s="179" t="str">
        <f>IF(AND('Chack &amp; edit  SD sheet'!AW26=""),"",'Chack &amp; edit  SD sheet'!AW26)</f>
        <v/>
      </c>
      <c r="AV26" s="179" t="str">
        <f t="shared" si="41"/>
        <v/>
      </c>
      <c r="AW26" s="179" t="str">
        <f t="shared" si="42"/>
        <v/>
      </c>
      <c r="AX26" s="179" t="str">
        <f>IF(AND('Chack &amp; edit  SD sheet'!AZ26=""),"",'Chack &amp; edit  SD sheet'!AZ26)</f>
        <v/>
      </c>
      <c r="AY26" s="179" t="str">
        <f>IF(AND('Chack &amp; edit  SD sheet'!BA26=""),"",'Chack &amp; edit  SD sheet'!BA26)</f>
        <v/>
      </c>
      <c r="AZ26" s="179" t="str">
        <f>IF(AND('Chack &amp; edit  SD sheet'!BB26=""),"",'Chack &amp; edit  SD sheet'!BB26)</f>
        <v/>
      </c>
      <c r="BA26" s="179" t="str">
        <f t="shared" si="43"/>
        <v/>
      </c>
      <c r="BB26" s="179" t="str">
        <f>IF(AND('Chack &amp; edit  SD sheet'!BD26=""),"",'Chack &amp; edit  SD sheet'!BD26)</f>
        <v/>
      </c>
      <c r="BC26" s="179" t="str">
        <f t="shared" si="44"/>
        <v/>
      </c>
      <c r="BD26" s="179" t="str">
        <f t="shared" si="45"/>
        <v/>
      </c>
      <c r="BE26" s="179" t="str">
        <f>IF(AND('Chack &amp; edit  SD sheet'!BG26=""),"",'Chack &amp; edit  SD sheet'!BG26)</f>
        <v/>
      </c>
      <c r="BF26" s="179" t="str">
        <f t="shared" si="46"/>
        <v/>
      </c>
      <c r="BG26" s="179" t="str">
        <f t="shared" si="47"/>
        <v/>
      </c>
      <c r="BH26" s="179" t="str">
        <f>IF(AND('Chack &amp; edit  SD sheet'!BK26=""),"",'Chack &amp; edit  SD sheet'!BK26)</f>
        <v/>
      </c>
      <c r="BI26" s="179" t="str">
        <f>IF(AND('Chack &amp; edit  SD sheet'!BL26=""),"",'Chack &amp; edit  SD sheet'!BL26)</f>
        <v/>
      </c>
      <c r="BJ26" s="179" t="str">
        <f>IF(AND('Chack &amp; edit  SD sheet'!BM26=""),"",'Chack &amp; edit  SD sheet'!BM26)</f>
        <v/>
      </c>
      <c r="BK26" s="179" t="str">
        <f t="shared" si="48"/>
        <v/>
      </c>
      <c r="BL26" s="179" t="str">
        <f t="shared" si="49"/>
        <v/>
      </c>
      <c r="BM26" s="179" t="str">
        <f>IF(AND('Chack &amp; edit  SD sheet'!BN26=""),"",'Chack &amp; edit  SD sheet'!BN26)</f>
        <v/>
      </c>
      <c r="BN26" s="179" t="str">
        <f>IF(AND('Chack &amp; edit  SD sheet'!BO26=""),"",'Chack &amp; edit  SD sheet'!BO26)</f>
        <v/>
      </c>
      <c r="BO26" s="179" t="str">
        <f>IF(AND('Chack &amp; edit  SD sheet'!BP26=""),"",'Chack &amp; edit  SD sheet'!BP26)</f>
        <v/>
      </c>
      <c r="BP26" s="179" t="str">
        <f t="shared" si="50"/>
        <v/>
      </c>
      <c r="BQ26" s="179" t="str">
        <f>IF(AND('Chack &amp; edit  SD sheet'!BR26=""),"",'Chack &amp; edit  SD sheet'!BR26)</f>
        <v/>
      </c>
      <c r="BR26" s="179" t="str">
        <f t="shared" si="51"/>
        <v/>
      </c>
      <c r="BS26" s="179" t="str">
        <f t="shared" si="52"/>
        <v/>
      </c>
      <c r="BT26" s="179" t="str">
        <f>IF(AND('Chack &amp; edit  SD sheet'!BU26=""),"",'Chack &amp; edit  SD sheet'!BU26)</f>
        <v/>
      </c>
      <c r="BU26" s="179" t="str">
        <f t="shared" si="53"/>
        <v/>
      </c>
      <c r="BV26" s="179" t="str">
        <f t="shared" si="54"/>
        <v/>
      </c>
      <c r="BW26" s="181" t="str">
        <f t="shared" si="55"/>
        <v/>
      </c>
      <c r="BX26" s="179" t="str">
        <f t="shared" si="56"/>
        <v/>
      </c>
      <c r="BY26" s="179">
        <f t="shared" si="57"/>
        <v>0</v>
      </c>
      <c r="BZ26" s="179">
        <f t="shared" si="58"/>
        <v>0</v>
      </c>
      <c r="CA26" s="179" t="str">
        <f t="shared" si="59"/>
        <v/>
      </c>
      <c r="CB26" s="179" t="str">
        <f t="shared" si="60"/>
        <v/>
      </c>
      <c r="CC26" s="182" t="str">
        <f t="shared" si="61"/>
        <v/>
      </c>
      <c r="CD26" s="183">
        <f t="shared" si="62"/>
        <v>0</v>
      </c>
      <c r="CE26" s="182">
        <f t="shared" si="63"/>
        <v>0</v>
      </c>
      <c r="CF26" s="179" t="str">
        <f t="shared" si="64"/>
        <v/>
      </c>
      <c r="CG26" s="183" t="str">
        <f t="shared" si="65"/>
        <v/>
      </c>
      <c r="CH26" s="182" t="str">
        <f t="shared" si="66"/>
        <v/>
      </c>
      <c r="CI26" s="182">
        <f t="shared" si="67"/>
        <v>0</v>
      </c>
      <c r="CJ26" s="182">
        <f t="shared" si="68"/>
        <v>0</v>
      </c>
      <c r="CK26" s="179" t="str">
        <f t="shared" si="69"/>
        <v/>
      </c>
      <c r="CL26" s="183" t="str">
        <f t="shared" si="70"/>
        <v/>
      </c>
      <c r="CM26" s="182" t="str">
        <f t="shared" si="71"/>
        <v/>
      </c>
      <c r="CN26" s="182">
        <f t="shared" si="72"/>
        <v>0</v>
      </c>
      <c r="CO26" s="182">
        <f t="shared" si="73"/>
        <v>0</v>
      </c>
      <c r="CP26" s="183" t="str">
        <f t="shared" si="74"/>
        <v/>
      </c>
      <c r="CQ26" s="183" t="str">
        <f t="shared" si="75"/>
        <v/>
      </c>
      <c r="CR26" s="182" t="str">
        <f t="shared" si="76"/>
        <v/>
      </c>
      <c r="CS26" s="182">
        <f t="shared" si="77"/>
        <v>0</v>
      </c>
      <c r="CT26" s="182">
        <f t="shared" si="78"/>
        <v>0</v>
      </c>
      <c r="CU26" s="183" t="str">
        <f t="shared" si="79"/>
        <v/>
      </c>
      <c r="CV26" s="183" t="str">
        <f t="shared" si="80"/>
        <v/>
      </c>
      <c r="CW26" s="182" t="str">
        <f t="shared" si="81"/>
        <v/>
      </c>
      <c r="CX26" s="182">
        <f t="shared" si="82"/>
        <v>0</v>
      </c>
      <c r="CY26" s="182">
        <f t="shared" si="83"/>
        <v>0</v>
      </c>
      <c r="CZ26" s="183" t="str">
        <f t="shared" si="84"/>
        <v/>
      </c>
      <c r="DA26" s="183" t="str">
        <f t="shared" si="85"/>
        <v/>
      </c>
      <c r="DB26" s="184">
        <f t="shared" si="86"/>
        <v>0</v>
      </c>
      <c r="DC26" s="19" t="str">
        <f t="shared" si="87"/>
        <v xml:space="preserve">      </v>
      </c>
      <c r="DD26" s="252" t="str">
        <f>IF('Chack &amp; edit  SD sheet'!BY26="","",'Chack &amp; edit  SD sheet'!BY26)</f>
        <v/>
      </c>
      <c r="DE26" s="252" t="str">
        <f>IF('Chack &amp; edit  SD sheet'!BZ26="","",'Chack &amp; edit  SD sheet'!BZ26)</f>
        <v/>
      </c>
      <c r="DF26" s="252" t="str">
        <f>IF('Chack &amp; edit  SD sheet'!CA26="","",'Chack &amp; edit  SD sheet'!CA26)</f>
        <v/>
      </c>
      <c r="DG26" s="212" t="str">
        <f t="shared" si="88"/>
        <v/>
      </c>
      <c r="DH26" s="252" t="str">
        <f>IF('Chack &amp; edit  SD sheet'!CB26="","",'Chack &amp; edit  SD sheet'!CB26)</f>
        <v/>
      </c>
      <c r="DI26" s="212" t="str">
        <f t="shared" si="89"/>
        <v/>
      </c>
      <c r="DJ26" s="252" t="str">
        <f>IF('Chack &amp; edit  SD sheet'!CC26="","",'Chack &amp; edit  SD sheet'!CC26)</f>
        <v/>
      </c>
      <c r="DK26" s="212" t="str">
        <f t="shared" si="90"/>
        <v/>
      </c>
      <c r="DL26" s="213" t="str">
        <f t="shared" si="91"/>
        <v/>
      </c>
      <c r="DM26" s="252" t="str">
        <f>IF('Chack &amp; edit  SD sheet'!CD26="","",'Chack &amp; edit  SD sheet'!CD26)</f>
        <v/>
      </c>
      <c r="DN26" s="252" t="str">
        <f>IF('Chack &amp; edit  SD sheet'!CE26="","",'Chack &amp; edit  SD sheet'!CE26)</f>
        <v/>
      </c>
      <c r="DO26" s="252" t="str">
        <f>IF('Chack &amp; edit  SD sheet'!CF26="","",'Chack &amp; edit  SD sheet'!CF26)</f>
        <v/>
      </c>
      <c r="DP26" s="212" t="str">
        <f t="shared" si="92"/>
        <v/>
      </c>
      <c r="DQ26" s="252" t="str">
        <f>IF('Chack &amp; edit  SD sheet'!CG26="","",'Chack &amp; edit  SD sheet'!CG26)</f>
        <v/>
      </c>
      <c r="DR26" s="212" t="str">
        <f t="shared" si="93"/>
        <v/>
      </c>
      <c r="DS26" s="252" t="str">
        <f>IF('Chack &amp; edit  SD sheet'!CH26="","",'Chack &amp; edit  SD sheet'!CH26)</f>
        <v/>
      </c>
      <c r="DT26" s="212" t="str">
        <f t="shared" si="94"/>
        <v/>
      </c>
      <c r="DU26" s="213" t="str">
        <f t="shared" si="95"/>
        <v/>
      </c>
      <c r="DV26" s="252" t="str">
        <f>IF('Chack &amp; edit  SD sheet'!CI26="","",'Chack &amp; edit  SD sheet'!CI26)</f>
        <v/>
      </c>
      <c r="DW26" s="252" t="str">
        <f>IF('Chack &amp; edit  SD sheet'!CJ26="","",'Chack &amp; edit  SD sheet'!CJ26)</f>
        <v/>
      </c>
      <c r="DX26" s="252" t="str">
        <f>IF('Chack &amp; edit  SD sheet'!CK26="","",'Chack &amp; edit  SD sheet'!CK26)</f>
        <v/>
      </c>
      <c r="DY26" s="254" t="str">
        <f t="shared" si="96"/>
        <v/>
      </c>
      <c r="DZ26" s="252" t="str">
        <f>IF('Chack &amp; edit  SD sheet'!CL26="","",'Chack &amp; edit  SD sheet'!CL26)</f>
        <v/>
      </c>
      <c r="EA26" s="252" t="str">
        <f>IF('Chack &amp; edit  SD sheet'!CM26="","",'Chack &amp; edit  SD sheet'!CM26)</f>
        <v/>
      </c>
      <c r="EB26" s="252" t="str">
        <f>IF('Chack &amp; edit  SD sheet'!CN26="","",'Chack &amp; edit  SD sheet'!CN26)</f>
        <v/>
      </c>
      <c r="EC26" s="252" t="str">
        <f>IF('Chack &amp; edit  SD sheet'!CO26="","",'Chack &amp; edit  SD sheet'!CO26)</f>
        <v/>
      </c>
      <c r="ED26" s="254" t="str">
        <f t="shared" si="97"/>
        <v/>
      </c>
      <c r="EE26" s="252" t="str">
        <f>IF('Chack &amp; edit  SD sheet'!CP26="","",'Chack &amp; edit  SD sheet'!CP26)</f>
        <v/>
      </c>
      <c r="EF26" s="252" t="str">
        <f>IF('Chack &amp; edit  SD sheet'!CQ26="","",'Chack &amp; edit  SD sheet'!CQ26)</f>
        <v/>
      </c>
      <c r="EG26" s="19" t="str">
        <f t="shared" si="98"/>
        <v/>
      </c>
      <c r="EH26" s="20" t="str">
        <f t="shared" si="99"/>
        <v/>
      </c>
      <c r="EI26" s="21" t="str">
        <f t="shared" si="100"/>
        <v/>
      </c>
      <c r="EJ26" s="185" t="str">
        <f t="shared" si="101"/>
        <v/>
      </c>
      <c r="EK26" s="253" t="str">
        <f t="shared" si="102"/>
        <v/>
      </c>
      <c r="EL26" s="252" t="str">
        <f t="shared" si="103"/>
        <v/>
      </c>
      <c r="ET26" s="173" t="str">
        <f t="shared" si="104"/>
        <v/>
      </c>
      <c r="EU26" s="173" t="str">
        <f t="shared" si="105"/>
        <v/>
      </c>
      <c r="EV26" s="173" t="str">
        <f t="shared" si="106"/>
        <v/>
      </c>
      <c r="EW26" s="173" t="str">
        <f t="shared" si="107"/>
        <v/>
      </c>
    </row>
    <row r="27" spans="1:153" ht="15.75">
      <c r="A27" s="179" t="str">
        <f>IF(AND('Chack &amp; edit  SD sheet'!A27=""),"",'Chack &amp; edit  SD sheet'!A27)</f>
        <v/>
      </c>
      <c r="B27" s="179" t="str">
        <f>IF(AND('Chack &amp; edit  SD sheet'!B27=""),"",'Chack &amp; edit  SD sheet'!B27)</f>
        <v/>
      </c>
      <c r="C27" s="179" t="str">
        <f>IF(AND('Chack &amp; edit  SD sheet'!C27=""),"",IF(AND('Chack &amp; edit  SD sheet'!C27="Boy"),"M",IF(AND('Chack &amp; edit  SD sheet'!C27="Girl"),"F","")))</f>
        <v/>
      </c>
      <c r="D27" s="179" t="str">
        <f>IF(AND('Chack &amp; edit  SD sheet'!D27=""),"",VALUE('Chack &amp; edit  SD sheet'!D27))</f>
        <v/>
      </c>
      <c r="E27" s="179" t="str">
        <f>IF(AND('Chack &amp; edit  SD sheet'!E27=""),"",'Chack &amp; edit  SD sheet'!E27)</f>
        <v/>
      </c>
      <c r="F27" s="179" t="str">
        <f>IF(AND('Chack &amp; edit  SD sheet'!F27=""),"",'Chack &amp; edit  SD sheet'!F27)</f>
        <v/>
      </c>
      <c r="G27" s="180" t="str">
        <f>IF(AND('Chack &amp; edit  SD sheet'!G27=""),"",'Chack &amp; edit  SD sheet'!G27)</f>
        <v/>
      </c>
      <c r="H27" s="180" t="str">
        <f>IF(AND('Chack &amp; edit  SD sheet'!H27=""),"",'Chack &amp; edit  SD sheet'!H27)</f>
        <v/>
      </c>
      <c r="I27" s="180" t="str">
        <f>IF(AND('Chack &amp; edit  SD sheet'!I27=""),"",'Chack &amp; edit  SD sheet'!I27)</f>
        <v/>
      </c>
      <c r="J27" s="179" t="str">
        <f>IF(AND('Chack &amp; edit  SD sheet'!J27=""),"",'Chack &amp; edit  SD sheet'!J27)</f>
        <v/>
      </c>
      <c r="K27" s="179" t="str">
        <f>IF(AND('Chack &amp; edit  SD sheet'!K27=""),"",'Chack &amp; edit  SD sheet'!K27)</f>
        <v/>
      </c>
      <c r="L27" s="179" t="str">
        <f>IF(AND('Chack &amp; edit  SD sheet'!L27=""),"",'Chack &amp; edit  SD sheet'!L27)</f>
        <v/>
      </c>
      <c r="M27" s="179" t="str">
        <f t="shared" si="23"/>
        <v/>
      </c>
      <c r="N27" s="179" t="str">
        <f>IF(AND('Chack &amp; edit  SD sheet'!N27=""),"",'Chack &amp; edit  SD sheet'!N27)</f>
        <v/>
      </c>
      <c r="O27" s="179" t="str">
        <f t="shared" si="24"/>
        <v/>
      </c>
      <c r="P27" s="179" t="str">
        <f t="shared" si="25"/>
        <v/>
      </c>
      <c r="Q27" s="179" t="str">
        <f>IF(AND('Chack &amp; edit  SD sheet'!Q27=""),"",'Chack &amp; edit  SD sheet'!Q27)</f>
        <v/>
      </c>
      <c r="R27" s="179" t="str">
        <f t="shared" si="26"/>
        <v/>
      </c>
      <c r="S27" s="179" t="str">
        <f t="shared" si="27"/>
        <v/>
      </c>
      <c r="T27" s="179" t="str">
        <f>IF(AND('Chack &amp; edit  SD sheet'!T27=""),"",'Chack &amp; edit  SD sheet'!T27)</f>
        <v/>
      </c>
      <c r="U27" s="179" t="str">
        <f>IF(AND('Chack &amp; edit  SD sheet'!U27=""),"",'Chack &amp; edit  SD sheet'!U27)</f>
        <v/>
      </c>
      <c r="V27" s="179" t="str">
        <f>IF(AND('Chack &amp; edit  SD sheet'!V27=""),"",'Chack &amp; edit  SD sheet'!V27)</f>
        <v/>
      </c>
      <c r="W27" s="179" t="str">
        <f t="shared" si="28"/>
        <v/>
      </c>
      <c r="X27" s="179" t="str">
        <f>IF(AND('Chack &amp; edit  SD sheet'!X27=""),"",'Chack &amp; edit  SD sheet'!X27)</f>
        <v/>
      </c>
      <c r="Y27" s="179" t="str">
        <f t="shared" si="29"/>
        <v/>
      </c>
      <c r="Z27" s="179" t="str">
        <f t="shared" si="30"/>
        <v/>
      </c>
      <c r="AA27" s="179" t="str">
        <f>IF(AND('Chack &amp; edit  SD sheet'!AA27=""),"",'Chack &amp; edit  SD sheet'!AA27)</f>
        <v/>
      </c>
      <c r="AB27" s="179" t="str">
        <f t="shared" si="31"/>
        <v/>
      </c>
      <c r="AC27" s="179" t="str">
        <f t="shared" si="32"/>
        <v/>
      </c>
      <c r="AD27" s="179" t="str">
        <f>IF(AND('Chack &amp; edit  SD sheet'!AF27=""),"",'Chack &amp; edit  SD sheet'!AF27)</f>
        <v/>
      </c>
      <c r="AE27" s="179" t="str">
        <f>IF(AND('Chack &amp; edit  SD sheet'!AG27=""),"",'Chack &amp; edit  SD sheet'!AG27)</f>
        <v/>
      </c>
      <c r="AF27" s="179" t="str">
        <f>IF(AND('Chack &amp; edit  SD sheet'!AH27=""),"",'Chack &amp; edit  SD sheet'!AH27)</f>
        <v/>
      </c>
      <c r="AG27" s="179" t="str">
        <f t="shared" si="33"/>
        <v/>
      </c>
      <c r="AH27" s="179" t="str">
        <f>IF(AND('Chack &amp; edit  SD sheet'!AJ27=""),"",'Chack &amp; edit  SD sheet'!AJ27)</f>
        <v/>
      </c>
      <c r="AI27" s="179" t="str">
        <f t="shared" si="34"/>
        <v/>
      </c>
      <c r="AJ27" s="179" t="str">
        <f t="shared" si="35"/>
        <v/>
      </c>
      <c r="AK27" s="179" t="str">
        <f>IF(AND('Chack &amp; edit  SD sheet'!AM27=""),"",'Chack &amp; edit  SD sheet'!AM27)</f>
        <v/>
      </c>
      <c r="AL27" s="179" t="str">
        <f t="shared" si="36"/>
        <v/>
      </c>
      <c r="AM27" s="179" t="str">
        <f t="shared" si="37"/>
        <v/>
      </c>
      <c r="AN27" s="179" t="str">
        <f>IF(AND('Chack &amp; edit  SD sheet'!AP27=""),"",'Chack &amp; edit  SD sheet'!AP27)</f>
        <v/>
      </c>
      <c r="AO27" s="179" t="str">
        <f>IF(AND('Chack &amp; edit  SD sheet'!AQ27=""),"",'Chack &amp; edit  SD sheet'!AQ27)</f>
        <v/>
      </c>
      <c r="AP27" s="179" t="str">
        <f>IF(AND('Chack &amp; edit  SD sheet'!AR27=""),"",'Chack &amp; edit  SD sheet'!AR27)</f>
        <v/>
      </c>
      <c r="AQ27" s="179" t="str">
        <f t="shared" si="38"/>
        <v/>
      </c>
      <c r="AR27" s="179" t="str">
        <f>IF(AND('Chack &amp; edit  SD sheet'!AT27=""),"",'Chack &amp; edit  SD sheet'!AT27)</f>
        <v/>
      </c>
      <c r="AS27" s="179" t="str">
        <f t="shared" si="39"/>
        <v/>
      </c>
      <c r="AT27" s="179" t="str">
        <f t="shared" si="40"/>
        <v/>
      </c>
      <c r="AU27" s="179" t="str">
        <f>IF(AND('Chack &amp; edit  SD sheet'!AW27=""),"",'Chack &amp; edit  SD sheet'!AW27)</f>
        <v/>
      </c>
      <c r="AV27" s="179" t="str">
        <f t="shared" si="41"/>
        <v/>
      </c>
      <c r="AW27" s="179" t="str">
        <f t="shared" si="42"/>
        <v/>
      </c>
      <c r="AX27" s="179" t="str">
        <f>IF(AND('Chack &amp; edit  SD sheet'!AZ27=""),"",'Chack &amp; edit  SD sheet'!AZ27)</f>
        <v/>
      </c>
      <c r="AY27" s="179" t="str">
        <f>IF(AND('Chack &amp; edit  SD sheet'!BA27=""),"",'Chack &amp; edit  SD sheet'!BA27)</f>
        <v/>
      </c>
      <c r="AZ27" s="179" t="str">
        <f>IF(AND('Chack &amp; edit  SD sheet'!BB27=""),"",'Chack &amp; edit  SD sheet'!BB27)</f>
        <v/>
      </c>
      <c r="BA27" s="179" t="str">
        <f t="shared" si="43"/>
        <v/>
      </c>
      <c r="BB27" s="179" t="str">
        <f>IF(AND('Chack &amp; edit  SD sheet'!BD27=""),"",'Chack &amp; edit  SD sheet'!BD27)</f>
        <v/>
      </c>
      <c r="BC27" s="179" t="str">
        <f t="shared" si="44"/>
        <v/>
      </c>
      <c r="BD27" s="179" t="str">
        <f t="shared" si="45"/>
        <v/>
      </c>
      <c r="BE27" s="179" t="str">
        <f>IF(AND('Chack &amp; edit  SD sheet'!BG27=""),"",'Chack &amp; edit  SD sheet'!BG27)</f>
        <v/>
      </c>
      <c r="BF27" s="179" t="str">
        <f t="shared" si="46"/>
        <v/>
      </c>
      <c r="BG27" s="179" t="str">
        <f t="shared" si="47"/>
        <v/>
      </c>
      <c r="BH27" s="179" t="str">
        <f>IF(AND('Chack &amp; edit  SD sheet'!BK27=""),"",'Chack &amp; edit  SD sheet'!BK27)</f>
        <v/>
      </c>
      <c r="BI27" s="179" t="str">
        <f>IF(AND('Chack &amp; edit  SD sheet'!BL27=""),"",'Chack &amp; edit  SD sheet'!BL27)</f>
        <v/>
      </c>
      <c r="BJ27" s="179" t="str">
        <f>IF(AND('Chack &amp; edit  SD sheet'!BM27=""),"",'Chack &amp; edit  SD sheet'!BM27)</f>
        <v/>
      </c>
      <c r="BK27" s="179" t="str">
        <f t="shared" si="48"/>
        <v/>
      </c>
      <c r="BL27" s="179" t="str">
        <f t="shared" si="49"/>
        <v/>
      </c>
      <c r="BM27" s="179" t="str">
        <f>IF(AND('Chack &amp; edit  SD sheet'!BN27=""),"",'Chack &amp; edit  SD sheet'!BN27)</f>
        <v/>
      </c>
      <c r="BN27" s="179" t="str">
        <f>IF(AND('Chack &amp; edit  SD sheet'!BO27=""),"",'Chack &amp; edit  SD sheet'!BO27)</f>
        <v/>
      </c>
      <c r="BO27" s="179" t="str">
        <f>IF(AND('Chack &amp; edit  SD sheet'!BP27=""),"",'Chack &amp; edit  SD sheet'!BP27)</f>
        <v/>
      </c>
      <c r="BP27" s="179" t="str">
        <f t="shared" si="50"/>
        <v/>
      </c>
      <c r="BQ27" s="179" t="str">
        <f>IF(AND('Chack &amp; edit  SD sheet'!BR27=""),"",'Chack &amp; edit  SD sheet'!BR27)</f>
        <v/>
      </c>
      <c r="BR27" s="179" t="str">
        <f t="shared" si="51"/>
        <v/>
      </c>
      <c r="BS27" s="179" t="str">
        <f t="shared" si="52"/>
        <v/>
      </c>
      <c r="BT27" s="179" t="str">
        <f>IF(AND('Chack &amp; edit  SD sheet'!BU27=""),"",'Chack &amp; edit  SD sheet'!BU27)</f>
        <v/>
      </c>
      <c r="BU27" s="179" t="str">
        <f t="shared" si="53"/>
        <v/>
      </c>
      <c r="BV27" s="179" t="str">
        <f t="shared" si="54"/>
        <v/>
      </c>
      <c r="BW27" s="181" t="str">
        <f t="shared" si="55"/>
        <v/>
      </c>
      <c r="BX27" s="179" t="str">
        <f t="shared" si="56"/>
        <v/>
      </c>
      <c r="BY27" s="179">
        <f t="shared" si="57"/>
        <v>0</v>
      </c>
      <c r="BZ27" s="179">
        <f t="shared" si="58"/>
        <v>0</v>
      </c>
      <c r="CA27" s="179" t="str">
        <f t="shared" si="59"/>
        <v/>
      </c>
      <c r="CB27" s="179" t="str">
        <f t="shared" si="60"/>
        <v/>
      </c>
      <c r="CC27" s="182" t="str">
        <f t="shared" si="61"/>
        <v/>
      </c>
      <c r="CD27" s="183">
        <f t="shared" si="62"/>
        <v>0</v>
      </c>
      <c r="CE27" s="182">
        <f t="shared" si="63"/>
        <v>0</v>
      </c>
      <c r="CF27" s="179" t="str">
        <f t="shared" si="64"/>
        <v/>
      </c>
      <c r="CG27" s="183" t="str">
        <f t="shared" si="65"/>
        <v/>
      </c>
      <c r="CH27" s="182" t="str">
        <f t="shared" si="66"/>
        <v/>
      </c>
      <c r="CI27" s="182">
        <f t="shared" si="67"/>
        <v>0</v>
      </c>
      <c r="CJ27" s="182">
        <f t="shared" si="68"/>
        <v>0</v>
      </c>
      <c r="CK27" s="179" t="str">
        <f t="shared" si="69"/>
        <v/>
      </c>
      <c r="CL27" s="183" t="str">
        <f t="shared" si="70"/>
        <v/>
      </c>
      <c r="CM27" s="182" t="str">
        <f t="shared" si="71"/>
        <v/>
      </c>
      <c r="CN27" s="182">
        <f t="shared" si="72"/>
        <v>0</v>
      </c>
      <c r="CO27" s="182">
        <f t="shared" si="73"/>
        <v>0</v>
      </c>
      <c r="CP27" s="183" t="str">
        <f t="shared" si="74"/>
        <v/>
      </c>
      <c r="CQ27" s="183" t="str">
        <f t="shared" si="75"/>
        <v/>
      </c>
      <c r="CR27" s="182" t="str">
        <f t="shared" si="76"/>
        <v/>
      </c>
      <c r="CS27" s="182">
        <f t="shared" si="77"/>
        <v>0</v>
      </c>
      <c r="CT27" s="182">
        <f t="shared" si="78"/>
        <v>0</v>
      </c>
      <c r="CU27" s="183" t="str">
        <f t="shared" si="79"/>
        <v/>
      </c>
      <c r="CV27" s="183" t="str">
        <f t="shared" si="80"/>
        <v/>
      </c>
      <c r="CW27" s="182" t="str">
        <f t="shared" si="81"/>
        <v/>
      </c>
      <c r="CX27" s="182">
        <f t="shared" si="82"/>
        <v>0</v>
      </c>
      <c r="CY27" s="182">
        <f t="shared" si="83"/>
        <v>0</v>
      </c>
      <c r="CZ27" s="183" t="str">
        <f t="shared" si="84"/>
        <v/>
      </c>
      <c r="DA27" s="183" t="str">
        <f t="shared" si="85"/>
        <v/>
      </c>
      <c r="DB27" s="184">
        <f t="shared" si="86"/>
        <v>0</v>
      </c>
      <c r="DC27" s="19" t="str">
        <f t="shared" si="87"/>
        <v xml:space="preserve">      </v>
      </c>
      <c r="DD27" s="252" t="str">
        <f>IF('Chack &amp; edit  SD sheet'!BY27="","",'Chack &amp; edit  SD sheet'!BY27)</f>
        <v/>
      </c>
      <c r="DE27" s="252" t="str">
        <f>IF('Chack &amp; edit  SD sheet'!BZ27="","",'Chack &amp; edit  SD sheet'!BZ27)</f>
        <v/>
      </c>
      <c r="DF27" s="252" t="str">
        <f>IF('Chack &amp; edit  SD sheet'!CA27="","",'Chack &amp; edit  SD sheet'!CA27)</f>
        <v/>
      </c>
      <c r="DG27" s="212" t="str">
        <f t="shared" si="88"/>
        <v/>
      </c>
      <c r="DH27" s="252" t="str">
        <f>IF('Chack &amp; edit  SD sheet'!CB27="","",'Chack &amp; edit  SD sheet'!CB27)</f>
        <v/>
      </c>
      <c r="DI27" s="212" t="str">
        <f t="shared" si="89"/>
        <v/>
      </c>
      <c r="DJ27" s="252" t="str">
        <f>IF('Chack &amp; edit  SD sheet'!CC27="","",'Chack &amp; edit  SD sheet'!CC27)</f>
        <v/>
      </c>
      <c r="DK27" s="212" t="str">
        <f t="shared" si="90"/>
        <v/>
      </c>
      <c r="DL27" s="213" t="str">
        <f t="shared" si="91"/>
        <v/>
      </c>
      <c r="DM27" s="252" t="str">
        <f>IF('Chack &amp; edit  SD sheet'!CD27="","",'Chack &amp; edit  SD sheet'!CD27)</f>
        <v/>
      </c>
      <c r="DN27" s="252" t="str">
        <f>IF('Chack &amp; edit  SD sheet'!CE27="","",'Chack &amp; edit  SD sheet'!CE27)</f>
        <v/>
      </c>
      <c r="DO27" s="252" t="str">
        <f>IF('Chack &amp; edit  SD sheet'!CF27="","",'Chack &amp; edit  SD sheet'!CF27)</f>
        <v/>
      </c>
      <c r="DP27" s="212" t="str">
        <f t="shared" si="92"/>
        <v/>
      </c>
      <c r="DQ27" s="252" t="str">
        <f>IF('Chack &amp; edit  SD sheet'!CG27="","",'Chack &amp; edit  SD sheet'!CG27)</f>
        <v/>
      </c>
      <c r="DR27" s="212" t="str">
        <f t="shared" si="93"/>
        <v/>
      </c>
      <c r="DS27" s="252" t="str">
        <f>IF('Chack &amp; edit  SD sheet'!CH27="","",'Chack &amp; edit  SD sheet'!CH27)</f>
        <v/>
      </c>
      <c r="DT27" s="212" t="str">
        <f t="shared" si="94"/>
        <v/>
      </c>
      <c r="DU27" s="213" t="str">
        <f t="shared" si="95"/>
        <v/>
      </c>
      <c r="DV27" s="252" t="str">
        <f>IF('Chack &amp; edit  SD sheet'!CI27="","",'Chack &amp; edit  SD sheet'!CI27)</f>
        <v/>
      </c>
      <c r="DW27" s="252" t="str">
        <f>IF('Chack &amp; edit  SD sheet'!CJ27="","",'Chack &amp; edit  SD sheet'!CJ27)</f>
        <v/>
      </c>
      <c r="DX27" s="252" t="str">
        <f>IF('Chack &amp; edit  SD sheet'!CK27="","",'Chack &amp; edit  SD sheet'!CK27)</f>
        <v/>
      </c>
      <c r="DY27" s="254" t="str">
        <f t="shared" si="96"/>
        <v/>
      </c>
      <c r="DZ27" s="252" t="str">
        <f>IF('Chack &amp; edit  SD sheet'!CL27="","",'Chack &amp; edit  SD sheet'!CL27)</f>
        <v/>
      </c>
      <c r="EA27" s="252" t="str">
        <f>IF('Chack &amp; edit  SD sheet'!CM27="","",'Chack &amp; edit  SD sheet'!CM27)</f>
        <v/>
      </c>
      <c r="EB27" s="252" t="str">
        <f>IF('Chack &amp; edit  SD sheet'!CN27="","",'Chack &amp; edit  SD sheet'!CN27)</f>
        <v/>
      </c>
      <c r="EC27" s="252" t="str">
        <f>IF('Chack &amp; edit  SD sheet'!CO27="","",'Chack &amp; edit  SD sheet'!CO27)</f>
        <v/>
      </c>
      <c r="ED27" s="254" t="str">
        <f t="shared" si="97"/>
        <v/>
      </c>
      <c r="EE27" s="252" t="str">
        <f>IF('Chack &amp; edit  SD sheet'!CP27="","",'Chack &amp; edit  SD sheet'!CP27)</f>
        <v/>
      </c>
      <c r="EF27" s="252" t="str">
        <f>IF('Chack &amp; edit  SD sheet'!CQ27="","",'Chack &amp; edit  SD sheet'!CQ27)</f>
        <v/>
      </c>
      <c r="EG27" s="19" t="str">
        <f t="shared" si="98"/>
        <v/>
      </c>
      <c r="EH27" s="20" t="str">
        <f t="shared" si="99"/>
        <v/>
      </c>
      <c r="EI27" s="21" t="str">
        <f t="shared" si="100"/>
        <v/>
      </c>
      <c r="EJ27" s="185" t="str">
        <f t="shared" si="101"/>
        <v/>
      </c>
      <c r="EK27" s="253" t="str">
        <f t="shared" si="102"/>
        <v/>
      </c>
      <c r="EL27" s="252" t="str">
        <f t="shared" si="103"/>
        <v/>
      </c>
      <c r="ET27" s="173" t="str">
        <f t="shared" si="104"/>
        <v/>
      </c>
      <c r="EU27" s="173" t="str">
        <f t="shared" si="105"/>
        <v/>
      </c>
      <c r="EV27" s="173" t="str">
        <f t="shared" si="106"/>
        <v/>
      </c>
      <c r="EW27" s="173" t="str">
        <f t="shared" si="107"/>
        <v/>
      </c>
    </row>
    <row r="28" spans="1:153" ht="15.75">
      <c r="A28" s="179" t="str">
        <f>IF(AND('Chack &amp; edit  SD sheet'!A28=""),"",'Chack &amp; edit  SD sheet'!A28)</f>
        <v/>
      </c>
      <c r="B28" s="179" t="str">
        <f>IF(AND('Chack &amp; edit  SD sheet'!B28=""),"",'Chack &amp; edit  SD sheet'!B28)</f>
        <v/>
      </c>
      <c r="C28" s="179" t="str">
        <f>IF(AND('Chack &amp; edit  SD sheet'!C28=""),"",IF(AND('Chack &amp; edit  SD sheet'!C28="Boy"),"M",IF(AND('Chack &amp; edit  SD sheet'!C28="Girl"),"F","")))</f>
        <v/>
      </c>
      <c r="D28" s="179" t="str">
        <f>IF(AND('Chack &amp; edit  SD sheet'!D28=""),"",VALUE('Chack &amp; edit  SD sheet'!D28))</f>
        <v/>
      </c>
      <c r="E28" s="179" t="str">
        <f>IF(AND('Chack &amp; edit  SD sheet'!E28=""),"",'Chack &amp; edit  SD sheet'!E28)</f>
        <v/>
      </c>
      <c r="F28" s="179" t="str">
        <f>IF(AND('Chack &amp; edit  SD sheet'!F28=""),"",'Chack &amp; edit  SD sheet'!F28)</f>
        <v/>
      </c>
      <c r="G28" s="180" t="str">
        <f>IF(AND('Chack &amp; edit  SD sheet'!G28=""),"",'Chack &amp; edit  SD sheet'!G28)</f>
        <v/>
      </c>
      <c r="H28" s="180" t="str">
        <f>IF(AND('Chack &amp; edit  SD sheet'!H28=""),"",'Chack &amp; edit  SD sheet'!H28)</f>
        <v/>
      </c>
      <c r="I28" s="180" t="str">
        <f>IF(AND('Chack &amp; edit  SD sheet'!I28=""),"",'Chack &amp; edit  SD sheet'!I28)</f>
        <v/>
      </c>
      <c r="J28" s="179" t="str">
        <f>IF(AND('Chack &amp; edit  SD sheet'!J28=""),"",'Chack &amp; edit  SD sheet'!J28)</f>
        <v/>
      </c>
      <c r="K28" s="179" t="str">
        <f>IF(AND('Chack &amp; edit  SD sheet'!K28=""),"",'Chack &amp; edit  SD sheet'!K28)</f>
        <v/>
      </c>
      <c r="L28" s="179" t="str">
        <f>IF(AND('Chack &amp; edit  SD sheet'!L28=""),"",'Chack &amp; edit  SD sheet'!L28)</f>
        <v/>
      </c>
      <c r="M28" s="179" t="str">
        <f t="shared" si="23"/>
        <v/>
      </c>
      <c r="N28" s="179" t="str">
        <f>IF(AND('Chack &amp; edit  SD sheet'!N28=""),"",'Chack &amp; edit  SD sheet'!N28)</f>
        <v/>
      </c>
      <c r="O28" s="179" t="str">
        <f t="shared" si="24"/>
        <v/>
      </c>
      <c r="P28" s="179" t="str">
        <f t="shared" si="25"/>
        <v/>
      </c>
      <c r="Q28" s="179" t="str">
        <f>IF(AND('Chack &amp; edit  SD sheet'!Q28=""),"",'Chack &amp; edit  SD sheet'!Q28)</f>
        <v/>
      </c>
      <c r="R28" s="179" t="str">
        <f t="shared" si="26"/>
        <v/>
      </c>
      <c r="S28" s="179" t="str">
        <f t="shared" si="27"/>
        <v/>
      </c>
      <c r="T28" s="179" t="str">
        <f>IF(AND('Chack &amp; edit  SD sheet'!T28=""),"",'Chack &amp; edit  SD sheet'!T28)</f>
        <v/>
      </c>
      <c r="U28" s="179" t="str">
        <f>IF(AND('Chack &amp; edit  SD sheet'!U28=""),"",'Chack &amp; edit  SD sheet'!U28)</f>
        <v/>
      </c>
      <c r="V28" s="179" t="str">
        <f>IF(AND('Chack &amp; edit  SD sheet'!V28=""),"",'Chack &amp; edit  SD sheet'!V28)</f>
        <v/>
      </c>
      <c r="W28" s="179" t="str">
        <f t="shared" si="28"/>
        <v/>
      </c>
      <c r="X28" s="179" t="str">
        <f>IF(AND('Chack &amp; edit  SD sheet'!X28=""),"",'Chack &amp; edit  SD sheet'!X28)</f>
        <v/>
      </c>
      <c r="Y28" s="179" t="str">
        <f t="shared" si="29"/>
        <v/>
      </c>
      <c r="Z28" s="179" t="str">
        <f t="shared" si="30"/>
        <v/>
      </c>
      <c r="AA28" s="179" t="str">
        <f>IF(AND('Chack &amp; edit  SD sheet'!AA28=""),"",'Chack &amp; edit  SD sheet'!AA28)</f>
        <v/>
      </c>
      <c r="AB28" s="179" t="str">
        <f t="shared" si="31"/>
        <v/>
      </c>
      <c r="AC28" s="179" t="str">
        <f t="shared" si="32"/>
        <v/>
      </c>
      <c r="AD28" s="179" t="str">
        <f>IF(AND('Chack &amp; edit  SD sheet'!AF28=""),"",'Chack &amp; edit  SD sheet'!AF28)</f>
        <v/>
      </c>
      <c r="AE28" s="179" t="str">
        <f>IF(AND('Chack &amp; edit  SD sheet'!AG28=""),"",'Chack &amp; edit  SD sheet'!AG28)</f>
        <v/>
      </c>
      <c r="AF28" s="179" t="str">
        <f>IF(AND('Chack &amp; edit  SD sheet'!AH28=""),"",'Chack &amp; edit  SD sheet'!AH28)</f>
        <v/>
      </c>
      <c r="AG28" s="179" t="str">
        <f t="shared" si="33"/>
        <v/>
      </c>
      <c r="AH28" s="179" t="str">
        <f>IF(AND('Chack &amp; edit  SD sheet'!AJ28=""),"",'Chack &amp; edit  SD sheet'!AJ28)</f>
        <v/>
      </c>
      <c r="AI28" s="179" t="str">
        <f t="shared" si="34"/>
        <v/>
      </c>
      <c r="AJ28" s="179" t="str">
        <f t="shared" si="35"/>
        <v/>
      </c>
      <c r="AK28" s="179" t="str">
        <f>IF(AND('Chack &amp; edit  SD sheet'!AM28=""),"",'Chack &amp; edit  SD sheet'!AM28)</f>
        <v/>
      </c>
      <c r="AL28" s="179" t="str">
        <f t="shared" si="36"/>
        <v/>
      </c>
      <c r="AM28" s="179" t="str">
        <f t="shared" si="37"/>
        <v/>
      </c>
      <c r="AN28" s="179" t="str">
        <f>IF(AND('Chack &amp; edit  SD sheet'!AP28=""),"",'Chack &amp; edit  SD sheet'!AP28)</f>
        <v/>
      </c>
      <c r="AO28" s="179" t="str">
        <f>IF(AND('Chack &amp; edit  SD sheet'!AQ28=""),"",'Chack &amp; edit  SD sheet'!AQ28)</f>
        <v/>
      </c>
      <c r="AP28" s="179" t="str">
        <f>IF(AND('Chack &amp; edit  SD sheet'!AR28=""),"",'Chack &amp; edit  SD sheet'!AR28)</f>
        <v/>
      </c>
      <c r="AQ28" s="179" t="str">
        <f t="shared" si="38"/>
        <v/>
      </c>
      <c r="AR28" s="179" t="str">
        <f>IF(AND('Chack &amp; edit  SD sheet'!AT28=""),"",'Chack &amp; edit  SD sheet'!AT28)</f>
        <v/>
      </c>
      <c r="AS28" s="179" t="str">
        <f t="shared" si="39"/>
        <v/>
      </c>
      <c r="AT28" s="179" t="str">
        <f t="shared" si="40"/>
        <v/>
      </c>
      <c r="AU28" s="179" t="str">
        <f>IF(AND('Chack &amp; edit  SD sheet'!AW28=""),"",'Chack &amp; edit  SD sheet'!AW28)</f>
        <v/>
      </c>
      <c r="AV28" s="179" t="str">
        <f t="shared" si="41"/>
        <v/>
      </c>
      <c r="AW28" s="179" t="str">
        <f t="shared" si="42"/>
        <v/>
      </c>
      <c r="AX28" s="179" t="str">
        <f>IF(AND('Chack &amp; edit  SD sheet'!AZ28=""),"",'Chack &amp; edit  SD sheet'!AZ28)</f>
        <v/>
      </c>
      <c r="AY28" s="179" t="str">
        <f>IF(AND('Chack &amp; edit  SD sheet'!BA28=""),"",'Chack &amp; edit  SD sheet'!BA28)</f>
        <v/>
      </c>
      <c r="AZ28" s="179" t="str">
        <f>IF(AND('Chack &amp; edit  SD sheet'!BB28=""),"",'Chack &amp; edit  SD sheet'!BB28)</f>
        <v/>
      </c>
      <c r="BA28" s="179" t="str">
        <f t="shared" si="43"/>
        <v/>
      </c>
      <c r="BB28" s="179" t="str">
        <f>IF(AND('Chack &amp; edit  SD sheet'!BD28=""),"",'Chack &amp; edit  SD sheet'!BD28)</f>
        <v/>
      </c>
      <c r="BC28" s="179" t="str">
        <f t="shared" si="44"/>
        <v/>
      </c>
      <c r="BD28" s="179" t="str">
        <f t="shared" si="45"/>
        <v/>
      </c>
      <c r="BE28" s="179" t="str">
        <f>IF(AND('Chack &amp; edit  SD sheet'!BG28=""),"",'Chack &amp; edit  SD sheet'!BG28)</f>
        <v/>
      </c>
      <c r="BF28" s="179" t="str">
        <f t="shared" si="46"/>
        <v/>
      </c>
      <c r="BG28" s="179" t="str">
        <f t="shared" si="47"/>
        <v/>
      </c>
      <c r="BH28" s="179" t="str">
        <f>IF(AND('Chack &amp; edit  SD sheet'!BK28=""),"",'Chack &amp; edit  SD sheet'!BK28)</f>
        <v/>
      </c>
      <c r="BI28" s="179" t="str">
        <f>IF(AND('Chack &amp; edit  SD sheet'!BL28=""),"",'Chack &amp; edit  SD sheet'!BL28)</f>
        <v/>
      </c>
      <c r="BJ28" s="179" t="str">
        <f>IF(AND('Chack &amp; edit  SD sheet'!BM28=""),"",'Chack &amp; edit  SD sheet'!BM28)</f>
        <v/>
      </c>
      <c r="BK28" s="179" t="str">
        <f t="shared" si="48"/>
        <v/>
      </c>
      <c r="BL28" s="179" t="str">
        <f t="shared" si="49"/>
        <v/>
      </c>
      <c r="BM28" s="179" t="str">
        <f>IF(AND('Chack &amp; edit  SD sheet'!BN28=""),"",'Chack &amp; edit  SD sheet'!BN28)</f>
        <v/>
      </c>
      <c r="BN28" s="179" t="str">
        <f>IF(AND('Chack &amp; edit  SD sheet'!BO28=""),"",'Chack &amp; edit  SD sheet'!BO28)</f>
        <v/>
      </c>
      <c r="BO28" s="179" t="str">
        <f>IF(AND('Chack &amp; edit  SD sheet'!BP28=""),"",'Chack &amp; edit  SD sheet'!BP28)</f>
        <v/>
      </c>
      <c r="BP28" s="179" t="str">
        <f t="shared" si="50"/>
        <v/>
      </c>
      <c r="BQ28" s="179" t="str">
        <f>IF(AND('Chack &amp; edit  SD sheet'!BR28=""),"",'Chack &amp; edit  SD sheet'!BR28)</f>
        <v/>
      </c>
      <c r="BR28" s="179" t="str">
        <f t="shared" si="51"/>
        <v/>
      </c>
      <c r="BS28" s="179" t="str">
        <f t="shared" si="52"/>
        <v/>
      </c>
      <c r="BT28" s="179" t="str">
        <f>IF(AND('Chack &amp; edit  SD sheet'!BU28=""),"",'Chack &amp; edit  SD sheet'!BU28)</f>
        <v/>
      </c>
      <c r="BU28" s="179" t="str">
        <f t="shared" si="53"/>
        <v/>
      </c>
      <c r="BV28" s="179" t="str">
        <f t="shared" si="54"/>
        <v/>
      </c>
      <c r="BW28" s="181" t="str">
        <f t="shared" si="55"/>
        <v/>
      </c>
      <c r="BX28" s="179" t="str">
        <f t="shared" si="56"/>
        <v/>
      </c>
      <c r="BY28" s="179">
        <f t="shared" si="57"/>
        <v>0</v>
      </c>
      <c r="BZ28" s="179">
        <f t="shared" si="58"/>
        <v>0</v>
      </c>
      <c r="CA28" s="179" t="str">
        <f t="shared" si="59"/>
        <v/>
      </c>
      <c r="CB28" s="179" t="str">
        <f t="shared" si="60"/>
        <v/>
      </c>
      <c r="CC28" s="182" t="str">
        <f t="shared" si="61"/>
        <v/>
      </c>
      <c r="CD28" s="183">
        <f t="shared" si="62"/>
        <v>0</v>
      </c>
      <c r="CE28" s="182">
        <f t="shared" si="63"/>
        <v>0</v>
      </c>
      <c r="CF28" s="179" t="str">
        <f t="shared" si="64"/>
        <v/>
      </c>
      <c r="CG28" s="183" t="str">
        <f t="shared" si="65"/>
        <v/>
      </c>
      <c r="CH28" s="182" t="str">
        <f t="shared" si="66"/>
        <v/>
      </c>
      <c r="CI28" s="182">
        <f t="shared" si="67"/>
        <v>0</v>
      </c>
      <c r="CJ28" s="182">
        <f t="shared" si="68"/>
        <v>0</v>
      </c>
      <c r="CK28" s="179" t="str">
        <f t="shared" si="69"/>
        <v/>
      </c>
      <c r="CL28" s="183" t="str">
        <f t="shared" si="70"/>
        <v/>
      </c>
      <c r="CM28" s="182" t="str">
        <f t="shared" si="71"/>
        <v/>
      </c>
      <c r="CN28" s="182">
        <f t="shared" si="72"/>
        <v>0</v>
      </c>
      <c r="CO28" s="182">
        <f t="shared" si="73"/>
        <v>0</v>
      </c>
      <c r="CP28" s="183" t="str">
        <f t="shared" si="74"/>
        <v/>
      </c>
      <c r="CQ28" s="183" t="str">
        <f t="shared" si="75"/>
        <v/>
      </c>
      <c r="CR28" s="182" t="str">
        <f t="shared" si="76"/>
        <v/>
      </c>
      <c r="CS28" s="182">
        <f t="shared" si="77"/>
        <v>0</v>
      </c>
      <c r="CT28" s="182">
        <f t="shared" si="78"/>
        <v>0</v>
      </c>
      <c r="CU28" s="183" t="str">
        <f t="shared" si="79"/>
        <v/>
      </c>
      <c r="CV28" s="183" t="str">
        <f t="shared" si="80"/>
        <v/>
      </c>
      <c r="CW28" s="182" t="str">
        <f t="shared" si="81"/>
        <v/>
      </c>
      <c r="CX28" s="182">
        <f t="shared" si="82"/>
        <v>0</v>
      </c>
      <c r="CY28" s="182">
        <f t="shared" si="83"/>
        <v>0</v>
      </c>
      <c r="CZ28" s="183" t="str">
        <f t="shared" si="84"/>
        <v/>
      </c>
      <c r="DA28" s="183" t="str">
        <f t="shared" si="85"/>
        <v/>
      </c>
      <c r="DB28" s="184">
        <f t="shared" si="86"/>
        <v>0</v>
      </c>
      <c r="DC28" s="19" t="str">
        <f t="shared" si="87"/>
        <v xml:space="preserve">      </v>
      </c>
      <c r="DD28" s="252" t="str">
        <f>IF('Chack &amp; edit  SD sheet'!BY28="","",'Chack &amp; edit  SD sheet'!BY28)</f>
        <v/>
      </c>
      <c r="DE28" s="252" t="str">
        <f>IF('Chack &amp; edit  SD sheet'!BZ28="","",'Chack &amp; edit  SD sheet'!BZ28)</f>
        <v/>
      </c>
      <c r="DF28" s="252" t="str">
        <f>IF('Chack &amp; edit  SD sheet'!CA28="","",'Chack &amp; edit  SD sheet'!CA28)</f>
        <v/>
      </c>
      <c r="DG28" s="212" t="str">
        <f t="shared" si="88"/>
        <v/>
      </c>
      <c r="DH28" s="252" t="str">
        <f>IF('Chack &amp; edit  SD sheet'!CB28="","",'Chack &amp; edit  SD sheet'!CB28)</f>
        <v/>
      </c>
      <c r="DI28" s="212" t="str">
        <f t="shared" si="89"/>
        <v/>
      </c>
      <c r="DJ28" s="252" t="str">
        <f>IF('Chack &amp; edit  SD sheet'!CC28="","",'Chack &amp; edit  SD sheet'!CC28)</f>
        <v/>
      </c>
      <c r="DK28" s="212" t="str">
        <f t="shared" si="90"/>
        <v/>
      </c>
      <c r="DL28" s="213" t="str">
        <f t="shared" si="91"/>
        <v/>
      </c>
      <c r="DM28" s="252" t="str">
        <f>IF('Chack &amp; edit  SD sheet'!CD28="","",'Chack &amp; edit  SD sheet'!CD28)</f>
        <v/>
      </c>
      <c r="DN28" s="252" t="str">
        <f>IF('Chack &amp; edit  SD sheet'!CE28="","",'Chack &amp; edit  SD sheet'!CE28)</f>
        <v/>
      </c>
      <c r="DO28" s="252" t="str">
        <f>IF('Chack &amp; edit  SD sheet'!CF28="","",'Chack &amp; edit  SD sheet'!CF28)</f>
        <v/>
      </c>
      <c r="DP28" s="212" t="str">
        <f t="shared" si="92"/>
        <v/>
      </c>
      <c r="DQ28" s="252" t="str">
        <f>IF('Chack &amp; edit  SD sheet'!CG28="","",'Chack &amp; edit  SD sheet'!CG28)</f>
        <v/>
      </c>
      <c r="DR28" s="212" t="str">
        <f t="shared" si="93"/>
        <v/>
      </c>
      <c r="DS28" s="252" t="str">
        <f>IF('Chack &amp; edit  SD sheet'!CH28="","",'Chack &amp; edit  SD sheet'!CH28)</f>
        <v/>
      </c>
      <c r="DT28" s="212" t="str">
        <f t="shared" si="94"/>
        <v/>
      </c>
      <c r="DU28" s="213" t="str">
        <f t="shared" si="95"/>
        <v/>
      </c>
      <c r="DV28" s="252" t="str">
        <f>IF('Chack &amp; edit  SD sheet'!CI28="","",'Chack &amp; edit  SD sheet'!CI28)</f>
        <v/>
      </c>
      <c r="DW28" s="252" t="str">
        <f>IF('Chack &amp; edit  SD sheet'!CJ28="","",'Chack &amp; edit  SD sheet'!CJ28)</f>
        <v/>
      </c>
      <c r="DX28" s="252" t="str">
        <f>IF('Chack &amp; edit  SD sheet'!CK28="","",'Chack &amp; edit  SD sheet'!CK28)</f>
        <v/>
      </c>
      <c r="DY28" s="254" t="str">
        <f t="shared" si="96"/>
        <v/>
      </c>
      <c r="DZ28" s="252" t="str">
        <f>IF('Chack &amp; edit  SD sheet'!CL28="","",'Chack &amp; edit  SD sheet'!CL28)</f>
        <v/>
      </c>
      <c r="EA28" s="252" t="str">
        <f>IF('Chack &amp; edit  SD sheet'!CM28="","",'Chack &amp; edit  SD sheet'!CM28)</f>
        <v/>
      </c>
      <c r="EB28" s="252" t="str">
        <f>IF('Chack &amp; edit  SD sheet'!CN28="","",'Chack &amp; edit  SD sheet'!CN28)</f>
        <v/>
      </c>
      <c r="EC28" s="252" t="str">
        <f>IF('Chack &amp; edit  SD sheet'!CO28="","",'Chack &amp; edit  SD sheet'!CO28)</f>
        <v/>
      </c>
      <c r="ED28" s="254" t="str">
        <f t="shared" si="97"/>
        <v/>
      </c>
      <c r="EE28" s="252" t="str">
        <f>IF('Chack &amp; edit  SD sheet'!CP28="","",'Chack &amp; edit  SD sheet'!CP28)</f>
        <v/>
      </c>
      <c r="EF28" s="252" t="str">
        <f>IF('Chack &amp; edit  SD sheet'!CQ28="","",'Chack &amp; edit  SD sheet'!CQ28)</f>
        <v/>
      </c>
      <c r="EG28" s="19" t="str">
        <f t="shared" si="98"/>
        <v/>
      </c>
      <c r="EH28" s="20" t="str">
        <f t="shared" si="99"/>
        <v/>
      </c>
      <c r="EI28" s="21" t="str">
        <f t="shared" si="100"/>
        <v/>
      </c>
      <c r="EJ28" s="185" t="str">
        <f t="shared" si="101"/>
        <v/>
      </c>
      <c r="EK28" s="253" t="str">
        <f t="shared" si="102"/>
        <v/>
      </c>
      <c r="EL28" s="252" t="str">
        <f t="shared" si="103"/>
        <v/>
      </c>
      <c r="ET28" s="173" t="str">
        <f t="shared" si="104"/>
        <v/>
      </c>
      <c r="EU28" s="173" t="str">
        <f t="shared" si="105"/>
        <v/>
      </c>
      <c r="EV28" s="173" t="str">
        <f t="shared" si="106"/>
        <v/>
      </c>
      <c r="EW28" s="173" t="str">
        <f t="shared" si="107"/>
        <v/>
      </c>
    </row>
    <row r="29" spans="1:153" ht="15.75">
      <c r="A29" s="179" t="str">
        <f>IF(AND('Chack &amp; edit  SD sheet'!A29=""),"",'Chack &amp; edit  SD sheet'!A29)</f>
        <v/>
      </c>
      <c r="B29" s="179" t="str">
        <f>IF(AND('Chack &amp; edit  SD sheet'!B29=""),"",'Chack &amp; edit  SD sheet'!B29)</f>
        <v/>
      </c>
      <c r="C29" s="179" t="str">
        <f>IF(AND('Chack &amp; edit  SD sheet'!C29=""),"",IF(AND('Chack &amp; edit  SD sheet'!C29="Boy"),"M",IF(AND('Chack &amp; edit  SD sheet'!C29="Girl"),"F","")))</f>
        <v/>
      </c>
      <c r="D29" s="179" t="str">
        <f>IF(AND('Chack &amp; edit  SD sheet'!D29=""),"",VALUE('Chack &amp; edit  SD sheet'!D29))</f>
        <v/>
      </c>
      <c r="E29" s="179" t="str">
        <f>IF(AND('Chack &amp; edit  SD sheet'!E29=""),"",'Chack &amp; edit  SD sheet'!E29)</f>
        <v/>
      </c>
      <c r="F29" s="179" t="str">
        <f>IF(AND('Chack &amp; edit  SD sheet'!F29=""),"",'Chack &amp; edit  SD sheet'!F29)</f>
        <v/>
      </c>
      <c r="G29" s="180" t="str">
        <f>IF(AND('Chack &amp; edit  SD sheet'!G29=""),"",'Chack &amp; edit  SD sheet'!G29)</f>
        <v/>
      </c>
      <c r="H29" s="180" t="str">
        <f>IF(AND('Chack &amp; edit  SD sheet'!H29=""),"",'Chack &amp; edit  SD sheet'!H29)</f>
        <v/>
      </c>
      <c r="I29" s="180" t="str">
        <f>IF(AND('Chack &amp; edit  SD sheet'!I29=""),"",'Chack &amp; edit  SD sheet'!I29)</f>
        <v/>
      </c>
      <c r="J29" s="179" t="str">
        <f>IF(AND('Chack &amp; edit  SD sheet'!J29=""),"",'Chack &amp; edit  SD sheet'!J29)</f>
        <v/>
      </c>
      <c r="K29" s="179" t="str">
        <f>IF(AND('Chack &amp; edit  SD sheet'!K29=""),"",'Chack &amp; edit  SD sheet'!K29)</f>
        <v/>
      </c>
      <c r="L29" s="179" t="str">
        <f>IF(AND('Chack &amp; edit  SD sheet'!L29=""),"",'Chack &amp; edit  SD sheet'!L29)</f>
        <v/>
      </c>
      <c r="M29" s="179" t="str">
        <f t="shared" si="23"/>
        <v/>
      </c>
      <c r="N29" s="179" t="str">
        <f>IF(AND('Chack &amp; edit  SD sheet'!N29=""),"",'Chack &amp; edit  SD sheet'!N29)</f>
        <v/>
      </c>
      <c r="O29" s="179" t="str">
        <f t="shared" si="24"/>
        <v/>
      </c>
      <c r="P29" s="179" t="str">
        <f t="shared" si="25"/>
        <v/>
      </c>
      <c r="Q29" s="179" t="str">
        <f>IF(AND('Chack &amp; edit  SD sheet'!Q29=""),"",'Chack &amp; edit  SD sheet'!Q29)</f>
        <v/>
      </c>
      <c r="R29" s="179" t="str">
        <f t="shared" si="26"/>
        <v/>
      </c>
      <c r="S29" s="179" t="str">
        <f t="shared" si="27"/>
        <v/>
      </c>
      <c r="T29" s="179" t="str">
        <f>IF(AND('Chack &amp; edit  SD sheet'!T29=""),"",'Chack &amp; edit  SD sheet'!T29)</f>
        <v/>
      </c>
      <c r="U29" s="179" t="str">
        <f>IF(AND('Chack &amp; edit  SD sheet'!U29=""),"",'Chack &amp; edit  SD sheet'!U29)</f>
        <v/>
      </c>
      <c r="V29" s="179" t="str">
        <f>IF(AND('Chack &amp; edit  SD sheet'!V29=""),"",'Chack &amp; edit  SD sheet'!V29)</f>
        <v/>
      </c>
      <c r="W29" s="179" t="str">
        <f t="shared" si="28"/>
        <v/>
      </c>
      <c r="X29" s="179" t="str">
        <f>IF(AND('Chack &amp; edit  SD sheet'!X29=""),"",'Chack &amp; edit  SD sheet'!X29)</f>
        <v/>
      </c>
      <c r="Y29" s="179" t="str">
        <f t="shared" si="29"/>
        <v/>
      </c>
      <c r="Z29" s="179" t="str">
        <f t="shared" si="30"/>
        <v/>
      </c>
      <c r="AA29" s="179" t="str">
        <f>IF(AND('Chack &amp; edit  SD sheet'!AA29=""),"",'Chack &amp; edit  SD sheet'!AA29)</f>
        <v/>
      </c>
      <c r="AB29" s="179" t="str">
        <f t="shared" si="31"/>
        <v/>
      </c>
      <c r="AC29" s="179" t="str">
        <f t="shared" si="32"/>
        <v/>
      </c>
      <c r="AD29" s="179" t="str">
        <f>IF(AND('Chack &amp; edit  SD sheet'!AF29=""),"",'Chack &amp; edit  SD sheet'!AF29)</f>
        <v/>
      </c>
      <c r="AE29" s="179" t="str">
        <f>IF(AND('Chack &amp; edit  SD sheet'!AG29=""),"",'Chack &amp; edit  SD sheet'!AG29)</f>
        <v/>
      </c>
      <c r="AF29" s="179" t="str">
        <f>IF(AND('Chack &amp; edit  SD sheet'!AH29=""),"",'Chack &amp; edit  SD sheet'!AH29)</f>
        <v/>
      </c>
      <c r="AG29" s="179" t="str">
        <f t="shared" si="33"/>
        <v/>
      </c>
      <c r="AH29" s="179" t="str">
        <f>IF(AND('Chack &amp; edit  SD sheet'!AJ29=""),"",'Chack &amp; edit  SD sheet'!AJ29)</f>
        <v/>
      </c>
      <c r="AI29" s="179" t="str">
        <f t="shared" si="34"/>
        <v/>
      </c>
      <c r="AJ29" s="179" t="str">
        <f t="shared" si="35"/>
        <v/>
      </c>
      <c r="AK29" s="179" t="str">
        <f>IF(AND('Chack &amp; edit  SD sheet'!AM29=""),"",'Chack &amp; edit  SD sheet'!AM29)</f>
        <v/>
      </c>
      <c r="AL29" s="179" t="str">
        <f t="shared" si="36"/>
        <v/>
      </c>
      <c r="AM29" s="179" t="str">
        <f t="shared" si="37"/>
        <v/>
      </c>
      <c r="AN29" s="179" t="str">
        <f>IF(AND('Chack &amp; edit  SD sheet'!AP29=""),"",'Chack &amp; edit  SD sheet'!AP29)</f>
        <v/>
      </c>
      <c r="AO29" s="179" t="str">
        <f>IF(AND('Chack &amp; edit  SD sheet'!AQ29=""),"",'Chack &amp; edit  SD sheet'!AQ29)</f>
        <v/>
      </c>
      <c r="AP29" s="179" t="str">
        <f>IF(AND('Chack &amp; edit  SD sheet'!AR29=""),"",'Chack &amp; edit  SD sheet'!AR29)</f>
        <v/>
      </c>
      <c r="AQ29" s="179" t="str">
        <f t="shared" si="38"/>
        <v/>
      </c>
      <c r="AR29" s="179" t="str">
        <f>IF(AND('Chack &amp; edit  SD sheet'!AT29=""),"",'Chack &amp; edit  SD sheet'!AT29)</f>
        <v/>
      </c>
      <c r="AS29" s="179" t="str">
        <f t="shared" si="39"/>
        <v/>
      </c>
      <c r="AT29" s="179" t="str">
        <f t="shared" si="40"/>
        <v/>
      </c>
      <c r="AU29" s="179" t="str">
        <f>IF(AND('Chack &amp; edit  SD sheet'!AW29=""),"",'Chack &amp; edit  SD sheet'!AW29)</f>
        <v/>
      </c>
      <c r="AV29" s="179" t="str">
        <f t="shared" si="41"/>
        <v/>
      </c>
      <c r="AW29" s="179" t="str">
        <f t="shared" si="42"/>
        <v/>
      </c>
      <c r="AX29" s="179" t="str">
        <f>IF(AND('Chack &amp; edit  SD sheet'!AZ29=""),"",'Chack &amp; edit  SD sheet'!AZ29)</f>
        <v/>
      </c>
      <c r="AY29" s="179" t="str">
        <f>IF(AND('Chack &amp; edit  SD sheet'!BA29=""),"",'Chack &amp; edit  SD sheet'!BA29)</f>
        <v/>
      </c>
      <c r="AZ29" s="179" t="str">
        <f>IF(AND('Chack &amp; edit  SD sheet'!BB29=""),"",'Chack &amp; edit  SD sheet'!BB29)</f>
        <v/>
      </c>
      <c r="BA29" s="179" t="str">
        <f t="shared" si="43"/>
        <v/>
      </c>
      <c r="BB29" s="179" t="str">
        <f>IF(AND('Chack &amp; edit  SD sheet'!BD29=""),"",'Chack &amp; edit  SD sheet'!BD29)</f>
        <v/>
      </c>
      <c r="BC29" s="179" t="str">
        <f t="shared" si="44"/>
        <v/>
      </c>
      <c r="BD29" s="179" t="str">
        <f t="shared" si="45"/>
        <v/>
      </c>
      <c r="BE29" s="179" t="str">
        <f>IF(AND('Chack &amp; edit  SD sheet'!BG29=""),"",'Chack &amp; edit  SD sheet'!BG29)</f>
        <v/>
      </c>
      <c r="BF29" s="179" t="str">
        <f t="shared" si="46"/>
        <v/>
      </c>
      <c r="BG29" s="179" t="str">
        <f t="shared" si="47"/>
        <v/>
      </c>
      <c r="BH29" s="179" t="str">
        <f>IF(AND('Chack &amp; edit  SD sheet'!BK29=""),"",'Chack &amp; edit  SD sheet'!BK29)</f>
        <v/>
      </c>
      <c r="BI29" s="179" t="str">
        <f>IF(AND('Chack &amp; edit  SD sheet'!BL29=""),"",'Chack &amp; edit  SD sheet'!BL29)</f>
        <v/>
      </c>
      <c r="BJ29" s="179" t="str">
        <f>IF(AND('Chack &amp; edit  SD sheet'!BM29=""),"",'Chack &amp; edit  SD sheet'!BM29)</f>
        <v/>
      </c>
      <c r="BK29" s="179" t="str">
        <f t="shared" si="48"/>
        <v/>
      </c>
      <c r="BL29" s="179" t="str">
        <f t="shared" si="49"/>
        <v/>
      </c>
      <c r="BM29" s="179" t="str">
        <f>IF(AND('Chack &amp; edit  SD sheet'!BN29=""),"",'Chack &amp; edit  SD sheet'!BN29)</f>
        <v/>
      </c>
      <c r="BN29" s="179" t="str">
        <f>IF(AND('Chack &amp; edit  SD sheet'!BO29=""),"",'Chack &amp; edit  SD sheet'!BO29)</f>
        <v/>
      </c>
      <c r="BO29" s="179" t="str">
        <f>IF(AND('Chack &amp; edit  SD sheet'!BP29=""),"",'Chack &amp; edit  SD sheet'!BP29)</f>
        <v/>
      </c>
      <c r="BP29" s="179" t="str">
        <f t="shared" si="50"/>
        <v/>
      </c>
      <c r="BQ29" s="179" t="str">
        <f>IF(AND('Chack &amp; edit  SD sheet'!BR29=""),"",'Chack &amp; edit  SD sheet'!BR29)</f>
        <v/>
      </c>
      <c r="BR29" s="179" t="str">
        <f t="shared" si="51"/>
        <v/>
      </c>
      <c r="BS29" s="179" t="str">
        <f t="shared" si="52"/>
        <v/>
      </c>
      <c r="BT29" s="179" t="str">
        <f>IF(AND('Chack &amp; edit  SD sheet'!BU29=""),"",'Chack &amp; edit  SD sheet'!BU29)</f>
        <v/>
      </c>
      <c r="BU29" s="179" t="str">
        <f t="shared" si="53"/>
        <v/>
      </c>
      <c r="BV29" s="179" t="str">
        <f t="shared" si="54"/>
        <v/>
      </c>
      <c r="BW29" s="181" t="str">
        <f t="shared" si="55"/>
        <v/>
      </c>
      <c r="BX29" s="179" t="str">
        <f t="shared" si="56"/>
        <v/>
      </c>
      <c r="BY29" s="179">
        <f t="shared" si="57"/>
        <v>0</v>
      </c>
      <c r="BZ29" s="179">
        <f t="shared" si="58"/>
        <v>0</v>
      </c>
      <c r="CA29" s="179" t="str">
        <f t="shared" si="59"/>
        <v/>
      </c>
      <c r="CB29" s="179" t="str">
        <f t="shared" si="60"/>
        <v/>
      </c>
      <c r="CC29" s="182" t="str">
        <f t="shared" si="61"/>
        <v/>
      </c>
      <c r="CD29" s="183">
        <f t="shared" si="62"/>
        <v>0</v>
      </c>
      <c r="CE29" s="182">
        <f t="shared" si="63"/>
        <v>0</v>
      </c>
      <c r="CF29" s="179" t="str">
        <f t="shared" si="64"/>
        <v/>
      </c>
      <c r="CG29" s="183" t="str">
        <f t="shared" si="65"/>
        <v/>
      </c>
      <c r="CH29" s="182" t="str">
        <f t="shared" si="66"/>
        <v/>
      </c>
      <c r="CI29" s="182">
        <f t="shared" si="67"/>
        <v>0</v>
      </c>
      <c r="CJ29" s="182">
        <f t="shared" si="68"/>
        <v>0</v>
      </c>
      <c r="CK29" s="179" t="str">
        <f t="shared" si="69"/>
        <v/>
      </c>
      <c r="CL29" s="183" t="str">
        <f t="shared" si="70"/>
        <v/>
      </c>
      <c r="CM29" s="182" t="str">
        <f t="shared" si="71"/>
        <v/>
      </c>
      <c r="CN29" s="182">
        <f t="shared" si="72"/>
        <v>0</v>
      </c>
      <c r="CO29" s="182">
        <f t="shared" si="73"/>
        <v>0</v>
      </c>
      <c r="CP29" s="183" t="str">
        <f t="shared" si="74"/>
        <v/>
      </c>
      <c r="CQ29" s="183" t="str">
        <f t="shared" si="75"/>
        <v/>
      </c>
      <c r="CR29" s="182" t="str">
        <f t="shared" si="76"/>
        <v/>
      </c>
      <c r="CS29" s="182">
        <f t="shared" si="77"/>
        <v>0</v>
      </c>
      <c r="CT29" s="182">
        <f t="shared" si="78"/>
        <v>0</v>
      </c>
      <c r="CU29" s="183" t="str">
        <f t="shared" si="79"/>
        <v/>
      </c>
      <c r="CV29" s="183" t="str">
        <f t="shared" si="80"/>
        <v/>
      </c>
      <c r="CW29" s="182" t="str">
        <f t="shared" si="81"/>
        <v/>
      </c>
      <c r="CX29" s="182">
        <f t="shared" si="82"/>
        <v>0</v>
      </c>
      <c r="CY29" s="182">
        <f t="shared" si="83"/>
        <v>0</v>
      </c>
      <c r="CZ29" s="183" t="str">
        <f t="shared" si="84"/>
        <v/>
      </c>
      <c r="DA29" s="183" t="str">
        <f t="shared" si="85"/>
        <v/>
      </c>
      <c r="DB29" s="184">
        <f t="shared" si="86"/>
        <v>0</v>
      </c>
      <c r="DC29" s="19" t="str">
        <f t="shared" si="87"/>
        <v xml:space="preserve">      </v>
      </c>
      <c r="DD29" s="252" t="str">
        <f>IF('Chack &amp; edit  SD sheet'!BY29="","",'Chack &amp; edit  SD sheet'!BY29)</f>
        <v/>
      </c>
      <c r="DE29" s="252" t="str">
        <f>IF('Chack &amp; edit  SD sheet'!BZ29="","",'Chack &amp; edit  SD sheet'!BZ29)</f>
        <v/>
      </c>
      <c r="DF29" s="252" t="str">
        <f>IF('Chack &amp; edit  SD sheet'!CA29="","",'Chack &amp; edit  SD sheet'!CA29)</f>
        <v/>
      </c>
      <c r="DG29" s="212" t="str">
        <f t="shared" si="88"/>
        <v/>
      </c>
      <c r="DH29" s="252" t="str">
        <f>IF('Chack &amp; edit  SD sheet'!CB29="","",'Chack &amp; edit  SD sheet'!CB29)</f>
        <v/>
      </c>
      <c r="DI29" s="212" t="str">
        <f t="shared" si="89"/>
        <v/>
      </c>
      <c r="DJ29" s="252" t="str">
        <f>IF('Chack &amp; edit  SD sheet'!CC29="","",'Chack &amp; edit  SD sheet'!CC29)</f>
        <v/>
      </c>
      <c r="DK29" s="212" t="str">
        <f t="shared" si="90"/>
        <v/>
      </c>
      <c r="DL29" s="213" t="str">
        <f t="shared" si="91"/>
        <v/>
      </c>
      <c r="DM29" s="252" t="str">
        <f>IF('Chack &amp; edit  SD sheet'!CD29="","",'Chack &amp; edit  SD sheet'!CD29)</f>
        <v/>
      </c>
      <c r="DN29" s="252" t="str">
        <f>IF('Chack &amp; edit  SD sheet'!CE29="","",'Chack &amp; edit  SD sheet'!CE29)</f>
        <v/>
      </c>
      <c r="DO29" s="252" t="str">
        <f>IF('Chack &amp; edit  SD sheet'!CF29="","",'Chack &amp; edit  SD sheet'!CF29)</f>
        <v/>
      </c>
      <c r="DP29" s="212" t="str">
        <f t="shared" si="92"/>
        <v/>
      </c>
      <c r="DQ29" s="252" t="str">
        <f>IF('Chack &amp; edit  SD sheet'!CG29="","",'Chack &amp; edit  SD sheet'!CG29)</f>
        <v/>
      </c>
      <c r="DR29" s="212" t="str">
        <f t="shared" si="93"/>
        <v/>
      </c>
      <c r="DS29" s="252" t="str">
        <f>IF('Chack &amp; edit  SD sheet'!CH29="","",'Chack &amp; edit  SD sheet'!CH29)</f>
        <v/>
      </c>
      <c r="DT29" s="212" t="str">
        <f t="shared" si="94"/>
        <v/>
      </c>
      <c r="DU29" s="213" t="str">
        <f t="shared" si="95"/>
        <v/>
      </c>
      <c r="DV29" s="252" t="str">
        <f>IF('Chack &amp; edit  SD sheet'!CI29="","",'Chack &amp; edit  SD sheet'!CI29)</f>
        <v/>
      </c>
      <c r="DW29" s="252" t="str">
        <f>IF('Chack &amp; edit  SD sheet'!CJ29="","",'Chack &amp; edit  SD sheet'!CJ29)</f>
        <v/>
      </c>
      <c r="DX29" s="252" t="str">
        <f>IF('Chack &amp; edit  SD sheet'!CK29="","",'Chack &amp; edit  SD sheet'!CK29)</f>
        <v/>
      </c>
      <c r="DY29" s="254" t="str">
        <f t="shared" si="96"/>
        <v/>
      </c>
      <c r="DZ29" s="252" t="str">
        <f>IF('Chack &amp; edit  SD sheet'!CL29="","",'Chack &amp; edit  SD sheet'!CL29)</f>
        <v/>
      </c>
      <c r="EA29" s="252" t="str">
        <f>IF('Chack &amp; edit  SD sheet'!CM29="","",'Chack &amp; edit  SD sheet'!CM29)</f>
        <v/>
      </c>
      <c r="EB29" s="252" t="str">
        <f>IF('Chack &amp; edit  SD sheet'!CN29="","",'Chack &amp; edit  SD sheet'!CN29)</f>
        <v/>
      </c>
      <c r="EC29" s="252" t="str">
        <f>IF('Chack &amp; edit  SD sheet'!CO29="","",'Chack &amp; edit  SD sheet'!CO29)</f>
        <v/>
      </c>
      <c r="ED29" s="254" t="str">
        <f t="shared" si="97"/>
        <v/>
      </c>
      <c r="EE29" s="252" t="str">
        <f>IF('Chack &amp; edit  SD sheet'!CP29="","",'Chack &amp; edit  SD sheet'!CP29)</f>
        <v/>
      </c>
      <c r="EF29" s="252" t="str">
        <f>IF('Chack &amp; edit  SD sheet'!CQ29="","",'Chack &amp; edit  SD sheet'!CQ29)</f>
        <v/>
      </c>
      <c r="EG29" s="19" t="str">
        <f t="shared" si="98"/>
        <v/>
      </c>
      <c r="EH29" s="20" t="str">
        <f t="shared" si="99"/>
        <v/>
      </c>
      <c r="EI29" s="21" t="str">
        <f t="shared" si="100"/>
        <v/>
      </c>
      <c r="EJ29" s="185" t="str">
        <f t="shared" si="101"/>
        <v/>
      </c>
      <c r="EK29" s="253" t="str">
        <f t="shared" si="102"/>
        <v/>
      </c>
      <c r="EL29" s="252" t="str">
        <f t="shared" si="103"/>
        <v/>
      </c>
      <c r="ET29" s="173" t="str">
        <f t="shared" si="104"/>
        <v/>
      </c>
      <c r="EU29" s="173" t="str">
        <f t="shared" si="105"/>
        <v/>
      </c>
      <c r="EV29" s="173" t="str">
        <f t="shared" si="106"/>
        <v/>
      </c>
      <c r="EW29" s="173" t="str">
        <f t="shared" si="107"/>
        <v/>
      </c>
    </row>
    <row r="30" spans="1:153" ht="15.75">
      <c r="A30" s="179" t="str">
        <f>IF(AND('Chack &amp; edit  SD sheet'!A30=""),"",'Chack &amp; edit  SD sheet'!A30)</f>
        <v/>
      </c>
      <c r="B30" s="179" t="str">
        <f>IF(AND('Chack &amp; edit  SD sheet'!B30=""),"",'Chack &amp; edit  SD sheet'!B30)</f>
        <v/>
      </c>
      <c r="C30" s="179" t="str">
        <f>IF(AND('Chack &amp; edit  SD sheet'!C30=""),"",IF(AND('Chack &amp; edit  SD sheet'!C30="Boy"),"M",IF(AND('Chack &amp; edit  SD sheet'!C30="Girl"),"F","")))</f>
        <v/>
      </c>
      <c r="D30" s="179" t="str">
        <f>IF(AND('Chack &amp; edit  SD sheet'!D30=""),"",VALUE('Chack &amp; edit  SD sheet'!D30))</f>
        <v/>
      </c>
      <c r="E30" s="179" t="str">
        <f>IF(AND('Chack &amp; edit  SD sheet'!E30=""),"",'Chack &amp; edit  SD sheet'!E30)</f>
        <v/>
      </c>
      <c r="F30" s="179" t="str">
        <f>IF(AND('Chack &amp; edit  SD sheet'!F30=""),"",'Chack &amp; edit  SD sheet'!F30)</f>
        <v/>
      </c>
      <c r="G30" s="180" t="str">
        <f>IF(AND('Chack &amp; edit  SD sheet'!G30=""),"",'Chack &amp; edit  SD sheet'!G30)</f>
        <v/>
      </c>
      <c r="H30" s="180" t="str">
        <f>IF(AND('Chack &amp; edit  SD sheet'!H30=""),"",'Chack &amp; edit  SD sheet'!H30)</f>
        <v/>
      </c>
      <c r="I30" s="180" t="str">
        <f>IF(AND('Chack &amp; edit  SD sheet'!I30=""),"",'Chack &amp; edit  SD sheet'!I30)</f>
        <v/>
      </c>
      <c r="J30" s="179" t="str">
        <f>IF(AND('Chack &amp; edit  SD sheet'!J30=""),"",'Chack &amp; edit  SD sheet'!J30)</f>
        <v/>
      </c>
      <c r="K30" s="179" t="str">
        <f>IF(AND('Chack &amp; edit  SD sheet'!K30=""),"",'Chack &amp; edit  SD sheet'!K30)</f>
        <v/>
      </c>
      <c r="L30" s="179" t="str">
        <f>IF(AND('Chack &amp; edit  SD sheet'!L30=""),"",'Chack &amp; edit  SD sheet'!L30)</f>
        <v/>
      </c>
      <c r="M30" s="179" t="str">
        <f t="shared" si="23"/>
        <v/>
      </c>
      <c r="N30" s="179" t="str">
        <f>IF(AND('Chack &amp; edit  SD sheet'!N30=""),"",'Chack &amp; edit  SD sheet'!N30)</f>
        <v/>
      </c>
      <c r="O30" s="179" t="str">
        <f t="shared" si="24"/>
        <v/>
      </c>
      <c r="P30" s="179" t="str">
        <f t="shared" si="25"/>
        <v/>
      </c>
      <c r="Q30" s="179" t="str">
        <f>IF(AND('Chack &amp; edit  SD sheet'!Q30=""),"",'Chack &amp; edit  SD sheet'!Q30)</f>
        <v/>
      </c>
      <c r="R30" s="179" t="str">
        <f t="shared" si="26"/>
        <v/>
      </c>
      <c r="S30" s="179" t="str">
        <f t="shared" si="27"/>
        <v/>
      </c>
      <c r="T30" s="179" t="str">
        <f>IF(AND('Chack &amp; edit  SD sheet'!T30=""),"",'Chack &amp; edit  SD sheet'!T30)</f>
        <v/>
      </c>
      <c r="U30" s="179" t="str">
        <f>IF(AND('Chack &amp; edit  SD sheet'!U30=""),"",'Chack &amp; edit  SD sheet'!U30)</f>
        <v/>
      </c>
      <c r="V30" s="179" t="str">
        <f>IF(AND('Chack &amp; edit  SD sheet'!V30=""),"",'Chack &amp; edit  SD sheet'!V30)</f>
        <v/>
      </c>
      <c r="W30" s="179" t="str">
        <f t="shared" si="28"/>
        <v/>
      </c>
      <c r="X30" s="179" t="str">
        <f>IF(AND('Chack &amp; edit  SD sheet'!X30=""),"",'Chack &amp; edit  SD sheet'!X30)</f>
        <v/>
      </c>
      <c r="Y30" s="179" t="str">
        <f t="shared" si="29"/>
        <v/>
      </c>
      <c r="Z30" s="179" t="str">
        <f t="shared" si="30"/>
        <v/>
      </c>
      <c r="AA30" s="179" t="str">
        <f>IF(AND('Chack &amp; edit  SD sheet'!AA30=""),"",'Chack &amp; edit  SD sheet'!AA30)</f>
        <v/>
      </c>
      <c r="AB30" s="179" t="str">
        <f t="shared" si="31"/>
        <v/>
      </c>
      <c r="AC30" s="179" t="str">
        <f t="shared" si="32"/>
        <v/>
      </c>
      <c r="AD30" s="179" t="str">
        <f>IF(AND('Chack &amp; edit  SD sheet'!AF30=""),"",'Chack &amp; edit  SD sheet'!AF30)</f>
        <v/>
      </c>
      <c r="AE30" s="179" t="str">
        <f>IF(AND('Chack &amp; edit  SD sheet'!AG30=""),"",'Chack &amp; edit  SD sheet'!AG30)</f>
        <v/>
      </c>
      <c r="AF30" s="179" t="str">
        <f>IF(AND('Chack &amp; edit  SD sheet'!AH30=""),"",'Chack &amp; edit  SD sheet'!AH30)</f>
        <v/>
      </c>
      <c r="AG30" s="179" t="str">
        <f t="shared" si="33"/>
        <v/>
      </c>
      <c r="AH30" s="179" t="str">
        <f>IF(AND('Chack &amp; edit  SD sheet'!AJ30=""),"",'Chack &amp; edit  SD sheet'!AJ30)</f>
        <v/>
      </c>
      <c r="AI30" s="179" t="str">
        <f t="shared" si="34"/>
        <v/>
      </c>
      <c r="AJ30" s="179" t="str">
        <f t="shared" si="35"/>
        <v/>
      </c>
      <c r="AK30" s="179" t="str">
        <f>IF(AND('Chack &amp; edit  SD sheet'!AM30=""),"",'Chack &amp; edit  SD sheet'!AM30)</f>
        <v/>
      </c>
      <c r="AL30" s="179" t="str">
        <f t="shared" si="36"/>
        <v/>
      </c>
      <c r="AM30" s="179" t="str">
        <f t="shared" si="37"/>
        <v/>
      </c>
      <c r="AN30" s="179" t="str">
        <f>IF(AND('Chack &amp; edit  SD sheet'!AP30=""),"",'Chack &amp; edit  SD sheet'!AP30)</f>
        <v/>
      </c>
      <c r="AO30" s="179" t="str">
        <f>IF(AND('Chack &amp; edit  SD sheet'!AQ30=""),"",'Chack &amp; edit  SD sheet'!AQ30)</f>
        <v/>
      </c>
      <c r="AP30" s="179" t="str">
        <f>IF(AND('Chack &amp; edit  SD sheet'!AR30=""),"",'Chack &amp; edit  SD sheet'!AR30)</f>
        <v/>
      </c>
      <c r="AQ30" s="179" t="str">
        <f t="shared" si="38"/>
        <v/>
      </c>
      <c r="AR30" s="179" t="str">
        <f>IF(AND('Chack &amp; edit  SD sheet'!AT30=""),"",'Chack &amp; edit  SD sheet'!AT30)</f>
        <v/>
      </c>
      <c r="AS30" s="179" t="str">
        <f t="shared" si="39"/>
        <v/>
      </c>
      <c r="AT30" s="179" t="str">
        <f t="shared" si="40"/>
        <v/>
      </c>
      <c r="AU30" s="179" t="str">
        <f>IF(AND('Chack &amp; edit  SD sheet'!AW30=""),"",'Chack &amp; edit  SD sheet'!AW30)</f>
        <v/>
      </c>
      <c r="AV30" s="179" t="str">
        <f t="shared" si="41"/>
        <v/>
      </c>
      <c r="AW30" s="179" t="str">
        <f t="shared" si="42"/>
        <v/>
      </c>
      <c r="AX30" s="179" t="str">
        <f>IF(AND('Chack &amp; edit  SD sheet'!AZ30=""),"",'Chack &amp; edit  SD sheet'!AZ30)</f>
        <v/>
      </c>
      <c r="AY30" s="179" t="str">
        <f>IF(AND('Chack &amp; edit  SD sheet'!BA30=""),"",'Chack &amp; edit  SD sheet'!BA30)</f>
        <v/>
      </c>
      <c r="AZ30" s="179" t="str">
        <f>IF(AND('Chack &amp; edit  SD sheet'!BB30=""),"",'Chack &amp; edit  SD sheet'!BB30)</f>
        <v/>
      </c>
      <c r="BA30" s="179" t="str">
        <f t="shared" si="43"/>
        <v/>
      </c>
      <c r="BB30" s="179" t="str">
        <f>IF(AND('Chack &amp; edit  SD sheet'!BD30=""),"",'Chack &amp; edit  SD sheet'!BD30)</f>
        <v/>
      </c>
      <c r="BC30" s="179" t="str">
        <f t="shared" si="44"/>
        <v/>
      </c>
      <c r="BD30" s="179" t="str">
        <f t="shared" si="45"/>
        <v/>
      </c>
      <c r="BE30" s="179" t="str">
        <f>IF(AND('Chack &amp; edit  SD sheet'!BG30=""),"",'Chack &amp; edit  SD sheet'!BG30)</f>
        <v/>
      </c>
      <c r="BF30" s="179" t="str">
        <f t="shared" si="46"/>
        <v/>
      </c>
      <c r="BG30" s="179" t="str">
        <f t="shared" si="47"/>
        <v/>
      </c>
      <c r="BH30" s="179" t="str">
        <f>IF(AND('Chack &amp; edit  SD sheet'!BK30=""),"",'Chack &amp; edit  SD sheet'!BK30)</f>
        <v/>
      </c>
      <c r="BI30" s="179" t="str">
        <f>IF(AND('Chack &amp; edit  SD sheet'!BL30=""),"",'Chack &amp; edit  SD sheet'!BL30)</f>
        <v/>
      </c>
      <c r="BJ30" s="179" t="str">
        <f>IF(AND('Chack &amp; edit  SD sheet'!BM30=""),"",'Chack &amp; edit  SD sheet'!BM30)</f>
        <v/>
      </c>
      <c r="BK30" s="179" t="str">
        <f t="shared" si="48"/>
        <v/>
      </c>
      <c r="BL30" s="179" t="str">
        <f t="shared" si="49"/>
        <v/>
      </c>
      <c r="BM30" s="179" t="str">
        <f>IF(AND('Chack &amp; edit  SD sheet'!BN30=""),"",'Chack &amp; edit  SD sheet'!BN30)</f>
        <v/>
      </c>
      <c r="BN30" s="179" t="str">
        <f>IF(AND('Chack &amp; edit  SD sheet'!BO30=""),"",'Chack &amp; edit  SD sheet'!BO30)</f>
        <v/>
      </c>
      <c r="BO30" s="179" t="str">
        <f>IF(AND('Chack &amp; edit  SD sheet'!BP30=""),"",'Chack &amp; edit  SD sheet'!BP30)</f>
        <v/>
      </c>
      <c r="BP30" s="179" t="str">
        <f t="shared" si="50"/>
        <v/>
      </c>
      <c r="BQ30" s="179" t="str">
        <f>IF(AND('Chack &amp; edit  SD sheet'!BR30=""),"",'Chack &amp; edit  SD sheet'!BR30)</f>
        <v/>
      </c>
      <c r="BR30" s="179" t="str">
        <f t="shared" si="51"/>
        <v/>
      </c>
      <c r="BS30" s="179" t="str">
        <f t="shared" si="52"/>
        <v/>
      </c>
      <c r="BT30" s="179" t="str">
        <f>IF(AND('Chack &amp; edit  SD sheet'!BU30=""),"",'Chack &amp; edit  SD sheet'!BU30)</f>
        <v/>
      </c>
      <c r="BU30" s="179" t="str">
        <f t="shared" si="53"/>
        <v/>
      </c>
      <c r="BV30" s="179" t="str">
        <f t="shared" si="54"/>
        <v/>
      </c>
      <c r="BW30" s="181" t="str">
        <f t="shared" si="55"/>
        <v/>
      </c>
      <c r="BX30" s="179" t="str">
        <f t="shared" si="56"/>
        <v/>
      </c>
      <c r="BY30" s="179">
        <f t="shared" si="57"/>
        <v>0</v>
      </c>
      <c r="BZ30" s="179">
        <f t="shared" si="58"/>
        <v>0</v>
      </c>
      <c r="CA30" s="179" t="str">
        <f t="shared" si="59"/>
        <v/>
      </c>
      <c r="CB30" s="179" t="str">
        <f t="shared" si="60"/>
        <v/>
      </c>
      <c r="CC30" s="182" t="str">
        <f t="shared" si="61"/>
        <v/>
      </c>
      <c r="CD30" s="183">
        <f t="shared" si="62"/>
        <v>0</v>
      </c>
      <c r="CE30" s="182">
        <f t="shared" si="63"/>
        <v>0</v>
      </c>
      <c r="CF30" s="179" t="str">
        <f t="shared" si="64"/>
        <v/>
      </c>
      <c r="CG30" s="183" t="str">
        <f t="shared" si="65"/>
        <v/>
      </c>
      <c r="CH30" s="182" t="str">
        <f t="shared" si="66"/>
        <v/>
      </c>
      <c r="CI30" s="182">
        <f t="shared" si="67"/>
        <v>0</v>
      </c>
      <c r="CJ30" s="182">
        <f t="shared" si="68"/>
        <v>0</v>
      </c>
      <c r="CK30" s="179" t="str">
        <f t="shared" si="69"/>
        <v/>
      </c>
      <c r="CL30" s="183" t="str">
        <f t="shared" si="70"/>
        <v/>
      </c>
      <c r="CM30" s="182" t="str">
        <f t="shared" si="71"/>
        <v/>
      </c>
      <c r="CN30" s="182">
        <f t="shared" si="72"/>
        <v>0</v>
      </c>
      <c r="CO30" s="182">
        <f t="shared" si="73"/>
        <v>0</v>
      </c>
      <c r="CP30" s="183" t="str">
        <f t="shared" si="74"/>
        <v/>
      </c>
      <c r="CQ30" s="183" t="str">
        <f t="shared" si="75"/>
        <v/>
      </c>
      <c r="CR30" s="182" t="str">
        <f t="shared" si="76"/>
        <v/>
      </c>
      <c r="CS30" s="182">
        <f t="shared" si="77"/>
        <v>0</v>
      </c>
      <c r="CT30" s="182">
        <f t="shared" si="78"/>
        <v>0</v>
      </c>
      <c r="CU30" s="183" t="str">
        <f t="shared" si="79"/>
        <v/>
      </c>
      <c r="CV30" s="183" t="str">
        <f t="shared" si="80"/>
        <v/>
      </c>
      <c r="CW30" s="182" t="str">
        <f t="shared" si="81"/>
        <v/>
      </c>
      <c r="CX30" s="182">
        <f t="shared" si="82"/>
        <v>0</v>
      </c>
      <c r="CY30" s="182">
        <f t="shared" si="83"/>
        <v>0</v>
      </c>
      <c r="CZ30" s="183" t="str">
        <f t="shared" si="84"/>
        <v/>
      </c>
      <c r="DA30" s="183" t="str">
        <f t="shared" si="85"/>
        <v/>
      </c>
      <c r="DB30" s="184">
        <f t="shared" si="86"/>
        <v>0</v>
      </c>
      <c r="DC30" s="19" t="str">
        <f t="shared" si="87"/>
        <v xml:space="preserve">      </v>
      </c>
      <c r="DD30" s="252" t="str">
        <f>IF('Chack &amp; edit  SD sheet'!BY30="","",'Chack &amp; edit  SD sheet'!BY30)</f>
        <v/>
      </c>
      <c r="DE30" s="252" t="str">
        <f>IF('Chack &amp; edit  SD sheet'!BZ30="","",'Chack &amp; edit  SD sheet'!BZ30)</f>
        <v/>
      </c>
      <c r="DF30" s="252" t="str">
        <f>IF('Chack &amp; edit  SD sheet'!CA30="","",'Chack &amp; edit  SD sheet'!CA30)</f>
        <v/>
      </c>
      <c r="DG30" s="212" t="str">
        <f t="shared" si="88"/>
        <v/>
      </c>
      <c r="DH30" s="252" t="str">
        <f>IF('Chack &amp; edit  SD sheet'!CB30="","",'Chack &amp; edit  SD sheet'!CB30)</f>
        <v/>
      </c>
      <c r="DI30" s="212" t="str">
        <f t="shared" si="89"/>
        <v/>
      </c>
      <c r="DJ30" s="252" t="str">
        <f>IF('Chack &amp; edit  SD sheet'!CC30="","",'Chack &amp; edit  SD sheet'!CC30)</f>
        <v/>
      </c>
      <c r="DK30" s="212" t="str">
        <f t="shared" si="90"/>
        <v/>
      </c>
      <c r="DL30" s="213" t="str">
        <f t="shared" si="91"/>
        <v/>
      </c>
      <c r="DM30" s="252" t="str">
        <f>IF('Chack &amp; edit  SD sheet'!CD30="","",'Chack &amp; edit  SD sheet'!CD30)</f>
        <v/>
      </c>
      <c r="DN30" s="252" t="str">
        <f>IF('Chack &amp; edit  SD sheet'!CE30="","",'Chack &amp; edit  SD sheet'!CE30)</f>
        <v/>
      </c>
      <c r="DO30" s="252" t="str">
        <f>IF('Chack &amp; edit  SD sheet'!CF30="","",'Chack &amp; edit  SD sheet'!CF30)</f>
        <v/>
      </c>
      <c r="DP30" s="212" t="str">
        <f t="shared" si="92"/>
        <v/>
      </c>
      <c r="DQ30" s="252" t="str">
        <f>IF('Chack &amp; edit  SD sheet'!CG30="","",'Chack &amp; edit  SD sheet'!CG30)</f>
        <v/>
      </c>
      <c r="DR30" s="212" t="str">
        <f t="shared" si="93"/>
        <v/>
      </c>
      <c r="DS30" s="252" t="str">
        <f>IF('Chack &amp; edit  SD sheet'!CH30="","",'Chack &amp; edit  SD sheet'!CH30)</f>
        <v/>
      </c>
      <c r="DT30" s="212" t="str">
        <f t="shared" si="94"/>
        <v/>
      </c>
      <c r="DU30" s="213" t="str">
        <f t="shared" si="95"/>
        <v/>
      </c>
      <c r="DV30" s="252" t="str">
        <f>IF('Chack &amp; edit  SD sheet'!CI30="","",'Chack &amp; edit  SD sheet'!CI30)</f>
        <v/>
      </c>
      <c r="DW30" s="252" t="str">
        <f>IF('Chack &amp; edit  SD sheet'!CJ30="","",'Chack &amp; edit  SD sheet'!CJ30)</f>
        <v/>
      </c>
      <c r="DX30" s="252" t="str">
        <f>IF('Chack &amp; edit  SD sheet'!CK30="","",'Chack &amp; edit  SD sheet'!CK30)</f>
        <v/>
      </c>
      <c r="DY30" s="254" t="str">
        <f t="shared" si="96"/>
        <v/>
      </c>
      <c r="DZ30" s="252" t="str">
        <f>IF('Chack &amp; edit  SD sheet'!CL30="","",'Chack &amp; edit  SD sheet'!CL30)</f>
        <v/>
      </c>
      <c r="EA30" s="252" t="str">
        <f>IF('Chack &amp; edit  SD sheet'!CM30="","",'Chack &amp; edit  SD sheet'!CM30)</f>
        <v/>
      </c>
      <c r="EB30" s="252" t="str">
        <f>IF('Chack &amp; edit  SD sheet'!CN30="","",'Chack &amp; edit  SD sheet'!CN30)</f>
        <v/>
      </c>
      <c r="EC30" s="252" t="str">
        <f>IF('Chack &amp; edit  SD sheet'!CO30="","",'Chack &amp; edit  SD sheet'!CO30)</f>
        <v/>
      </c>
      <c r="ED30" s="254" t="str">
        <f t="shared" si="97"/>
        <v/>
      </c>
      <c r="EE30" s="252" t="str">
        <f>IF('Chack &amp; edit  SD sheet'!CP30="","",'Chack &amp; edit  SD sheet'!CP30)</f>
        <v/>
      </c>
      <c r="EF30" s="252" t="str">
        <f>IF('Chack &amp; edit  SD sheet'!CQ30="","",'Chack &amp; edit  SD sheet'!CQ30)</f>
        <v/>
      </c>
      <c r="EG30" s="19" t="str">
        <f t="shared" si="98"/>
        <v/>
      </c>
      <c r="EH30" s="20" t="str">
        <f t="shared" si="99"/>
        <v/>
      </c>
      <c r="EI30" s="21" t="str">
        <f t="shared" si="100"/>
        <v/>
      </c>
      <c r="EJ30" s="185" t="str">
        <f t="shared" si="101"/>
        <v/>
      </c>
      <c r="EK30" s="253" t="str">
        <f t="shared" si="102"/>
        <v/>
      </c>
      <c r="EL30" s="252" t="str">
        <f t="shared" si="103"/>
        <v/>
      </c>
      <c r="ET30" s="173" t="str">
        <f t="shared" si="104"/>
        <v/>
      </c>
      <c r="EU30" s="173" t="str">
        <f t="shared" si="105"/>
        <v/>
      </c>
      <c r="EV30" s="173" t="str">
        <f t="shared" si="106"/>
        <v/>
      </c>
      <c r="EW30" s="173" t="str">
        <f t="shared" si="107"/>
        <v/>
      </c>
    </row>
    <row r="31" spans="1:153" ht="15.75">
      <c r="A31" s="179" t="str">
        <f>IF(AND('Chack &amp; edit  SD sheet'!A31=""),"",'Chack &amp; edit  SD sheet'!A31)</f>
        <v/>
      </c>
      <c r="B31" s="179" t="str">
        <f>IF(AND('Chack &amp; edit  SD sheet'!B31=""),"",'Chack &amp; edit  SD sheet'!B31)</f>
        <v/>
      </c>
      <c r="C31" s="179" t="str">
        <f>IF(AND('Chack &amp; edit  SD sheet'!C31=""),"",IF(AND('Chack &amp; edit  SD sheet'!C31="Boy"),"M",IF(AND('Chack &amp; edit  SD sheet'!C31="Girl"),"F","")))</f>
        <v/>
      </c>
      <c r="D31" s="179" t="str">
        <f>IF(AND('Chack &amp; edit  SD sheet'!D31=""),"",VALUE('Chack &amp; edit  SD sheet'!D31))</f>
        <v/>
      </c>
      <c r="E31" s="179" t="str">
        <f>IF(AND('Chack &amp; edit  SD sheet'!E31=""),"",'Chack &amp; edit  SD sheet'!E31)</f>
        <v/>
      </c>
      <c r="F31" s="179" t="str">
        <f>IF(AND('Chack &amp; edit  SD sheet'!F31=""),"",'Chack &amp; edit  SD sheet'!F31)</f>
        <v/>
      </c>
      <c r="G31" s="180" t="str">
        <f>IF(AND('Chack &amp; edit  SD sheet'!G31=""),"",'Chack &amp; edit  SD sheet'!G31)</f>
        <v/>
      </c>
      <c r="H31" s="180" t="str">
        <f>IF(AND('Chack &amp; edit  SD sheet'!H31=""),"",'Chack &amp; edit  SD sheet'!H31)</f>
        <v/>
      </c>
      <c r="I31" s="180" t="str">
        <f>IF(AND('Chack &amp; edit  SD sheet'!I31=""),"",'Chack &amp; edit  SD sheet'!I31)</f>
        <v/>
      </c>
      <c r="J31" s="179" t="str">
        <f>IF(AND('Chack &amp; edit  SD sheet'!J31=""),"",'Chack &amp; edit  SD sheet'!J31)</f>
        <v/>
      </c>
      <c r="K31" s="179" t="str">
        <f>IF(AND('Chack &amp; edit  SD sheet'!K31=""),"",'Chack &amp; edit  SD sheet'!K31)</f>
        <v/>
      </c>
      <c r="L31" s="179" t="str">
        <f>IF(AND('Chack &amp; edit  SD sheet'!L31=""),"",'Chack &amp; edit  SD sheet'!L31)</f>
        <v/>
      </c>
      <c r="M31" s="179" t="str">
        <f t="shared" si="23"/>
        <v/>
      </c>
      <c r="N31" s="179" t="str">
        <f>IF(AND('Chack &amp; edit  SD sheet'!N31=""),"",'Chack &amp; edit  SD sheet'!N31)</f>
        <v/>
      </c>
      <c r="O31" s="179" t="str">
        <f t="shared" si="24"/>
        <v/>
      </c>
      <c r="P31" s="179" t="str">
        <f t="shared" si="25"/>
        <v/>
      </c>
      <c r="Q31" s="179" t="str">
        <f>IF(AND('Chack &amp; edit  SD sheet'!Q31=""),"",'Chack &amp; edit  SD sheet'!Q31)</f>
        <v/>
      </c>
      <c r="R31" s="179" t="str">
        <f t="shared" si="26"/>
        <v/>
      </c>
      <c r="S31" s="179" t="str">
        <f t="shared" si="27"/>
        <v/>
      </c>
      <c r="T31" s="179" t="str">
        <f>IF(AND('Chack &amp; edit  SD sheet'!T31=""),"",'Chack &amp; edit  SD sheet'!T31)</f>
        <v/>
      </c>
      <c r="U31" s="179" t="str">
        <f>IF(AND('Chack &amp; edit  SD sheet'!U31=""),"",'Chack &amp; edit  SD sheet'!U31)</f>
        <v/>
      </c>
      <c r="V31" s="179" t="str">
        <f>IF(AND('Chack &amp; edit  SD sheet'!V31=""),"",'Chack &amp; edit  SD sheet'!V31)</f>
        <v/>
      </c>
      <c r="W31" s="179" t="str">
        <f t="shared" si="28"/>
        <v/>
      </c>
      <c r="X31" s="179" t="str">
        <f>IF(AND('Chack &amp; edit  SD sheet'!X31=""),"",'Chack &amp; edit  SD sheet'!X31)</f>
        <v/>
      </c>
      <c r="Y31" s="179" t="str">
        <f t="shared" si="29"/>
        <v/>
      </c>
      <c r="Z31" s="179" t="str">
        <f t="shared" si="30"/>
        <v/>
      </c>
      <c r="AA31" s="179" t="str">
        <f>IF(AND('Chack &amp; edit  SD sheet'!AA31=""),"",'Chack &amp; edit  SD sheet'!AA31)</f>
        <v/>
      </c>
      <c r="AB31" s="179" t="str">
        <f t="shared" si="31"/>
        <v/>
      </c>
      <c r="AC31" s="179" t="str">
        <f t="shared" si="32"/>
        <v/>
      </c>
      <c r="AD31" s="179" t="str">
        <f>IF(AND('Chack &amp; edit  SD sheet'!AF31=""),"",'Chack &amp; edit  SD sheet'!AF31)</f>
        <v/>
      </c>
      <c r="AE31" s="179" t="str">
        <f>IF(AND('Chack &amp; edit  SD sheet'!AG31=""),"",'Chack &amp; edit  SD sheet'!AG31)</f>
        <v/>
      </c>
      <c r="AF31" s="179" t="str">
        <f>IF(AND('Chack &amp; edit  SD sheet'!AH31=""),"",'Chack &amp; edit  SD sheet'!AH31)</f>
        <v/>
      </c>
      <c r="AG31" s="179" t="str">
        <f t="shared" si="33"/>
        <v/>
      </c>
      <c r="AH31" s="179" t="str">
        <f>IF(AND('Chack &amp; edit  SD sheet'!AJ31=""),"",'Chack &amp; edit  SD sheet'!AJ31)</f>
        <v/>
      </c>
      <c r="AI31" s="179" t="str">
        <f t="shared" si="34"/>
        <v/>
      </c>
      <c r="AJ31" s="179" t="str">
        <f t="shared" si="35"/>
        <v/>
      </c>
      <c r="AK31" s="179" t="str">
        <f>IF(AND('Chack &amp; edit  SD sheet'!AM31=""),"",'Chack &amp; edit  SD sheet'!AM31)</f>
        <v/>
      </c>
      <c r="AL31" s="179" t="str">
        <f t="shared" si="36"/>
        <v/>
      </c>
      <c r="AM31" s="179" t="str">
        <f t="shared" si="37"/>
        <v/>
      </c>
      <c r="AN31" s="179" t="str">
        <f>IF(AND('Chack &amp; edit  SD sheet'!AP31=""),"",'Chack &amp; edit  SD sheet'!AP31)</f>
        <v/>
      </c>
      <c r="AO31" s="179" t="str">
        <f>IF(AND('Chack &amp; edit  SD sheet'!AQ31=""),"",'Chack &amp; edit  SD sheet'!AQ31)</f>
        <v/>
      </c>
      <c r="AP31" s="179" t="str">
        <f>IF(AND('Chack &amp; edit  SD sheet'!AR31=""),"",'Chack &amp; edit  SD sheet'!AR31)</f>
        <v/>
      </c>
      <c r="AQ31" s="179" t="str">
        <f t="shared" si="38"/>
        <v/>
      </c>
      <c r="AR31" s="179" t="str">
        <f>IF(AND('Chack &amp; edit  SD sheet'!AT31=""),"",'Chack &amp; edit  SD sheet'!AT31)</f>
        <v/>
      </c>
      <c r="AS31" s="179" t="str">
        <f t="shared" si="39"/>
        <v/>
      </c>
      <c r="AT31" s="179" t="str">
        <f t="shared" si="40"/>
        <v/>
      </c>
      <c r="AU31" s="179" t="str">
        <f>IF(AND('Chack &amp; edit  SD sheet'!AW31=""),"",'Chack &amp; edit  SD sheet'!AW31)</f>
        <v/>
      </c>
      <c r="AV31" s="179" t="str">
        <f t="shared" si="41"/>
        <v/>
      </c>
      <c r="AW31" s="179" t="str">
        <f t="shared" si="42"/>
        <v/>
      </c>
      <c r="AX31" s="179" t="str">
        <f>IF(AND('Chack &amp; edit  SD sheet'!AZ31=""),"",'Chack &amp; edit  SD sheet'!AZ31)</f>
        <v/>
      </c>
      <c r="AY31" s="179" t="str">
        <f>IF(AND('Chack &amp; edit  SD sheet'!BA31=""),"",'Chack &amp; edit  SD sheet'!BA31)</f>
        <v/>
      </c>
      <c r="AZ31" s="179" t="str">
        <f>IF(AND('Chack &amp; edit  SD sheet'!BB31=""),"",'Chack &amp; edit  SD sheet'!BB31)</f>
        <v/>
      </c>
      <c r="BA31" s="179" t="str">
        <f t="shared" si="43"/>
        <v/>
      </c>
      <c r="BB31" s="179" t="str">
        <f>IF(AND('Chack &amp; edit  SD sheet'!BD31=""),"",'Chack &amp; edit  SD sheet'!BD31)</f>
        <v/>
      </c>
      <c r="BC31" s="179" t="str">
        <f t="shared" si="44"/>
        <v/>
      </c>
      <c r="BD31" s="179" t="str">
        <f t="shared" si="45"/>
        <v/>
      </c>
      <c r="BE31" s="179" t="str">
        <f>IF(AND('Chack &amp; edit  SD sheet'!BG31=""),"",'Chack &amp; edit  SD sheet'!BG31)</f>
        <v/>
      </c>
      <c r="BF31" s="179" t="str">
        <f t="shared" si="46"/>
        <v/>
      </c>
      <c r="BG31" s="179" t="str">
        <f t="shared" si="47"/>
        <v/>
      </c>
      <c r="BH31" s="179" t="str">
        <f>IF(AND('Chack &amp; edit  SD sheet'!BK31=""),"",'Chack &amp; edit  SD sheet'!BK31)</f>
        <v/>
      </c>
      <c r="BI31" s="179" t="str">
        <f>IF(AND('Chack &amp; edit  SD sheet'!BL31=""),"",'Chack &amp; edit  SD sheet'!BL31)</f>
        <v/>
      </c>
      <c r="BJ31" s="179" t="str">
        <f>IF(AND('Chack &amp; edit  SD sheet'!BM31=""),"",'Chack &amp; edit  SD sheet'!BM31)</f>
        <v/>
      </c>
      <c r="BK31" s="179" t="str">
        <f t="shared" si="48"/>
        <v/>
      </c>
      <c r="BL31" s="179" t="str">
        <f t="shared" si="49"/>
        <v/>
      </c>
      <c r="BM31" s="179" t="str">
        <f>IF(AND('Chack &amp; edit  SD sheet'!BN31=""),"",'Chack &amp; edit  SD sheet'!BN31)</f>
        <v/>
      </c>
      <c r="BN31" s="179" t="str">
        <f>IF(AND('Chack &amp; edit  SD sheet'!BO31=""),"",'Chack &amp; edit  SD sheet'!BO31)</f>
        <v/>
      </c>
      <c r="BO31" s="179" t="str">
        <f>IF(AND('Chack &amp; edit  SD sheet'!BP31=""),"",'Chack &amp; edit  SD sheet'!BP31)</f>
        <v/>
      </c>
      <c r="BP31" s="179" t="str">
        <f t="shared" si="50"/>
        <v/>
      </c>
      <c r="BQ31" s="179" t="str">
        <f>IF(AND('Chack &amp; edit  SD sheet'!BR31=""),"",'Chack &amp; edit  SD sheet'!BR31)</f>
        <v/>
      </c>
      <c r="BR31" s="179" t="str">
        <f t="shared" si="51"/>
        <v/>
      </c>
      <c r="BS31" s="179" t="str">
        <f t="shared" si="52"/>
        <v/>
      </c>
      <c r="BT31" s="179" t="str">
        <f>IF(AND('Chack &amp; edit  SD sheet'!BU31=""),"",'Chack &amp; edit  SD sheet'!BU31)</f>
        <v/>
      </c>
      <c r="BU31" s="179" t="str">
        <f t="shared" si="53"/>
        <v/>
      </c>
      <c r="BV31" s="179" t="str">
        <f t="shared" si="54"/>
        <v/>
      </c>
      <c r="BW31" s="181" t="str">
        <f t="shared" si="55"/>
        <v/>
      </c>
      <c r="BX31" s="179" t="str">
        <f t="shared" si="56"/>
        <v/>
      </c>
      <c r="BY31" s="179">
        <f t="shared" si="57"/>
        <v>0</v>
      </c>
      <c r="BZ31" s="179">
        <f t="shared" si="58"/>
        <v>0</v>
      </c>
      <c r="CA31" s="179" t="str">
        <f t="shared" si="59"/>
        <v/>
      </c>
      <c r="CB31" s="179" t="str">
        <f t="shared" si="60"/>
        <v/>
      </c>
      <c r="CC31" s="182" t="str">
        <f t="shared" si="61"/>
        <v/>
      </c>
      <c r="CD31" s="183">
        <f t="shared" si="62"/>
        <v>0</v>
      </c>
      <c r="CE31" s="182">
        <f t="shared" si="63"/>
        <v>0</v>
      </c>
      <c r="CF31" s="179" t="str">
        <f t="shared" si="64"/>
        <v/>
      </c>
      <c r="CG31" s="183" t="str">
        <f t="shared" si="65"/>
        <v/>
      </c>
      <c r="CH31" s="182" t="str">
        <f t="shared" si="66"/>
        <v/>
      </c>
      <c r="CI31" s="182">
        <f t="shared" si="67"/>
        <v>0</v>
      </c>
      <c r="CJ31" s="182">
        <f t="shared" si="68"/>
        <v>0</v>
      </c>
      <c r="CK31" s="179" t="str">
        <f t="shared" si="69"/>
        <v/>
      </c>
      <c r="CL31" s="183" t="str">
        <f t="shared" si="70"/>
        <v/>
      </c>
      <c r="CM31" s="182" t="str">
        <f t="shared" si="71"/>
        <v/>
      </c>
      <c r="CN31" s="182">
        <f t="shared" si="72"/>
        <v>0</v>
      </c>
      <c r="CO31" s="182">
        <f t="shared" si="73"/>
        <v>0</v>
      </c>
      <c r="CP31" s="183" t="str">
        <f t="shared" si="74"/>
        <v/>
      </c>
      <c r="CQ31" s="183" t="str">
        <f t="shared" si="75"/>
        <v/>
      </c>
      <c r="CR31" s="182" t="str">
        <f t="shared" si="76"/>
        <v/>
      </c>
      <c r="CS31" s="182">
        <f t="shared" si="77"/>
        <v>0</v>
      </c>
      <c r="CT31" s="182">
        <f t="shared" si="78"/>
        <v>0</v>
      </c>
      <c r="CU31" s="183" t="str">
        <f t="shared" si="79"/>
        <v/>
      </c>
      <c r="CV31" s="183" t="str">
        <f t="shared" si="80"/>
        <v/>
      </c>
      <c r="CW31" s="182" t="str">
        <f t="shared" si="81"/>
        <v/>
      </c>
      <c r="CX31" s="182">
        <f t="shared" si="82"/>
        <v>0</v>
      </c>
      <c r="CY31" s="182">
        <f t="shared" si="83"/>
        <v>0</v>
      </c>
      <c r="CZ31" s="183" t="str">
        <f t="shared" si="84"/>
        <v/>
      </c>
      <c r="DA31" s="183" t="str">
        <f t="shared" si="85"/>
        <v/>
      </c>
      <c r="DB31" s="184">
        <f t="shared" si="86"/>
        <v>0</v>
      </c>
      <c r="DC31" s="19" t="str">
        <f t="shared" si="87"/>
        <v xml:space="preserve">      </v>
      </c>
      <c r="DD31" s="252" t="str">
        <f>IF('Chack &amp; edit  SD sheet'!BY31="","",'Chack &amp; edit  SD sheet'!BY31)</f>
        <v/>
      </c>
      <c r="DE31" s="252" t="str">
        <f>IF('Chack &amp; edit  SD sheet'!BZ31="","",'Chack &amp; edit  SD sheet'!BZ31)</f>
        <v/>
      </c>
      <c r="DF31" s="252" t="str">
        <f>IF('Chack &amp; edit  SD sheet'!CA31="","",'Chack &amp; edit  SD sheet'!CA31)</f>
        <v/>
      </c>
      <c r="DG31" s="212" t="str">
        <f t="shared" si="88"/>
        <v/>
      </c>
      <c r="DH31" s="252" t="str">
        <f>IF('Chack &amp; edit  SD sheet'!CB31="","",'Chack &amp; edit  SD sheet'!CB31)</f>
        <v/>
      </c>
      <c r="DI31" s="212" t="str">
        <f t="shared" si="89"/>
        <v/>
      </c>
      <c r="DJ31" s="252" t="str">
        <f>IF('Chack &amp; edit  SD sheet'!CC31="","",'Chack &amp; edit  SD sheet'!CC31)</f>
        <v/>
      </c>
      <c r="DK31" s="212" t="str">
        <f t="shared" si="90"/>
        <v/>
      </c>
      <c r="DL31" s="213" t="str">
        <f t="shared" si="91"/>
        <v/>
      </c>
      <c r="DM31" s="252" t="str">
        <f>IF('Chack &amp; edit  SD sheet'!CD31="","",'Chack &amp; edit  SD sheet'!CD31)</f>
        <v/>
      </c>
      <c r="DN31" s="252" t="str">
        <f>IF('Chack &amp; edit  SD sheet'!CE31="","",'Chack &amp; edit  SD sheet'!CE31)</f>
        <v/>
      </c>
      <c r="DO31" s="252" t="str">
        <f>IF('Chack &amp; edit  SD sheet'!CF31="","",'Chack &amp; edit  SD sheet'!CF31)</f>
        <v/>
      </c>
      <c r="DP31" s="212" t="str">
        <f t="shared" si="92"/>
        <v/>
      </c>
      <c r="DQ31" s="252" t="str">
        <f>IF('Chack &amp; edit  SD sheet'!CG31="","",'Chack &amp; edit  SD sheet'!CG31)</f>
        <v/>
      </c>
      <c r="DR31" s="212" t="str">
        <f t="shared" si="93"/>
        <v/>
      </c>
      <c r="DS31" s="252" t="str">
        <f>IF('Chack &amp; edit  SD sheet'!CH31="","",'Chack &amp; edit  SD sheet'!CH31)</f>
        <v/>
      </c>
      <c r="DT31" s="212" t="str">
        <f t="shared" si="94"/>
        <v/>
      </c>
      <c r="DU31" s="213" t="str">
        <f t="shared" si="95"/>
        <v/>
      </c>
      <c r="DV31" s="252" t="str">
        <f>IF('Chack &amp; edit  SD sheet'!CI31="","",'Chack &amp; edit  SD sheet'!CI31)</f>
        <v/>
      </c>
      <c r="DW31" s="252" t="str">
        <f>IF('Chack &amp; edit  SD sheet'!CJ31="","",'Chack &amp; edit  SD sheet'!CJ31)</f>
        <v/>
      </c>
      <c r="DX31" s="252" t="str">
        <f>IF('Chack &amp; edit  SD sheet'!CK31="","",'Chack &amp; edit  SD sheet'!CK31)</f>
        <v/>
      </c>
      <c r="DY31" s="254" t="str">
        <f t="shared" si="96"/>
        <v/>
      </c>
      <c r="DZ31" s="252" t="str">
        <f>IF('Chack &amp; edit  SD sheet'!CL31="","",'Chack &amp; edit  SD sheet'!CL31)</f>
        <v/>
      </c>
      <c r="EA31" s="252" t="str">
        <f>IF('Chack &amp; edit  SD sheet'!CM31="","",'Chack &amp; edit  SD sheet'!CM31)</f>
        <v/>
      </c>
      <c r="EB31" s="252" t="str">
        <f>IF('Chack &amp; edit  SD sheet'!CN31="","",'Chack &amp; edit  SD sheet'!CN31)</f>
        <v/>
      </c>
      <c r="EC31" s="252" t="str">
        <f>IF('Chack &amp; edit  SD sheet'!CO31="","",'Chack &amp; edit  SD sheet'!CO31)</f>
        <v/>
      </c>
      <c r="ED31" s="254" t="str">
        <f t="shared" si="97"/>
        <v/>
      </c>
      <c r="EE31" s="252" t="str">
        <f>IF('Chack &amp; edit  SD sheet'!CP31="","",'Chack &amp; edit  SD sheet'!CP31)</f>
        <v/>
      </c>
      <c r="EF31" s="252" t="str">
        <f>IF('Chack &amp; edit  SD sheet'!CQ31="","",'Chack &amp; edit  SD sheet'!CQ31)</f>
        <v/>
      </c>
      <c r="EG31" s="19" t="str">
        <f t="shared" si="98"/>
        <v/>
      </c>
      <c r="EH31" s="20" t="str">
        <f t="shared" si="99"/>
        <v/>
      </c>
      <c r="EI31" s="21" t="str">
        <f t="shared" si="100"/>
        <v/>
      </c>
      <c r="EJ31" s="185" t="str">
        <f t="shared" si="101"/>
        <v/>
      </c>
      <c r="EK31" s="253" t="str">
        <f t="shared" si="102"/>
        <v/>
      </c>
      <c r="EL31" s="252" t="str">
        <f t="shared" si="103"/>
        <v/>
      </c>
      <c r="ET31" s="173" t="str">
        <f t="shared" si="104"/>
        <v/>
      </c>
      <c r="EU31" s="173" t="str">
        <f t="shared" si="105"/>
        <v/>
      </c>
      <c r="EV31" s="173" t="str">
        <f t="shared" si="106"/>
        <v/>
      </c>
      <c r="EW31" s="173" t="str">
        <f t="shared" si="107"/>
        <v/>
      </c>
    </row>
    <row r="32" spans="1:153" ht="15.75">
      <c r="A32" s="179" t="str">
        <f>IF(AND('Chack &amp; edit  SD sheet'!A32=""),"",'Chack &amp; edit  SD sheet'!A32)</f>
        <v/>
      </c>
      <c r="B32" s="179" t="str">
        <f>IF(AND('Chack &amp; edit  SD sheet'!B32=""),"",'Chack &amp; edit  SD sheet'!B32)</f>
        <v/>
      </c>
      <c r="C32" s="179" t="str">
        <f>IF(AND('Chack &amp; edit  SD sheet'!C32=""),"",IF(AND('Chack &amp; edit  SD sheet'!C32="Boy"),"M",IF(AND('Chack &amp; edit  SD sheet'!C32="Girl"),"F","")))</f>
        <v/>
      </c>
      <c r="D32" s="179" t="str">
        <f>IF(AND('Chack &amp; edit  SD sheet'!D32=""),"",VALUE('Chack &amp; edit  SD sheet'!D32))</f>
        <v/>
      </c>
      <c r="E32" s="179" t="str">
        <f>IF(AND('Chack &amp; edit  SD sheet'!E32=""),"",'Chack &amp; edit  SD sheet'!E32)</f>
        <v/>
      </c>
      <c r="F32" s="179" t="str">
        <f>IF(AND('Chack &amp; edit  SD sheet'!F32=""),"",'Chack &amp; edit  SD sheet'!F32)</f>
        <v/>
      </c>
      <c r="G32" s="180" t="str">
        <f>IF(AND('Chack &amp; edit  SD sheet'!G32=""),"",'Chack &amp; edit  SD sheet'!G32)</f>
        <v/>
      </c>
      <c r="H32" s="180" t="str">
        <f>IF(AND('Chack &amp; edit  SD sheet'!H32=""),"",'Chack &amp; edit  SD sheet'!H32)</f>
        <v/>
      </c>
      <c r="I32" s="180" t="str">
        <f>IF(AND('Chack &amp; edit  SD sheet'!I32=""),"",'Chack &amp; edit  SD sheet'!I32)</f>
        <v/>
      </c>
      <c r="J32" s="179" t="str">
        <f>IF(AND('Chack &amp; edit  SD sheet'!J32=""),"",'Chack &amp; edit  SD sheet'!J32)</f>
        <v/>
      </c>
      <c r="K32" s="179" t="str">
        <f>IF(AND('Chack &amp; edit  SD sheet'!K32=""),"",'Chack &amp; edit  SD sheet'!K32)</f>
        <v/>
      </c>
      <c r="L32" s="179" t="str">
        <f>IF(AND('Chack &amp; edit  SD sheet'!L32=""),"",'Chack &amp; edit  SD sheet'!L32)</f>
        <v/>
      </c>
      <c r="M32" s="179" t="str">
        <f t="shared" si="23"/>
        <v/>
      </c>
      <c r="N32" s="179" t="str">
        <f>IF(AND('Chack &amp; edit  SD sheet'!N32=""),"",'Chack &amp; edit  SD sheet'!N32)</f>
        <v/>
      </c>
      <c r="O32" s="179" t="str">
        <f t="shared" si="24"/>
        <v/>
      </c>
      <c r="P32" s="179" t="str">
        <f t="shared" si="25"/>
        <v/>
      </c>
      <c r="Q32" s="179" t="str">
        <f>IF(AND('Chack &amp; edit  SD sheet'!Q32=""),"",'Chack &amp; edit  SD sheet'!Q32)</f>
        <v/>
      </c>
      <c r="R32" s="179" t="str">
        <f t="shared" si="26"/>
        <v/>
      </c>
      <c r="S32" s="179" t="str">
        <f t="shared" si="27"/>
        <v/>
      </c>
      <c r="T32" s="179" t="str">
        <f>IF(AND('Chack &amp; edit  SD sheet'!T32=""),"",'Chack &amp; edit  SD sheet'!T32)</f>
        <v/>
      </c>
      <c r="U32" s="179" t="str">
        <f>IF(AND('Chack &amp; edit  SD sheet'!U32=""),"",'Chack &amp; edit  SD sheet'!U32)</f>
        <v/>
      </c>
      <c r="V32" s="179" t="str">
        <f>IF(AND('Chack &amp; edit  SD sheet'!V32=""),"",'Chack &amp; edit  SD sheet'!V32)</f>
        <v/>
      </c>
      <c r="W32" s="179" t="str">
        <f t="shared" si="28"/>
        <v/>
      </c>
      <c r="X32" s="179" t="str">
        <f>IF(AND('Chack &amp; edit  SD sheet'!X32=""),"",'Chack &amp; edit  SD sheet'!X32)</f>
        <v/>
      </c>
      <c r="Y32" s="179" t="str">
        <f t="shared" si="29"/>
        <v/>
      </c>
      <c r="Z32" s="179" t="str">
        <f t="shared" si="30"/>
        <v/>
      </c>
      <c r="AA32" s="179" t="str">
        <f>IF(AND('Chack &amp; edit  SD sheet'!AA32=""),"",'Chack &amp; edit  SD sheet'!AA32)</f>
        <v/>
      </c>
      <c r="AB32" s="179" t="str">
        <f t="shared" si="31"/>
        <v/>
      </c>
      <c r="AC32" s="179" t="str">
        <f t="shared" si="32"/>
        <v/>
      </c>
      <c r="AD32" s="179" t="str">
        <f>IF(AND('Chack &amp; edit  SD sheet'!AF32=""),"",'Chack &amp; edit  SD sheet'!AF32)</f>
        <v/>
      </c>
      <c r="AE32" s="179" t="str">
        <f>IF(AND('Chack &amp; edit  SD sheet'!AG32=""),"",'Chack &amp; edit  SD sheet'!AG32)</f>
        <v/>
      </c>
      <c r="AF32" s="179" t="str">
        <f>IF(AND('Chack &amp; edit  SD sheet'!AH32=""),"",'Chack &amp; edit  SD sheet'!AH32)</f>
        <v/>
      </c>
      <c r="AG32" s="179" t="str">
        <f t="shared" si="33"/>
        <v/>
      </c>
      <c r="AH32" s="179" t="str">
        <f>IF(AND('Chack &amp; edit  SD sheet'!AJ32=""),"",'Chack &amp; edit  SD sheet'!AJ32)</f>
        <v/>
      </c>
      <c r="AI32" s="179" t="str">
        <f t="shared" si="34"/>
        <v/>
      </c>
      <c r="AJ32" s="179" t="str">
        <f t="shared" si="35"/>
        <v/>
      </c>
      <c r="AK32" s="179" t="str">
        <f>IF(AND('Chack &amp; edit  SD sheet'!AM32=""),"",'Chack &amp; edit  SD sheet'!AM32)</f>
        <v/>
      </c>
      <c r="AL32" s="179" t="str">
        <f t="shared" si="36"/>
        <v/>
      </c>
      <c r="AM32" s="179" t="str">
        <f t="shared" si="37"/>
        <v/>
      </c>
      <c r="AN32" s="179" t="str">
        <f>IF(AND('Chack &amp; edit  SD sheet'!AP32=""),"",'Chack &amp; edit  SD sheet'!AP32)</f>
        <v/>
      </c>
      <c r="AO32" s="179" t="str">
        <f>IF(AND('Chack &amp; edit  SD sheet'!AQ32=""),"",'Chack &amp; edit  SD sheet'!AQ32)</f>
        <v/>
      </c>
      <c r="AP32" s="179" t="str">
        <f>IF(AND('Chack &amp; edit  SD sheet'!AR32=""),"",'Chack &amp; edit  SD sheet'!AR32)</f>
        <v/>
      </c>
      <c r="AQ32" s="179" t="str">
        <f t="shared" si="38"/>
        <v/>
      </c>
      <c r="AR32" s="179" t="str">
        <f>IF(AND('Chack &amp; edit  SD sheet'!AT32=""),"",'Chack &amp; edit  SD sheet'!AT32)</f>
        <v/>
      </c>
      <c r="AS32" s="179" t="str">
        <f t="shared" si="39"/>
        <v/>
      </c>
      <c r="AT32" s="179" t="str">
        <f t="shared" si="40"/>
        <v/>
      </c>
      <c r="AU32" s="179" t="str">
        <f>IF(AND('Chack &amp; edit  SD sheet'!AW32=""),"",'Chack &amp; edit  SD sheet'!AW32)</f>
        <v/>
      </c>
      <c r="AV32" s="179" t="str">
        <f t="shared" si="41"/>
        <v/>
      </c>
      <c r="AW32" s="179" t="str">
        <f t="shared" si="42"/>
        <v/>
      </c>
      <c r="AX32" s="179" t="str">
        <f>IF(AND('Chack &amp; edit  SD sheet'!AZ32=""),"",'Chack &amp; edit  SD sheet'!AZ32)</f>
        <v/>
      </c>
      <c r="AY32" s="179" t="str">
        <f>IF(AND('Chack &amp; edit  SD sheet'!BA32=""),"",'Chack &amp; edit  SD sheet'!BA32)</f>
        <v/>
      </c>
      <c r="AZ32" s="179" t="str">
        <f>IF(AND('Chack &amp; edit  SD sheet'!BB32=""),"",'Chack &amp; edit  SD sheet'!BB32)</f>
        <v/>
      </c>
      <c r="BA32" s="179" t="str">
        <f t="shared" si="43"/>
        <v/>
      </c>
      <c r="BB32" s="179" t="str">
        <f>IF(AND('Chack &amp; edit  SD sheet'!BD32=""),"",'Chack &amp; edit  SD sheet'!BD32)</f>
        <v/>
      </c>
      <c r="BC32" s="179" t="str">
        <f t="shared" si="44"/>
        <v/>
      </c>
      <c r="BD32" s="179" t="str">
        <f t="shared" si="45"/>
        <v/>
      </c>
      <c r="BE32" s="179" t="str">
        <f>IF(AND('Chack &amp; edit  SD sheet'!BG32=""),"",'Chack &amp; edit  SD sheet'!BG32)</f>
        <v/>
      </c>
      <c r="BF32" s="179" t="str">
        <f t="shared" si="46"/>
        <v/>
      </c>
      <c r="BG32" s="179" t="str">
        <f t="shared" si="47"/>
        <v/>
      </c>
      <c r="BH32" s="179" t="str">
        <f>IF(AND('Chack &amp; edit  SD sheet'!BK32=""),"",'Chack &amp; edit  SD sheet'!BK32)</f>
        <v/>
      </c>
      <c r="BI32" s="179" t="str">
        <f>IF(AND('Chack &amp; edit  SD sheet'!BL32=""),"",'Chack &amp; edit  SD sheet'!BL32)</f>
        <v/>
      </c>
      <c r="BJ32" s="179" t="str">
        <f>IF(AND('Chack &amp; edit  SD sheet'!BM32=""),"",'Chack &amp; edit  SD sheet'!BM32)</f>
        <v/>
      </c>
      <c r="BK32" s="179" t="str">
        <f t="shared" si="48"/>
        <v/>
      </c>
      <c r="BL32" s="179" t="str">
        <f t="shared" si="49"/>
        <v/>
      </c>
      <c r="BM32" s="179" t="str">
        <f>IF(AND('Chack &amp; edit  SD sheet'!BN32=""),"",'Chack &amp; edit  SD sheet'!BN32)</f>
        <v/>
      </c>
      <c r="BN32" s="179" t="str">
        <f>IF(AND('Chack &amp; edit  SD sheet'!BO32=""),"",'Chack &amp; edit  SD sheet'!BO32)</f>
        <v/>
      </c>
      <c r="BO32" s="179" t="str">
        <f>IF(AND('Chack &amp; edit  SD sheet'!BP32=""),"",'Chack &amp; edit  SD sheet'!BP32)</f>
        <v/>
      </c>
      <c r="BP32" s="179" t="str">
        <f t="shared" si="50"/>
        <v/>
      </c>
      <c r="BQ32" s="179" t="str">
        <f>IF(AND('Chack &amp; edit  SD sheet'!BR32=""),"",'Chack &amp; edit  SD sheet'!BR32)</f>
        <v/>
      </c>
      <c r="BR32" s="179" t="str">
        <f t="shared" si="51"/>
        <v/>
      </c>
      <c r="BS32" s="179" t="str">
        <f t="shared" si="52"/>
        <v/>
      </c>
      <c r="BT32" s="179" t="str">
        <f>IF(AND('Chack &amp; edit  SD sheet'!BU32=""),"",'Chack &amp; edit  SD sheet'!BU32)</f>
        <v/>
      </c>
      <c r="BU32" s="179" t="str">
        <f t="shared" si="53"/>
        <v/>
      </c>
      <c r="BV32" s="179" t="str">
        <f t="shared" si="54"/>
        <v/>
      </c>
      <c r="BW32" s="181" t="str">
        <f t="shared" si="55"/>
        <v/>
      </c>
      <c r="BX32" s="179" t="str">
        <f t="shared" si="56"/>
        <v/>
      </c>
      <c r="BY32" s="179">
        <f t="shared" si="57"/>
        <v>0</v>
      </c>
      <c r="BZ32" s="179">
        <f t="shared" si="58"/>
        <v>0</v>
      </c>
      <c r="CA32" s="179" t="str">
        <f t="shared" si="59"/>
        <v/>
      </c>
      <c r="CB32" s="179" t="str">
        <f t="shared" si="60"/>
        <v/>
      </c>
      <c r="CC32" s="182" t="str">
        <f t="shared" si="61"/>
        <v/>
      </c>
      <c r="CD32" s="183">
        <f t="shared" si="62"/>
        <v>0</v>
      </c>
      <c r="CE32" s="182">
        <f t="shared" si="63"/>
        <v>0</v>
      </c>
      <c r="CF32" s="179" t="str">
        <f t="shared" si="64"/>
        <v/>
      </c>
      <c r="CG32" s="183" t="str">
        <f t="shared" si="65"/>
        <v/>
      </c>
      <c r="CH32" s="182" t="str">
        <f t="shared" si="66"/>
        <v/>
      </c>
      <c r="CI32" s="182">
        <f t="shared" si="67"/>
        <v>0</v>
      </c>
      <c r="CJ32" s="182">
        <f t="shared" si="68"/>
        <v>0</v>
      </c>
      <c r="CK32" s="179" t="str">
        <f t="shared" si="69"/>
        <v/>
      </c>
      <c r="CL32" s="183" t="str">
        <f t="shared" si="70"/>
        <v/>
      </c>
      <c r="CM32" s="182" t="str">
        <f t="shared" si="71"/>
        <v/>
      </c>
      <c r="CN32" s="182">
        <f t="shared" si="72"/>
        <v>0</v>
      </c>
      <c r="CO32" s="182">
        <f t="shared" si="73"/>
        <v>0</v>
      </c>
      <c r="CP32" s="183" t="str">
        <f t="shared" si="74"/>
        <v/>
      </c>
      <c r="CQ32" s="183" t="str">
        <f t="shared" si="75"/>
        <v/>
      </c>
      <c r="CR32" s="182" t="str">
        <f t="shared" si="76"/>
        <v/>
      </c>
      <c r="CS32" s="182">
        <f t="shared" si="77"/>
        <v>0</v>
      </c>
      <c r="CT32" s="182">
        <f t="shared" si="78"/>
        <v>0</v>
      </c>
      <c r="CU32" s="183" t="str">
        <f t="shared" si="79"/>
        <v/>
      </c>
      <c r="CV32" s="183" t="str">
        <f t="shared" si="80"/>
        <v/>
      </c>
      <c r="CW32" s="182" t="str">
        <f t="shared" si="81"/>
        <v/>
      </c>
      <c r="CX32" s="182">
        <f t="shared" si="82"/>
        <v>0</v>
      </c>
      <c r="CY32" s="182">
        <f t="shared" si="83"/>
        <v>0</v>
      </c>
      <c r="CZ32" s="183" t="str">
        <f t="shared" si="84"/>
        <v/>
      </c>
      <c r="DA32" s="183" t="str">
        <f t="shared" si="85"/>
        <v/>
      </c>
      <c r="DB32" s="184">
        <f t="shared" si="86"/>
        <v>0</v>
      </c>
      <c r="DC32" s="19" t="str">
        <f t="shared" si="87"/>
        <v xml:space="preserve">      </v>
      </c>
      <c r="DD32" s="252" t="str">
        <f>IF('Chack &amp; edit  SD sheet'!BY32="","",'Chack &amp; edit  SD sheet'!BY32)</f>
        <v/>
      </c>
      <c r="DE32" s="252" t="str">
        <f>IF('Chack &amp; edit  SD sheet'!BZ32="","",'Chack &amp; edit  SD sheet'!BZ32)</f>
        <v/>
      </c>
      <c r="DF32" s="252" t="str">
        <f>IF('Chack &amp; edit  SD sheet'!CA32="","",'Chack &amp; edit  SD sheet'!CA32)</f>
        <v/>
      </c>
      <c r="DG32" s="212" t="str">
        <f t="shared" si="88"/>
        <v/>
      </c>
      <c r="DH32" s="252" t="str">
        <f>IF('Chack &amp; edit  SD sheet'!CB32="","",'Chack &amp; edit  SD sheet'!CB32)</f>
        <v/>
      </c>
      <c r="DI32" s="212" t="str">
        <f t="shared" si="89"/>
        <v/>
      </c>
      <c r="DJ32" s="252" t="str">
        <f>IF('Chack &amp; edit  SD sheet'!CC32="","",'Chack &amp; edit  SD sheet'!CC32)</f>
        <v/>
      </c>
      <c r="DK32" s="212" t="str">
        <f t="shared" si="90"/>
        <v/>
      </c>
      <c r="DL32" s="213" t="str">
        <f t="shared" si="91"/>
        <v/>
      </c>
      <c r="DM32" s="252" t="str">
        <f>IF('Chack &amp; edit  SD sheet'!CD32="","",'Chack &amp; edit  SD sheet'!CD32)</f>
        <v/>
      </c>
      <c r="DN32" s="252" t="str">
        <f>IF('Chack &amp; edit  SD sheet'!CE32="","",'Chack &amp; edit  SD sheet'!CE32)</f>
        <v/>
      </c>
      <c r="DO32" s="252" t="str">
        <f>IF('Chack &amp; edit  SD sheet'!CF32="","",'Chack &amp; edit  SD sheet'!CF32)</f>
        <v/>
      </c>
      <c r="DP32" s="212" t="str">
        <f t="shared" si="92"/>
        <v/>
      </c>
      <c r="DQ32" s="252" t="str">
        <f>IF('Chack &amp; edit  SD sheet'!CG32="","",'Chack &amp; edit  SD sheet'!CG32)</f>
        <v/>
      </c>
      <c r="DR32" s="212" t="str">
        <f t="shared" si="93"/>
        <v/>
      </c>
      <c r="DS32" s="252" t="str">
        <f>IF('Chack &amp; edit  SD sheet'!CH32="","",'Chack &amp; edit  SD sheet'!CH32)</f>
        <v/>
      </c>
      <c r="DT32" s="212" t="str">
        <f t="shared" si="94"/>
        <v/>
      </c>
      <c r="DU32" s="213" t="str">
        <f t="shared" si="95"/>
        <v/>
      </c>
      <c r="DV32" s="252" t="str">
        <f>IF('Chack &amp; edit  SD sheet'!CI32="","",'Chack &amp; edit  SD sheet'!CI32)</f>
        <v/>
      </c>
      <c r="DW32" s="252" t="str">
        <f>IF('Chack &amp; edit  SD sheet'!CJ32="","",'Chack &amp; edit  SD sheet'!CJ32)</f>
        <v/>
      </c>
      <c r="DX32" s="252" t="str">
        <f>IF('Chack &amp; edit  SD sheet'!CK32="","",'Chack &amp; edit  SD sheet'!CK32)</f>
        <v/>
      </c>
      <c r="DY32" s="254" t="str">
        <f t="shared" si="96"/>
        <v/>
      </c>
      <c r="DZ32" s="252" t="str">
        <f>IF('Chack &amp; edit  SD sheet'!CL32="","",'Chack &amp; edit  SD sheet'!CL32)</f>
        <v/>
      </c>
      <c r="EA32" s="252" t="str">
        <f>IF('Chack &amp; edit  SD sheet'!CM32="","",'Chack &amp; edit  SD sheet'!CM32)</f>
        <v/>
      </c>
      <c r="EB32" s="252" t="str">
        <f>IF('Chack &amp; edit  SD sheet'!CN32="","",'Chack &amp; edit  SD sheet'!CN32)</f>
        <v/>
      </c>
      <c r="EC32" s="252" t="str">
        <f>IF('Chack &amp; edit  SD sheet'!CO32="","",'Chack &amp; edit  SD sheet'!CO32)</f>
        <v/>
      </c>
      <c r="ED32" s="254" t="str">
        <f t="shared" si="97"/>
        <v/>
      </c>
      <c r="EE32" s="252" t="str">
        <f>IF('Chack &amp; edit  SD sheet'!CP32="","",'Chack &amp; edit  SD sheet'!CP32)</f>
        <v/>
      </c>
      <c r="EF32" s="252" t="str">
        <f>IF('Chack &amp; edit  SD sheet'!CQ32="","",'Chack &amp; edit  SD sheet'!CQ32)</f>
        <v/>
      </c>
      <c r="EG32" s="19" t="str">
        <f t="shared" si="98"/>
        <v/>
      </c>
      <c r="EH32" s="20" t="str">
        <f t="shared" si="99"/>
        <v/>
      </c>
      <c r="EI32" s="21" t="str">
        <f t="shared" si="100"/>
        <v/>
      </c>
      <c r="EJ32" s="185" t="str">
        <f t="shared" si="101"/>
        <v/>
      </c>
      <c r="EK32" s="253" t="str">
        <f t="shared" si="102"/>
        <v/>
      </c>
      <c r="EL32" s="252" t="str">
        <f t="shared" si="103"/>
        <v/>
      </c>
      <c r="ET32" s="173" t="str">
        <f t="shared" si="104"/>
        <v/>
      </c>
      <c r="EU32" s="173" t="str">
        <f t="shared" si="105"/>
        <v/>
      </c>
      <c r="EV32" s="173" t="str">
        <f t="shared" si="106"/>
        <v/>
      </c>
      <c r="EW32" s="173" t="str">
        <f t="shared" si="107"/>
        <v/>
      </c>
    </row>
    <row r="33" spans="1:153" ht="15.75">
      <c r="A33" s="179" t="str">
        <f>IF(AND('Chack &amp; edit  SD sheet'!A33=""),"",'Chack &amp; edit  SD sheet'!A33)</f>
        <v/>
      </c>
      <c r="B33" s="179" t="str">
        <f>IF(AND('Chack &amp; edit  SD sheet'!B33=""),"",'Chack &amp; edit  SD sheet'!B33)</f>
        <v/>
      </c>
      <c r="C33" s="179" t="str">
        <f>IF(AND('Chack &amp; edit  SD sheet'!C33=""),"",IF(AND('Chack &amp; edit  SD sheet'!C33="Boy"),"M",IF(AND('Chack &amp; edit  SD sheet'!C33="Girl"),"F","")))</f>
        <v/>
      </c>
      <c r="D33" s="179" t="str">
        <f>IF(AND('Chack &amp; edit  SD sheet'!D33=""),"",VALUE('Chack &amp; edit  SD sheet'!D33))</f>
        <v/>
      </c>
      <c r="E33" s="179" t="str">
        <f>IF(AND('Chack &amp; edit  SD sheet'!E33=""),"",'Chack &amp; edit  SD sheet'!E33)</f>
        <v/>
      </c>
      <c r="F33" s="179" t="str">
        <f>IF(AND('Chack &amp; edit  SD sheet'!F33=""),"",'Chack &amp; edit  SD sheet'!F33)</f>
        <v/>
      </c>
      <c r="G33" s="180" t="str">
        <f>IF(AND('Chack &amp; edit  SD sheet'!G33=""),"",'Chack &amp; edit  SD sheet'!G33)</f>
        <v/>
      </c>
      <c r="H33" s="180" t="str">
        <f>IF(AND('Chack &amp; edit  SD sheet'!H33=""),"",'Chack &amp; edit  SD sheet'!H33)</f>
        <v/>
      </c>
      <c r="I33" s="180" t="str">
        <f>IF(AND('Chack &amp; edit  SD sheet'!I33=""),"",'Chack &amp; edit  SD sheet'!I33)</f>
        <v/>
      </c>
      <c r="J33" s="179" t="str">
        <f>IF(AND('Chack &amp; edit  SD sheet'!J33=""),"",'Chack &amp; edit  SD sheet'!J33)</f>
        <v/>
      </c>
      <c r="K33" s="179" t="str">
        <f>IF(AND('Chack &amp; edit  SD sheet'!K33=""),"",'Chack &amp; edit  SD sheet'!K33)</f>
        <v/>
      </c>
      <c r="L33" s="179" t="str">
        <f>IF(AND('Chack &amp; edit  SD sheet'!L33=""),"",'Chack &amp; edit  SD sheet'!L33)</f>
        <v/>
      </c>
      <c r="M33" s="179" t="str">
        <f t="shared" si="23"/>
        <v/>
      </c>
      <c r="N33" s="179" t="str">
        <f>IF(AND('Chack &amp; edit  SD sheet'!N33=""),"",'Chack &amp; edit  SD sheet'!N33)</f>
        <v/>
      </c>
      <c r="O33" s="179" t="str">
        <f t="shared" si="24"/>
        <v/>
      </c>
      <c r="P33" s="179" t="str">
        <f t="shared" si="25"/>
        <v/>
      </c>
      <c r="Q33" s="179" t="str">
        <f>IF(AND('Chack &amp; edit  SD sheet'!Q33=""),"",'Chack &amp; edit  SD sheet'!Q33)</f>
        <v/>
      </c>
      <c r="R33" s="179" t="str">
        <f t="shared" si="26"/>
        <v/>
      </c>
      <c r="S33" s="179" t="str">
        <f t="shared" si="27"/>
        <v/>
      </c>
      <c r="T33" s="179" t="str">
        <f>IF(AND('Chack &amp; edit  SD sheet'!T33=""),"",'Chack &amp; edit  SD sheet'!T33)</f>
        <v/>
      </c>
      <c r="U33" s="179" t="str">
        <f>IF(AND('Chack &amp; edit  SD sheet'!U33=""),"",'Chack &amp; edit  SD sheet'!U33)</f>
        <v/>
      </c>
      <c r="V33" s="179" t="str">
        <f>IF(AND('Chack &amp; edit  SD sheet'!V33=""),"",'Chack &amp; edit  SD sheet'!V33)</f>
        <v/>
      </c>
      <c r="W33" s="179" t="str">
        <f t="shared" si="28"/>
        <v/>
      </c>
      <c r="X33" s="179" t="str">
        <f>IF(AND('Chack &amp; edit  SD sheet'!X33=""),"",'Chack &amp; edit  SD sheet'!X33)</f>
        <v/>
      </c>
      <c r="Y33" s="179" t="str">
        <f t="shared" si="29"/>
        <v/>
      </c>
      <c r="Z33" s="179" t="str">
        <f t="shared" si="30"/>
        <v/>
      </c>
      <c r="AA33" s="179" t="str">
        <f>IF(AND('Chack &amp; edit  SD sheet'!AA33=""),"",'Chack &amp; edit  SD sheet'!AA33)</f>
        <v/>
      </c>
      <c r="AB33" s="179" t="str">
        <f t="shared" si="31"/>
        <v/>
      </c>
      <c r="AC33" s="179" t="str">
        <f t="shared" si="32"/>
        <v/>
      </c>
      <c r="AD33" s="179" t="str">
        <f>IF(AND('Chack &amp; edit  SD sheet'!AF33=""),"",'Chack &amp; edit  SD sheet'!AF33)</f>
        <v/>
      </c>
      <c r="AE33" s="179" t="str">
        <f>IF(AND('Chack &amp; edit  SD sheet'!AG33=""),"",'Chack &amp; edit  SD sheet'!AG33)</f>
        <v/>
      </c>
      <c r="AF33" s="179" t="str">
        <f>IF(AND('Chack &amp; edit  SD sheet'!AH33=""),"",'Chack &amp; edit  SD sheet'!AH33)</f>
        <v/>
      </c>
      <c r="AG33" s="179" t="str">
        <f t="shared" si="33"/>
        <v/>
      </c>
      <c r="AH33" s="179" t="str">
        <f>IF(AND('Chack &amp; edit  SD sheet'!AJ33=""),"",'Chack &amp; edit  SD sheet'!AJ33)</f>
        <v/>
      </c>
      <c r="AI33" s="179" t="str">
        <f t="shared" si="34"/>
        <v/>
      </c>
      <c r="AJ33" s="179" t="str">
        <f t="shared" si="35"/>
        <v/>
      </c>
      <c r="AK33" s="179" t="str">
        <f>IF(AND('Chack &amp; edit  SD sheet'!AM33=""),"",'Chack &amp; edit  SD sheet'!AM33)</f>
        <v/>
      </c>
      <c r="AL33" s="179" t="str">
        <f t="shared" si="36"/>
        <v/>
      </c>
      <c r="AM33" s="179" t="str">
        <f t="shared" si="37"/>
        <v/>
      </c>
      <c r="AN33" s="179" t="str">
        <f>IF(AND('Chack &amp; edit  SD sheet'!AP33=""),"",'Chack &amp; edit  SD sheet'!AP33)</f>
        <v/>
      </c>
      <c r="AO33" s="179" t="str">
        <f>IF(AND('Chack &amp; edit  SD sheet'!AQ33=""),"",'Chack &amp; edit  SD sheet'!AQ33)</f>
        <v/>
      </c>
      <c r="AP33" s="179" t="str">
        <f>IF(AND('Chack &amp; edit  SD sheet'!AR33=""),"",'Chack &amp; edit  SD sheet'!AR33)</f>
        <v/>
      </c>
      <c r="AQ33" s="179" t="str">
        <f t="shared" si="38"/>
        <v/>
      </c>
      <c r="AR33" s="179" t="str">
        <f>IF(AND('Chack &amp; edit  SD sheet'!AT33=""),"",'Chack &amp; edit  SD sheet'!AT33)</f>
        <v/>
      </c>
      <c r="AS33" s="179" t="str">
        <f t="shared" si="39"/>
        <v/>
      </c>
      <c r="AT33" s="179" t="str">
        <f t="shared" si="40"/>
        <v/>
      </c>
      <c r="AU33" s="179" t="str">
        <f>IF(AND('Chack &amp; edit  SD sheet'!AW33=""),"",'Chack &amp; edit  SD sheet'!AW33)</f>
        <v/>
      </c>
      <c r="AV33" s="179" t="str">
        <f t="shared" si="41"/>
        <v/>
      </c>
      <c r="AW33" s="179" t="str">
        <f t="shared" si="42"/>
        <v/>
      </c>
      <c r="AX33" s="179" t="str">
        <f>IF(AND('Chack &amp; edit  SD sheet'!AZ33=""),"",'Chack &amp; edit  SD sheet'!AZ33)</f>
        <v/>
      </c>
      <c r="AY33" s="179" t="str">
        <f>IF(AND('Chack &amp; edit  SD sheet'!BA33=""),"",'Chack &amp; edit  SD sheet'!BA33)</f>
        <v/>
      </c>
      <c r="AZ33" s="179" t="str">
        <f>IF(AND('Chack &amp; edit  SD sheet'!BB33=""),"",'Chack &amp; edit  SD sheet'!BB33)</f>
        <v/>
      </c>
      <c r="BA33" s="179" t="str">
        <f t="shared" si="43"/>
        <v/>
      </c>
      <c r="BB33" s="179" t="str">
        <f>IF(AND('Chack &amp; edit  SD sheet'!BD33=""),"",'Chack &amp; edit  SD sheet'!BD33)</f>
        <v/>
      </c>
      <c r="BC33" s="179" t="str">
        <f t="shared" si="44"/>
        <v/>
      </c>
      <c r="BD33" s="179" t="str">
        <f t="shared" si="45"/>
        <v/>
      </c>
      <c r="BE33" s="179" t="str">
        <f>IF(AND('Chack &amp; edit  SD sheet'!BG33=""),"",'Chack &amp; edit  SD sheet'!BG33)</f>
        <v/>
      </c>
      <c r="BF33" s="179" t="str">
        <f t="shared" si="46"/>
        <v/>
      </c>
      <c r="BG33" s="179" t="str">
        <f t="shared" si="47"/>
        <v/>
      </c>
      <c r="BH33" s="179" t="str">
        <f>IF(AND('Chack &amp; edit  SD sheet'!BK33=""),"",'Chack &amp; edit  SD sheet'!BK33)</f>
        <v/>
      </c>
      <c r="BI33" s="179" t="str">
        <f>IF(AND('Chack &amp; edit  SD sheet'!BL33=""),"",'Chack &amp; edit  SD sheet'!BL33)</f>
        <v/>
      </c>
      <c r="BJ33" s="179" t="str">
        <f>IF(AND('Chack &amp; edit  SD sheet'!BM33=""),"",'Chack &amp; edit  SD sheet'!BM33)</f>
        <v/>
      </c>
      <c r="BK33" s="179" t="str">
        <f t="shared" si="48"/>
        <v/>
      </c>
      <c r="BL33" s="179" t="str">
        <f t="shared" si="49"/>
        <v/>
      </c>
      <c r="BM33" s="179" t="str">
        <f>IF(AND('Chack &amp; edit  SD sheet'!BN33=""),"",'Chack &amp; edit  SD sheet'!BN33)</f>
        <v/>
      </c>
      <c r="BN33" s="179" t="str">
        <f>IF(AND('Chack &amp; edit  SD sheet'!BO33=""),"",'Chack &amp; edit  SD sheet'!BO33)</f>
        <v/>
      </c>
      <c r="BO33" s="179" t="str">
        <f>IF(AND('Chack &amp; edit  SD sheet'!BP33=""),"",'Chack &amp; edit  SD sheet'!BP33)</f>
        <v/>
      </c>
      <c r="BP33" s="179" t="str">
        <f t="shared" si="50"/>
        <v/>
      </c>
      <c r="BQ33" s="179" t="str">
        <f>IF(AND('Chack &amp; edit  SD sheet'!BR33=""),"",'Chack &amp; edit  SD sheet'!BR33)</f>
        <v/>
      </c>
      <c r="BR33" s="179" t="str">
        <f t="shared" si="51"/>
        <v/>
      </c>
      <c r="BS33" s="179" t="str">
        <f t="shared" si="52"/>
        <v/>
      </c>
      <c r="BT33" s="179" t="str">
        <f>IF(AND('Chack &amp; edit  SD sheet'!BU33=""),"",'Chack &amp; edit  SD sheet'!BU33)</f>
        <v/>
      </c>
      <c r="BU33" s="179" t="str">
        <f t="shared" si="53"/>
        <v/>
      </c>
      <c r="BV33" s="179" t="str">
        <f t="shared" si="54"/>
        <v/>
      </c>
      <c r="BW33" s="181" t="str">
        <f t="shared" si="55"/>
        <v/>
      </c>
      <c r="BX33" s="179" t="str">
        <f t="shared" si="56"/>
        <v/>
      </c>
      <c r="BY33" s="179">
        <f t="shared" si="57"/>
        <v>0</v>
      </c>
      <c r="BZ33" s="179">
        <f t="shared" si="58"/>
        <v>0</v>
      </c>
      <c r="CA33" s="179" t="str">
        <f t="shared" si="59"/>
        <v/>
      </c>
      <c r="CB33" s="179" t="str">
        <f t="shared" si="60"/>
        <v/>
      </c>
      <c r="CC33" s="182" t="str">
        <f t="shared" si="61"/>
        <v/>
      </c>
      <c r="CD33" s="183">
        <f t="shared" si="62"/>
        <v>0</v>
      </c>
      <c r="CE33" s="182">
        <f t="shared" si="63"/>
        <v>0</v>
      </c>
      <c r="CF33" s="179" t="str">
        <f t="shared" si="64"/>
        <v/>
      </c>
      <c r="CG33" s="183" t="str">
        <f t="shared" si="65"/>
        <v/>
      </c>
      <c r="CH33" s="182" t="str">
        <f t="shared" si="66"/>
        <v/>
      </c>
      <c r="CI33" s="182">
        <f t="shared" si="67"/>
        <v>0</v>
      </c>
      <c r="CJ33" s="182">
        <f t="shared" si="68"/>
        <v>0</v>
      </c>
      <c r="CK33" s="179" t="str">
        <f t="shared" si="69"/>
        <v/>
      </c>
      <c r="CL33" s="183" t="str">
        <f t="shared" si="70"/>
        <v/>
      </c>
      <c r="CM33" s="182" t="str">
        <f t="shared" si="71"/>
        <v/>
      </c>
      <c r="CN33" s="182">
        <f t="shared" si="72"/>
        <v>0</v>
      </c>
      <c r="CO33" s="182">
        <f t="shared" si="73"/>
        <v>0</v>
      </c>
      <c r="CP33" s="183" t="str">
        <f t="shared" si="74"/>
        <v/>
      </c>
      <c r="CQ33" s="183" t="str">
        <f t="shared" si="75"/>
        <v/>
      </c>
      <c r="CR33" s="182" t="str">
        <f t="shared" si="76"/>
        <v/>
      </c>
      <c r="CS33" s="182">
        <f t="shared" si="77"/>
        <v>0</v>
      </c>
      <c r="CT33" s="182">
        <f t="shared" si="78"/>
        <v>0</v>
      </c>
      <c r="CU33" s="183" t="str">
        <f t="shared" si="79"/>
        <v/>
      </c>
      <c r="CV33" s="183" t="str">
        <f t="shared" si="80"/>
        <v/>
      </c>
      <c r="CW33" s="182" t="str">
        <f t="shared" si="81"/>
        <v/>
      </c>
      <c r="CX33" s="182">
        <f t="shared" si="82"/>
        <v>0</v>
      </c>
      <c r="CY33" s="182">
        <f t="shared" si="83"/>
        <v>0</v>
      </c>
      <c r="CZ33" s="183" t="str">
        <f t="shared" si="84"/>
        <v/>
      </c>
      <c r="DA33" s="183" t="str">
        <f t="shared" si="85"/>
        <v/>
      </c>
      <c r="DB33" s="184">
        <f t="shared" si="86"/>
        <v>0</v>
      </c>
      <c r="DC33" s="19" t="str">
        <f t="shared" si="87"/>
        <v xml:space="preserve">      </v>
      </c>
      <c r="DD33" s="252" t="str">
        <f>IF('Chack &amp; edit  SD sheet'!BY33="","",'Chack &amp; edit  SD sheet'!BY33)</f>
        <v/>
      </c>
      <c r="DE33" s="252" t="str">
        <f>IF('Chack &amp; edit  SD sheet'!BZ33="","",'Chack &amp; edit  SD sheet'!BZ33)</f>
        <v/>
      </c>
      <c r="DF33" s="252" t="str">
        <f>IF('Chack &amp; edit  SD sheet'!CA33="","",'Chack &amp; edit  SD sheet'!CA33)</f>
        <v/>
      </c>
      <c r="DG33" s="212" t="str">
        <f t="shared" si="88"/>
        <v/>
      </c>
      <c r="DH33" s="252" t="str">
        <f>IF('Chack &amp; edit  SD sheet'!CB33="","",'Chack &amp; edit  SD sheet'!CB33)</f>
        <v/>
      </c>
      <c r="DI33" s="212" t="str">
        <f t="shared" si="89"/>
        <v/>
      </c>
      <c r="DJ33" s="252" t="str">
        <f>IF('Chack &amp; edit  SD sheet'!CC33="","",'Chack &amp; edit  SD sheet'!CC33)</f>
        <v/>
      </c>
      <c r="DK33" s="212" t="str">
        <f t="shared" si="90"/>
        <v/>
      </c>
      <c r="DL33" s="213" t="str">
        <f t="shared" si="91"/>
        <v/>
      </c>
      <c r="DM33" s="252" t="str">
        <f>IF('Chack &amp; edit  SD sheet'!CD33="","",'Chack &amp; edit  SD sheet'!CD33)</f>
        <v/>
      </c>
      <c r="DN33" s="252" t="str">
        <f>IF('Chack &amp; edit  SD sheet'!CE33="","",'Chack &amp; edit  SD sheet'!CE33)</f>
        <v/>
      </c>
      <c r="DO33" s="252" t="str">
        <f>IF('Chack &amp; edit  SD sheet'!CF33="","",'Chack &amp; edit  SD sheet'!CF33)</f>
        <v/>
      </c>
      <c r="DP33" s="212" t="str">
        <f t="shared" si="92"/>
        <v/>
      </c>
      <c r="DQ33" s="252" t="str">
        <f>IF('Chack &amp; edit  SD sheet'!CG33="","",'Chack &amp; edit  SD sheet'!CG33)</f>
        <v/>
      </c>
      <c r="DR33" s="212" t="str">
        <f t="shared" si="93"/>
        <v/>
      </c>
      <c r="DS33" s="252" t="str">
        <f>IF('Chack &amp; edit  SD sheet'!CH33="","",'Chack &amp; edit  SD sheet'!CH33)</f>
        <v/>
      </c>
      <c r="DT33" s="212" t="str">
        <f t="shared" si="94"/>
        <v/>
      </c>
      <c r="DU33" s="213" t="str">
        <f t="shared" si="95"/>
        <v/>
      </c>
      <c r="DV33" s="252" t="str">
        <f>IF('Chack &amp; edit  SD sheet'!CI33="","",'Chack &amp; edit  SD sheet'!CI33)</f>
        <v/>
      </c>
      <c r="DW33" s="252" t="str">
        <f>IF('Chack &amp; edit  SD sheet'!CJ33="","",'Chack &amp; edit  SD sheet'!CJ33)</f>
        <v/>
      </c>
      <c r="DX33" s="252" t="str">
        <f>IF('Chack &amp; edit  SD sheet'!CK33="","",'Chack &amp; edit  SD sheet'!CK33)</f>
        <v/>
      </c>
      <c r="DY33" s="254" t="str">
        <f t="shared" si="96"/>
        <v/>
      </c>
      <c r="DZ33" s="252" t="str">
        <f>IF('Chack &amp; edit  SD sheet'!CL33="","",'Chack &amp; edit  SD sheet'!CL33)</f>
        <v/>
      </c>
      <c r="EA33" s="252" t="str">
        <f>IF('Chack &amp; edit  SD sheet'!CM33="","",'Chack &amp; edit  SD sheet'!CM33)</f>
        <v/>
      </c>
      <c r="EB33" s="252" t="str">
        <f>IF('Chack &amp; edit  SD sheet'!CN33="","",'Chack &amp; edit  SD sheet'!CN33)</f>
        <v/>
      </c>
      <c r="EC33" s="252" t="str">
        <f>IF('Chack &amp; edit  SD sheet'!CO33="","",'Chack &amp; edit  SD sheet'!CO33)</f>
        <v/>
      </c>
      <c r="ED33" s="254" t="str">
        <f t="shared" si="97"/>
        <v/>
      </c>
      <c r="EE33" s="252" t="str">
        <f>IF('Chack &amp; edit  SD sheet'!CP33="","",'Chack &amp; edit  SD sheet'!CP33)</f>
        <v/>
      </c>
      <c r="EF33" s="252" t="str">
        <f>IF('Chack &amp; edit  SD sheet'!CQ33="","",'Chack &amp; edit  SD sheet'!CQ33)</f>
        <v/>
      </c>
      <c r="EG33" s="19" t="str">
        <f t="shared" si="98"/>
        <v/>
      </c>
      <c r="EH33" s="20" t="str">
        <f t="shared" si="99"/>
        <v/>
      </c>
      <c r="EI33" s="21" t="str">
        <f t="shared" si="100"/>
        <v/>
      </c>
      <c r="EJ33" s="185" t="str">
        <f t="shared" si="101"/>
        <v/>
      </c>
      <c r="EK33" s="253" t="str">
        <f t="shared" si="102"/>
        <v/>
      </c>
      <c r="EL33" s="252" t="str">
        <f t="shared" si="103"/>
        <v/>
      </c>
      <c r="ET33" s="173" t="str">
        <f t="shared" si="104"/>
        <v/>
      </c>
      <c r="EU33" s="173" t="str">
        <f t="shared" si="105"/>
        <v/>
      </c>
      <c r="EV33" s="173" t="str">
        <f t="shared" si="106"/>
        <v/>
      </c>
      <c r="EW33" s="173" t="str">
        <f t="shared" si="107"/>
        <v/>
      </c>
    </row>
    <row r="34" spans="1:153" ht="15.75">
      <c r="A34" s="179" t="str">
        <f>IF(AND('Chack &amp; edit  SD sheet'!A34=""),"",'Chack &amp; edit  SD sheet'!A34)</f>
        <v/>
      </c>
      <c r="B34" s="179" t="str">
        <f>IF(AND('Chack &amp; edit  SD sheet'!B34=""),"",'Chack &amp; edit  SD sheet'!B34)</f>
        <v/>
      </c>
      <c r="C34" s="179" t="str">
        <f>IF(AND('Chack &amp; edit  SD sheet'!C34=""),"",IF(AND('Chack &amp; edit  SD sheet'!C34="Boy"),"M",IF(AND('Chack &amp; edit  SD sheet'!C34="Girl"),"F","")))</f>
        <v/>
      </c>
      <c r="D34" s="179" t="str">
        <f>IF(AND('Chack &amp; edit  SD sheet'!D34=""),"",VALUE('Chack &amp; edit  SD sheet'!D34))</f>
        <v/>
      </c>
      <c r="E34" s="179" t="str">
        <f>IF(AND('Chack &amp; edit  SD sheet'!E34=""),"",'Chack &amp; edit  SD sheet'!E34)</f>
        <v/>
      </c>
      <c r="F34" s="179" t="str">
        <f>IF(AND('Chack &amp; edit  SD sheet'!F34=""),"",'Chack &amp; edit  SD sheet'!F34)</f>
        <v/>
      </c>
      <c r="G34" s="180" t="str">
        <f>IF(AND('Chack &amp; edit  SD sheet'!G34=""),"",'Chack &amp; edit  SD sheet'!G34)</f>
        <v/>
      </c>
      <c r="H34" s="180" t="str">
        <f>IF(AND('Chack &amp; edit  SD sheet'!H34=""),"",'Chack &amp; edit  SD sheet'!H34)</f>
        <v/>
      </c>
      <c r="I34" s="180" t="str">
        <f>IF(AND('Chack &amp; edit  SD sheet'!I34=""),"",'Chack &amp; edit  SD sheet'!I34)</f>
        <v/>
      </c>
      <c r="J34" s="179" t="str">
        <f>IF(AND('Chack &amp; edit  SD sheet'!J34=""),"",'Chack &amp; edit  SD sheet'!J34)</f>
        <v/>
      </c>
      <c r="K34" s="179" t="str">
        <f>IF(AND('Chack &amp; edit  SD sheet'!K34=""),"",'Chack &amp; edit  SD sheet'!K34)</f>
        <v/>
      </c>
      <c r="L34" s="179" t="str">
        <f>IF(AND('Chack &amp; edit  SD sheet'!L34=""),"",'Chack &amp; edit  SD sheet'!L34)</f>
        <v/>
      </c>
      <c r="M34" s="179" t="str">
        <f t="shared" si="23"/>
        <v/>
      </c>
      <c r="N34" s="179" t="str">
        <f>IF(AND('Chack &amp; edit  SD sheet'!N34=""),"",'Chack &amp; edit  SD sheet'!N34)</f>
        <v/>
      </c>
      <c r="O34" s="179" t="str">
        <f t="shared" si="24"/>
        <v/>
      </c>
      <c r="P34" s="179" t="str">
        <f t="shared" si="25"/>
        <v/>
      </c>
      <c r="Q34" s="179" t="str">
        <f>IF(AND('Chack &amp; edit  SD sheet'!Q34=""),"",'Chack &amp; edit  SD sheet'!Q34)</f>
        <v/>
      </c>
      <c r="R34" s="179" t="str">
        <f t="shared" si="26"/>
        <v/>
      </c>
      <c r="S34" s="179" t="str">
        <f t="shared" si="27"/>
        <v/>
      </c>
      <c r="T34" s="179" t="str">
        <f>IF(AND('Chack &amp; edit  SD sheet'!T34=""),"",'Chack &amp; edit  SD sheet'!T34)</f>
        <v/>
      </c>
      <c r="U34" s="179" t="str">
        <f>IF(AND('Chack &amp; edit  SD sheet'!U34=""),"",'Chack &amp; edit  SD sheet'!U34)</f>
        <v/>
      </c>
      <c r="V34" s="179" t="str">
        <f>IF(AND('Chack &amp; edit  SD sheet'!V34=""),"",'Chack &amp; edit  SD sheet'!V34)</f>
        <v/>
      </c>
      <c r="W34" s="179" t="str">
        <f t="shared" si="28"/>
        <v/>
      </c>
      <c r="X34" s="179" t="str">
        <f>IF(AND('Chack &amp; edit  SD sheet'!X34=""),"",'Chack &amp; edit  SD sheet'!X34)</f>
        <v/>
      </c>
      <c r="Y34" s="179" t="str">
        <f t="shared" si="29"/>
        <v/>
      </c>
      <c r="Z34" s="179" t="str">
        <f t="shared" si="30"/>
        <v/>
      </c>
      <c r="AA34" s="179" t="str">
        <f>IF(AND('Chack &amp; edit  SD sheet'!AA34=""),"",'Chack &amp; edit  SD sheet'!AA34)</f>
        <v/>
      </c>
      <c r="AB34" s="179" t="str">
        <f t="shared" si="31"/>
        <v/>
      </c>
      <c r="AC34" s="179" t="str">
        <f t="shared" si="32"/>
        <v/>
      </c>
      <c r="AD34" s="179" t="str">
        <f>IF(AND('Chack &amp; edit  SD sheet'!AF34=""),"",'Chack &amp; edit  SD sheet'!AF34)</f>
        <v/>
      </c>
      <c r="AE34" s="179" t="str">
        <f>IF(AND('Chack &amp; edit  SD sheet'!AG34=""),"",'Chack &amp; edit  SD sheet'!AG34)</f>
        <v/>
      </c>
      <c r="AF34" s="179" t="str">
        <f>IF(AND('Chack &amp; edit  SD sheet'!AH34=""),"",'Chack &amp; edit  SD sheet'!AH34)</f>
        <v/>
      </c>
      <c r="AG34" s="179" t="str">
        <f t="shared" si="33"/>
        <v/>
      </c>
      <c r="AH34" s="179" t="str">
        <f>IF(AND('Chack &amp; edit  SD sheet'!AJ34=""),"",'Chack &amp; edit  SD sheet'!AJ34)</f>
        <v/>
      </c>
      <c r="AI34" s="179" t="str">
        <f t="shared" si="34"/>
        <v/>
      </c>
      <c r="AJ34" s="179" t="str">
        <f t="shared" si="35"/>
        <v/>
      </c>
      <c r="AK34" s="179" t="str">
        <f>IF(AND('Chack &amp; edit  SD sheet'!AM34=""),"",'Chack &amp; edit  SD sheet'!AM34)</f>
        <v/>
      </c>
      <c r="AL34" s="179" t="str">
        <f t="shared" si="36"/>
        <v/>
      </c>
      <c r="AM34" s="179" t="str">
        <f t="shared" si="37"/>
        <v/>
      </c>
      <c r="AN34" s="179" t="str">
        <f>IF(AND('Chack &amp; edit  SD sheet'!AP34=""),"",'Chack &amp; edit  SD sheet'!AP34)</f>
        <v/>
      </c>
      <c r="AO34" s="179" t="str">
        <f>IF(AND('Chack &amp; edit  SD sheet'!AQ34=""),"",'Chack &amp; edit  SD sheet'!AQ34)</f>
        <v/>
      </c>
      <c r="AP34" s="179" t="str">
        <f>IF(AND('Chack &amp; edit  SD sheet'!AR34=""),"",'Chack &amp; edit  SD sheet'!AR34)</f>
        <v/>
      </c>
      <c r="AQ34" s="179" t="str">
        <f t="shared" si="38"/>
        <v/>
      </c>
      <c r="AR34" s="179" t="str">
        <f>IF(AND('Chack &amp; edit  SD sheet'!AT34=""),"",'Chack &amp; edit  SD sheet'!AT34)</f>
        <v/>
      </c>
      <c r="AS34" s="179" t="str">
        <f t="shared" si="39"/>
        <v/>
      </c>
      <c r="AT34" s="179" t="str">
        <f t="shared" si="40"/>
        <v/>
      </c>
      <c r="AU34" s="179" t="str">
        <f>IF(AND('Chack &amp; edit  SD sheet'!AW34=""),"",'Chack &amp; edit  SD sheet'!AW34)</f>
        <v/>
      </c>
      <c r="AV34" s="179" t="str">
        <f t="shared" si="41"/>
        <v/>
      </c>
      <c r="AW34" s="179" t="str">
        <f t="shared" si="42"/>
        <v/>
      </c>
      <c r="AX34" s="179" t="str">
        <f>IF(AND('Chack &amp; edit  SD sheet'!AZ34=""),"",'Chack &amp; edit  SD sheet'!AZ34)</f>
        <v/>
      </c>
      <c r="AY34" s="179" t="str">
        <f>IF(AND('Chack &amp; edit  SD sheet'!BA34=""),"",'Chack &amp; edit  SD sheet'!BA34)</f>
        <v/>
      </c>
      <c r="AZ34" s="179" t="str">
        <f>IF(AND('Chack &amp; edit  SD sheet'!BB34=""),"",'Chack &amp; edit  SD sheet'!BB34)</f>
        <v/>
      </c>
      <c r="BA34" s="179" t="str">
        <f t="shared" si="43"/>
        <v/>
      </c>
      <c r="BB34" s="179" t="str">
        <f>IF(AND('Chack &amp; edit  SD sheet'!BD34=""),"",'Chack &amp; edit  SD sheet'!BD34)</f>
        <v/>
      </c>
      <c r="BC34" s="179" t="str">
        <f t="shared" si="44"/>
        <v/>
      </c>
      <c r="BD34" s="179" t="str">
        <f t="shared" si="45"/>
        <v/>
      </c>
      <c r="BE34" s="179" t="str">
        <f>IF(AND('Chack &amp; edit  SD sheet'!BG34=""),"",'Chack &amp; edit  SD sheet'!BG34)</f>
        <v/>
      </c>
      <c r="BF34" s="179" t="str">
        <f t="shared" si="46"/>
        <v/>
      </c>
      <c r="BG34" s="179" t="str">
        <f t="shared" si="47"/>
        <v/>
      </c>
      <c r="BH34" s="179" t="str">
        <f>IF(AND('Chack &amp; edit  SD sheet'!BK34=""),"",'Chack &amp; edit  SD sheet'!BK34)</f>
        <v/>
      </c>
      <c r="BI34" s="179" t="str">
        <f>IF(AND('Chack &amp; edit  SD sheet'!BL34=""),"",'Chack &amp; edit  SD sheet'!BL34)</f>
        <v/>
      </c>
      <c r="BJ34" s="179" t="str">
        <f>IF(AND('Chack &amp; edit  SD sheet'!BM34=""),"",'Chack &amp; edit  SD sheet'!BM34)</f>
        <v/>
      </c>
      <c r="BK34" s="179" t="str">
        <f t="shared" si="48"/>
        <v/>
      </c>
      <c r="BL34" s="179" t="str">
        <f t="shared" si="49"/>
        <v/>
      </c>
      <c r="BM34" s="179" t="str">
        <f>IF(AND('Chack &amp; edit  SD sheet'!BN34=""),"",'Chack &amp; edit  SD sheet'!BN34)</f>
        <v/>
      </c>
      <c r="BN34" s="179" t="str">
        <f>IF(AND('Chack &amp; edit  SD sheet'!BO34=""),"",'Chack &amp; edit  SD sheet'!BO34)</f>
        <v/>
      </c>
      <c r="BO34" s="179" t="str">
        <f>IF(AND('Chack &amp; edit  SD sheet'!BP34=""),"",'Chack &amp; edit  SD sheet'!BP34)</f>
        <v/>
      </c>
      <c r="BP34" s="179" t="str">
        <f t="shared" si="50"/>
        <v/>
      </c>
      <c r="BQ34" s="179" t="str">
        <f>IF(AND('Chack &amp; edit  SD sheet'!BR34=""),"",'Chack &amp; edit  SD sheet'!BR34)</f>
        <v/>
      </c>
      <c r="BR34" s="179" t="str">
        <f t="shared" si="51"/>
        <v/>
      </c>
      <c r="BS34" s="179" t="str">
        <f t="shared" si="52"/>
        <v/>
      </c>
      <c r="BT34" s="179" t="str">
        <f>IF(AND('Chack &amp; edit  SD sheet'!BU34=""),"",'Chack &amp; edit  SD sheet'!BU34)</f>
        <v/>
      </c>
      <c r="BU34" s="179" t="str">
        <f t="shared" si="53"/>
        <v/>
      </c>
      <c r="BV34" s="179" t="str">
        <f t="shared" si="54"/>
        <v/>
      </c>
      <c r="BW34" s="181" t="str">
        <f t="shared" si="55"/>
        <v/>
      </c>
      <c r="BX34" s="179" t="str">
        <f t="shared" si="56"/>
        <v/>
      </c>
      <c r="BY34" s="179">
        <f t="shared" si="57"/>
        <v>0</v>
      </c>
      <c r="BZ34" s="179">
        <f t="shared" si="58"/>
        <v>0</v>
      </c>
      <c r="CA34" s="179" t="str">
        <f t="shared" si="59"/>
        <v/>
      </c>
      <c r="CB34" s="179" t="str">
        <f t="shared" si="60"/>
        <v/>
      </c>
      <c r="CC34" s="182" t="str">
        <f t="shared" si="61"/>
        <v/>
      </c>
      <c r="CD34" s="183">
        <f t="shared" si="62"/>
        <v>0</v>
      </c>
      <c r="CE34" s="182">
        <f t="shared" si="63"/>
        <v>0</v>
      </c>
      <c r="CF34" s="179" t="str">
        <f t="shared" si="64"/>
        <v/>
      </c>
      <c r="CG34" s="183" t="str">
        <f t="shared" si="65"/>
        <v/>
      </c>
      <c r="CH34" s="182" t="str">
        <f t="shared" si="66"/>
        <v/>
      </c>
      <c r="CI34" s="182">
        <f t="shared" si="67"/>
        <v>0</v>
      </c>
      <c r="CJ34" s="182">
        <f t="shared" si="68"/>
        <v>0</v>
      </c>
      <c r="CK34" s="179" t="str">
        <f t="shared" si="69"/>
        <v/>
      </c>
      <c r="CL34" s="183" t="str">
        <f t="shared" si="70"/>
        <v/>
      </c>
      <c r="CM34" s="182" t="str">
        <f t="shared" si="71"/>
        <v/>
      </c>
      <c r="CN34" s="182">
        <f t="shared" si="72"/>
        <v>0</v>
      </c>
      <c r="CO34" s="182">
        <f t="shared" si="73"/>
        <v>0</v>
      </c>
      <c r="CP34" s="183" t="str">
        <f t="shared" si="74"/>
        <v/>
      </c>
      <c r="CQ34" s="183" t="str">
        <f t="shared" si="75"/>
        <v/>
      </c>
      <c r="CR34" s="182" t="str">
        <f t="shared" si="76"/>
        <v/>
      </c>
      <c r="CS34" s="182">
        <f t="shared" si="77"/>
        <v>0</v>
      </c>
      <c r="CT34" s="182">
        <f t="shared" si="78"/>
        <v>0</v>
      </c>
      <c r="CU34" s="183" t="str">
        <f t="shared" si="79"/>
        <v/>
      </c>
      <c r="CV34" s="183" t="str">
        <f t="shared" si="80"/>
        <v/>
      </c>
      <c r="CW34" s="182" t="str">
        <f t="shared" si="81"/>
        <v/>
      </c>
      <c r="CX34" s="182">
        <f t="shared" si="82"/>
        <v>0</v>
      </c>
      <c r="CY34" s="182">
        <f t="shared" si="83"/>
        <v>0</v>
      </c>
      <c r="CZ34" s="183" t="str">
        <f t="shared" si="84"/>
        <v/>
      </c>
      <c r="DA34" s="183" t="str">
        <f t="shared" si="85"/>
        <v/>
      </c>
      <c r="DB34" s="184">
        <f t="shared" si="86"/>
        <v>0</v>
      </c>
      <c r="DC34" s="19" t="str">
        <f t="shared" si="87"/>
        <v xml:space="preserve">      </v>
      </c>
      <c r="DD34" s="252" t="str">
        <f>IF('Chack &amp; edit  SD sheet'!BY34="","",'Chack &amp; edit  SD sheet'!BY34)</f>
        <v/>
      </c>
      <c r="DE34" s="252" t="str">
        <f>IF('Chack &amp; edit  SD sheet'!BZ34="","",'Chack &amp; edit  SD sheet'!BZ34)</f>
        <v/>
      </c>
      <c r="DF34" s="252" t="str">
        <f>IF('Chack &amp; edit  SD sheet'!CA34="","",'Chack &amp; edit  SD sheet'!CA34)</f>
        <v/>
      </c>
      <c r="DG34" s="212" t="str">
        <f t="shared" si="88"/>
        <v/>
      </c>
      <c r="DH34" s="252" t="str">
        <f>IF('Chack &amp; edit  SD sheet'!CB34="","",'Chack &amp; edit  SD sheet'!CB34)</f>
        <v/>
      </c>
      <c r="DI34" s="212" t="str">
        <f t="shared" si="89"/>
        <v/>
      </c>
      <c r="DJ34" s="252" t="str">
        <f>IF('Chack &amp; edit  SD sheet'!CC34="","",'Chack &amp; edit  SD sheet'!CC34)</f>
        <v/>
      </c>
      <c r="DK34" s="212" t="str">
        <f t="shared" si="90"/>
        <v/>
      </c>
      <c r="DL34" s="213" t="str">
        <f t="shared" si="91"/>
        <v/>
      </c>
      <c r="DM34" s="252" t="str">
        <f>IF('Chack &amp; edit  SD sheet'!CD34="","",'Chack &amp; edit  SD sheet'!CD34)</f>
        <v/>
      </c>
      <c r="DN34" s="252" t="str">
        <f>IF('Chack &amp; edit  SD sheet'!CE34="","",'Chack &amp; edit  SD sheet'!CE34)</f>
        <v/>
      </c>
      <c r="DO34" s="252" t="str">
        <f>IF('Chack &amp; edit  SD sheet'!CF34="","",'Chack &amp; edit  SD sheet'!CF34)</f>
        <v/>
      </c>
      <c r="DP34" s="212" t="str">
        <f t="shared" si="92"/>
        <v/>
      </c>
      <c r="DQ34" s="252" t="str">
        <f>IF('Chack &amp; edit  SD sheet'!CG34="","",'Chack &amp; edit  SD sheet'!CG34)</f>
        <v/>
      </c>
      <c r="DR34" s="212" t="str">
        <f t="shared" si="93"/>
        <v/>
      </c>
      <c r="DS34" s="252" t="str">
        <f>IF('Chack &amp; edit  SD sheet'!CH34="","",'Chack &amp; edit  SD sheet'!CH34)</f>
        <v/>
      </c>
      <c r="DT34" s="212" t="str">
        <f t="shared" si="94"/>
        <v/>
      </c>
      <c r="DU34" s="213" t="str">
        <f t="shared" si="95"/>
        <v/>
      </c>
      <c r="DV34" s="252" t="str">
        <f>IF('Chack &amp; edit  SD sheet'!CI34="","",'Chack &amp; edit  SD sheet'!CI34)</f>
        <v/>
      </c>
      <c r="DW34" s="252" t="str">
        <f>IF('Chack &amp; edit  SD sheet'!CJ34="","",'Chack &amp; edit  SD sheet'!CJ34)</f>
        <v/>
      </c>
      <c r="DX34" s="252" t="str">
        <f>IF('Chack &amp; edit  SD sheet'!CK34="","",'Chack &amp; edit  SD sheet'!CK34)</f>
        <v/>
      </c>
      <c r="DY34" s="254" t="str">
        <f t="shared" si="96"/>
        <v/>
      </c>
      <c r="DZ34" s="252" t="str">
        <f>IF('Chack &amp; edit  SD sheet'!CL34="","",'Chack &amp; edit  SD sheet'!CL34)</f>
        <v/>
      </c>
      <c r="EA34" s="252" t="str">
        <f>IF('Chack &amp; edit  SD sheet'!CM34="","",'Chack &amp; edit  SD sheet'!CM34)</f>
        <v/>
      </c>
      <c r="EB34" s="252" t="str">
        <f>IF('Chack &amp; edit  SD sheet'!CN34="","",'Chack &amp; edit  SD sheet'!CN34)</f>
        <v/>
      </c>
      <c r="EC34" s="252" t="str">
        <f>IF('Chack &amp; edit  SD sheet'!CO34="","",'Chack &amp; edit  SD sheet'!CO34)</f>
        <v/>
      </c>
      <c r="ED34" s="254" t="str">
        <f t="shared" si="97"/>
        <v/>
      </c>
      <c r="EE34" s="252" t="str">
        <f>IF('Chack &amp; edit  SD sheet'!CP34="","",'Chack &amp; edit  SD sheet'!CP34)</f>
        <v/>
      </c>
      <c r="EF34" s="252" t="str">
        <f>IF('Chack &amp; edit  SD sheet'!CQ34="","",'Chack &amp; edit  SD sheet'!CQ34)</f>
        <v/>
      </c>
      <c r="EG34" s="19" t="str">
        <f t="shared" si="98"/>
        <v/>
      </c>
      <c r="EH34" s="20" t="str">
        <f t="shared" si="99"/>
        <v/>
      </c>
      <c r="EI34" s="21" t="str">
        <f t="shared" si="100"/>
        <v/>
      </c>
      <c r="EJ34" s="185" t="str">
        <f t="shared" si="101"/>
        <v/>
      </c>
      <c r="EK34" s="253" t="str">
        <f t="shared" si="102"/>
        <v/>
      </c>
      <c r="EL34" s="252" t="str">
        <f t="shared" si="103"/>
        <v/>
      </c>
      <c r="ET34" s="173" t="str">
        <f t="shared" si="104"/>
        <v/>
      </c>
      <c r="EU34" s="173" t="str">
        <f t="shared" si="105"/>
        <v/>
      </c>
      <c r="EV34" s="173" t="str">
        <f t="shared" si="106"/>
        <v/>
      </c>
      <c r="EW34" s="173" t="str">
        <f t="shared" si="107"/>
        <v/>
      </c>
    </row>
    <row r="35" spans="1:153" ht="15.75">
      <c r="A35" s="179" t="str">
        <f>IF(AND('Chack &amp; edit  SD sheet'!A35=""),"",'Chack &amp; edit  SD sheet'!A35)</f>
        <v/>
      </c>
      <c r="B35" s="179" t="str">
        <f>IF(AND('Chack &amp; edit  SD sheet'!B35=""),"",'Chack &amp; edit  SD sheet'!B35)</f>
        <v/>
      </c>
      <c r="C35" s="179" t="str">
        <f>IF(AND('Chack &amp; edit  SD sheet'!C35=""),"",IF(AND('Chack &amp; edit  SD sheet'!C35="Boy"),"M",IF(AND('Chack &amp; edit  SD sheet'!C35="Girl"),"F","")))</f>
        <v/>
      </c>
      <c r="D35" s="179" t="str">
        <f>IF(AND('Chack &amp; edit  SD sheet'!D35=""),"",VALUE('Chack &amp; edit  SD sheet'!D35))</f>
        <v/>
      </c>
      <c r="E35" s="179" t="str">
        <f>IF(AND('Chack &amp; edit  SD sheet'!E35=""),"",'Chack &amp; edit  SD sheet'!E35)</f>
        <v/>
      </c>
      <c r="F35" s="179" t="str">
        <f>IF(AND('Chack &amp; edit  SD sheet'!F35=""),"",'Chack &amp; edit  SD sheet'!F35)</f>
        <v/>
      </c>
      <c r="G35" s="180" t="str">
        <f>IF(AND('Chack &amp; edit  SD sheet'!G35=""),"",'Chack &amp; edit  SD sheet'!G35)</f>
        <v/>
      </c>
      <c r="H35" s="180" t="str">
        <f>IF(AND('Chack &amp; edit  SD sheet'!H35=""),"",'Chack &amp; edit  SD sheet'!H35)</f>
        <v/>
      </c>
      <c r="I35" s="180" t="str">
        <f>IF(AND('Chack &amp; edit  SD sheet'!I35=""),"",'Chack &amp; edit  SD sheet'!I35)</f>
        <v/>
      </c>
      <c r="J35" s="179" t="str">
        <f>IF(AND('Chack &amp; edit  SD sheet'!J35=""),"",'Chack &amp; edit  SD sheet'!J35)</f>
        <v/>
      </c>
      <c r="K35" s="179" t="str">
        <f>IF(AND('Chack &amp; edit  SD sheet'!K35=""),"",'Chack &amp; edit  SD sheet'!K35)</f>
        <v/>
      </c>
      <c r="L35" s="179" t="str">
        <f>IF(AND('Chack &amp; edit  SD sheet'!L35=""),"",'Chack &amp; edit  SD sheet'!L35)</f>
        <v/>
      </c>
      <c r="M35" s="179" t="str">
        <f t="shared" si="23"/>
        <v/>
      </c>
      <c r="N35" s="179" t="str">
        <f>IF(AND('Chack &amp; edit  SD sheet'!N35=""),"",'Chack &amp; edit  SD sheet'!N35)</f>
        <v/>
      </c>
      <c r="O35" s="179" t="str">
        <f t="shared" si="24"/>
        <v/>
      </c>
      <c r="P35" s="179" t="str">
        <f t="shared" si="25"/>
        <v/>
      </c>
      <c r="Q35" s="179" t="str">
        <f>IF(AND('Chack &amp; edit  SD sheet'!Q35=""),"",'Chack &amp; edit  SD sheet'!Q35)</f>
        <v/>
      </c>
      <c r="R35" s="179" t="str">
        <f t="shared" si="26"/>
        <v/>
      </c>
      <c r="S35" s="179" t="str">
        <f t="shared" si="27"/>
        <v/>
      </c>
      <c r="T35" s="179" t="str">
        <f>IF(AND('Chack &amp; edit  SD sheet'!T35=""),"",'Chack &amp; edit  SD sheet'!T35)</f>
        <v/>
      </c>
      <c r="U35" s="179" t="str">
        <f>IF(AND('Chack &amp; edit  SD sheet'!U35=""),"",'Chack &amp; edit  SD sheet'!U35)</f>
        <v/>
      </c>
      <c r="V35" s="179" t="str">
        <f>IF(AND('Chack &amp; edit  SD sheet'!V35=""),"",'Chack &amp; edit  SD sheet'!V35)</f>
        <v/>
      </c>
      <c r="W35" s="179" t="str">
        <f t="shared" si="28"/>
        <v/>
      </c>
      <c r="X35" s="179" t="str">
        <f>IF(AND('Chack &amp; edit  SD sheet'!X35=""),"",'Chack &amp; edit  SD sheet'!X35)</f>
        <v/>
      </c>
      <c r="Y35" s="179" t="str">
        <f t="shared" si="29"/>
        <v/>
      </c>
      <c r="Z35" s="179" t="str">
        <f t="shared" si="30"/>
        <v/>
      </c>
      <c r="AA35" s="179" t="str">
        <f>IF(AND('Chack &amp; edit  SD sheet'!AA35=""),"",'Chack &amp; edit  SD sheet'!AA35)</f>
        <v/>
      </c>
      <c r="AB35" s="179" t="str">
        <f t="shared" si="31"/>
        <v/>
      </c>
      <c r="AC35" s="179" t="str">
        <f t="shared" si="32"/>
        <v/>
      </c>
      <c r="AD35" s="179" t="str">
        <f>IF(AND('Chack &amp; edit  SD sheet'!AF35=""),"",'Chack &amp; edit  SD sheet'!AF35)</f>
        <v/>
      </c>
      <c r="AE35" s="179" t="str">
        <f>IF(AND('Chack &amp; edit  SD sheet'!AG35=""),"",'Chack &amp; edit  SD sheet'!AG35)</f>
        <v/>
      </c>
      <c r="AF35" s="179" t="str">
        <f>IF(AND('Chack &amp; edit  SD sheet'!AH35=""),"",'Chack &amp; edit  SD sheet'!AH35)</f>
        <v/>
      </c>
      <c r="AG35" s="179" t="str">
        <f t="shared" si="33"/>
        <v/>
      </c>
      <c r="AH35" s="179" t="str">
        <f>IF(AND('Chack &amp; edit  SD sheet'!AJ35=""),"",'Chack &amp; edit  SD sheet'!AJ35)</f>
        <v/>
      </c>
      <c r="AI35" s="179" t="str">
        <f t="shared" si="34"/>
        <v/>
      </c>
      <c r="AJ35" s="179" t="str">
        <f t="shared" si="35"/>
        <v/>
      </c>
      <c r="AK35" s="179" t="str">
        <f>IF(AND('Chack &amp; edit  SD sheet'!AM35=""),"",'Chack &amp; edit  SD sheet'!AM35)</f>
        <v/>
      </c>
      <c r="AL35" s="179" t="str">
        <f t="shared" si="36"/>
        <v/>
      </c>
      <c r="AM35" s="179" t="str">
        <f t="shared" si="37"/>
        <v/>
      </c>
      <c r="AN35" s="179" t="str">
        <f>IF(AND('Chack &amp; edit  SD sheet'!AP35=""),"",'Chack &amp; edit  SD sheet'!AP35)</f>
        <v/>
      </c>
      <c r="AO35" s="179" t="str">
        <f>IF(AND('Chack &amp; edit  SD sheet'!AQ35=""),"",'Chack &amp; edit  SD sheet'!AQ35)</f>
        <v/>
      </c>
      <c r="AP35" s="179" t="str">
        <f>IF(AND('Chack &amp; edit  SD sheet'!AR35=""),"",'Chack &amp; edit  SD sheet'!AR35)</f>
        <v/>
      </c>
      <c r="AQ35" s="179" t="str">
        <f t="shared" si="38"/>
        <v/>
      </c>
      <c r="AR35" s="179" t="str">
        <f>IF(AND('Chack &amp; edit  SD sheet'!AT35=""),"",'Chack &amp; edit  SD sheet'!AT35)</f>
        <v/>
      </c>
      <c r="AS35" s="179" t="str">
        <f t="shared" si="39"/>
        <v/>
      </c>
      <c r="AT35" s="179" t="str">
        <f t="shared" si="40"/>
        <v/>
      </c>
      <c r="AU35" s="179" t="str">
        <f>IF(AND('Chack &amp; edit  SD sheet'!AW35=""),"",'Chack &amp; edit  SD sheet'!AW35)</f>
        <v/>
      </c>
      <c r="AV35" s="179" t="str">
        <f t="shared" si="41"/>
        <v/>
      </c>
      <c r="AW35" s="179" t="str">
        <f t="shared" si="42"/>
        <v/>
      </c>
      <c r="AX35" s="179" t="str">
        <f>IF(AND('Chack &amp; edit  SD sheet'!AZ35=""),"",'Chack &amp; edit  SD sheet'!AZ35)</f>
        <v/>
      </c>
      <c r="AY35" s="179" t="str">
        <f>IF(AND('Chack &amp; edit  SD sheet'!BA35=""),"",'Chack &amp; edit  SD sheet'!BA35)</f>
        <v/>
      </c>
      <c r="AZ35" s="179" t="str">
        <f>IF(AND('Chack &amp; edit  SD sheet'!BB35=""),"",'Chack &amp; edit  SD sheet'!BB35)</f>
        <v/>
      </c>
      <c r="BA35" s="179" t="str">
        <f t="shared" si="43"/>
        <v/>
      </c>
      <c r="BB35" s="179" t="str">
        <f>IF(AND('Chack &amp; edit  SD sheet'!BD35=""),"",'Chack &amp; edit  SD sheet'!BD35)</f>
        <v/>
      </c>
      <c r="BC35" s="179" t="str">
        <f t="shared" si="44"/>
        <v/>
      </c>
      <c r="BD35" s="179" t="str">
        <f t="shared" si="45"/>
        <v/>
      </c>
      <c r="BE35" s="179" t="str">
        <f>IF(AND('Chack &amp; edit  SD sheet'!BG35=""),"",'Chack &amp; edit  SD sheet'!BG35)</f>
        <v/>
      </c>
      <c r="BF35" s="179" t="str">
        <f t="shared" si="46"/>
        <v/>
      </c>
      <c r="BG35" s="179" t="str">
        <f t="shared" si="47"/>
        <v/>
      </c>
      <c r="BH35" s="179" t="str">
        <f>IF(AND('Chack &amp; edit  SD sheet'!BK35=""),"",'Chack &amp; edit  SD sheet'!BK35)</f>
        <v/>
      </c>
      <c r="BI35" s="179" t="str">
        <f>IF(AND('Chack &amp; edit  SD sheet'!BL35=""),"",'Chack &amp; edit  SD sheet'!BL35)</f>
        <v/>
      </c>
      <c r="BJ35" s="179" t="str">
        <f>IF(AND('Chack &amp; edit  SD sheet'!BM35=""),"",'Chack &amp; edit  SD sheet'!BM35)</f>
        <v/>
      </c>
      <c r="BK35" s="179" t="str">
        <f t="shared" si="48"/>
        <v/>
      </c>
      <c r="BL35" s="179" t="str">
        <f t="shared" si="49"/>
        <v/>
      </c>
      <c r="BM35" s="179" t="str">
        <f>IF(AND('Chack &amp; edit  SD sheet'!BN35=""),"",'Chack &amp; edit  SD sheet'!BN35)</f>
        <v/>
      </c>
      <c r="BN35" s="179" t="str">
        <f>IF(AND('Chack &amp; edit  SD sheet'!BO35=""),"",'Chack &amp; edit  SD sheet'!BO35)</f>
        <v/>
      </c>
      <c r="BO35" s="179" t="str">
        <f>IF(AND('Chack &amp; edit  SD sheet'!BP35=""),"",'Chack &amp; edit  SD sheet'!BP35)</f>
        <v/>
      </c>
      <c r="BP35" s="179" t="str">
        <f t="shared" si="50"/>
        <v/>
      </c>
      <c r="BQ35" s="179" t="str">
        <f>IF(AND('Chack &amp; edit  SD sheet'!BR35=""),"",'Chack &amp; edit  SD sheet'!BR35)</f>
        <v/>
      </c>
      <c r="BR35" s="179" t="str">
        <f t="shared" si="51"/>
        <v/>
      </c>
      <c r="BS35" s="179" t="str">
        <f t="shared" si="52"/>
        <v/>
      </c>
      <c r="BT35" s="179" t="str">
        <f>IF(AND('Chack &amp; edit  SD sheet'!BU35=""),"",'Chack &amp; edit  SD sheet'!BU35)</f>
        <v/>
      </c>
      <c r="BU35" s="179" t="str">
        <f t="shared" si="53"/>
        <v/>
      </c>
      <c r="BV35" s="179" t="str">
        <f t="shared" si="54"/>
        <v/>
      </c>
      <c r="BW35" s="181" t="str">
        <f t="shared" si="55"/>
        <v/>
      </c>
      <c r="BX35" s="179" t="str">
        <f t="shared" si="56"/>
        <v/>
      </c>
      <c r="BY35" s="179">
        <f t="shared" si="57"/>
        <v>0</v>
      </c>
      <c r="BZ35" s="179">
        <f t="shared" si="58"/>
        <v>0</v>
      </c>
      <c r="CA35" s="179" t="str">
        <f t="shared" si="59"/>
        <v/>
      </c>
      <c r="CB35" s="179" t="str">
        <f t="shared" si="60"/>
        <v/>
      </c>
      <c r="CC35" s="182" t="str">
        <f t="shared" si="61"/>
        <v/>
      </c>
      <c r="CD35" s="183">
        <f t="shared" si="62"/>
        <v>0</v>
      </c>
      <c r="CE35" s="182">
        <f t="shared" si="63"/>
        <v>0</v>
      </c>
      <c r="CF35" s="179" t="str">
        <f t="shared" si="64"/>
        <v/>
      </c>
      <c r="CG35" s="183" t="str">
        <f t="shared" si="65"/>
        <v/>
      </c>
      <c r="CH35" s="182" t="str">
        <f t="shared" si="66"/>
        <v/>
      </c>
      <c r="CI35" s="182">
        <f t="shared" si="67"/>
        <v>0</v>
      </c>
      <c r="CJ35" s="182">
        <f t="shared" si="68"/>
        <v>0</v>
      </c>
      <c r="CK35" s="179" t="str">
        <f t="shared" si="69"/>
        <v/>
      </c>
      <c r="CL35" s="183" t="str">
        <f t="shared" si="70"/>
        <v/>
      </c>
      <c r="CM35" s="182" t="str">
        <f t="shared" si="71"/>
        <v/>
      </c>
      <c r="CN35" s="182">
        <f t="shared" si="72"/>
        <v>0</v>
      </c>
      <c r="CO35" s="182">
        <f t="shared" si="73"/>
        <v>0</v>
      </c>
      <c r="CP35" s="183" t="str">
        <f t="shared" si="74"/>
        <v/>
      </c>
      <c r="CQ35" s="183" t="str">
        <f t="shared" si="75"/>
        <v/>
      </c>
      <c r="CR35" s="182" t="str">
        <f t="shared" si="76"/>
        <v/>
      </c>
      <c r="CS35" s="182">
        <f t="shared" si="77"/>
        <v>0</v>
      </c>
      <c r="CT35" s="182">
        <f t="shared" si="78"/>
        <v>0</v>
      </c>
      <c r="CU35" s="183" t="str">
        <f t="shared" si="79"/>
        <v/>
      </c>
      <c r="CV35" s="183" t="str">
        <f t="shared" si="80"/>
        <v/>
      </c>
      <c r="CW35" s="182" t="str">
        <f t="shared" si="81"/>
        <v/>
      </c>
      <c r="CX35" s="182">
        <f t="shared" si="82"/>
        <v>0</v>
      </c>
      <c r="CY35" s="182">
        <f t="shared" si="83"/>
        <v>0</v>
      </c>
      <c r="CZ35" s="183" t="str">
        <f t="shared" si="84"/>
        <v/>
      </c>
      <c r="DA35" s="183" t="str">
        <f t="shared" si="85"/>
        <v/>
      </c>
      <c r="DB35" s="184">
        <f t="shared" si="86"/>
        <v>0</v>
      </c>
      <c r="DC35" s="19" t="str">
        <f t="shared" si="87"/>
        <v xml:space="preserve">      </v>
      </c>
      <c r="DD35" s="252" t="str">
        <f>IF('Chack &amp; edit  SD sheet'!BY35="","",'Chack &amp; edit  SD sheet'!BY35)</f>
        <v/>
      </c>
      <c r="DE35" s="252" t="str">
        <f>IF('Chack &amp; edit  SD sheet'!BZ35="","",'Chack &amp; edit  SD sheet'!BZ35)</f>
        <v/>
      </c>
      <c r="DF35" s="252" t="str">
        <f>IF('Chack &amp; edit  SD sheet'!CA35="","",'Chack &amp; edit  SD sheet'!CA35)</f>
        <v/>
      </c>
      <c r="DG35" s="212" t="str">
        <f t="shared" si="88"/>
        <v/>
      </c>
      <c r="DH35" s="252" t="str">
        <f>IF('Chack &amp; edit  SD sheet'!CB35="","",'Chack &amp; edit  SD sheet'!CB35)</f>
        <v/>
      </c>
      <c r="DI35" s="212" t="str">
        <f t="shared" si="89"/>
        <v/>
      </c>
      <c r="DJ35" s="252" t="str">
        <f>IF('Chack &amp; edit  SD sheet'!CC35="","",'Chack &amp; edit  SD sheet'!CC35)</f>
        <v/>
      </c>
      <c r="DK35" s="212" t="str">
        <f t="shared" si="90"/>
        <v/>
      </c>
      <c r="DL35" s="213" t="str">
        <f t="shared" si="91"/>
        <v/>
      </c>
      <c r="DM35" s="252" t="str">
        <f>IF('Chack &amp; edit  SD sheet'!CD35="","",'Chack &amp; edit  SD sheet'!CD35)</f>
        <v/>
      </c>
      <c r="DN35" s="252" t="str">
        <f>IF('Chack &amp; edit  SD sheet'!CE35="","",'Chack &amp; edit  SD sheet'!CE35)</f>
        <v/>
      </c>
      <c r="DO35" s="252" t="str">
        <f>IF('Chack &amp; edit  SD sheet'!CF35="","",'Chack &amp; edit  SD sheet'!CF35)</f>
        <v/>
      </c>
      <c r="DP35" s="212" t="str">
        <f t="shared" si="92"/>
        <v/>
      </c>
      <c r="DQ35" s="252" t="str">
        <f>IF('Chack &amp; edit  SD sheet'!CG35="","",'Chack &amp; edit  SD sheet'!CG35)</f>
        <v/>
      </c>
      <c r="DR35" s="212" t="str">
        <f t="shared" si="93"/>
        <v/>
      </c>
      <c r="DS35" s="252" t="str">
        <f>IF('Chack &amp; edit  SD sheet'!CH35="","",'Chack &amp; edit  SD sheet'!CH35)</f>
        <v/>
      </c>
      <c r="DT35" s="212" t="str">
        <f t="shared" si="94"/>
        <v/>
      </c>
      <c r="DU35" s="213" t="str">
        <f t="shared" si="95"/>
        <v/>
      </c>
      <c r="DV35" s="252" t="str">
        <f>IF('Chack &amp; edit  SD sheet'!CI35="","",'Chack &amp; edit  SD sheet'!CI35)</f>
        <v/>
      </c>
      <c r="DW35" s="252" t="str">
        <f>IF('Chack &amp; edit  SD sheet'!CJ35="","",'Chack &amp; edit  SD sheet'!CJ35)</f>
        <v/>
      </c>
      <c r="DX35" s="252" t="str">
        <f>IF('Chack &amp; edit  SD sheet'!CK35="","",'Chack &amp; edit  SD sheet'!CK35)</f>
        <v/>
      </c>
      <c r="DY35" s="254" t="str">
        <f t="shared" si="96"/>
        <v/>
      </c>
      <c r="DZ35" s="252" t="str">
        <f>IF('Chack &amp; edit  SD sheet'!CL35="","",'Chack &amp; edit  SD sheet'!CL35)</f>
        <v/>
      </c>
      <c r="EA35" s="252" t="str">
        <f>IF('Chack &amp; edit  SD sheet'!CM35="","",'Chack &amp; edit  SD sheet'!CM35)</f>
        <v/>
      </c>
      <c r="EB35" s="252" t="str">
        <f>IF('Chack &amp; edit  SD sheet'!CN35="","",'Chack &amp; edit  SD sheet'!CN35)</f>
        <v/>
      </c>
      <c r="EC35" s="252" t="str">
        <f>IF('Chack &amp; edit  SD sheet'!CO35="","",'Chack &amp; edit  SD sheet'!CO35)</f>
        <v/>
      </c>
      <c r="ED35" s="254" t="str">
        <f t="shared" si="97"/>
        <v/>
      </c>
      <c r="EE35" s="252" t="str">
        <f>IF('Chack &amp; edit  SD sheet'!CP35="","",'Chack &amp; edit  SD sheet'!CP35)</f>
        <v/>
      </c>
      <c r="EF35" s="252" t="str">
        <f>IF('Chack &amp; edit  SD sheet'!CQ35="","",'Chack &amp; edit  SD sheet'!CQ35)</f>
        <v/>
      </c>
      <c r="EG35" s="19" t="str">
        <f t="shared" si="98"/>
        <v/>
      </c>
      <c r="EH35" s="20" t="str">
        <f t="shared" si="99"/>
        <v/>
      </c>
      <c r="EI35" s="21" t="str">
        <f t="shared" si="100"/>
        <v/>
      </c>
      <c r="EJ35" s="185" t="str">
        <f t="shared" si="101"/>
        <v/>
      </c>
      <c r="EK35" s="253" t="str">
        <f t="shared" si="102"/>
        <v/>
      </c>
      <c r="EL35" s="252" t="str">
        <f t="shared" si="103"/>
        <v/>
      </c>
      <c r="ET35" s="173" t="str">
        <f t="shared" si="104"/>
        <v/>
      </c>
      <c r="EU35" s="173" t="str">
        <f t="shared" si="105"/>
        <v/>
      </c>
      <c r="EV35" s="173" t="str">
        <f t="shared" si="106"/>
        <v/>
      </c>
      <c r="EW35" s="173" t="str">
        <f t="shared" si="107"/>
        <v/>
      </c>
    </row>
    <row r="36" spans="1:153" ht="15.75">
      <c r="A36" s="179" t="str">
        <f>IF(AND('Chack &amp; edit  SD sheet'!A36=""),"",'Chack &amp; edit  SD sheet'!A36)</f>
        <v/>
      </c>
      <c r="B36" s="179" t="str">
        <f>IF(AND('Chack &amp; edit  SD sheet'!B36=""),"",'Chack &amp; edit  SD sheet'!B36)</f>
        <v/>
      </c>
      <c r="C36" s="179" t="str">
        <f>IF(AND('Chack &amp; edit  SD sheet'!C36=""),"",IF(AND('Chack &amp; edit  SD sheet'!C36="Boy"),"M",IF(AND('Chack &amp; edit  SD sheet'!C36="Girl"),"F","")))</f>
        <v/>
      </c>
      <c r="D36" s="179" t="str">
        <f>IF(AND('Chack &amp; edit  SD sheet'!D36=""),"",VALUE('Chack &amp; edit  SD sheet'!D36))</f>
        <v/>
      </c>
      <c r="E36" s="179" t="str">
        <f>IF(AND('Chack &amp; edit  SD sheet'!E36=""),"",'Chack &amp; edit  SD sheet'!E36)</f>
        <v/>
      </c>
      <c r="F36" s="179" t="str">
        <f>IF(AND('Chack &amp; edit  SD sheet'!F36=""),"",'Chack &amp; edit  SD sheet'!F36)</f>
        <v/>
      </c>
      <c r="G36" s="180" t="str">
        <f>IF(AND('Chack &amp; edit  SD sheet'!G36=""),"",'Chack &amp; edit  SD sheet'!G36)</f>
        <v/>
      </c>
      <c r="H36" s="180" t="str">
        <f>IF(AND('Chack &amp; edit  SD sheet'!H36=""),"",'Chack &amp; edit  SD sheet'!H36)</f>
        <v/>
      </c>
      <c r="I36" s="180" t="str">
        <f>IF(AND('Chack &amp; edit  SD sheet'!I36=""),"",'Chack &amp; edit  SD sheet'!I36)</f>
        <v/>
      </c>
      <c r="J36" s="179" t="str">
        <f>IF(AND('Chack &amp; edit  SD sheet'!J36=""),"",'Chack &amp; edit  SD sheet'!J36)</f>
        <v/>
      </c>
      <c r="K36" s="179" t="str">
        <f>IF(AND('Chack &amp; edit  SD sheet'!K36=""),"",'Chack &amp; edit  SD sheet'!K36)</f>
        <v/>
      </c>
      <c r="L36" s="179" t="str">
        <f>IF(AND('Chack &amp; edit  SD sheet'!L36=""),"",'Chack &amp; edit  SD sheet'!L36)</f>
        <v/>
      </c>
      <c r="M36" s="179" t="str">
        <f t="shared" si="23"/>
        <v/>
      </c>
      <c r="N36" s="179" t="str">
        <f>IF(AND('Chack &amp; edit  SD sheet'!N36=""),"",'Chack &amp; edit  SD sheet'!N36)</f>
        <v/>
      </c>
      <c r="O36" s="179" t="str">
        <f t="shared" si="24"/>
        <v/>
      </c>
      <c r="P36" s="179" t="str">
        <f t="shared" si="25"/>
        <v/>
      </c>
      <c r="Q36" s="179" t="str">
        <f>IF(AND('Chack &amp; edit  SD sheet'!Q36=""),"",'Chack &amp; edit  SD sheet'!Q36)</f>
        <v/>
      </c>
      <c r="R36" s="179" t="str">
        <f t="shared" si="26"/>
        <v/>
      </c>
      <c r="S36" s="179" t="str">
        <f t="shared" si="27"/>
        <v/>
      </c>
      <c r="T36" s="179" t="str">
        <f>IF(AND('Chack &amp; edit  SD sheet'!T36=""),"",'Chack &amp; edit  SD sheet'!T36)</f>
        <v/>
      </c>
      <c r="U36" s="179" t="str">
        <f>IF(AND('Chack &amp; edit  SD sheet'!U36=""),"",'Chack &amp; edit  SD sheet'!U36)</f>
        <v/>
      </c>
      <c r="V36" s="179" t="str">
        <f>IF(AND('Chack &amp; edit  SD sheet'!V36=""),"",'Chack &amp; edit  SD sheet'!V36)</f>
        <v/>
      </c>
      <c r="W36" s="179" t="str">
        <f t="shared" si="28"/>
        <v/>
      </c>
      <c r="X36" s="179" t="str">
        <f>IF(AND('Chack &amp; edit  SD sheet'!X36=""),"",'Chack &amp; edit  SD sheet'!X36)</f>
        <v/>
      </c>
      <c r="Y36" s="179" t="str">
        <f t="shared" si="29"/>
        <v/>
      </c>
      <c r="Z36" s="179" t="str">
        <f t="shared" si="30"/>
        <v/>
      </c>
      <c r="AA36" s="179" t="str">
        <f>IF(AND('Chack &amp; edit  SD sheet'!AA36=""),"",'Chack &amp; edit  SD sheet'!AA36)</f>
        <v/>
      </c>
      <c r="AB36" s="179" t="str">
        <f t="shared" si="31"/>
        <v/>
      </c>
      <c r="AC36" s="179" t="str">
        <f t="shared" si="32"/>
        <v/>
      </c>
      <c r="AD36" s="179" t="str">
        <f>IF(AND('Chack &amp; edit  SD sheet'!AF36=""),"",'Chack &amp; edit  SD sheet'!AF36)</f>
        <v/>
      </c>
      <c r="AE36" s="179" t="str">
        <f>IF(AND('Chack &amp; edit  SD sheet'!AG36=""),"",'Chack &amp; edit  SD sheet'!AG36)</f>
        <v/>
      </c>
      <c r="AF36" s="179" t="str">
        <f>IF(AND('Chack &amp; edit  SD sheet'!AH36=""),"",'Chack &amp; edit  SD sheet'!AH36)</f>
        <v/>
      </c>
      <c r="AG36" s="179" t="str">
        <f t="shared" si="33"/>
        <v/>
      </c>
      <c r="AH36" s="179" t="str">
        <f>IF(AND('Chack &amp; edit  SD sheet'!AJ36=""),"",'Chack &amp; edit  SD sheet'!AJ36)</f>
        <v/>
      </c>
      <c r="AI36" s="179" t="str">
        <f t="shared" si="34"/>
        <v/>
      </c>
      <c r="AJ36" s="179" t="str">
        <f t="shared" si="35"/>
        <v/>
      </c>
      <c r="AK36" s="179" t="str">
        <f>IF(AND('Chack &amp; edit  SD sheet'!AM36=""),"",'Chack &amp; edit  SD sheet'!AM36)</f>
        <v/>
      </c>
      <c r="AL36" s="179" t="str">
        <f t="shared" si="36"/>
        <v/>
      </c>
      <c r="AM36" s="179" t="str">
        <f t="shared" si="37"/>
        <v/>
      </c>
      <c r="AN36" s="179" t="str">
        <f>IF(AND('Chack &amp; edit  SD sheet'!AP36=""),"",'Chack &amp; edit  SD sheet'!AP36)</f>
        <v/>
      </c>
      <c r="AO36" s="179" t="str">
        <f>IF(AND('Chack &amp; edit  SD sheet'!AQ36=""),"",'Chack &amp; edit  SD sheet'!AQ36)</f>
        <v/>
      </c>
      <c r="AP36" s="179" t="str">
        <f>IF(AND('Chack &amp; edit  SD sheet'!AR36=""),"",'Chack &amp; edit  SD sheet'!AR36)</f>
        <v/>
      </c>
      <c r="AQ36" s="179" t="str">
        <f t="shared" si="38"/>
        <v/>
      </c>
      <c r="AR36" s="179" t="str">
        <f>IF(AND('Chack &amp; edit  SD sheet'!AT36=""),"",'Chack &amp; edit  SD sheet'!AT36)</f>
        <v/>
      </c>
      <c r="AS36" s="179" t="str">
        <f t="shared" si="39"/>
        <v/>
      </c>
      <c r="AT36" s="179" t="str">
        <f t="shared" si="40"/>
        <v/>
      </c>
      <c r="AU36" s="179" t="str">
        <f>IF(AND('Chack &amp; edit  SD sheet'!AW36=""),"",'Chack &amp; edit  SD sheet'!AW36)</f>
        <v/>
      </c>
      <c r="AV36" s="179" t="str">
        <f t="shared" si="41"/>
        <v/>
      </c>
      <c r="AW36" s="179" t="str">
        <f t="shared" si="42"/>
        <v/>
      </c>
      <c r="AX36" s="179" t="str">
        <f>IF(AND('Chack &amp; edit  SD sheet'!AZ36=""),"",'Chack &amp; edit  SD sheet'!AZ36)</f>
        <v/>
      </c>
      <c r="AY36" s="179" t="str">
        <f>IF(AND('Chack &amp; edit  SD sheet'!BA36=""),"",'Chack &amp; edit  SD sheet'!BA36)</f>
        <v/>
      </c>
      <c r="AZ36" s="179" t="str">
        <f>IF(AND('Chack &amp; edit  SD sheet'!BB36=""),"",'Chack &amp; edit  SD sheet'!BB36)</f>
        <v/>
      </c>
      <c r="BA36" s="179" t="str">
        <f t="shared" si="43"/>
        <v/>
      </c>
      <c r="BB36" s="179" t="str">
        <f>IF(AND('Chack &amp; edit  SD sheet'!BD36=""),"",'Chack &amp; edit  SD sheet'!BD36)</f>
        <v/>
      </c>
      <c r="BC36" s="179" t="str">
        <f t="shared" si="44"/>
        <v/>
      </c>
      <c r="BD36" s="179" t="str">
        <f t="shared" si="45"/>
        <v/>
      </c>
      <c r="BE36" s="179" t="str">
        <f>IF(AND('Chack &amp; edit  SD sheet'!BG36=""),"",'Chack &amp; edit  SD sheet'!BG36)</f>
        <v/>
      </c>
      <c r="BF36" s="179" t="str">
        <f t="shared" si="46"/>
        <v/>
      </c>
      <c r="BG36" s="179" t="str">
        <f t="shared" si="47"/>
        <v/>
      </c>
      <c r="BH36" s="179" t="str">
        <f>IF(AND('Chack &amp; edit  SD sheet'!BK36=""),"",'Chack &amp; edit  SD sheet'!BK36)</f>
        <v/>
      </c>
      <c r="BI36" s="179" t="str">
        <f>IF(AND('Chack &amp; edit  SD sheet'!BL36=""),"",'Chack &amp; edit  SD sheet'!BL36)</f>
        <v/>
      </c>
      <c r="BJ36" s="179" t="str">
        <f>IF(AND('Chack &amp; edit  SD sheet'!BM36=""),"",'Chack &amp; edit  SD sheet'!BM36)</f>
        <v/>
      </c>
      <c r="BK36" s="179" t="str">
        <f t="shared" si="48"/>
        <v/>
      </c>
      <c r="BL36" s="179" t="str">
        <f t="shared" si="49"/>
        <v/>
      </c>
      <c r="BM36" s="179" t="str">
        <f>IF(AND('Chack &amp; edit  SD sheet'!BN36=""),"",'Chack &amp; edit  SD sheet'!BN36)</f>
        <v/>
      </c>
      <c r="BN36" s="179" t="str">
        <f>IF(AND('Chack &amp; edit  SD sheet'!BO36=""),"",'Chack &amp; edit  SD sheet'!BO36)</f>
        <v/>
      </c>
      <c r="BO36" s="179" t="str">
        <f>IF(AND('Chack &amp; edit  SD sheet'!BP36=""),"",'Chack &amp; edit  SD sheet'!BP36)</f>
        <v/>
      </c>
      <c r="BP36" s="179" t="str">
        <f t="shared" si="50"/>
        <v/>
      </c>
      <c r="BQ36" s="179" t="str">
        <f>IF(AND('Chack &amp; edit  SD sheet'!BR36=""),"",'Chack &amp; edit  SD sheet'!BR36)</f>
        <v/>
      </c>
      <c r="BR36" s="179" t="str">
        <f t="shared" si="51"/>
        <v/>
      </c>
      <c r="BS36" s="179" t="str">
        <f t="shared" si="52"/>
        <v/>
      </c>
      <c r="BT36" s="179" t="str">
        <f>IF(AND('Chack &amp; edit  SD sheet'!BU36=""),"",'Chack &amp; edit  SD sheet'!BU36)</f>
        <v/>
      </c>
      <c r="BU36" s="179" t="str">
        <f t="shared" si="53"/>
        <v/>
      </c>
      <c r="BV36" s="179" t="str">
        <f t="shared" si="54"/>
        <v/>
      </c>
      <c r="BW36" s="181" t="str">
        <f t="shared" si="55"/>
        <v/>
      </c>
      <c r="BX36" s="179" t="str">
        <f t="shared" si="56"/>
        <v/>
      </c>
      <c r="BY36" s="179">
        <f t="shared" si="57"/>
        <v>0</v>
      </c>
      <c r="BZ36" s="179">
        <f t="shared" si="58"/>
        <v>0</v>
      </c>
      <c r="CA36" s="179" t="str">
        <f t="shared" si="59"/>
        <v/>
      </c>
      <c r="CB36" s="179" t="str">
        <f t="shared" si="60"/>
        <v/>
      </c>
      <c r="CC36" s="182" t="str">
        <f t="shared" si="61"/>
        <v/>
      </c>
      <c r="CD36" s="183">
        <f t="shared" si="62"/>
        <v>0</v>
      </c>
      <c r="CE36" s="182">
        <f t="shared" si="63"/>
        <v>0</v>
      </c>
      <c r="CF36" s="179" t="str">
        <f t="shared" si="64"/>
        <v/>
      </c>
      <c r="CG36" s="183" t="str">
        <f t="shared" si="65"/>
        <v/>
      </c>
      <c r="CH36" s="182" t="str">
        <f t="shared" si="66"/>
        <v/>
      </c>
      <c r="CI36" s="182">
        <f t="shared" si="67"/>
        <v>0</v>
      </c>
      <c r="CJ36" s="182">
        <f t="shared" si="68"/>
        <v>0</v>
      </c>
      <c r="CK36" s="179" t="str">
        <f t="shared" si="69"/>
        <v/>
      </c>
      <c r="CL36" s="183" t="str">
        <f t="shared" si="70"/>
        <v/>
      </c>
      <c r="CM36" s="182" t="str">
        <f t="shared" si="71"/>
        <v/>
      </c>
      <c r="CN36" s="182">
        <f t="shared" si="72"/>
        <v>0</v>
      </c>
      <c r="CO36" s="182">
        <f t="shared" si="73"/>
        <v>0</v>
      </c>
      <c r="CP36" s="183" t="str">
        <f t="shared" si="74"/>
        <v/>
      </c>
      <c r="CQ36" s="183" t="str">
        <f t="shared" si="75"/>
        <v/>
      </c>
      <c r="CR36" s="182" t="str">
        <f t="shared" si="76"/>
        <v/>
      </c>
      <c r="CS36" s="182">
        <f t="shared" si="77"/>
        <v>0</v>
      </c>
      <c r="CT36" s="182">
        <f t="shared" si="78"/>
        <v>0</v>
      </c>
      <c r="CU36" s="183" t="str">
        <f t="shared" si="79"/>
        <v/>
      </c>
      <c r="CV36" s="183" t="str">
        <f t="shared" si="80"/>
        <v/>
      </c>
      <c r="CW36" s="182" t="str">
        <f t="shared" si="81"/>
        <v/>
      </c>
      <c r="CX36" s="182">
        <f t="shared" si="82"/>
        <v>0</v>
      </c>
      <c r="CY36" s="182">
        <f t="shared" si="83"/>
        <v>0</v>
      </c>
      <c r="CZ36" s="183" t="str">
        <f t="shared" si="84"/>
        <v/>
      </c>
      <c r="DA36" s="183" t="str">
        <f t="shared" si="85"/>
        <v/>
      </c>
      <c r="DB36" s="184">
        <f t="shared" si="86"/>
        <v>0</v>
      </c>
      <c r="DC36" s="19" t="str">
        <f t="shared" si="87"/>
        <v xml:space="preserve">      </v>
      </c>
      <c r="DD36" s="252" t="str">
        <f>IF('Chack &amp; edit  SD sheet'!BY36="","",'Chack &amp; edit  SD sheet'!BY36)</f>
        <v/>
      </c>
      <c r="DE36" s="252" t="str">
        <f>IF('Chack &amp; edit  SD sheet'!BZ36="","",'Chack &amp; edit  SD sheet'!BZ36)</f>
        <v/>
      </c>
      <c r="DF36" s="252" t="str">
        <f>IF('Chack &amp; edit  SD sheet'!CA36="","",'Chack &amp; edit  SD sheet'!CA36)</f>
        <v/>
      </c>
      <c r="DG36" s="212" t="str">
        <f t="shared" si="88"/>
        <v/>
      </c>
      <c r="DH36" s="252" t="str">
        <f>IF('Chack &amp; edit  SD sheet'!CB36="","",'Chack &amp; edit  SD sheet'!CB36)</f>
        <v/>
      </c>
      <c r="DI36" s="212" t="str">
        <f t="shared" si="89"/>
        <v/>
      </c>
      <c r="DJ36" s="252" t="str">
        <f>IF('Chack &amp; edit  SD sheet'!CC36="","",'Chack &amp; edit  SD sheet'!CC36)</f>
        <v/>
      </c>
      <c r="DK36" s="212" t="str">
        <f t="shared" si="90"/>
        <v/>
      </c>
      <c r="DL36" s="213" t="str">
        <f t="shared" si="91"/>
        <v/>
      </c>
      <c r="DM36" s="252" t="str">
        <f>IF('Chack &amp; edit  SD sheet'!CD36="","",'Chack &amp; edit  SD sheet'!CD36)</f>
        <v/>
      </c>
      <c r="DN36" s="252" t="str">
        <f>IF('Chack &amp; edit  SD sheet'!CE36="","",'Chack &amp; edit  SD sheet'!CE36)</f>
        <v/>
      </c>
      <c r="DO36" s="252" t="str">
        <f>IF('Chack &amp; edit  SD sheet'!CF36="","",'Chack &amp; edit  SD sheet'!CF36)</f>
        <v/>
      </c>
      <c r="DP36" s="212" t="str">
        <f t="shared" si="92"/>
        <v/>
      </c>
      <c r="DQ36" s="252" t="str">
        <f>IF('Chack &amp; edit  SD sheet'!CG36="","",'Chack &amp; edit  SD sheet'!CG36)</f>
        <v/>
      </c>
      <c r="DR36" s="212" t="str">
        <f t="shared" si="93"/>
        <v/>
      </c>
      <c r="DS36" s="252" t="str">
        <f>IF('Chack &amp; edit  SD sheet'!CH36="","",'Chack &amp; edit  SD sheet'!CH36)</f>
        <v/>
      </c>
      <c r="DT36" s="212" t="str">
        <f t="shared" si="94"/>
        <v/>
      </c>
      <c r="DU36" s="213" t="str">
        <f t="shared" si="95"/>
        <v/>
      </c>
      <c r="DV36" s="252" t="str">
        <f>IF('Chack &amp; edit  SD sheet'!CI36="","",'Chack &amp; edit  SD sheet'!CI36)</f>
        <v/>
      </c>
      <c r="DW36" s="252" t="str">
        <f>IF('Chack &amp; edit  SD sheet'!CJ36="","",'Chack &amp; edit  SD sheet'!CJ36)</f>
        <v/>
      </c>
      <c r="DX36" s="252" t="str">
        <f>IF('Chack &amp; edit  SD sheet'!CK36="","",'Chack &amp; edit  SD sheet'!CK36)</f>
        <v/>
      </c>
      <c r="DY36" s="254" t="str">
        <f t="shared" si="96"/>
        <v/>
      </c>
      <c r="DZ36" s="252" t="str">
        <f>IF('Chack &amp; edit  SD sheet'!CL36="","",'Chack &amp; edit  SD sheet'!CL36)</f>
        <v/>
      </c>
      <c r="EA36" s="252" t="str">
        <f>IF('Chack &amp; edit  SD sheet'!CM36="","",'Chack &amp; edit  SD sheet'!CM36)</f>
        <v/>
      </c>
      <c r="EB36" s="252" t="str">
        <f>IF('Chack &amp; edit  SD sheet'!CN36="","",'Chack &amp; edit  SD sheet'!CN36)</f>
        <v/>
      </c>
      <c r="EC36" s="252" t="str">
        <f>IF('Chack &amp; edit  SD sheet'!CO36="","",'Chack &amp; edit  SD sheet'!CO36)</f>
        <v/>
      </c>
      <c r="ED36" s="254" t="str">
        <f t="shared" si="97"/>
        <v/>
      </c>
      <c r="EE36" s="252" t="str">
        <f>IF('Chack &amp; edit  SD sheet'!CP36="","",'Chack &amp; edit  SD sheet'!CP36)</f>
        <v/>
      </c>
      <c r="EF36" s="252" t="str">
        <f>IF('Chack &amp; edit  SD sheet'!CQ36="","",'Chack &amp; edit  SD sheet'!CQ36)</f>
        <v/>
      </c>
      <c r="EG36" s="19" t="str">
        <f t="shared" si="98"/>
        <v/>
      </c>
      <c r="EH36" s="20" t="str">
        <f t="shared" si="99"/>
        <v/>
      </c>
      <c r="EI36" s="21" t="str">
        <f t="shared" si="100"/>
        <v/>
      </c>
      <c r="EJ36" s="185" t="str">
        <f t="shared" si="101"/>
        <v/>
      </c>
      <c r="EK36" s="253" t="str">
        <f t="shared" si="102"/>
        <v/>
      </c>
      <c r="EL36" s="252" t="str">
        <f t="shared" si="103"/>
        <v/>
      </c>
      <c r="ET36" s="173" t="str">
        <f t="shared" si="104"/>
        <v/>
      </c>
      <c r="EU36" s="173" t="str">
        <f t="shared" si="105"/>
        <v/>
      </c>
      <c r="EV36" s="173" t="str">
        <f t="shared" si="106"/>
        <v/>
      </c>
      <c r="EW36" s="173" t="str">
        <f t="shared" si="107"/>
        <v/>
      </c>
    </row>
    <row r="37" spans="1:153" ht="15.75">
      <c r="A37" s="179" t="str">
        <f>IF(AND('Chack &amp; edit  SD sheet'!A37=""),"",'Chack &amp; edit  SD sheet'!A37)</f>
        <v/>
      </c>
      <c r="B37" s="179" t="str">
        <f>IF(AND('Chack &amp; edit  SD sheet'!B37=""),"",'Chack &amp; edit  SD sheet'!B37)</f>
        <v/>
      </c>
      <c r="C37" s="179" t="str">
        <f>IF(AND('Chack &amp; edit  SD sheet'!C37=""),"",IF(AND('Chack &amp; edit  SD sheet'!C37="Boy"),"M",IF(AND('Chack &amp; edit  SD sheet'!C37="Girl"),"F","")))</f>
        <v/>
      </c>
      <c r="D37" s="179" t="str">
        <f>IF(AND('Chack &amp; edit  SD sheet'!D37=""),"",VALUE('Chack &amp; edit  SD sheet'!D37))</f>
        <v/>
      </c>
      <c r="E37" s="179" t="str">
        <f>IF(AND('Chack &amp; edit  SD sheet'!E37=""),"",'Chack &amp; edit  SD sheet'!E37)</f>
        <v/>
      </c>
      <c r="F37" s="179" t="str">
        <f>IF(AND('Chack &amp; edit  SD sheet'!F37=""),"",'Chack &amp; edit  SD sheet'!F37)</f>
        <v/>
      </c>
      <c r="G37" s="180" t="str">
        <f>IF(AND('Chack &amp; edit  SD sheet'!G37=""),"",'Chack &amp; edit  SD sheet'!G37)</f>
        <v/>
      </c>
      <c r="H37" s="180" t="str">
        <f>IF(AND('Chack &amp; edit  SD sheet'!H37=""),"",'Chack &amp; edit  SD sheet'!H37)</f>
        <v/>
      </c>
      <c r="I37" s="180" t="str">
        <f>IF(AND('Chack &amp; edit  SD sheet'!I37=""),"",'Chack &amp; edit  SD sheet'!I37)</f>
        <v/>
      </c>
      <c r="J37" s="179" t="str">
        <f>IF(AND('Chack &amp; edit  SD sheet'!J37=""),"",'Chack &amp; edit  SD sheet'!J37)</f>
        <v/>
      </c>
      <c r="K37" s="179" t="str">
        <f>IF(AND('Chack &amp; edit  SD sheet'!K37=""),"",'Chack &amp; edit  SD sheet'!K37)</f>
        <v/>
      </c>
      <c r="L37" s="179" t="str">
        <f>IF(AND('Chack &amp; edit  SD sheet'!L37=""),"",'Chack &amp; edit  SD sheet'!L37)</f>
        <v/>
      </c>
      <c r="M37" s="179" t="str">
        <f t="shared" si="23"/>
        <v/>
      </c>
      <c r="N37" s="179" t="str">
        <f>IF(AND('Chack &amp; edit  SD sheet'!N37=""),"",'Chack &amp; edit  SD sheet'!N37)</f>
        <v/>
      </c>
      <c r="O37" s="179" t="str">
        <f t="shared" si="24"/>
        <v/>
      </c>
      <c r="P37" s="179" t="str">
        <f t="shared" si="25"/>
        <v/>
      </c>
      <c r="Q37" s="179" t="str">
        <f>IF(AND('Chack &amp; edit  SD sheet'!Q37=""),"",'Chack &amp; edit  SD sheet'!Q37)</f>
        <v/>
      </c>
      <c r="R37" s="179" t="str">
        <f t="shared" si="26"/>
        <v/>
      </c>
      <c r="S37" s="179" t="str">
        <f t="shared" si="27"/>
        <v/>
      </c>
      <c r="T37" s="179" t="str">
        <f>IF(AND('Chack &amp; edit  SD sheet'!T37=""),"",'Chack &amp; edit  SD sheet'!T37)</f>
        <v/>
      </c>
      <c r="U37" s="179" t="str">
        <f>IF(AND('Chack &amp; edit  SD sheet'!U37=""),"",'Chack &amp; edit  SD sheet'!U37)</f>
        <v/>
      </c>
      <c r="V37" s="179" t="str">
        <f>IF(AND('Chack &amp; edit  SD sheet'!V37=""),"",'Chack &amp; edit  SD sheet'!V37)</f>
        <v/>
      </c>
      <c r="W37" s="179" t="str">
        <f t="shared" si="28"/>
        <v/>
      </c>
      <c r="X37" s="179" t="str">
        <f>IF(AND('Chack &amp; edit  SD sheet'!X37=""),"",'Chack &amp; edit  SD sheet'!X37)</f>
        <v/>
      </c>
      <c r="Y37" s="179" t="str">
        <f t="shared" si="29"/>
        <v/>
      </c>
      <c r="Z37" s="179" t="str">
        <f t="shared" si="30"/>
        <v/>
      </c>
      <c r="AA37" s="179" t="str">
        <f>IF(AND('Chack &amp; edit  SD sheet'!AA37=""),"",'Chack &amp; edit  SD sheet'!AA37)</f>
        <v/>
      </c>
      <c r="AB37" s="179" t="str">
        <f t="shared" si="31"/>
        <v/>
      </c>
      <c r="AC37" s="179" t="str">
        <f t="shared" si="32"/>
        <v/>
      </c>
      <c r="AD37" s="179" t="str">
        <f>IF(AND('Chack &amp; edit  SD sheet'!AF37=""),"",'Chack &amp; edit  SD sheet'!AF37)</f>
        <v/>
      </c>
      <c r="AE37" s="179" t="str">
        <f>IF(AND('Chack &amp; edit  SD sheet'!AG37=""),"",'Chack &amp; edit  SD sheet'!AG37)</f>
        <v/>
      </c>
      <c r="AF37" s="179" t="str">
        <f>IF(AND('Chack &amp; edit  SD sheet'!AH37=""),"",'Chack &amp; edit  SD sheet'!AH37)</f>
        <v/>
      </c>
      <c r="AG37" s="179" t="str">
        <f t="shared" si="33"/>
        <v/>
      </c>
      <c r="AH37" s="179" t="str">
        <f>IF(AND('Chack &amp; edit  SD sheet'!AJ37=""),"",'Chack &amp; edit  SD sheet'!AJ37)</f>
        <v/>
      </c>
      <c r="AI37" s="179" t="str">
        <f t="shared" si="34"/>
        <v/>
      </c>
      <c r="AJ37" s="179" t="str">
        <f t="shared" si="35"/>
        <v/>
      </c>
      <c r="AK37" s="179" t="str">
        <f>IF(AND('Chack &amp; edit  SD sheet'!AM37=""),"",'Chack &amp; edit  SD sheet'!AM37)</f>
        <v/>
      </c>
      <c r="AL37" s="179" t="str">
        <f t="shared" si="36"/>
        <v/>
      </c>
      <c r="AM37" s="179" t="str">
        <f t="shared" si="37"/>
        <v/>
      </c>
      <c r="AN37" s="179" t="str">
        <f>IF(AND('Chack &amp; edit  SD sheet'!AP37=""),"",'Chack &amp; edit  SD sheet'!AP37)</f>
        <v/>
      </c>
      <c r="AO37" s="179" t="str">
        <f>IF(AND('Chack &amp; edit  SD sheet'!AQ37=""),"",'Chack &amp; edit  SD sheet'!AQ37)</f>
        <v/>
      </c>
      <c r="AP37" s="179" t="str">
        <f>IF(AND('Chack &amp; edit  SD sheet'!AR37=""),"",'Chack &amp; edit  SD sheet'!AR37)</f>
        <v/>
      </c>
      <c r="AQ37" s="179" t="str">
        <f t="shared" si="38"/>
        <v/>
      </c>
      <c r="AR37" s="179" t="str">
        <f>IF(AND('Chack &amp; edit  SD sheet'!AT37=""),"",'Chack &amp; edit  SD sheet'!AT37)</f>
        <v/>
      </c>
      <c r="AS37" s="179" t="str">
        <f t="shared" si="39"/>
        <v/>
      </c>
      <c r="AT37" s="179" t="str">
        <f t="shared" si="40"/>
        <v/>
      </c>
      <c r="AU37" s="179" t="str">
        <f>IF(AND('Chack &amp; edit  SD sheet'!AW37=""),"",'Chack &amp; edit  SD sheet'!AW37)</f>
        <v/>
      </c>
      <c r="AV37" s="179" t="str">
        <f t="shared" si="41"/>
        <v/>
      </c>
      <c r="AW37" s="179" t="str">
        <f t="shared" si="42"/>
        <v/>
      </c>
      <c r="AX37" s="179" t="str">
        <f>IF(AND('Chack &amp; edit  SD sheet'!AZ37=""),"",'Chack &amp; edit  SD sheet'!AZ37)</f>
        <v/>
      </c>
      <c r="AY37" s="179" t="str">
        <f>IF(AND('Chack &amp; edit  SD sheet'!BA37=""),"",'Chack &amp; edit  SD sheet'!BA37)</f>
        <v/>
      </c>
      <c r="AZ37" s="179" t="str">
        <f>IF(AND('Chack &amp; edit  SD sheet'!BB37=""),"",'Chack &amp; edit  SD sheet'!BB37)</f>
        <v/>
      </c>
      <c r="BA37" s="179" t="str">
        <f t="shared" si="43"/>
        <v/>
      </c>
      <c r="BB37" s="179" t="str">
        <f>IF(AND('Chack &amp; edit  SD sheet'!BD37=""),"",'Chack &amp; edit  SD sheet'!BD37)</f>
        <v/>
      </c>
      <c r="BC37" s="179" t="str">
        <f t="shared" si="44"/>
        <v/>
      </c>
      <c r="BD37" s="179" t="str">
        <f t="shared" si="45"/>
        <v/>
      </c>
      <c r="BE37" s="179" t="str">
        <f>IF(AND('Chack &amp; edit  SD sheet'!BG37=""),"",'Chack &amp; edit  SD sheet'!BG37)</f>
        <v/>
      </c>
      <c r="BF37" s="179" t="str">
        <f t="shared" si="46"/>
        <v/>
      </c>
      <c r="BG37" s="179" t="str">
        <f t="shared" si="47"/>
        <v/>
      </c>
      <c r="BH37" s="179" t="str">
        <f>IF(AND('Chack &amp; edit  SD sheet'!BK37=""),"",'Chack &amp; edit  SD sheet'!BK37)</f>
        <v/>
      </c>
      <c r="BI37" s="179" t="str">
        <f>IF(AND('Chack &amp; edit  SD sheet'!BL37=""),"",'Chack &amp; edit  SD sheet'!BL37)</f>
        <v/>
      </c>
      <c r="BJ37" s="179" t="str">
        <f>IF(AND('Chack &amp; edit  SD sheet'!BM37=""),"",'Chack &amp; edit  SD sheet'!BM37)</f>
        <v/>
      </c>
      <c r="BK37" s="179" t="str">
        <f t="shared" si="48"/>
        <v/>
      </c>
      <c r="BL37" s="179" t="str">
        <f t="shared" si="49"/>
        <v/>
      </c>
      <c r="BM37" s="179" t="str">
        <f>IF(AND('Chack &amp; edit  SD sheet'!BN37=""),"",'Chack &amp; edit  SD sheet'!BN37)</f>
        <v/>
      </c>
      <c r="BN37" s="179" t="str">
        <f>IF(AND('Chack &amp; edit  SD sheet'!BO37=""),"",'Chack &amp; edit  SD sheet'!BO37)</f>
        <v/>
      </c>
      <c r="BO37" s="179" t="str">
        <f>IF(AND('Chack &amp; edit  SD sheet'!BP37=""),"",'Chack &amp; edit  SD sheet'!BP37)</f>
        <v/>
      </c>
      <c r="BP37" s="179" t="str">
        <f t="shared" si="50"/>
        <v/>
      </c>
      <c r="BQ37" s="179" t="str">
        <f>IF(AND('Chack &amp; edit  SD sheet'!BR37=""),"",'Chack &amp; edit  SD sheet'!BR37)</f>
        <v/>
      </c>
      <c r="BR37" s="179" t="str">
        <f t="shared" si="51"/>
        <v/>
      </c>
      <c r="BS37" s="179" t="str">
        <f t="shared" si="52"/>
        <v/>
      </c>
      <c r="BT37" s="179" t="str">
        <f>IF(AND('Chack &amp; edit  SD sheet'!BU37=""),"",'Chack &amp; edit  SD sheet'!BU37)</f>
        <v/>
      </c>
      <c r="BU37" s="179" t="str">
        <f t="shared" si="53"/>
        <v/>
      </c>
      <c r="BV37" s="179" t="str">
        <f t="shared" si="54"/>
        <v/>
      </c>
      <c r="BW37" s="181" t="str">
        <f t="shared" si="55"/>
        <v/>
      </c>
      <c r="BX37" s="179" t="str">
        <f t="shared" si="56"/>
        <v/>
      </c>
      <c r="BY37" s="179">
        <f t="shared" si="57"/>
        <v>0</v>
      </c>
      <c r="BZ37" s="179">
        <f t="shared" si="58"/>
        <v>0</v>
      </c>
      <c r="CA37" s="179" t="str">
        <f t="shared" si="59"/>
        <v/>
      </c>
      <c r="CB37" s="179" t="str">
        <f t="shared" si="60"/>
        <v/>
      </c>
      <c r="CC37" s="182" t="str">
        <f t="shared" si="61"/>
        <v/>
      </c>
      <c r="CD37" s="183">
        <f t="shared" si="62"/>
        <v>0</v>
      </c>
      <c r="CE37" s="182">
        <f t="shared" si="63"/>
        <v>0</v>
      </c>
      <c r="CF37" s="179" t="str">
        <f t="shared" si="64"/>
        <v/>
      </c>
      <c r="CG37" s="183" t="str">
        <f t="shared" si="65"/>
        <v/>
      </c>
      <c r="CH37" s="182" t="str">
        <f t="shared" si="66"/>
        <v/>
      </c>
      <c r="CI37" s="182">
        <f t="shared" si="67"/>
        <v>0</v>
      </c>
      <c r="CJ37" s="182">
        <f t="shared" si="68"/>
        <v>0</v>
      </c>
      <c r="CK37" s="179" t="str">
        <f t="shared" si="69"/>
        <v/>
      </c>
      <c r="CL37" s="183" t="str">
        <f t="shared" si="70"/>
        <v/>
      </c>
      <c r="CM37" s="182" t="str">
        <f t="shared" si="71"/>
        <v/>
      </c>
      <c r="CN37" s="182">
        <f t="shared" si="72"/>
        <v>0</v>
      </c>
      <c r="CO37" s="182">
        <f t="shared" si="73"/>
        <v>0</v>
      </c>
      <c r="CP37" s="183" t="str">
        <f t="shared" si="74"/>
        <v/>
      </c>
      <c r="CQ37" s="183" t="str">
        <f t="shared" si="75"/>
        <v/>
      </c>
      <c r="CR37" s="182" t="str">
        <f t="shared" si="76"/>
        <v/>
      </c>
      <c r="CS37" s="182">
        <f t="shared" si="77"/>
        <v>0</v>
      </c>
      <c r="CT37" s="182">
        <f t="shared" si="78"/>
        <v>0</v>
      </c>
      <c r="CU37" s="183" t="str">
        <f t="shared" si="79"/>
        <v/>
      </c>
      <c r="CV37" s="183" t="str">
        <f t="shared" si="80"/>
        <v/>
      </c>
      <c r="CW37" s="182" t="str">
        <f t="shared" si="81"/>
        <v/>
      </c>
      <c r="CX37" s="182">
        <f t="shared" si="82"/>
        <v>0</v>
      </c>
      <c r="CY37" s="182">
        <f t="shared" si="83"/>
        <v>0</v>
      </c>
      <c r="CZ37" s="183" t="str">
        <f t="shared" si="84"/>
        <v/>
      </c>
      <c r="DA37" s="183" t="str">
        <f t="shared" si="85"/>
        <v/>
      </c>
      <c r="DB37" s="184">
        <f t="shared" si="86"/>
        <v>0</v>
      </c>
      <c r="DC37" s="19" t="str">
        <f t="shared" si="87"/>
        <v xml:space="preserve">      </v>
      </c>
      <c r="DD37" s="252" t="str">
        <f>IF('Chack &amp; edit  SD sheet'!BY37="","",'Chack &amp; edit  SD sheet'!BY37)</f>
        <v/>
      </c>
      <c r="DE37" s="252" t="str">
        <f>IF('Chack &amp; edit  SD sheet'!BZ37="","",'Chack &amp; edit  SD sheet'!BZ37)</f>
        <v/>
      </c>
      <c r="DF37" s="252" t="str">
        <f>IF('Chack &amp; edit  SD sheet'!CA37="","",'Chack &amp; edit  SD sheet'!CA37)</f>
        <v/>
      </c>
      <c r="DG37" s="212" t="str">
        <f t="shared" si="88"/>
        <v/>
      </c>
      <c r="DH37" s="252" t="str">
        <f>IF('Chack &amp; edit  SD sheet'!CB37="","",'Chack &amp; edit  SD sheet'!CB37)</f>
        <v/>
      </c>
      <c r="DI37" s="212" t="str">
        <f t="shared" si="89"/>
        <v/>
      </c>
      <c r="DJ37" s="252" t="str">
        <f>IF('Chack &amp; edit  SD sheet'!CC37="","",'Chack &amp; edit  SD sheet'!CC37)</f>
        <v/>
      </c>
      <c r="DK37" s="212" t="str">
        <f t="shared" si="90"/>
        <v/>
      </c>
      <c r="DL37" s="213" t="str">
        <f t="shared" si="91"/>
        <v/>
      </c>
      <c r="DM37" s="252" t="str">
        <f>IF('Chack &amp; edit  SD sheet'!CD37="","",'Chack &amp; edit  SD sheet'!CD37)</f>
        <v/>
      </c>
      <c r="DN37" s="252" t="str">
        <f>IF('Chack &amp; edit  SD sheet'!CE37="","",'Chack &amp; edit  SD sheet'!CE37)</f>
        <v/>
      </c>
      <c r="DO37" s="252" t="str">
        <f>IF('Chack &amp; edit  SD sheet'!CF37="","",'Chack &amp; edit  SD sheet'!CF37)</f>
        <v/>
      </c>
      <c r="DP37" s="212" t="str">
        <f t="shared" si="92"/>
        <v/>
      </c>
      <c r="DQ37" s="252" t="str">
        <f>IF('Chack &amp; edit  SD sheet'!CG37="","",'Chack &amp; edit  SD sheet'!CG37)</f>
        <v/>
      </c>
      <c r="DR37" s="212" t="str">
        <f t="shared" si="93"/>
        <v/>
      </c>
      <c r="DS37" s="252" t="str">
        <f>IF('Chack &amp; edit  SD sheet'!CH37="","",'Chack &amp; edit  SD sheet'!CH37)</f>
        <v/>
      </c>
      <c r="DT37" s="212" t="str">
        <f t="shared" si="94"/>
        <v/>
      </c>
      <c r="DU37" s="213" t="str">
        <f t="shared" si="95"/>
        <v/>
      </c>
      <c r="DV37" s="252" t="str">
        <f>IF('Chack &amp; edit  SD sheet'!CI37="","",'Chack &amp; edit  SD sheet'!CI37)</f>
        <v/>
      </c>
      <c r="DW37" s="252" t="str">
        <f>IF('Chack &amp; edit  SD sheet'!CJ37="","",'Chack &amp; edit  SD sheet'!CJ37)</f>
        <v/>
      </c>
      <c r="DX37" s="252" t="str">
        <f>IF('Chack &amp; edit  SD sheet'!CK37="","",'Chack &amp; edit  SD sheet'!CK37)</f>
        <v/>
      </c>
      <c r="DY37" s="254" t="str">
        <f t="shared" si="96"/>
        <v/>
      </c>
      <c r="DZ37" s="252" t="str">
        <f>IF('Chack &amp; edit  SD sheet'!CL37="","",'Chack &amp; edit  SD sheet'!CL37)</f>
        <v/>
      </c>
      <c r="EA37" s="252" t="str">
        <f>IF('Chack &amp; edit  SD sheet'!CM37="","",'Chack &amp; edit  SD sheet'!CM37)</f>
        <v/>
      </c>
      <c r="EB37" s="252" t="str">
        <f>IF('Chack &amp; edit  SD sheet'!CN37="","",'Chack &amp; edit  SD sheet'!CN37)</f>
        <v/>
      </c>
      <c r="EC37" s="252" t="str">
        <f>IF('Chack &amp; edit  SD sheet'!CO37="","",'Chack &amp; edit  SD sheet'!CO37)</f>
        <v/>
      </c>
      <c r="ED37" s="254" t="str">
        <f t="shared" si="97"/>
        <v/>
      </c>
      <c r="EE37" s="252" t="str">
        <f>IF('Chack &amp; edit  SD sheet'!CP37="","",'Chack &amp; edit  SD sheet'!CP37)</f>
        <v/>
      </c>
      <c r="EF37" s="252" t="str">
        <f>IF('Chack &amp; edit  SD sheet'!CQ37="","",'Chack &amp; edit  SD sheet'!CQ37)</f>
        <v/>
      </c>
      <c r="EG37" s="19" t="str">
        <f t="shared" si="98"/>
        <v/>
      </c>
      <c r="EH37" s="20" t="str">
        <f t="shared" si="99"/>
        <v/>
      </c>
      <c r="EI37" s="21" t="str">
        <f t="shared" si="100"/>
        <v/>
      </c>
      <c r="EJ37" s="185" t="str">
        <f t="shared" si="101"/>
        <v/>
      </c>
      <c r="EK37" s="253" t="str">
        <f t="shared" si="102"/>
        <v/>
      </c>
      <c r="EL37" s="252" t="str">
        <f t="shared" si="103"/>
        <v/>
      </c>
      <c r="ET37" s="173" t="str">
        <f t="shared" si="104"/>
        <v/>
      </c>
      <c r="EU37" s="173" t="str">
        <f t="shared" si="105"/>
        <v/>
      </c>
      <c r="EV37" s="173" t="str">
        <f t="shared" si="106"/>
        <v/>
      </c>
      <c r="EW37" s="173" t="str">
        <f t="shared" si="107"/>
        <v/>
      </c>
    </row>
    <row r="38" spans="1:153" ht="15.75">
      <c r="A38" s="179" t="str">
        <f>IF(AND('Chack &amp; edit  SD sheet'!A38=""),"",'Chack &amp; edit  SD sheet'!A38)</f>
        <v/>
      </c>
      <c r="B38" s="179" t="str">
        <f>IF(AND('Chack &amp; edit  SD sheet'!B38=""),"",'Chack &amp; edit  SD sheet'!B38)</f>
        <v/>
      </c>
      <c r="C38" s="179" t="str">
        <f>IF(AND('Chack &amp; edit  SD sheet'!C38=""),"",IF(AND('Chack &amp; edit  SD sheet'!C38="Boy"),"M",IF(AND('Chack &amp; edit  SD sheet'!C38="Girl"),"F","")))</f>
        <v/>
      </c>
      <c r="D38" s="179" t="str">
        <f>IF(AND('Chack &amp; edit  SD sheet'!D38=""),"",VALUE('Chack &amp; edit  SD sheet'!D38))</f>
        <v/>
      </c>
      <c r="E38" s="179" t="str">
        <f>IF(AND('Chack &amp; edit  SD sheet'!E38=""),"",'Chack &amp; edit  SD sheet'!E38)</f>
        <v/>
      </c>
      <c r="F38" s="179" t="str">
        <f>IF(AND('Chack &amp; edit  SD sheet'!F38=""),"",'Chack &amp; edit  SD sheet'!F38)</f>
        <v/>
      </c>
      <c r="G38" s="180" t="str">
        <f>IF(AND('Chack &amp; edit  SD sheet'!G38=""),"",'Chack &amp; edit  SD sheet'!G38)</f>
        <v/>
      </c>
      <c r="H38" s="180" t="str">
        <f>IF(AND('Chack &amp; edit  SD sheet'!H38=""),"",'Chack &amp; edit  SD sheet'!H38)</f>
        <v/>
      </c>
      <c r="I38" s="180" t="str">
        <f>IF(AND('Chack &amp; edit  SD sheet'!I38=""),"",'Chack &amp; edit  SD sheet'!I38)</f>
        <v/>
      </c>
      <c r="J38" s="179" t="str">
        <f>IF(AND('Chack &amp; edit  SD sheet'!J38=""),"",'Chack &amp; edit  SD sheet'!J38)</f>
        <v/>
      </c>
      <c r="K38" s="179" t="str">
        <f>IF(AND('Chack &amp; edit  SD sheet'!K38=""),"",'Chack &amp; edit  SD sheet'!K38)</f>
        <v/>
      </c>
      <c r="L38" s="179" t="str">
        <f>IF(AND('Chack &amp; edit  SD sheet'!L38=""),"",'Chack &amp; edit  SD sheet'!L38)</f>
        <v/>
      </c>
      <c r="M38" s="179" t="str">
        <f t="shared" si="23"/>
        <v/>
      </c>
      <c r="N38" s="179" t="str">
        <f>IF(AND('Chack &amp; edit  SD sheet'!N38=""),"",'Chack &amp; edit  SD sheet'!N38)</f>
        <v/>
      </c>
      <c r="O38" s="179" t="str">
        <f t="shared" si="24"/>
        <v/>
      </c>
      <c r="P38" s="179" t="str">
        <f t="shared" si="25"/>
        <v/>
      </c>
      <c r="Q38" s="179" t="str">
        <f>IF(AND('Chack &amp; edit  SD sheet'!Q38=""),"",'Chack &amp; edit  SD sheet'!Q38)</f>
        <v/>
      </c>
      <c r="R38" s="179" t="str">
        <f t="shared" si="26"/>
        <v/>
      </c>
      <c r="S38" s="179" t="str">
        <f t="shared" si="27"/>
        <v/>
      </c>
      <c r="T38" s="179" t="str">
        <f>IF(AND('Chack &amp; edit  SD sheet'!T38=""),"",'Chack &amp; edit  SD sheet'!T38)</f>
        <v/>
      </c>
      <c r="U38" s="179" t="str">
        <f>IF(AND('Chack &amp; edit  SD sheet'!U38=""),"",'Chack &amp; edit  SD sheet'!U38)</f>
        <v/>
      </c>
      <c r="V38" s="179" t="str">
        <f>IF(AND('Chack &amp; edit  SD sheet'!V38=""),"",'Chack &amp; edit  SD sheet'!V38)</f>
        <v/>
      </c>
      <c r="W38" s="179" t="str">
        <f t="shared" si="28"/>
        <v/>
      </c>
      <c r="X38" s="179" t="str">
        <f>IF(AND('Chack &amp; edit  SD sheet'!X38=""),"",'Chack &amp; edit  SD sheet'!X38)</f>
        <v/>
      </c>
      <c r="Y38" s="179" t="str">
        <f t="shared" si="29"/>
        <v/>
      </c>
      <c r="Z38" s="179" t="str">
        <f t="shared" si="30"/>
        <v/>
      </c>
      <c r="AA38" s="179" t="str">
        <f>IF(AND('Chack &amp; edit  SD sheet'!AA38=""),"",'Chack &amp; edit  SD sheet'!AA38)</f>
        <v/>
      </c>
      <c r="AB38" s="179" t="str">
        <f t="shared" si="31"/>
        <v/>
      </c>
      <c r="AC38" s="179" t="str">
        <f t="shared" si="32"/>
        <v/>
      </c>
      <c r="AD38" s="179" t="str">
        <f>IF(AND('Chack &amp; edit  SD sheet'!AF38=""),"",'Chack &amp; edit  SD sheet'!AF38)</f>
        <v/>
      </c>
      <c r="AE38" s="179" t="str">
        <f>IF(AND('Chack &amp; edit  SD sheet'!AG38=""),"",'Chack &amp; edit  SD sheet'!AG38)</f>
        <v/>
      </c>
      <c r="AF38" s="179" t="str">
        <f>IF(AND('Chack &amp; edit  SD sheet'!AH38=""),"",'Chack &amp; edit  SD sheet'!AH38)</f>
        <v/>
      </c>
      <c r="AG38" s="179" t="str">
        <f t="shared" si="33"/>
        <v/>
      </c>
      <c r="AH38" s="179" t="str">
        <f>IF(AND('Chack &amp; edit  SD sheet'!AJ38=""),"",'Chack &amp; edit  SD sheet'!AJ38)</f>
        <v/>
      </c>
      <c r="AI38" s="179" t="str">
        <f t="shared" si="34"/>
        <v/>
      </c>
      <c r="AJ38" s="179" t="str">
        <f t="shared" si="35"/>
        <v/>
      </c>
      <c r="AK38" s="179" t="str">
        <f>IF(AND('Chack &amp; edit  SD sheet'!AM38=""),"",'Chack &amp; edit  SD sheet'!AM38)</f>
        <v/>
      </c>
      <c r="AL38" s="179" t="str">
        <f t="shared" si="36"/>
        <v/>
      </c>
      <c r="AM38" s="179" t="str">
        <f t="shared" si="37"/>
        <v/>
      </c>
      <c r="AN38" s="179" t="str">
        <f>IF(AND('Chack &amp; edit  SD sheet'!AP38=""),"",'Chack &amp; edit  SD sheet'!AP38)</f>
        <v/>
      </c>
      <c r="AO38" s="179" t="str">
        <f>IF(AND('Chack &amp; edit  SD sheet'!AQ38=""),"",'Chack &amp; edit  SD sheet'!AQ38)</f>
        <v/>
      </c>
      <c r="AP38" s="179" t="str">
        <f>IF(AND('Chack &amp; edit  SD sheet'!AR38=""),"",'Chack &amp; edit  SD sheet'!AR38)</f>
        <v/>
      </c>
      <c r="AQ38" s="179" t="str">
        <f t="shared" si="38"/>
        <v/>
      </c>
      <c r="AR38" s="179" t="str">
        <f>IF(AND('Chack &amp; edit  SD sheet'!AT38=""),"",'Chack &amp; edit  SD sheet'!AT38)</f>
        <v/>
      </c>
      <c r="AS38" s="179" t="str">
        <f t="shared" si="39"/>
        <v/>
      </c>
      <c r="AT38" s="179" t="str">
        <f t="shared" si="40"/>
        <v/>
      </c>
      <c r="AU38" s="179" t="str">
        <f>IF(AND('Chack &amp; edit  SD sheet'!AW38=""),"",'Chack &amp; edit  SD sheet'!AW38)</f>
        <v/>
      </c>
      <c r="AV38" s="179" t="str">
        <f t="shared" si="41"/>
        <v/>
      </c>
      <c r="AW38" s="179" t="str">
        <f t="shared" si="42"/>
        <v/>
      </c>
      <c r="AX38" s="179" t="str">
        <f>IF(AND('Chack &amp; edit  SD sheet'!AZ38=""),"",'Chack &amp; edit  SD sheet'!AZ38)</f>
        <v/>
      </c>
      <c r="AY38" s="179" t="str">
        <f>IF(AND('Chack &amp; edit  SD sheet'!BA38=""),"",'Chack &amp; edit  SD sheet'!BA38)</f>
        <v/>
      </c>
      <c r="AZ38" s="179" t="str">
        <f>IF(AND('Chack &amp; edit  SD sheet'!BB38=""),"",'Chack &amp; edit  SD sheet'!BB38)</f>
        <v/>
      </c>
      <c r="BA38" s="179" t="str">
        <f t="shared" si="43"/>
        <v/>
      </c>
      <c r="BB38" s="179" t="str">
        <f>IF(AND('Chack &amp; edit  SD sheet'!BD38=""),"",'Chack &amp; edit  SD sheet'!BD38)</f>
        <v/>
      </c>
      <c r="BC38" s="179" t="str">
        <f t="shared" si="44"/>
        <v/>
      </c>
      <c r="BD38" s="179" t="str">
        <f t="shared" si="45"/>
        <v/>
      </c>
      <c r="BE38" s="179" t="str">
        <f>IF(AND('Chack &amp; edit  SD sheet'!BG38=""),"",'Chack &amp; edit  SD sheet'!BG38)</f>
        <v/>
      </c>
      <c r="BF38" s="179" t="str">
        <f t="shared" si="46"/>
        <v/>
      </c>
      <c r="BG38" s="179" t="str">
        <f t="shared" si="47"/>
        <v/>
      </c>
      <c r="BH38" s="179" t="str">
        <f>IF(AND('Chack &amp; edit  SD sheet'!BK38=""),"",'Chack &amp; edit  SD sheet'!BK38)</f>
        <v/>
      </c>
      <c r="BI38" s="179" t="str">
        <f>IF(AND('Chack &amp; edit  SD sheet'!BL38=""),"",'Chack &amp; edit  SD sheet'!BL38)</f>
        <v/>
      </c>
      <c r="BJ38" s="179" t="str">
        <f>IF(AND('Chack &amp; edit  SD sheet'!BM38=""),"",'Chack &amp; edit  SD sheet'!BM38)</f>
        <v/>
      </c>
      <c r="BK38" s="179" t="str">
        <f t="shared" si="48"/>
        <v/>
      </c>
      <c r="BL38" s="179" t="str">
        <f t="shared" si="49"/>
        <v/>
      </c>
      <c r="BM38" s="179" t="str">
        <f>IF(AND('Chack &amp; edit  SD sheet'!BN38=""),"",'Chack &amp; edit  SD sheet'!BN38)</f>
        <v/>
      </c>
      <c r="BN38" s="179" t="str">
        <f>IF(AND('Chack &amp; edit  SD sheet'!BO38=""),"",'Chack &amp; edit  SD sheet'!BO38)</f>
        <v/>
      </c>
      <c r="BO38" s="179" t="str">
        <f>IF(AND('Chack &amp; edit  SD sheet'!BP38=""),"",'Chack &amp; edit  SD sheet'!BP38)</f>
        <v/>
      </c>
      <c r="BP38" s="179" t="str">
        <f t="shared" si="50"/>
        <v/>
      </c>
      <c r="BQ38" s="179" t="str">
        <f>IF(AND('Chack &amp; edit  SD sheet'!BR38=""),"",'Chack &amp; edit  SD sheet'!BR38)</f>
        <v/>
      </c>
      <c r="BR38" s="179" t="str">
        <f t="shared" si="51"/>
        <v/>
      </c>
      <c r="BS38" s="179" t="str">
        <f t="shared" si="52"/>
        <v/>
      </c>
      <c r="BT38" s="179" t="str">
        <f>IF(AND('Chack &amp; edit  SD sheet'!BU38=""),"",'Chack &amp; edit  SD sheet'!BU38)</f>
        <v/>
      </c>
      <c r="BU38" s="179" t="str">
        <f t="shared" si="53"/>
        <v/>
      </c>
      <c r="BV38" s="179" t="str">
        <f t="shared" si="54"/>
        <v/>
      </c>
      <c r="BW38" s="181" t="str">
        <f t="shared" si="55"/>
        <v/>
      </c>
      <c r="BX38" s="179" t="str">
        <f t="shared" si="56"/>
        <v/>
      </c>
      <c r="BY38" s="179">
        <f t="shared" si="57"/>
        <v>0</v>
      </c>
      <c r="BZ38" s="179">
        <f t="shared" si="58"/>
        <v>0</v>
      </c>
      <c r="CA38" s="179" t="str">
        <f t="shared" si="59"/>
        <v/>
      </c>
      <c r="CB38" s="179" t="str">
        <f t="shared" si="60"/>
        <v/>
      </c>
      <c r="CC38" s="182" t="str">
        <f t="shared" si="61"/>
        <v/>
      </c>
      <c r="CD38" s="183">
        <f t="shared" si="62"/>
        <v>0</v>
      </c>
      <c r="CE38" s="182">
        <f t="shared" si="63"/>
        <v>0</v>
      </c>
      <c r="CF38" s="179" t="str">
        <f t="shared" si="64"/>
        <v/>
      </c>
      <c r="CG38" s="183" t="str">
        <f t="shared" si="65"/>
        <v/>
      </c>
      <c r="CH38" s="182" t="str">
        <f t="shared" si="66"/>
        <v/>
      </c>
      <c r="CI38" s="182">
        <f t="shared" si="67"/>
        <v>0</v>
      </c>
      <c r="CJ38" s="182">
        <f t="shared" si="68"/>
        <v>0</v>
      </c>
      <c r="CK38" s="179" t="str">
        <f t="shared" si="69"/>
        <v/>
      </c>
      <c r="CL38" s="183" t="str">
        <f t="shared" si="70"/>
        <v/>
      </c>
      <c r="CM38" s="182" t="str">
        <f t="shared" si="71"/>
        <v/>
      </c>
      <c r="CN38" s="182">
        <f t="shared" si="72"/>
        <v>0</v>
      </c>
      <c r="CO38" s="182">
        <f t="shared" si="73"/>
        <v>0</v>
      </c>
      <c r="CP38" s="183" t="str">
        <f t="shared" si="74"/>
        <v/>
      </c>
      <c r="CQ38" s="183" t="str">
        <f t="shared" si="75"/>
        <v/>
      </c>
      <c r="CR38" s="182" t="str">
        <f t="shared" si="76"/>
        <v/>
      </c>
      <c r="CS38" s="182">
        <f t="shared" si="77"/>
        <v>0</v>
      </c>
      <c r="CT38" s="182">
        <f t="shared" si="78"/>
        <v>0</v>
      </c>
      <c r="CU38" s="183" t="str">
        <f t="shared" si="79"/>
        <v/>
      </c>
      <c r="CV38" s="183" t="str">
        <f t="shared" si="80"/>
        <v/>
      </c>
      <c r="CW38" s="182" t="str">
        <f t="shared" si="81"/>
        <v/>
      </c>
      <c r="CX38" s="182">
        <f t="shared" si="82"/>
        <v>0</v>
      </c>
      <c r="CY38" s="182">
        <f t="shared" si="83"/>
        <v>0</v>
      </c>
      <c r="CZ38" s="183" t="str">
        <f t="shared" si="84"/>
        <v/>
      </c>
      <c r="DA38" s="183" t="str">
        <f t="shared" si="85"/>
        <v/>
      </c>
      <c r="DB38" s="184">
        <f t="shared" si="86"/>
        <v>0</v>
      </c>
      <c r="DC38" s="19" t="str">
        <f t="shared" si="87"/>
        <v xml:space="preserve">      </v>
      </c>
      <c r="DD38" s="252" t="str">
        <f>IF('Chack &amp; edit  SD sheet'!BY38="","",'Chack &amp; edit  SD sheet'!BY38)</f>
        <v/>
      </c>
      <c r="DE38" s="252" t="str">
        <f>IF('Chack &amp; edit  SD sheet'!BZ38="","",'Chack &amp; edit  SD sheet'!BZ38)</f>
        <v/>
      </c>
      <c r="DF38" s="252" t="str">
        <f>IF('Chack &amp; edit  SD sheet'!CA38="","",'Chack &amp; edit  SD sheet'!CA38)</f>
        <v/>
      </c>
      <c r="DG38" s="212" t="str">
        <f t="shared" si="88"/>
        <v/>
      </c>
      <c r="DH38" s="252" t="str">
        <f>IF('Chack &amp; edit  SD sheet'!CB38="","",'Chack &amp; edit  SD sheet'!CB38)</f>
        <v/>
      </c>
      <c r="DI38" s="212" t="str">
        <f t="shared" si="89"/>
        <v/>
      </c>
      <c r="DJ38" s="252" t="str">
        <f>IF('Chack &amp; edit  SD sheet'!CC38="","",'Chack &amp; edit  SD sheet'!CC38)</f>
        <v/>
      </c>
      <c r="DK38" s="212" t="str">
        <f t="shared" si="90"/>
        <v/>
      </c>
      <c r="DL38" s="213" t="str">
        <f t="shared" si="91"/>
        <v/>
      </c>
      <c r="DM38" s="252" t="str">
        <f>IF('Chack &amp; edit  SD sheet'!CD38="","",'Chack &amp; edit  SD sheet'!CD38)</f>
        <v/>
      </c>
      <c r="DN38" s="252" t="str">
        <f>IF('Chack &amp; edit  SD sheet'!CE38="","",'Chack &amp; edit  SD sheet'!CE38)</f>
        <v/>
      </c>
      <c r="DO38" s="252" t="str">
        <f>IF('Chack &amp; edit  SD sheet'!CF38="","",'Chack &amp; edit  SD sheet'!CF38)</f>
        <v/>
      </c>
      <c r="DP38" s="212" t="str">
        <f t="shared" si="92"/>
        <v/>
      </c>
      <c r="DQ38" s="252" t="str">
        <f>IF('Chack &amp; edit  SD sheet'!CG38="","",'Chack &amp; edit  SD sheet'!CG38)</f>
        <v/>
      </c>
      <c r="DR38" s="212" t="str">
        <f t="shared" si="93"/>
        <v/>
      </c>
      <c r="DS38" s="252" t="str">
        <f>IF('Chack &amp; edit  SD sheet'!CH38="","",'Chack &amp; edit  SD sheet'!CH38)</f>
        <v/>
      </c>
      <c r="DT38" s="212" t="str">
        <f t="shared" si="94"/>
        <v/>
      </c>
      <c r="DU38" s="213" t="str">
        <f t="shared" si="95"/>
        <v/>
      </c>
      <c r="DV38" s="252" t="str">
        <f>IF('Chack &amp; edit  SD sheet'!CI38="","",'Chack &amp; edit  SD sheet'!CI38)</f>
        <v/>
      </c>
      <c r="DW38" s="252" t="str">
        <f>IF('Chack &amp; edit  SD sheet'!CJ38="","",'Chack &amp; edit  SD sheet'!CJ38)</f>
        <v/>
      </c>
      <c r="DX38" s="252" t="str">
        <f>IF('Chack &amp; edit  SD sheet'!CK38="","",'Chack &amp; edit  SD sheet'!CK38)</f>
        <v/>
      </c>
      <c r="DY38" s="254" t="str">
        <f t="shared" si="96"/>
        <v/>
      </c>
      <c r="DZ38" s="252" t="str">
        <f>IF('Chack &amp; edit  SD sheet'!CL38="","",'Chack &amp; edit  SD sheet'!CL38)</f>
        <v/>
      </c>
      <c r="EA38" s="252" t="str">
        <f>IF('Chack &amp; edit  SD sheet'!CM38="","",'Chack &amp; edit  SD sheet'!CM38)</f>
        <v/>
      </c>
      <c r="EB38" s="252" t="str">
        <f>IF('Chack &amp; edit  SD sheet'!CN38="","",'Chack &amp; edit  SD sheet'!CN38)</f>
        <v/>
      </c>
      <c r="EC38" s="252" t="str">
        <f>IF('Chack &amp; edit  SD sheet'!CO38="","",'Chack &amp; edit  SD sheet'!CO38)</f>
        <v/>
      </c>
      <c r="ED38" s="254" t="str">
        <f t="shared" si="97"/>
        <v/>
      </c>
      <c r="EE38" s="252" t="str">
        <f>IF('Chack &amp; edit  SD sheet'!CP38="","",'Chack &amp; edit  SD sheet'!CP38)</f>
        <v/>
      </c>
      <c r="EF38" s="252" t="str">
        <f>IF('Chack &amp; edit  SD sheet'!CQ38="","",'Chack &amp; edit  SD sheet'!CQ38)</f>
        <v/>
      </c>
      <c r="EG38" s="19" t="str">
        <f t="shared" si="98"/>
        <v/>
      </c>
      <c r="EH38" s="20" t="str">
        <f t="shared" si="99"/>
        <v/>
      </c>
      <c r="EI38" s="21" t="str">
        <f t="shared" si="100"/>
        <v/>
      </c>
      <c r="EJ38" s="185" t="str">
        <f t="shared" si="101"/>
        <v/>
      </c>
      <c r="EK38" s="253" t="str">
        <f t="shared" si="102"/>
        <v/>
      </c>
      <c r="EL38" s="252" t="str">
        <f t="shared" si="103"/>
        <v/>
      </c>
      <c r="ET38" s="173" t="str">
        <f t="shared" si="104"/>
        <v/>
      </c>
      <c r="EU38" s="173" t="str">
        <f t="shared" si="105"/>
        <v/>
      </c>
      <c r="EV38" s="173" t="str">
        <f t="shared" si="106"/>
        <v/>
      </c>
      <c r="EW38" s="173" t="str">
        <f t="shared" si="107"/>
        <v/>
      </c>
    </row>
    <row r="39" spans="1:153" ht="15.75">
      <c r="A39" s="179" t="str">
        <f>IF(AND('Chack &amp; edit  SD sheet'!A39=""),"",'Chack &amp; edit  SD sheet'!A39)</f>
        <v/>
      </c>
      <c r="B39" s="179" t="str">
        <f>IF(AND('Chack &amp; edit  SD sheet'!B39=""),"",'Chack &amp; edit  SD sheet'!B39)</f>
        <v/>
      </c>
      <c r="C39" s="179" t="str">
        <f>IF(AND('Chack &amp; edit  SD sheet'!C39=""),"",IF(AND('Chack &amp; edit  SD sheet'!C39="Boy"),"M",IF(AND('Chack &amp; edit  SD sheet'!C39="Girl"),"F","")))</f>
        <v/>
      </c>
      <c r="D39" s="179" t="str">
        <f>IF(AND('Chack &amp; edit  SD sheet'!D39=""),"",VALUE('Chack &amp; edit  SD sheet'!D39))</f>
        <v/>
      </c>
      <c r="E39" s="179" t="str">
        <f>IF(AND('Chack &amp; edit  SD sheet'!E39=""),"",'Chack &amp; edit  SD sheet'!E39)</f>
        <v/>
      </c>
      <c r="F39" s="179" t="str">
        <f>IF(AND('Chack &amp; edit  SD sheet'!F39=""),"",'Chack &amp; edit  SD sheet'!F39)</f>
        <v/>
      </c>
      <c r="G39" s="180" t="str">
        <f>IF(AND('Chack &amp; edit  SD sheet'!G39=""),"",'Chack &amp; edit  SD sheet'!G39)</f>
        <v/>
      </c>
      <c r="H39" s="180" t="str">
        <f>IF(AND('Chack &amp; edit  SD sheet'!H39=""),"",'Chack &amp; edit  SD sheet'!H39)</f>
        <v/>
      </c>
      <c r="I39" s="180" t="str">
        <f>IF(AND('Chack &amp; edit  SD sheet'!I39=""),"",'Chack &amp; edit  SD sheet'!I39)</f>
        <v/>
      </c>
      <c r="J39" s="179" t="str">
        <f>IF(AND('Chack &amp; edit  SD sheet'!J39=""),"",'Chack &amp; edit  SD sheet'!J39)</f>
        <v/>
      </c>
      <c r="K39" s="179" t="str">
        <f>IF(AND('Chack &amp; edit  SD sheet'!K39=""),"",'Chack &amp; edit  SD sheet'!K39)</f>
        <v/>
      </c>
      <c r="L39" s="179" t="str">
        <f>IF(AND('Chack &amp; edit  SD sheet'!L39=""),"",'Chack &amp; edit  SD sheet'!L39)</f>
        <v/>
      </c>
      <c r="M39" s="179" t="str">
        <f t="shared" si="23"/>
        <v/>
      </c>
      <c r="N39" s="179" t="str">
        <f>IF(AND('Chack &amp; edit  SD sheet'!N39=""),"",'Chack &amp; edit  SD sheet'!N39)</f>
        <v/>
      </c>
      <c r="O39" s="179" t="str">
        <f t="shared" si="24"/>
        <v/>
      </c>
      <c r="P39" s="179" t="str">
        <f t="shared" si="25"/>
        <v/>
      </c>
      <c r="Q39" s="179" t="str">
        <f>IF(AND('Chack &amp; edit  SD sheet'!Q39=""),"",'Chack &amp; edit  SD sheet'!Q39)</f>
        <v/>
      </c>
      <c r="R39" s="179" t="str">
        <f t="shared" si="26"/>
        <v/>
      </c>
      <c r="S39" s="179" t="str">
        <f t="shared" si="27"/>
        <v/>
      </c>
      <c r="T39" s="179" t="str">
        <f>IF(AND('Chack &amp; edit  SD sheet'!T39=""),"",'Chack &amp; edit  SD sheet'!T39)</f>
        <v/>
      </c>
      <c r="U39" s="179" t="str">
        <f>IF(AND('Chack &amp; edit  SD sheet'!U39=""),"",'Chack &amp; edit  SD sheet'!U39)</f>
        <v/>
      </c>
      <c r="V39" s="179" t="str">
        <f>IF(AND('Chack &amp; edit  SD sheet'!V39=""),"",'Chack &amp; edit  SD sheet'!V39)</f>
        <v/>
      </c>
      <c r="W39" s="179" t="str">
        <f t="shared" si="28"/>
        <v/>
      </c>
      <c r="X39" s="179" t="str">
        <f>IF(AND('Chack &amp; edit  SD sheet'!X39=""),"",'Chack &amp; edit  SD sheet'!X39)</f>
        <v/>
      </c>
      <c r="Y39" s="179" t="str">
        <f t="shared" si="29"/>
        <v/>
      </c>
      <c r="Z39" s="179" t="str">
        <f t="shared" si="30"/>
        <v/>
      </c>
      <c r="AA39" s="179" t="str">
        <f>IF(AND('Chack &amp; edit  SD sheet'!AA39=""),"",'Chack &amp; edit  SD sheet'!AA39)</f>
        <v/>
      </c>
      <c r="AB39" s="179" t="str">
        <f t="shared" si="31"/>
        <v/>
      </c>
      <c r="AC39" s="179" t="str">
        <f t="shared" si="32"/>
        <v/>
      </c>
      <c r="AD39" s="179" t="str">
        <f>IF(AND('Chack &amp; edit  SD sheet'!AF39=""),"",'Chack &amp; edit  SD sheet'!AF39)</f>
        <v/>
      </c>
      <c r="AE39" s="179" t="str">
        <f>IF(AND('Chack &amp; edit  SD sheet'!AG39=""),"",'Chack &amp; edit  SD sheet'!AG39)</f>
        <v/>
      </c>
      <c r="AF39" s="179" t="str">
        <f>IF(AND('Chack &amp; edit  SD sheet'!AH39=""),"",'Chack &amp; edit  SD sheet'!AH39)</f>
        <v/>
      </c>
      <c r="AG39" s="179" t="str">
        <f t="shared" si="33"/>
        <v/>
      </c>
      <c r="AH39" s="179" t="str">
        <f>IF(AND('Chack &amp; edit  SD sheet'!AJ39=""),"",'Chack &amp; edit  SD sheet'!AJ39)</f>
        <v/>
      </c>
      <c r="AI39" s="179" t="str">
        <f t="shared" si="34"/>
        <v/>
      </c>
      <c r="AJ39" s="179" t="str">
        <f t="shared" si="35"/>
        <v/>
      </c>
      <c r="AK39" s="179" t="str">
        <f>IF(AND('Chack &amp; edit  SD sheet'!AM39=""),"",'Chack &amp; edit  SD sheet'!AM39)</f>
        <v/>
      </c>
      <c r="AL39" s="179" t="str">
        <f t="shared" si="36"/>
        <v/>
      </c>
      <c r="AM39" s="179" t="str">
        <f t="shared" si="37"/>
        <v/>
      </c>
      <c r="AN39" s="179" t="str">
        <f>IF(AND('Chack &amp; edit  SD sheet'!AP39=""),"",'Chack &amp; edit  SD sheet'!AP39)</f>
        <v/>
      </c>
      <c r="AO39" s="179" t="str">
        <f>IF(AND('Chack &amp; edit  SD sheet'!AQ39=""),"",'Chack &amp; edit  SD sheet'!AQ39)</f>
        <v/>
      </c>
      <c r="AP39" s="179" t="str">
        <f>IF(AND('Chack &amp; edit  SD sheet'!AR39=""),"",'Chack &amp; edit  SD sheet'!AR39)</f>
        <v/>
      </c>
      <c r="AQ39" s="179" t="str">
        <f t="shared" si="38"/>
        <v/>
      </c>
      <c r="AR39" s="179" t="str">
        <f>IF(AND('Chack &amp; edit  SD sheet'!AT39=""),"",'Chack &amp; edit  SD sheet'!AT39)</f>
        <v/>
      </c>
      <c r="AS39" s="179" t="str">
        <f t="shared" si="39"/>
        <v/>
      </c>
      <c r="AT39" s="179" t="str">
        <f t="shared" si="40"/>
        <v/>
      </c>
      <c r="AU39" s="179" t="str">
        <f>IF(AND('Chack &amp; edit  SD sheet'!AW39=""),"",'Chack &amp; edit  SD sheet'!AW39)</f>
        <v/>
      </c>
      <c r="AV39" s="179" t="str">
        <f t="shared" si="41"/>
        <v/>
      </c>
      <c r="AW39" s="179" t="str">
        <f t="shared" si="42"/>
        <v/>
      </c>
      <c r="AX39" s="179" t="str">
        <f>IF(AND('Chack &amp; edit  SD sheet'!AZ39=""),"",'Chack &amp; edit  SD sheet'!AZ39)</f>
        <v/>
      </c>
      <c r="AY39" s="179" t="str">
        <f>IF(AND('Chack &amp; edit  SD sheet'!BA39=""),"",'Chack &amp; edit  SD sheet'!BA39)</f>
        <v/>
      </c>
      <c r="AZ39" s="179" t="str">
        <f>IF(AND('Chack &amp; edit  SD sheet'!BB39=""),"",'Chack &amp; edit  SD sheet'!BB39)</f>
        <v/>
      </c>
      <c r="BA39" s="179" t="str">
        <f t="shared" si="43"/>
        <v/>
      </c>
      <c r="BB39" s="179" t="str">
        <f>IF(AND('Chack &amp; edit  SD sheet'!BD39=""),"",'Chack &amp; edit  SD sheet'!BD39)</f>
        <v/>
      </c>
      <c r="BC39" s="179" t="str">
        <f t="shared" si="44"/>
        <v/>
      </c>
      <c r="BD39" s="179" t="str">
        <f t="shared" si="45"/>
        <v/>
      </c>
      <c r="BE39" s="179" t="str">
        <f>IF(AND('Chack &amp; edit  SD sheet'!BG39=""),"",'Chack &amp; edit  SD sheet'!BG39)</f>
        <v/>
      </c>
      <c r="BF39" s="179" t="str">
        <f t="shared" si="46"/>
        <v/>
      </c>
      <c r="BG39" s="179" t="str">
        <f t="shared" si="47"/>
        <v/>
      </c>
      <c r="BH39" s="179" t="str">
        <f>IF(AND('Chack &amp; edit  SD sheet'!BK39=""),"",'Chack &amp; edit  SD sheet'!BK39)</f>
        <v/>
      </c>
      <c r="BI39" s="179" t="str">
        <f>IF(AND('Chack &amp; edit  SD sheet'!BL39=""),"",'Chack &amp; edit  SD sheet'!BL39)</f>
        <v/>
      </c>
      <c r="BJ39" s="179" t="str">
        <f>IF(AND('Chack &amp; edit  SD sheet'!BM39=""),"",'Chack &amp; edit  SD sheet'!BM39)</f>
        <v/>
      </c>
      <c r="BK39" s="179" t="str">
        <f t="shared" si="48"/>
        <v/>
      </c>
      <c r="BL39" s="179" t="str">
        <f t="shared" si="49"/>
        <v/>
      </c>
      <c r="BM39" s="179" t="str">
        <f>IF(AND('Chack &amp; edit  SD sheet'!BN39=""),"",'Chack &amp; edit  SD sheet'!BN39)</f>
        <v/>
      </c>
      <c r="BN39" s="179" t="str">
        <f>IF(AND('Chack &amp; edit  SD sheet'!BO39=""),"",'Chack &amp; edit  SD sheet'!BO39)</f>
        <v/>
      </c>
      <c r="BO39" s="179" t="str">
        <f>IF(AND('Chack &amp; edit  SD sheet'!BP39=""),"",'Chack &amp; edit  SD sheet'!BP39)</f>
        <v/>
      </c>
      <c r="BP39" s="179" t="str">
        <f t="shared" si="50"/>
        <v/>
      </c>
      <c r="BQ39" s="179" t="str">
        <f>IF(AND('Chack &amp; edit  SD sheet'!BR39=""),"",'Chack &amp; edit  SD sheet'!BR39)</f>
        <v/>
      </c>
      <c r="BR39" s="179" t="str">
        <f t="shared" si="51"/>
        <v/>
      </c>
      <c r="BS39" s="179" t="str">
        <f t="shared" si="52"/>
        <v/>
      </c>
      <c r="BT39" s="179" t="str">
        <f>IF(AND('Chack &amp; edit  SD sheet'!BU39=""),"",'Chack &amp; edit  SD sheet'!BU39)</f>
        <v/>
      </c>
      <c r="BU39" s="179" t="str">
        <f t="shared" si="53"/>
        <v/>
      </c>
      <c r="BV39" s="179" t="str">
        <f t="shared" si="54"/>
        <v/>
      </c>
      <c r="BW39" s="181" t="str">
        <f t="shared" si="55"/>
        <v/>
      </c>
      <c r="BX39" s="179" t="str">
        <f t="shared" si="56"/>
        <v/>
      </c>
      <c r="BY39" s="179">
        <f t="shared" si="57"/>
        <v>0</v>
      </c>
      <c r="BZ39" s="179">
        <f t="shared" si="58"/>
        <v>0</v>
      </c>
      <c r="CA39" s="179" t="str">
        <f t="shared" si="59"/>
        <v/>
      </c>
      <c r="CB39" s="179" t="str">
        <f t="shared" si="60"/>
        <v/>
      </c>
      <c r="CC39" s="182" t="str">
        <f t="shared" si="61"/>
        <v/>
      </c>
      <c r="CD39" s="183">
        <f t="shared" si="62"/>
        <v>0</v>
      </c>
      <c r="CE39" s="182">
        <f t="shared" si="63"/>
        <v>0</v>
      </c>
      <c r="CF39" s="179" t="str">
        <f t="shared" si="64"/>
        <v/>
      </c>
      <c r="CG39" s="183" t="str">
        <f t="shared" si="65"/>
        <v/>
      </c>
      <c r="CH39" s="182" t="str">
        <f t="shared" si="66"/>
        <v/>
      </c>
      <c r="CI39" s="182">
        <f t="shared" si="67"/>
        <v>0</v>
      </c>
      <c r="CJ39" s="182">
        <f t="shared" si="68"/>
        <v>0</v>
      </c>
      <c r="CK39" s="179" t="str">
        <f t="shared" si="69"/>
        <v/>
      </c>
      <c r="CL39" s="183" t="str">
        <f t="shared" si="70"/>
        <v/>
      </c>
      <c r="CM39" s="182" t="str">
        <f t="shared" si="71"/>
        <v/>
      </c>
      <c r="CN39" s="182">
        <f t="shared" si="72"/>
        <v>0</v>
      </c>
      <c r="CO39" s="182">
        <f t="shared" si="73"/>
        <v>0</v>
      </c>
      <c r="CP39" s="183" t="str">
        <f t="shared" si="74"/>
        <v/>
      </c>
      <c r="CQ39" s="183" t="str">
        <f t="shared" si="75"/>
        <v/>
      </c>
      <c r="CR39" s="182" t="str">
        <f t="shared" si="76"/>
        <v/>
      </c>
      <c r="CS39" s="182">
        <f t="shared" si="77"/>
        <v>0</v>
      </c>
      <c r="CT39" s="182">
        <f t="shared" si="78"/>
        <v>0</v>
      </c>
      <c r="CU39" s="183" t="str">
        <f t="shared" si="79"/>
        <v/>
      </c>
      <c r="CV39" s="183" t="str">
        <f t="shared" si="80"/>
        <v/>
      </c>
      <c r="CW39" s="182" t="str">
        <f t="shared" si="81"/>
        <v/>
      </c>
      <c r="CX39" s="182">
        <f t="shared" si="82"/>
        <v>0</v>
      </c>
      <c r="CY39" s="182">
        <f t="shared" si="83"/>
        <v>0</v>
      </c>
      <c r="CZ39" s="183" t="str">
        <f t="shared" si="84"/>
        <v/>
      </c>
      <c r="DA39" s="183" t="str">
        <f t="shared" si="85"/>
        <v/>
      </c>
      <c r="DB39" s="184">
        <f t="shared" si="86"/>
        <v>0</v>
      </c>
      <c r="DC39" s="19" t="str">
        <f t="shared" si="87"/>
        <v xml:space="preserve">      </v>
      </c>
      <c r="DD39" s="252" t="str">
        <f>IF('Chack &amp; edit  SD sheet'!BY39="","",'Chack &amp; edit  SD sheet'!BY39)</f>
        <v/>
      </c>
      <c r="DE39" s="252" t="str">
        <f>IF('Chack &amp; edit  SD sheet'!BZ39="","",'Chack &amp; edit  SD sheet'!BZ39)</f>
        <v/>
      </c>
      <c r="DF39" s="252" t="str">
        <f>IF('Chack &amp; edit  SD sheet'!CA39="","",'Chack &amp; edit  SD sheet'!CA39)</f>
        <v/>
      </c>
      <c r="DG39" s="212" t="str">
        <f t="shared" si="88"/>
        <v/>
      </c>
      <c r="DH39" s="252" t="str">
        <f>IF('Chack &amp; edit  SD sheet'!CB39="","",'Chack &amp; edit  SD sheet'!CB39)</f>
        <v/>
      </c>
      <c r="DI39" s="212" t="str">
        <f t="shared" si="89"/>
        <v/>
      </c>
      <c r="DJ39" s="252" t="str">
        <f>IF('Chack &amp; edit  SD sheet'!CC39="","",'Chack &amp; edit  SD sheet'!CC39)</f>
        <v/>
      </c>
      <c r="DK39" s="212" t="str">
        <f t="shared" si="90"/>
        <v/>
      </c>
      <c r="DL39" s="213" t="str">
        <f t="shared" si="91"/>
        <v/>
      </c>
      <c r="DM39" s="252" t="str">
        <f>IF('Chack &amp; edit  SD sheet'!CD39="","",'Chack &amp; edit  SD sheet'!CD39)</f>
        <v/>
      </c>
      <c r="DN39" s="252" t="str">
        <f>IF('Chack &amp; edit  SD sheet'!CE39="","",'Chack &amp; edit  SD sheet'!CE39)</f>
        <v/>
      </c>
      <c r="DO39" s="252" t="str">
        <f>IF('Chack &amp; edit  SD sheet'!CF39="","",'Chack &amp; edit  SD sheet'!CF39)</f>
        <v/>
      </c>
      <c r="DP39" s="212" t="str">
        <f t="shared" si="92"/>
        <v/>
      </c>
      <c r="DQ39" s="252" t="str">
        <f>IF('Chack &amp; edit  SD sheet'!CG39="","",'Chack &amp; edit  SD sheet'!CG39)</f>
        <v/>
      </c>
      <c r="DR39" s="212" t="str">
        <f t="shared" si="93"/>
        <v/>
      </c>
      <c r="DS39" s="252" t="str">
        <f>IF('Chack &amp; edit  SD sheet'!CH39="","",'Chack &amp; edit  SD sheet'!CH39)</f>
        <v/>
      </c>
      <c r="DT39" s="212" t="str">
        <f t="shared" si="94"/>
        <v/>
      </c>
      <c r="DU39" s="213" t="str">
        <f t="shared" si="95"/>
        <v/>
      </c>
      <c r="DV39" s="252" t="str">
        <f>IF('Chack &amp; edit  SD sheet'!CI39="","",'Chack &amp; edit  SD sheet'!CI39)</f>
        <v/>
      </c>
      <c r="DW39" s="252" t="str">
        <f>IF('Chack &amp; edit  SD sheet'!CJ39="","",'Chack &amp; edit  SD sheet'!CJ39)</f>
        <v/>
      </c>
      <c r="DX39" s="252" t="str">
        <f>IF('Chack &amp; edit  SD sheet'!CK39="","",'Chack &amp; edit  SD sheet'!CK39)</f>
        <v/>
      </c>
      <c r="DY39" s="254" t="str">
        <f t="shared" si="96"/>
        <v/>
      </c>
      <c r="DZ39" s="252" t="str">
        <f>IF('Chack &amp; edit  SD sheet'!CL39="","",'Chack &amp; edit  SD sheet'!CL39)</f>
        <v/>
      </c>
      <c r="EA39" s="252" t="str">
        <f>IF('Chack &amp; edit  SD sheet'!CM39="","",'Chack &amp; edit  SD sheet'!CM39)</f>
        <v/>
      </c>
      <c r="EB39" s="252" t="str">
        <f>IF('Chack &amp; edit  SD sheet'!CN39="","",'Chack &amp; edit  SD sheet'!CN39)</f>
        <v/>
      </c>
      <c r="EC39" s="252" t="str">
        <f>IF('Chack &amp; edit  SD sheet'!CO39="","",'Chack &amp; edit  SD sheet'!CO39)</f>
        <v/>
      </c>
      <c r="ED39" s="254" t="str">
        <f t="shared" si="97"/>
        <v/>
      </c>
      <c r="EE39" s="252" t="str">
        <f>IF('Chack &amp; edit  SD sheet'!CP39="","",'Chack &amp; edit  SD sheet'!CP39)</f>
        <v/>
      </c>
      <c r="EF39" s="252" t="str">
        <f>IF('Chack &amp; edit  SD sheet'!CQ39="","",'Chack &amp; edit  SD sheet'!CQ39)</f>
        <v/>
      </c>
      <c r="EG39" s="19" t="str">
        <f t="shared" si="98"/>
        <v/>
      </c>
      <c r="EH39" s="20" t="str">
        <f t="shared" si="99"/>
        <v/>
      </c>
      <c r="EI39" s="21" t="str">
        <f t="shared" si="100"/>
        <v/>
      </c>
      <c r="EJ39" s="185" t="str">
        <f t="shared" si="101"/>
        <v/>
      </c>
      <c r="EK39" s="253" t="str">
        <f t="shared" si="102"/>
        <v/>
      </c>
      <c r="EL39" s="252" t="str">
        <f t="shared" si="103"/>
        <v/>
      </c>
      <c r="ET39" s="173" t="str">
        <f t="shared" si="104"/>
        <v/>
      </c>
      <c r="EU39" s="173" t="str">
        <f t="shared" si="105"/>
        <v/>
      </c>
      <c r="EV39" s="173" t="str">
        <f t="shared" si="106"/>
        <v/>
      </c>
      <c r="EW39" s="173" t="str">
        <f t="shared" si="107"/>
        <v/>
      </c>
    </row>
    <row r="40" spans="1:153" ht="15.75">
      <c r="A40" s="179" t="str">
        <f>IF(AND('Chack &amp; edit  SD sheet'!A40=""),"",'Chack &amp; edit  SD sheet'!A40)</f>
        <v/>
      </c>
      <c r="B40" s="179" t="str">
        <f>IF(AND('Chack &amp; edit  SD sheet'!B40=""),"",'Chack &amp; edit  SD sheet'!B40)</f>
        <v/>
      </c>
      <c r="C40" s="179" t="str">
        <f>IF(AND('Chack &amp; edit  SD sheet'!C40=""),"",IF(AND('Chack &amp; edit  SD sheet'!C40="Boy"),"M",IF(AND('Chack &amp; edit  SD sheet'!C40="Girl"),"F","")))</f>
        <v/>
      </c>
      <c r="D40" s="179" t="str">
        <f>IF(AND('Chack &amp; edit  SD sheet'!D40=""),"",VALUE('Chack &amp; edit  SD sheet'!D40))</f>
        <v/>
      </c>
      <c r="E40" s="179" t="str">
        <f>IF(AND('Chack &amp; edit  SD sheet'!E40=""),"",'Chack &amp; edit  SD sheet'!E40)</f>
        <v/>
      </c>
      <c r="F40" s="179" t="str">
        <f>IF(AND('Chack &amp; edit  SD sheet'!F40=""),"",'Chack &amp; edit  SD sheet'!F40)</f>
        <v/>
      </c>
      <c r="G40" s="180" t="str">
        <f>IF(AND('Chack &amp; edit  SD sheet'!G40=""),"",'Chack &amp; edit  SD sheet'!G40)</f>
        <v/>
      </c>
      <c r="H40" s="180" t="str">
        <f>IF(AND('Chack &amp; edit  SD sheet'!H40=""),"",'Chack &amp; edit  SD sheet'!H40)</f>
        <v/>
      </c>
      <c r="I40" s="180" t="str">
        <f>IF(AND('Chack &amp; edit  SD sheet'!I40=""),"",'Chack &amp; edit  SD sheet'!I40)</f>
        <v/>
      </c>
      <c r="J40" s="179" t="str">
        <f>IF(AND('Chack &amp; edit  SD sheet'!J40=""),"",'Chack &amp; edit  SD sheet'!J40)</f>
        <v/>
      </c>
      <c r="K40" s="179" t="str">
        <f>IF(AND('Chack &amp; edit  SD sheet'!K40=""),"",'Chack &amp; edit  SD sheet'!K40)</f>
        <v/>
      </c>
      <c r="L40" s="179" t="str">
        <f>IF(AND('Chack &amp; edit  SD sheet'!L40=""),"",'Chack &amp; edit  SD sheet'!L40)</f>
        <v/>
      </c>
      <c r="M40" s="179" t="str">
        <f t="shared" si="23"/>
        <v/>
      </c>
      <c r="N40" s="179" t="str">
        <f>IF(AND('Chack &amp; edit  SD sheet'!N40=""),"",'Chack &amp; edit  SD sheet'!N40)</f>
        <v/>
      </c>
      <c r="O40" s="179" t="str">
        <f t="shared" si="24"/>
        <v/>
      </c>
      <c r="P40" s="179" t="str">
        <f t="shared" si="25"/>
        <v/>
      </c>
      <c r="Q40" s="179" t="str">
        <f>IF(AND('Chack &amp; edit  SD sheet'!Q40=""),"",'Chack &amp; edit  SD sheet'!Q40)</f>
        <v/>
      </c>
      <c r="R40" s="179" t="str">
        <f t="shared" si="26"/>
        <v/>
      </c>
      <c r="S40" s="179" t="str">
        <f t="shared" si="27"/>
        <v/>
      </c>
      <c r="T40" s="179" t="str">
        <f>IF(AND('Chack &amp; edit  SD sheet'!T40=""),"",'Chack &amp; edit  SD sheet'!T40)</f>
        <v/>
      </c>
      <c r="U40" s="179" t="str">
        <f>IF(AND('Chack &amp; edit  SD sheet'!U40=""),"",'Chack &amp; edit  SD sheet'!U40)</f>
        <v/>
      </c>
      <c r="V40" s="179" t="str">
        <f>IF(AND('Chack &amp; edit  SD sheet'!V40=""),"",'Chack &amp; edit  SD sheet'!V40)</f>
        <v/>
      </c>
      <c r="W40" s="179" t="str">
        <f t="shared" si="28"/>
        <v/>
      </c>
      <c r="X40" s="179" t="str">
        <f>IF(AND('Chack &amp; edit  SD sheet'!X40=""),"",'Chack &amp; edit  SD sheet'!X40)</f>
        <v/>
      </c>
      <c r="Y40" s="179" t="str">
        <f t="shared" si="29"/>
        <v/>
      </c>
      <c r="Z40" s="179" t="str">
        <f t="shared" si="30"/>
        <v/>
      </c>
      <c r="AA40" s="179" t="str">
        <f>IF(AND('Chack &amp; edit  SD sheet'!AA40=""),"",'Chack &amp; edit  SD sheet'!AA40)</f>
        <v/>
      </c>
      <c r="AB40" s="179" t="str">
        <f t="shared" si="31"/>
        <v/>
      </c>
      <c r="AC40" s="179" t="str">
        <f t="shared" si="32"/>
        <v/>
      </c>
      <c r="AD40" s="179" t="str">
        <f>IF(AND('Chack &amp; edit  SD sheet'!AF40=""),"",'Chack &amp; edit  SD sheet'!AF40)</f>
        <v/>
      </c>
      <c r="AE40" s="179" t="str">
        <f>IF(AND('Chack &amp; edit  SD sheet'!AG40=""),"",'Chack &amp; edit  SD sheet'!AG40)</f>
        <v/>
      </c>
      <c r="AF40" s="179" t="str">
        <f>IF(AND('Chack &amp; edit  SD sheet'!AH40=""),"",'Chack &amp; edit  SD sheet'!AH40)</f>
        <v/>
      </c>
      <c r="AG40" s="179" t="str">
        <f t="shared" si="33"/>
        <v/>
      </c>
      <c r="AH40" s="179" t="str">
        <f>IF(AND('Chack &amp; edit  SD sheet'!AJ40=""),"",'Chack &amp; edit  SD sheet'!AJ40)</f>
        <v/>
      </c>
      <c r="AI40" s="179" t="str">
        <f t="shared" si="34"/>
        <v/>
      </c>
      <c r="AJ40" s="179" t="str">
        <f t="shared" si="35"/>
        <v/>
      </c>
      <c r="AK40" s="179" t="str">
        <f>IF(AND('Chack &amp; edit  SD sheet'!AM40=""),"",'Chack &amp; edit  SD sheet'!AM40)</f>
        <v/>
      </c>
      <c r="AL40" s="179" t="str">
        <f t="shared" si="36"/>
        <v/>
      </c>
      <c r="AM40" s="179" t="str">
        <f t="shared" si="37"/>
        <v/>
      </c>
      <c r="AN40" s="179" t="str">
        <f>IF(AND('Chack &amp; edit  SD sheet'!AP40=""),"",'Chack &amp; edit  SD sheet'!AP40)</f>
        <v/>
      </c>
      <c r="AO40" s="179" t="str">
        <f>IF(AND('Chack &amp; edit  SD sheet'!AQ40=""),"",'Chack &amp; edit  SD sheet'!AQ40)</f>
        <v/>
      </c>
      <c r="AP40" s="179" t="str">
        <f>IF(AND('Chack &amp; edit  SD sheet'!AR40=""),"",'Chack &amp; edit  SD sheet'!AR40)</f>
        <v/>
      </c>
      <c r="AQ40" s="179" t="str">
        <f t="shared" si="38"/>
        <v/>
      </c>
      <c r="AR40" s="179" t="str">
        <f>IF(AND('Chack &amp; edit  SD sheet'!AT40=""),"",'Chack &amp; edit  SD sheet'!AT40)</f>
        <v/>
      </c>
      <c r="AS40" s="179" t="str">
        <f t="shared" si="39"/>
        <v/>
      </c>
      <c r="AT40" s="179" t="str">
        <f t="shared" si="40"/>
        <v/>
      </c>
      <c r="AU40" s="179" t="str">
        <f>IF(AND('Chack &amp; edit  SD sheet'!AW40=""),"",'Chack &amp; edit  SD sheet'!AW40)</f>
        <v/>
      </c>
      <c r="AV40" s="179" t="str">
        <f t="shared" si="41"/>
        <v/>
      </c>
      <c r="AW40" s="179" t="str">
        <f t="shared" si="42"/>
        <v/>
      </c>
      <c r="AX40" s="179" t="str">
        <f>IF(AND('Chack &amp; edit  SD sheet'!AZ40=""),"",'Chack &amp; edit  SD sheet'!AZ40)</f>
        <v/>
      </c>
      <c r="AY40" s="179" t="str">
        <f>IF(AND('Chack &amp; edit  SD sheet'!BA40=""),"",'Chack &amp; edit  SD sheet'!BA40)</f>
        <v/>
      </c>
      <c r="AZ40" s="179" t="str">
        <f>IF(AND('Chack &amp; edit  SD sheet'!BB40=""),"",'Chack &amp; edit  SD sheet'!BB40)</f>
        <v/>
      </c>
      <c r="BA40" s="179" t="str">
        <f t="shared" si="43"/>
        <v/>
      </c>
      <c r="BB40" s="179" t="str">
        <f>IF(AND('Chack &amp; edit  SD sheet'!BD40=""),"",'Chack &amp; edit  SD sheet'!BD40)</f>
        <v/>
      </c>
      <c r="BC40" s="179" t="str">
        <f t="shared" si="44"/>
        <v/>
      </c>
      <c r="BD40" s="179" t="str">
        <f t="shared" si="45"/>
        <v/>
      </c>
      <c r="BE40" s="179" t="str">
        <f>IF(AND('Chack &amp; edit  SD sheet'!BG40=""),"",'Chack &amp; edit  SD sheet'!BG40)</f>
        <v/>
      </c>
      <c r="BF40" s="179" t="str">
        <f t="shared" si="46"/>
        <v/>
      </c>
      <c r="BG40" s="179" t="str">
        <f t="shared" si="47"/>
        <v/>
      </c>
      <c r="BH40" s="179" t="str">
        <f>IF(AND('Chack &amp; edit  SD sheet'!BK40=""),"",'Chack &amp; edit  SD sheet'!BK40)</f>
        <v/>
      </c>
      <c r="BI40" s="179" t="str">
        <f>IF(AND('Chack &amp; edit  SD sheet'!BL40=""),"",'Chack &amp; edit  SD sheet'!BL40)</f>
        <v/>
      </c>
      <c r="BJ40" s="179" t="str">
        <f>IF(AND('Chack &amp; edit  SD sheet'!BM40=""),"",'Chack &amp; edit  SD sheet'!BM40)</f>
        <v/>
      </c>
      <c r="BK40" s="179" t="str">
        <f t="shared" si="48"/>
        <v/>
      </c>
      <c r="BL40" s="179" t="str">
        <f t="shared" si="49"/>
        <v/>
      </c>
      <c r="BM40" s="179" t="str">
        <f>IF(AND('Chack &amp; edit  SD sheet'!BN40=""),"",'Chack &amp; edit  SD sheet'!BN40)</f>
        <v/>
      </c>
      <c r="BN40" s="179" t="str">
        <f>IF(AND('Chack &amp; edit  SD sheet'!BO40=""),"",'Chack &amp; edit  SD sheet'!BO40)</f>
        <v/>
      </c>
      <c r="BO40" s="179" t="str">
        <f>IF(AND('Chack &amp; edit  SD sheet'!BP40=""),"",'Chack &amp; edit  SD sheet'!BP40)</f>
        <v/>
      </c>
      <c r="BP40" s="179" t="str">
        <f t="shared" si="50"/>
        <v/>
      </c>
      <c r="BQ40" s="179" t="str">
        <f>IF(AND('Chack &amp; edit  SD sheet'!BR40=""),"",'Chack &amp; edit  SD sheet'!BR40)</f>
        <v/>
      </c>
      <c r="BR40" s="179" t="str">
        <f t="shared" si="51"/>
        <v/>
      </c>
      <c r="BS40" s="179" t="str">
        <f t="shared" si="52"/>
        <v/>
      </c>
      <c r="BT40" s="179" t="str">
        <f>IF(AND('Chack &amp; edit  SD sheet'!BU40=""),"",'Chack &amp; edit  SD sheet'!BU40)</f>
        <v/>
      </c>
      <c r="BU40" s="179" t="str">
        <f t="shared" si="53"/>
        <v/>
      </c>
      <c r="BV40" s="179" t="str">
        <f t="shared" si="54"/>
        <v/>
      </c>
      <c r="BW40" s="181" t="str">
        <f t="shared" si="55"/>
        <v/>
      </c>
      <c r="BX40" s="179" t="str">
        <f t="shared" si="56"/>
        <v/>
      </c>
      <c r="BY40" s="179">
        <f t="shared" si="57"/>
        <v>0</v>
      </c>
      <c r="BZ40" s="179">
        <f t="shared" si="58"/>
        <v>0</v>
      </c>
      <c r="CA40" s="179" t="str">
        <f t="shared" si="59"/>
        <v/>
      </c>
      <c r="CB40" s="179" t="str">
        <f t="shared" si="60"/>
        <v/>
      </c>
      <c r="CC40" s="182" t="str">
        <f t="shared" si="61"/>
        <v/>
      </c>
      <c r="CD40" s="183">
        <f t="shared" si="62"/>
        <v>0</v>
      </c>
      <c r="CE40" s="182">
        <f t="shared" si="63"/>
        <v>0</v>
      </c>
      <c r="CF40" s="179" t="str">
        <f t="shared" si="64"/>
        <v/>
      </c>
      <c r="CG40" s="183" t="str">
        <f t="shared" si="65"/>
        <v/>
      </c>
      <c r="CH40" s="182" t="str">
        <f t="shared" si="66"/>
        <v/>
      </c>
      <c r="CI40" s="182">
        <f t="shared" si="67"/>
        <v>0</v>
      </c>
      <c r="CJ40" s="182">
        <f t="shared" si="68"/>
        <v>0</v>
      </c>
      <c r="CK40" s="179" t="str">
        <f t="shared" si="69"/>
        <v/>
      </c>
      <c r="CL40" s="183" t="str">
        <f t="shared" si="70"/>
        <v/>
      </c>
      <c r="CM40" s="182" t="str">
        <f t="shared" si="71"/>
        <v/>
      </c>
      <c r="CN40" s="182">
        <f t="shared" si="72"/>
        <v>0</v>
      </c>
      <c r="CO40" s="182">
        <f t="shared" si="73"/>
        <v>0</v>
      </c>
      <c r="CP40" s="183" t="str">
        <f t="shared" si="74"/>
        <v/>
      </c>
      <c r="CQ40" s="183" t="str">
        <f t="shared" si="75"/>
        <v/>
      </c>
      <c r="CR40" s="182" t="str">
        <f t="shared" si="76"/>
        <v/>
      </c>
      <c r="CS40" s="182">
        <f t="shared" si="77"/>
        <v>0</v>
      </c>
      <c r="CT40" s="182">
        <f t="shared" si="78"/>
        <v>0</v>
      </c>
      <c r="CU40" s="183" t="str">
        <f t="shared" si="79"/>
        <v/>
      </c>
      <c r="CV40" s="183" t="str">
        <f t="shared" si="80"/>
        <v/>
      </c>
      <c r="CW40" s="182" t="str">
        <f t="shared" si="81"/>
        <v/>
      </c>
      <c r="CX40" s="182">
        <f t="shared" si="82"/>
        <v>0</v>
      </c>
      <c r="CY40" s="182">
        <f t="shared" si="83"/>
        <v>0</v>
      </c>
      <c r="CZ40" s="183" t="str">
        <f t="shared" si="84"/>
        <v/>
      </c>
      <c r="DA40" s="183" t="str">
        <f t="shared" si="85"/>
        <v/>
      </c>
      <c r="DB40" s="184">
        <f t="shared" si="86"/>
        <v>0</v>
      </c>
      <c r="DC40" s="19" t="str">
        <f t="shared" si="87"/>
        <v xml:space="preserve">      </v>
      </c>
      <c r="DD40" s="252" t="str">
        <f>IF('Chack &amp; edit  SD sheet'!BY40="","",'Chack &amp; edit  SD sheet'!BY40)</f>
        <v/>
      </c>
      <c r="DE40" s="252" t="str">
        <f>IF('Chack &amp; edit  SD sheet'!BZ40="","",'Chack &amp; edit  SD sheet'!BZ40)</f>
        <v/>
      </c>
      <c r="DF40" s="252" t="str">
        <f>IF('Chack &amp; edit  SD sheet'!CA40="","",'Chack &amp; edit  SD sheet'!CA40)</f>
        <v/>
      </c>
      <c r="DG40" s="212" t="str">
        <f t="shared" si="88"/>
        <v/>
      </c>
      <c r="DH40" s="252" t="str">
        <f>IF('Chack &amp; edit  SD sheet'!CB40="","",'Chack &amp; edit  SD sheet'!CB40)</f>
        <v/>
      </c>
      <c r="DI40" s="212" t="str">
        <f t="shared" si="89"/>
        <v/>
      </c>
      <c r="DJ40" s="252" t="str">
        <f>IF('Chack &amp; edit  SD sheet'!CC40="","",'Chack &amp; edit  SD sheet'!CC40)</f>
        <v/>
      </c>
      <c r="DK40" s="212" t="str">
        <f t="shared" si="90"/>
        <v/>
      </c>
      <c r="DL40" s="213" t="str">
        <f t="shared" si="91"/>
        <v/>
      </c>
      <c r="DM40" s="252" t="str">
        <f>IF('Chack &amp; edit  SD sheet'!CD40="","",'Chack &amp; edit  SD sheet'!CD40)</f>
        <v/>
      </c>
      <c r="DN40" s="252" t="str">
        <f>IF('Chack &amp; edit  SD sheet'!CE40="","",'Chack &amp; edit  SD sheet'!CE40)</f>
        <v/>
      </c>
      <c r="DO40" s="252" t="str">
        <f>IF('Chack &amp; edit  SD sheet'!CF40="","",'Chack &amp; edit  SD sheet'!CF40)</f>
        <v/>
      </c>
      <c r="DP40" s="212" t="str">
        <f t="shared" si="92"/>
        <v/>
      </c>
      <c r="DQ40" s="252" t="str">
        <f>IF('Chack &amp; edit  SD sheet'!CG40="","",'Chack &amp; edit  SD sheet'!CG40)</f>
        <v/>
      </c>
      <c r="DR40" s="212" t="str">
        <f t="shared" si="93"/>
        <v/>
      </c>
      <c r="DS40" s="252" t="str">
        <f>IF('Chack &amp; edit  SD sheet'!CH40="","",'Chack &amp; edit  SD sheet'!CH40)</f>
        <v/>
      </c>
      <c r="DT40" s="212" t="str">
        <f t="shared" si="94"/>
        <v/>
      </c>
      <c r="DU40" s="213" t="str">
        <f t="shared" si="95"/>
        <v/>
      </c>
      <c r="DV40" s="252" t="str">
        <f>IF('Chack &amp; edit  SD sheet'!CI40="","",'Chack &amp; edit  SD sheet'!CI40)</f>
        <v/>
      </c>
      <c r="DW40" s="252" t="str">
        <f>IF('Chack &amp; edit  SD sheet'!CJ40="","",'Chack &amp; edit  SD sheet'!CJ40)</f>
        <v/>
      </c>
      <c r="DX40" s="252" t="str">
        <f>IF('Chack &amp; edit  SD sheet'!CK40="","",'Chack &amp; edit  SD sheet'!CK40)</f>
        <v/>
      </c>
      <c r="DY40" s="254" t="str">
        <f t="shared" si="96"/>
        <v/>
      </c>
      <c r="DZ40" s="252" t="str">
        <f>IF('Chack &amp; edit  SD sheet'!CL40="","",'Chack &amp; edit  SD sheet'!CL40)</f>
        <v/>
      </c>
      <c r="EA40" s="252" t="str">
        <f>IF('Chack &amp; edit  SD sheet'!CM40="","",'Chack &amp; edit  SD sheet'!CM40)</f>
        <v/>
      </c>
      <c r="EB40" s="252" t="str">
        <f>IF('Chack &amp; edit  SD sheet'!CN40="","",'Chack &amp; edit  SD sheet'!CN40)</f>
        <v/>
      </c>
      <c r="EC40" s="252" t="str">
        <f>IF('Chack &amp; edit  SD sheet'!CO40="","",'Chack &amp; edit  SD sheet'!CO40)</f>
        <v/>
      </c>
      <c r="ED40" s="254" t="str">
        <f t="shared" si="97"/>
        <v/>
      </c>
      <c r="EE40" s="252" t="str">
        <f>IF('Chack &amp; edit  SD sheet'!CP40="","",'Chack &amp; edit  SD sheet'!CP40)</f>
        <v/>
      </c>
      <c r="EF40" s="252" t="str">
        <f>IF('Chack &amp; edit  SD sheet'!CQ40="","",'Chack &amp; edit  SD sheet'!CQ40)</f>
        <v/>
      </c>
      <c r="EG40" s="19" t="str">
        <f t="shared" si="98"/>
        <v/>
      </c>
      <c r="EH40" s="20" t="str">
        <f t="shared" si="99"/>
        <v/>
      </c>
      <c r="EI40" s="21" t="str">
        <f t="shared" si="100"/>
        <v/>
      </c>
      <c r="EJ40" s="185" t="str">
        <f t="shared" si="101"/>
        <v/>
      </c>
      <c r="EK40" s="253" t="str">
        <f t="shared" si="102"/>
        <v/>
      </c>
      <c r="EL40" s="252" t="str">
        <f t="shared" si="103"/>
        <v/>
      </c>
      <c r="ET40" s="173" t="str">
        <f t="shared" si="104"/>
        <v/>
      </c>
      <c r="EU40" s="173" t="str">
        <f t="shared" si="105"/>
        <v/>
      </c>
      <c r="EV40" s="173" t="str">
        <f t="shared" si="106"/>
        <v/>
      </c>
      <c r="EW40" s="173" t="str">
        <f t="shared" si="107"/>
        <v/>
      </c>
    </row>
    <row r="41" spans="1:153" ht="15.75">
      <c r="A41" s="179" t="str">
        <f>IF(AND('Chack &amp; edit  SD sheet'!A41=""),"",'Chack &amp; edit  SD sheet'!A41)</f>
        <v/>
      </c>
      <c r="B41" s="179" t="str">
        <f>IF(AND('Chack &amp; edit  SD sheet'!B41=""),"",'Chack &amp; edit  SD sheet'!B41)</f>
        <v/>
      </c>
      <c r="C41" s="179" t="str">
        <f>IF(AND('Chack &amp; edit  SD sheet'!C41=""),"",IF(AND('Chack &amp; edit  SD sheet'!C41="Boy"),"M",IF(AND('Chack &amp; edit  SD sheet'!C41="Girl"),"F","")))</f>
        <v/>
      </c>
      <c r="D41" s="179" t="str">
        <f>IF(AND('Chack &amp; edit  SD sheet'!D41=""),"",VALUE('Chack &amp; edit  SD sheet'!D41))</f>
        <v/>
      </c>
      <c r="E41" s="179" t="str">
        <f>IF(AND('Chack &amp; edit  SD sheet'!E41=""),"",'Chack &amp; edit  SD sheet'!E41)</f>
        <v/>
      </c>
      <c r="F41" s="179" t="str">
        <f>IF(AND('Chack &amp; edit  SD sheet'!F41=""),"",'Chack &amp; edit  SD sheet'!F41)</f>
        <v/>
      </c>
      <c r="G41" s="180" t="str">
        <f>IF(AND('Chack &amp; edit  SD sheet'!G41=""),"",'Chack &amp; edit  SD sheet'!G41)</f>
        <v/>
      </c>
      <c r="H41" s="180" t="str">
        <f>IF(AND('Chack &amp; edit  SD sheet'!H41=""),"",'Chack &amp; edit  SD sheet'!H41)</f>
        <v/>
      </c>
      <c r="I41" s="180" t="str">
        <f>IF(AND('Chack &amp; edit  SD sheet'!I41=""),"",'Chack &amp; edit  SD sheet'!I41)</f>
        <v/>
      </c>
      <c r="J41" s="179" t="str">
        <f>IF(AND('Chack &amp; edit  SD sheet'!J41=""),"",'Chack &amp; edit  SD sheet'!J41)</f>
        <v/>
      </c>
      <c r="K41" s="179" t="str">
        <f>IF(AND('Chack &amp; edit  SD sheet'!K41=""),"",'Chack &amp; edit  SD sheet'!K41)</f>
        <v/>
      </c>
      <c r="L41" s="179" t="str">
        <f>IF(AND('Chack &amp; edit  SD sheet'!L41=""),"",'Chack &amp; edit  SD sheet'!L41)</f>
        <v/>
      </c>
      <c r="M41" s="179" t="str">
        <f t="shared" si="23"/>
        <v/>
      </c>
      <c r="N41" s="179" t="str">
        <f>IF(AND('Chack &amp; edit  SD sheet'!N41=""),"",'Chack &amp; edit  SD sheet'!N41)</f>
        <v/>
      </c>
      <c r="O41" s="179" t="str">
        <f t="shared" si="24"/>
        <v/>
      </c>
      <c r="P41" s="179" t="str">
        <f t="shared" si="25"/>
        <v/>
      </c>
      <c r="Q41" s="179" t="str">
        <f>IF(AND('Chack &amp; edit  SD sheet'!Q41=""),"",'Chack &amp; edit  SD sheet'!Q41)</f>
        <v/>
      </c>
      <c r="R41" s="179" t="str">
        <f t="shared" si="26"/>
        <v/>
      </c>
      <c r="S41" s="179" t="str">
        <f t="shared" si="27"/>
        <v/>
      </c>
      <c r="T41" s="179" t="str">
        <f>IF(AND('Chack &amp; edit  SD sheet'!T41=""),"",'Chack &amp; edit  SD sheet'!T41)</f>
        <v/>
      </c>
      <c r="U41" s="179" t="str">
        <f>IF(AND('Chack &amp; edit  SD sheet'!U41=""),"",'Chack &amp; edit  SD sheet'!U41)</f>
        <v/>
      </c>
      <c r="V41" s="179" t="str">
        <f>IF(AND('Chack &amp; edit  SD sheet'!V41=""),"",'Chack &amp; edit  SD sheet'!V41)</f>
        <v/>
      </c>
      <c r="W41" s="179" t="str">
        <f t="shared" si="28"/>
        <v/>
      </c>
      <c r="X41" s="179" t="str">
        <f>IF(AND('Chack &amp; edit  SD sheet'!X41=""),"",'Chack &amp; edit  SD sheet'!X41)</f>
        <v/>
      </c>
      <c r="Y41" s="179" t="str">
        <f t="shared" si="29"/>
        <v/>
      </c>
      <c r="Z41" s="179" t="str">
        <f t="shared" si="30"/>
        <v/>
      </c>
      <c r="AA41" s="179" t="str">
        <f>IF(AND('Chack &amp; edit  SD sheet'!AA41=""),"",'Chack &amp; edit  SD sheet'!AA41)</f>
        <v/>
      </c>
      <c r="AB41" s="179" t="str">
        <f t="shared" si="31"/>
        <v/>
      </c>
      <c r="AC41" s="179" t="str">
        <f t="shared" si="32"/>
        <v/>
      </c>
      <c r="AD41" s="179" t="str">
        <f>IF(AND('Chack &amp; edit  SD sheet'!AF41=""),"",'Chack &amp; edit  SD sheet'!AF41)</f>
        <v/>
      </c>
      <c r="AE41" s="179" t="str">
        <f>IF(AND('Chack &amp; edit  SD sheet'!AG41=""),"",'Chack &amp; edit  SD sheet'!AG41)</f>
        <v/>
      </c>
      <c r="AF41" s="179" t="str">
        <f>IF(AND('Chack &amp; edit  SD sheet'!AH41=""),"",'Chack &amp; edit  SD sheet'!AH41)</f>
        <v/>
      </c>
      <c r="AG41" s="179" t="str">
        <f t="shared" si="33"/>
        <v/>
      </c>
      <c r="AH41" s="179" t="str">
        <f>IF(AND('Chack &amp; edit  SD sheet'!AJ41=""),"",'Chack &amp; edit  SD sheet'!AJ41)</f>
        <v/>
      </c>
      <c r="AI41" s="179" t="str">
        <f t="shared" si="34"/>
        <v/>
      </c>
      <c r="AJ41" s="179" t="str">
        <f t="shared" si="35"/>
        <v/>
      </c>
      <c r="AK41" s="179" t="str">
        <f>IF(AND('Chack &amp; edit  SD sheet'!AM41=""),"",'Chack &amp; edit  SD sheet'!AM41)</f>
        <v/>
      </c>
      <c r="AL41" s="179" t="str">
        <f t="shared" si="36"/>
        <v/>
      </c>
      <c r="AM41" s="179" t="str">
        <f t="shared" si="37"/>
        <v/>
      </c>
      <c r="AN41" s="179" t="str">
        <f>IF(AND('Chack &amp; edit  SD sheet'!AP41=""),"",'Chack &amp; edit  SD sheet'!AP41)</f>
        <v/>
      </c>
      <c r="AO41" s="179" t="str">
        <f>IF(AND('Chack &amp; edit  SD sheet'!AQ41=""),"",'Chack &amp; edit  SD sheet'!AQ41)</f>
        <v/>
      </c>
      <c r="AP41" s="179" t="str">
        <f>IF(AND('Chack &amp; edit  SD sheet'!AR41=""),"",'Chack &amp; edit  SD sheet'!AR41)</f>
        <v/>
      </c>
      <c r="AQ41" s="179" t="str">
        <f t="shared" si="38"/>
        <v/>
      </c>
      <c r="AR41" s="179" t="str">
        <f>IF(AND('Chack &amp; edit  SD sheet'!AT41=""),"",'Chack &amp; edit  SD sheet'!AT41)</f>
        <v/>
      </c>
      <c r="AS41" s="179" t="str">
        <f t="shared" si="39"/>
        <v/>
      </c>
      <c r="AT41" s="179" t="str">
        <f t="shared" si="40"/>
        <v/>
      </c>
      <c r="AU41" s="179" t="str">
        <f>IF(AND('Chack &amp; edit  SD sheet'!AW41=""),"",'Chack &amp; edit  SD sheet'!AW41)</f>
        <v/>
      </c>
      <c r="AV41" s="179" t="str">
        <f t="shared" si="41"/>
        <v/>
      </c>
      <c r="AW41" s="179" t="str">
        <f t="shared" si="42"/>
        <v/>
      </c>
      <c r="AX41" s="179" t="str">
        <f>IF(AND('Chack &amp; edit  SD sheet'!AZ41=""),"",'Chack &amp; edit  SD sheet'!AZ41)</f>
        <v/>
      </c>
      <c r="AY41" s="179" t="str">
        <f>IF(AND('Chack &amp; edit  SD sheet'!BA41=""),"",'Chack &amp; edit  SD sheet'!BA41)</f>
        <v/>
      </c>
      <c r="AZ41" s="179" t="str">
        <f>IF(AND('Chack &amp; edit  SD sheet'!BB41=""),"",'Chack &amp; edit  SD sheet'!BB41)</f>
        <v/>
      </c>
      <c r="BA41" s="179" t="str">
        <f t="shared" si="43"/>
        <v/>
      </c>
      <c r="BB41" s="179" t="str">
        <f>IF(AND('Chack &amp; edit  SD sheet'!BD41=""),"",'Chack &amp; edit  SD sheet'!BD41)</f>
        <v/>
      </c>
      <c r="BC41" s="179" t="str">
        <f t="shared" si="44"/>
        <v/>
      </c>
      <c r="BD41" s="179" t="str">
        <f t="shared" si="45"/>
        <v/>
      </c>
      <c r="BE41" s="179" t="str">
        <f>IF(AND('Chack &amp; edit  SD sheet'!BG41=""),"",'Chack &amp; edit  SD sheet'!BG41)</f>
        <v/>
      </c>
      <c r="BF41" s="179" t="str">
        <f t="shared" si="46"/>
        <v/>
      </c>
      <c r="BG41" s="179" t="str">
        <f t="shared" si="47"/>
        <v/>
      </c>
      <c r="BH41" s="179" t="str">
        <f>IF(AND('Chack &amp; edit  SD sheet'!BK41=""),"",'Chack &amp; edit  SD sheet'!BK41)</f>
        <v/>
      </c>
      <c r="BI41" s="179" t="str">
        <f>IF(AND('Chack &amp; edit  SD sheet'!BL41=""),"",'Chack &amp; edit  SD sheet'!BL41)</f>
        <v/>
      </c>
      <c r="BJ41" s="179" t="str">
        <f>IF(AND('Chack &amp; edit  SD sheet'!BM41=""),"",'Chack &amp; edit  SD sheet'!BM41)</f>
        <v/>
      </c>
      <c r="BK41" s="179" t="str">
        <f t="shared" si="48"/>
        <v/>
      </c>
      <c r="BL41" s="179" t="str">
        <f t="shared" si="49"/>
        <v/>
      </c>
      <c r="BM41" s="179" t="str">
        <f>IF(AND('Chack &amp; edit  SD sheet'!BN41=""),"",'Chack &amp; edit  SD sheet'!BN41)</f>
        <v/>
      </c>
      <c r="BN41" s="179" t="str">
        <f>IF(AND('Chack &amp; edit  SD sheet'!BO41=""),"",'Chack &amp; edit  SD sheet'!BO41)</f>
        <v/>
      </c>
      <c r="BO41" s="179" t="str">
        <f>IF(AND('Chack &amp; edit  SD sheet'!BP41=""),"",'Chack &amp; edit  SD sheet'!BP41)</f>
        <v/>
      </c>
      <c r="BP41" s="179" t="str">
        <f t="shared" si="50"/>
        <v/>
      </c>
      <c r="BQ41" s="179" t="str">
        <f>IF(AND('Chack &amp; edit  SD sheet'!BR41=""),"",'Chack &amp; edit  SD sheet'!BR41)</f>
        <v/>
      </c>
      <c r="BR41" s="179" t="str">
        <f t="shared" si="51"/>
        <v/>
      </c>
      <c r="BS41" s="179" t="str">
        <f t="shared" si="52"/>
        <v/>
      </c>
      <c r="BT41" s="179" t="str">
        <f>IF(AND('Chack &amp; edit  SD sheet'!BU41=""),"",'Chack &amp; edit  SD sheet'!BU41)</f>
        <v/>
      </c>
      <c r="BU41" s="179" t="str">
        <f t="shared" si="53"/>
        <v/>
      </c>
      <c r="BV41" s="179" t="str">
        <f t="shared" si="54"/>
        <v/>
      </c>
      <c r="BW41" s="181" t="str">
        <f t="shared" si="55"/>
        <v/>
      </c>
      <c r="BX41" s="179" t="str">
        <f t="shared" si="56"/>
        <v/>
      </c>
      <c r="BY41" s="179">
        <f t="shared" si="57"/>
        <v>0</v>
      </c>
      <c r="BZ41" s="179">
        <f t="shared" si="58"/>
        <v>0</v>
      </c>
      <c r="CA41" s="179" t="str">
        <f t="shared" si="59"/>
        <v/>
      </c>
      <c r="CB41" s="179" t="str">
        <f t="shared" si="60"/>
        <v/>
      </c>
      <c r="CC41" s="182" t="str">
        <f t="shared" si="61"/>
        <v/>
      </c>
      <c r="CD41" s="183">
        <f t="shared" si="62"/>
        <v>0</v>
      </c>
      <c r="CE41" s="182">
        <f t="shared" si="63"/>
        <v>0</v>
      </c>
      <c r="CF41" s="179" t="str">
        <f t="shared" si="64"/>
        <v/>
      </c>
      <c r="CG41" s="183" t="str">
        <f t="shared" si="65"/>
        <v/>
      </c>
      <c r="CH41" s="182" t="str">
        <f t="shared" si="66"/>
        <v/>
      </c>
      <c r="CI41" s="182">
        <f t="shared" si="67"/>
        <v>0</v>
      </c>
      <c r="CJ41" s="182">
        <f t="shared" si="68"/>
        <v>0</v>
      </c>
      <c r="CK41" s="179" t="str">
        <f t="shared" si="69"/>
        <v/>
      </c>
      <c r="CL41" s="183" t="str">
        <f t="shared" si="70"/>
        <v/>
      </c>
      <c r="CM41" s="182" t="str">
        <f t="shared" si="71"/>
        <v/>
      </c>
      <c r="CN41" s="182">
        <f t="shared" si="72"/>
        <v>0</v>
      </c>
      <c r="CO41" s="182">
        <f t="shared" si="73"/>
        <v>0</v>
      </c>
      <c r="CP41" s="183" t="str">
        <f t="shared" si="74"/>
        <v/>
      </c>
      <c r="CQ41" s="183" t="str">
        <f t="shared" si="75"/>
        <v/>
      </c>
      <c r="CR41" s="182" t="str">
        <f t="shared" si="76"/>
        <v/>
      </c>
      <c r="CS41" s="182">
        <f t="shared" si="77"/>
        <v>0</v>
      </c>
      <c r="CT41" s="182">
        <f t="shared" si="78"/>
        <v>0</v>
      </c>
      <c r="CU41" s="183" t="str">
        <f t="shared" si="79"/>
        <v/>
      </c>
      <c r="CV41" s="183" t="str">
        <f t="shared" si="80"/>
        <v/>
      </c>
      <c r="CW41" s="182" t="str">
        <f t="shared" si="81"/>
        <v/>
      </c>
      <c r="CX41" s="182">
        <f t="shared" si="82"/>
        <v>0</v>
      </c>
      <c r="CY41" s="182">
        <f t="shared" si="83"/>
        <v>0</v>
      </c>
      <c r="CZ41" s="183" t="str">
        <f t="shared" si="84"/>
        <v/>
      </c>
      <c r="DA41" s="183" t="str">
        <f t="shared" si="85"/>
        <v/>
      </c>
      <c r="DB41" s="184">
        <f t="shared" si="86"/>
        <v>0</v>
      </c>
      <c r="DC41" s="19" t="str">
        <f t="shared" si="87"/>
        <v xml:space="preserve">      </v>
      </c>
      <c r="DD41" s="252" t="str">
        <f>IF('Chack &amp; edit  SD sheet'!BY41="","",'Chack &amp; edit  SD sheet'!BY41)</f>
        <v/>
      </c>
      <c r="DE41" s="252" t="str">
        <f>IF('Chack &amp; edit  SD sheet'!BZ41="","",'Chack &amp; edit  SD sheet'!BZ41)</f>
        <v/>
      </c>
      <c r="DF41" s="252" t="str">
        <f>IF('Chack &amp; edit  SD sheet'!CA41="","",'Chack &amp; edit  SD sheet'!CA41)</f>
        <v/>
      </c>
      <c r="DG41" s="212" t="str">
        <f t="shared" si="88"/>
        <v/>
      </c>
      <c r="DH41" s="252" t="str">
        <f>IF('Chack &amp; edit  SD sheet'!CB41="","",'Chack &amp; edit  SD sheet'!CB41)</f>
        <v/>
      </c>
      <c r="DI41" s="212" t="str">
        <f t="shared" si="89"/>
        <v/>
      </c>
      <c r="DJ41" s="252" t="str">
        <f>IF('Chack &amp; edit  SD sheet'!CC41="","",'Chack &amp; edit  SD sheet'!CC41)</f>
        <v/>
      </c>
      <c r="DK41" s="212" t="str">
        <f t="shared" si="90"/>
        <v/>
      </c>
      <c r="DL41" s="213" t="str">
        <f t="shared" si="91"/>
        <v/>
      </c>
      <c r="DM41" s="252" t="str">
        <f>IF('Chack &amp; edit  SD sheet'!CD41="","",'Chack &amp; edit  SD sheet'!CD41)</f>
        <v/>
      </c>
      <c r="DN41" s="252" t="str">
        <f>IF('Chack &amp; edit  SD sheet'!CE41="","",'Chack &amp; edit  SD sheet'!CE41)</f>
        <v/>
      </c>
      <c r="DO41" s="252" t="str">
        <f>IF('Chack &amp; edit  SD sheet'!CF41="","",'Chack &amp; edit  SD sheet'!CF41)</f>
        <v/>
      </c>
      <c r="DP41" s="212" t="str">
        <f t="shared" si="92"/>
        <v/>
      </c>
      <c r="DQ41" s="252" t="str">
        <f>IF('Chack &amp; edit  SD sheet'!CG41="","",'Chack &amp; edit  SD sheet'!CG41)</f>
        <v/>
      </c>
      <c r="DR41" s="212" t="str">
        <f t="shared" si="93"/>
        <v/>
      </c>
      <c r="DS41" s="252" t="str">
        <f>IF('Chack &amp; edit  SD sheet'!CH41="","",'Chack &amp; edit  SD sheet'!CH41)</f>
        <v/>
      </c>
      <c r="DT41" s="212" t="str">
        <f t="shared" si="94"/>
        <v/>
      </c>
      <c r="DU41" s="213" t="str">
        <f t="shared" si="95"/>
        <v/>
      </c>
      <c r="DV41" s="252" t="str">
        <f>IF('Chack &amp; edit  SD sheet'!CI41="","",'Chack &amp; edit  SD sheet'!CI41)</f>
        <v/>
      </c>
      <c r="DW41" s="252" t="str">
        <f>IF('Chack &amp; edit  SD sheet'!CJ41="","",'Chack &amp; edit  SD sheet'!CJ41)</f>
        <v/>
      </c>
      <c r="DX41" s="252" t="str">
        <f>IF('Chack &amp; edit  SD sheet'!CK41="","",'Chack &amp; edit  SD sheet'!CK41)</f>
        <v/>
      </c>
      <c r="DY41" s="254" t="str">
        <f t="shared" si="96"/>
        <v/>
      </c>
      <c r="DZ41" s="252" t="str">
        <f>IF('Chack &amp; edit  SD sheet'!CL41="","",'Chack &amp; edit  SD sheet'!CL41)</f>
        <v/>
      </c>
      <c r="EA41" s="252" t="str">
        <f>IF('Chack &amp; edit  SD sheet'!CM41="","",'Chack &amp; edit  SD sheet'!CM41)</f>
        <v/>
      </c>
      <c r="EB41" s="252" t="str">
        <f>IF('Chack &amp; edit  SD sheet'!CN41="","",'Chack &amp; edit  SD sheet'!CN41)</f>
        <v/>
      </c>
      <c r="EC41" s="252" t="str">
        <f>IF('Chack &amp; edit  SD sheet'!CO41="","",'Chack &amp; edit  SD sheet'!CO41)</f>
        <v/>
      </c>
      <c r="ED41" s="254" t="str">
        <f t="shared" si="97"/>
        <v/>
      </c>
      <c r="EE41" s="252" t="str">
        <f>IF('Chack &amp; edit  SD sheet'!CP41="","",'Chack &amp; edit  SD sheet'!CP41)</f>
        <v/>
      </c>
      <c r="EF41" s="252" t="str">
        <f>IF('Chack &amp; edit  SD sheet'!CQ41="","",'Chack &amp; edit  SD sheet'!CQ41)</f>
        <v/>
      </c>
      <c r="EG41" s="19" t="str">
        <f t="shared" si="98"/>
        <v/>
      </c>
      <c r="EH41" s="20" t="str">
        <f t="shared" si="99"/>
        <v/>
      </c>
      <c r="EI41" s="21" t="str">
        <f t="shared" si="100"/>
        <v/>
      </c>
      <c r="EJ41" s="185" t="str">
        <f t="shared" si="101"/>
        <v/>
      </c>
      <c r="EK41" s="253" t="str">
        <f t="shared" si="102"/>
        <v/>
      </c>
      <c r="EL41" s="252" t="str">
        <f t="shared" si="103"/>
        <v/>
      </c>
      <c r="ET41" s="173" t="str">
        <f t="shared" si="104"/>
        <v/>
      </c>
      <c r="EU41" s="173" t="str">
        <f t="shared" si="105"/>
        <v/>
      </c>
      <c r="EV41" s="173" t="str">
        <f t="shared" si="106"/>
        <v/>
      </c>
      <c r="EW41" s="173" t="str">
        <f t="shared" si="107"/>
        <v/>
      </c>
    </row>
    <row r="42" spans="1:153" ht="15.75">
      <c r="A42" s="179" t="str">
        <f>IF(AND('Chack &amp; edit  SD sheet'!A42=""),"",'Chack &amp; edit  SD sheet'!A42)</f>
        <v/>
      </c>
      <c r="B42" s="179" t="str">
        <f>IF(AND('Chack &amp; edit  SD sheet'!B42=""),"",'Chack &amp; edit  SD sheet'!B42)</f>
        <v/>
      </c>
      <c r="C42" s="179" t="str">
        <f>IF(AND('Chack &amp; edit  SD sheet'!C42=""),"",IF(AND('Chack &amp; edit  SD sheet'!C42="Boy"),"M",IF(AND('Chack &amp; edit  SD sheet'!C42="Girl"),"F","")))</f>
        <v/>
      </c>
      <c r="D42" s="179" t="str">
        <f>IF(AND('Chack &amp; edit  SD sheet'!D42=""),"",VALUE('Chack &amp; edit  SD sheet'!D42))</f>
        <v/>
      </c>
      <c r="E42" s="179" t="str">
        <f>IF(AND('Chack &amp; edit  SD sheet'!E42=""),"",'Chack &amp; edit  SD sheet'!E42)</f>
        <v/>
      </c>
      <c r="F42" s="179" t="str">
        <f>IF(AND('Chack &amp; edit  SD sheet'!F42=""),"",'Chack &amp; edit  SD sheet'!F42)</f>
        <v/>
      </c>
      <c r="G42" s="180" t="str">
        <f>IF(AND('Chack &amp; edit  SD sheet'!G42=""),"",'Chack &amp; edit  SD sheet'!G42)</f>
        <v/>
      </c>
      <c r="H42" s="180" t="str">
        <f>IF(AND('Chack &amp; edit  SD sheet'!H42=""),"",'Chack &amp; edit  SD sheet'!H42)</f>
        <v/>
      </c>
      <c r="I42" s="180" t="str">
        <f>IF(AND('Chack &amp; edit  SD sheet'!I42=""),"",'Chack &amp; edit  SD sheet'!I42)</f>
        <v/>
      </c>
      <c r="J42" s="179" t="str">
        <f>IF(AND('Chack &amp; edit  SD sheet'!J42=""),"",'Chack &amp; edit  SD sheet'!J42)</f>
        <v/>
      </c>
      <c r="K42" s="179" t="str">
        <f>IF(AND('Chack &amp; edit  SD sheet'!K42=""),"",'Chack &amp; edit  SD sheet'!K42)</f>
        <v/>
      </c>
      <c r="L42" s="179" t="str">
        <f>IF(AND('Chack &amp; edit  SD sheet'!L42=""),"",'Chack &amp; edit  SD sheet'!L42)</f>
        <v/>
      </c>
      <c r="M42" s="179" t="str">
        <f t="shared" si="23"/>
        <v/>
      </c>
      <c r="N42" s="179" t="str">
        <f>IF(AND('Chack &amp; edit  SD sheet'!N42=""),"",'Chack &amp; edit  SD sheet'!N42)</f>
        <v/>
      </c>
      <c r="O42" s="179" t="str">
        <f t="shared" si="24"/>
        <v/>
      </c>
      <c r="P42" s="179" t="str">
        <f t="shared" si="25"/>
        <v/>
      </c>
      <c r="Q42" s="179" t="str">
        <f>IF(AND('Chack &amp; edit  SD sheet'!Q42=""),"",'Chack &amp; edit  SD sheet'!Q42)</f>
        <v/>
      </c>
      <c r="R42" s="179" t="str">
        <f t="shared" si="26"/>
        <v/>
      </c>
      <c r="S42" s="179" t="str">
        <f t="shared" si="27"/>
        <v/>
      </c>
      <c r="T42" s="179" t="str">
        <f>IF(AND('Chack &amp; edit  SD sheet'!T42=""),"",'Chack &amp; edit  SD sheet'!T42)</f>
        <v/>
      </c>
      <c r="U42" s="179" t="str">
        <f>IF(AND('Chack &amp; edit  SD sheet'!U42=""),"",'Chack &amp; edit  SD sheet'!U42)</f>
        <v/>
      </c>
      <c r="V42" s="179" t="str">
        <f>IF(AND('Chack &amp; edit  SD sheet'!V42=""),"",'Chack &amp; edit  SD sheet'!V42)</f>
        <v/>
      </c>
      <c r="W42" s="179" t="str">
        <f t="shared" si="28"/>
        <v/>
      </c>
      <c r="X42" s="179" t="str">
        <f>IF(AND('Chack &amp; edit  SD sheet'!X42=""),"",'Chack &amp; edit  SD sheet'!X42)</f>
        <v/>
      </c>
      <c r="Y42" s="179" t="str">
        <f t="shared" si="29"/>
        <v/>
      </c>
      <c r="Z42" s="179" t="str">
        <f t="shared" si="30"/>
        <v/>
      </c>
      <c r="AA42" s="179" t="str">
        <f>IF(AND('Chack &amp; edit  SD sheet'!AA42=""),"",'Chack &amp; edit  SD sheet'!AA42)</f>
        <v/>
      </c>
      <c r="AB42" s="179" t="str">
        <f t="shared" si="31"/>
        <v/>
      </c>
      <c r="AC42" s="179" t="str">
        <f t="shared" si="32"/>
        <v/>
      </c>
      <c r="AD42" s="179" t="str">
        <f>IF(AND('Chack &amp; edit  SD sheet'!AF42=""),"",'Chack &amp; edit  SD sheet'!AF42)</f>
        <v/>
      </c>
      <c r="AE42" s="179" t="str">
        <f>IF(AND('Chack &amp; edit  SD sheet'!AG42=""),"",'Chack &amp; edit  SD sheet'!AG42)</f>
        <v/>
      </c>
      <c r="AF42" s="179" t="str">
        <f>IF(AND('Chack &amp; edit  SD sheet'!AH42=""),"",'Chack &amp; edit  SD sheet'!AH42)</f>
        <v/>
      </c>
      <c r="AG42" s="179" t="str">
        <f t="shared" si="33"/>
        <v/>
      </c>
      <c r="AH42" s="179" t="str">
        <f>IF(AND('Chack &amp; edit  SD sheet'!AJ42=""),"",'Chack &amp; edit  SD sheet'!AJ42)</f>
        <v/>
      </c>
      <c r="AI42" s="179" t="str">
        <f t="shared" si="34"/>
        <v/>
      </c>
      <c r="AJ42" s="179" t="str">
        <f t="shared" si="35"/>
        <v/>
      </c>
      <c r="AK42" s="179" t="str">
        <f>IF(AND('Chack &amp; edit  SD sheet'!AM42=""),"",'Chack &amp; edit  SD sheet'!AM42)</f>
        <v/>
      </c>
      <c r="AL42" s="179" t="str">
        <f t="shared" si="36"/>
        <v/>
      </c>
      <c r="AM42" s="179" t="str">
        <f t="shared" si="37"/>
        <v/>
      </c>
      <c r="AN42" s="179" t="str">
        <f>IF(AND('Chack &amp; edit  SD sheet'!AP42=""),"",'Chack &amp; edit  SD sheet'!AP42)</f>
        <v/>
      </c>
      <c r="AO42" s="179" t="str">
        <f>IF(AND('Chack &amp; edit  SD sheet'!AQ42=""),"",'Chack &amp; edit  SD sheet'!AQ42)</f>
        <v/>
      </c>
      <c r="AP42" s="179" t="str">
        <f>IF(AND('Chack &amp; edit  SD sheet'!AR42=""),"",'Chack &amp; edit  SD sheet'!AR42)</f>
        <v/>
      </c>
      <c r="AQ42" s="179" t="str">
        <f t="shared" si="38"/>
        <v/>
      </c>
      <c r="AR42" s="179" t="str">
        <f>IF(AND('Chack &amp; edit  SD sheet'!AT42=""),"",'Chack &amp; edit  SD sheet'!AT42)</f>
        <v/>
      </c>
      <c r="AS42" s="179" t="str">
        <f t="shared" si="39"/>
        <v/>
      </c>
      <c r="AT42" s="179" t="str">
        <f t="shared" si="40"/>
        <v/>
      </c>
      <c r="AU42" s="179" t="str">
        <f>IF(AND('Chack &amp; edit  SD sheet'!AW42=""),"",'Chack &amp; edit  SD sheet'!AW42)</f>
        <v/>
      </c>
      <c r="AV42" s="179" t="str">
        <f t="shared" si="41"/>
        <v/>
      </c>
      <c r="AW42" s="179" t="str">
        <f t="shared" si="42"/>
        <v/>
      </c>
      <c r="AX42" s="179" t="str">
        <f>IF(AND('Chack &amp; edit  SD sheet'!AZ42=""),"",'Chack &amp; edit  SD sheet'!AZ42)</f>
        <v/>
      </c>
      <c r="AY42" s="179" t="str">
        <f>IF(AND('Chack &amp; edit  SD sheet'!BA42=""),"",'Chack &amp; edit  SD sheet'!BA42)</f>
        <v/>
      </c>
      <c r="AZ42" s="179" t="str">
        <f>IF(AND('Chack &amp; edit  SD sheet'!BB42=""),"",'Chack &amp; edit  SD sheet'!BB42)</f>
        <v/>
      </c>
      <c r="BA42" s="179" t="str">
        <f t="shared" si="43"/>
        <v/>
      </c>
      <c r="BB42" s="179" t="str">
        <f>IF(AND('Chack &amp; edit  SD sheet'!BD42=""),"",'Chack &amp; edit  SD sheet'!BD42)</f>
        <v/>
      </c>
      <c r="BC42" s="179" t="str">
        <f t="shared" si="44"/>
        <v/>
      </c>
      <c r="BD42" s="179" t="str">
        <f t="shared" si="45"/>
        <v/>
      </c>
      <c r="BE42" s="179" t="str">
        <f>IF(AND('Chack &amp; edit  SD sheet'!BG42=""),"",'Chack &amp; edit  SD sheet'!BG42)</f>
        <v/>
      </c>
      <c r="BF42" s="179" t="str">
        <f t="shared" si="46"/>
        <v/>
      </c>
      <c r="BG42" s="179" t="str">
        <f t="shared" si="47"/>
        <v/>
      </c>
      <c r="BH42" s="179" t="str">
        <f>IF(AND('Chack &amp; edit  SD sheet'!BK42=""),"",'Chack &amp; edit  SD sheet'!BK42)</f>
        <v/>
      </c>
      <c r="BI42" s="179" t="str">
        <f>IF(AND('Chack &amp; edit  SD sheet'!BL42=""),"",'Chack &amp; edit  SD sheet'!BL42)</f>
        <v/>
      </c>
      <c r="BJ42" s="179" t="str">
        <f>IF(AND('Chack &amp; edit  SD sheet'!BM42=""),"",'Chack &amp; edit  SD sheet'!BM42)</f>
        <v/>
      </c>
      <c r="BK42" s="179" t="str">
        <f t="shared" si="48"/>
        <v/>
      </c>
      <c r="BL42" s="179" t="str">
        <f t="shared" si="49"/>
        <v/>
      </c>
      <c r="BM42" s="179" t="str">
        <f>IF(AND('Chack &amp; edit  SD sheet'!BN42=""),"",'Chack &amp; edit  SD sheet'!BN42)</f>
        <v/>
      </c>
      <c r="BN42" s="179" t="str">
        <f>IF(AND('Chack &amp; edit  SD sheet'!BO42=""),"",'Chack &amp; edit  SD sheet'!BO42)</f>
        <v/>
      </c>
      <c r="BO42" s="179" t="str">
        <f>IF(AND('Chack &amp; edit  SD sheet'!BP42=""),"",'Chack &amp; edit  SD sheet'!BP42)</f>
        <v/>
      </c>
      <c r="BP42" s="179" t="str">
        <f t="shared" si="50"/>
        <v/>
      </c>
      <c r="BQ42" s="179" t="str">
        <f>IF(AND('Chack &amp; edit  SD sheet'!BR42=""),"",'Chack &amp; edit  SD sheet'!BR42)</f>
        <v/>
      </c>
      <c r="BR42" s="179" t="str">
        <f t="shared" si="51"/>
        <v/>
      </c>
      <c r="BS42" s="179" t="str">
        <f t="shared" si="52"/>
        <v/>
      </c>
      <c r="BT42" s="179" t="str">
        <f>IF(AND('Chack &amp; edit  SD sheet'!BU42=""),"",'Chack &amp; edit  SD sheet'!BU42)</f>
        <v/>
      </c>
      <c r="BU42" s="179" t="str">
        <f t="shared" si="53"/>
        <v/>
      </c>
      <c r="BV42" s="179" t="str">
        <f t="shared" si="54"/>
        <v/>
      </c>
      <c r="BW42" s="181" t="str">
        <f t="shared" si="55"/>
        <v/>
      </c>
      <c r="BX42" s="179" t="str">
        <f t="shared" si="56"/>
        <v/>
      </c>
      <c r="BY42" s="179">
        <f t="shared" si="57"/>
        <v>0</v>
      </c>
      <c r="BZ42" s="179">
        <f t="shared" si="58"/>
        <v>0</v>
      </c>
      <c r="CA42" s="179" t="str">
        <f t="shared" si="59"/>
        <v/>
      </c>
      <c r="CB42" s="179" t="str">
        <f t="shared" si="60"/>
        <v/>
      </c>
      <c r="CC42" s="182" t="str">
        <f t="shared" si="61"/>
        <v/>
      </c>
      <c r="CD42" s="183">
        <f t="shared" si="62"/>
        <v>0</v>
      </c>
      <c r="CE42" s="182">
        <f t="shared" si="63"/>
        <v>0</v>
      </c>
      <c r="CF42" s="179" t="str">
        <f t="shared" si="64"/>
        <v/>
      </c>
      <c r="CG42" s="183" t="str">
        <f t="shared" si="65"/>
        <v/>
      </c>
      <c r="CH42" s="182" t="str">
        <f t="shared" si="66"/>
        <v/>
      </c>
      <c r="CI42" s="182">
        <f t="shared" si="67"/>
        <v>0</v>
      </c>
      <c r="CJ42" s="182">
        <f t="shared" si="68"/>
        <v>0</v>
      </c>
      <c r="CK42" s="179" t="str">
        <f t="shared" si="69"/>
        <v/>
      </c>
      <c r="CL42" s="183" t="str">
        <f t="shared" si="70"/>
        <v/>
      </c>
      <c r="CM42" s="182" t="str">
        <f t="shared" si="71"/>
        <v/>
      </c>
      <c r="CN42" s="182">
        <f t="shared" si="72"/>
        <v>0</v>
      </c>
      <c r="CO42" s="182">
        <f t="shared" si="73"/>
        <v>0</v>
      </c>
      <c r="CP42" s="183" t="str">
        <f t="shared" si="74"/>
        <v/>
      </c>
      <c r="CQ42" s="183" t="str">
        <f t="shared" si="75"/>
        <v/>
      </c>
      <c r="CR42" s="182" t="str">
        <f t="shared" si="76"/>
        <v/>
      </c>
      <c r="CS42" s="182">
        <f t="shared" si="77"/>
        <v>0</v>
      </c>
      <c r="CT42" s="182">
        <f t="shared" si="78"/>
        <v>0</v>
      </c>
      <c r="CU42" s="183" t="str">
        <f t="shared" si="79"/>
        <v/>
      </c>
      <c r="CV42" s="183" t="str">
        <f t="shared" si="80"/>
        <v/>
      </c>
      <c r="CW42" s="182" t="str">
        <f t="shared" si="81"/>
        <v/>
      </c>
      <c r="CX42" s="182">
        <f t="shared" si="82"/>
        <v>0</v>
      </c>
      <c r="CY42" s="182">
        <f t="shared" si="83"/>
        <v>0</v>
      </c>
      <c r="CZ42" s="183" t="str">
        <f t="shared" si="84"/>
        <v/>
      </c>
      <c r="DA42" s="183" t="str">
        <f t="shared" si="85"/>
        <v/>
      </c>
      <c r="DB42" s="184">
        <f t="shared" si="86"/>
        <v>0</v>
      </c>
      <c r="DC42" s="19" t="str">
        <f t="shared" si="87"/>
        <v xml:space="preserve">      </v>
      </c>
      <c r="DD42" s="252" t="str">
        <f>IF('Chack &amp; edit  SD sheet'!BY42="","",'Chack &amp; edit  SD sheet'!BY42)</f>
        <v/>
      </c>
      <c r="DE42" s="252" t="str">
        <f>IF('Chack &amp; edit  SD sheet'!BZ42="","",'Chack &amp; edit  SD sheet'!BZ42)</f>
        <v/>
      </c>
      <c r="DF42" s="252" t="str">
        <f>IF('Chack &amp; edit  SD sheet'!CA42="","",'Chack &amp; edit  SD sheet'!CA42)</f>
        <v/>
      </c>
      <c r="DG42" s="212" t="str">
        <f t="shared" si="88"/>
        <v/>
      </c>
      <c r="DH42" s="252" t="str">
        <f>IF('Chack &amp; edit  SD sheet'!CB42="","",'Chack &amp; edit  SD sheet'!CB42)</f>
        <v/>
      </c>
      <c r="DI42" s="212" t="str">
        <f t="shared" si="89"/>
        <v/>
      </c>
      <c r="DJ42" s="252" t="str">
        <f>IF('Chack &amp; edit  SD sheet'!CC42="","",'Chack &amp; edit  SD sheet'!CC42)</f>
        <v/>
      </c>
      <c r="DK42" s="212" t="str">
        <f t="shared" si="90"/>
        <v/>
      </c>
      <c r="DL42" s="213" t="str">
        <f t="shared" si="91"/>
        <v/>
      </c>
      <c r="DM42" s="252" t="str">
        <f>IF('Chack &amp; edit  SD sheet'!CD42="","",'Chack &amp; edit  SD sheet'!CD42)</f>
        <v/>
      </c>
      <c r="DN42" s="252" t="str">
        <f>IF('Chack &amp; edit  SD sheet'!CE42="","",'Chack &amp; edit  SD sheet'!CE42)</f>
        <v/>
      </c>
      <c r="DO42" s="252" t="str">
        <f>IF('Chack &amp; edit  SD sheet'!CF42="","",'Chack &amp; edit  SD sheet'!CF42)</f>
        <v/>
      </c>
      <c r="DP42" s="212" t="str">
        <f t="shared" si="92"/>
        <v/>
      </c>
      <c r="DQ42" s="252" t="str">
        <f>IF('Chack &amp; edit  SD sheet'!CG42="","",'Chack &amp; edit  SD sheet'!CG42)</f>
        <v/>
      </c>
      <c r="DR42" s="212" t="str">
        <f t="shared" si="93"/>
        <v/>
      </c>
      <c r="DS42" s="252" t="str">
        <f>IF('Chack &amp; edit  SD sheet'!CH42="","",'Chack &amp; edit  SD sheet'!CH42)</f>
        <v/>
      </c>
      <c r="DT42" s="212" t="str">
        <f t="shared" si="94"/>
        <v/>
      </c>
      <c r="DU42" s="213" t="str">
        <f t="shared" si="95"/>
        <v/>
      </c>
      <c r="DV42" s="252" t="str">
        <f>IF('Chack &amp; edit  SD sheet'!CI42="","",'Chack &amp; edit  SD sheet'!CI42)</f>
        <v/>
      </c>
      <c r="DW42" s="252" t="str">
        <f>IF('Chack &amp; edit  SD sheet'!CJ42="","",'Chack &amp; edit  SD sheet'!CJ42)</f>
        <v/>
      </c>
      <c r="DX42" s="252" t="str">
        <f>IF('Chack &amp; edit  SD sheet'!CK42="","",'Chack &amp; edit  SD sheet'!CK42)</f>
        <v/>
      </c>
      <c r="DY42" s="254" t="str">
        <f t="shared" si="96"/>
        <v/>
      </c>
      <c r="DZ42" s="252" t="str">
        <f>IF('Chack &amp; edit  SD sheet'!CL42="","",'Chack &amp; edit  SD sheet'!CL42)</f>
        <v/>
      </c>
      <c r="EA42" s="252" t="str">
        <f>IF('Chack &amp; edit  SD sheet'!CM42="","",'Chack &amp; edit  SD sheet'!CM42)</f>
        <v/>
      </c>
      <c r="EB42" s="252" t="str">
        <f>IF('Chack &amp; edit  SD sheet'!CN42="","",'Chack &amp; edit  SD sheet'!CN42)</f>
        <v/>
      </c>
      <c r="EC42" s="252" t="str">
        <f>IF('Chack &amp; edit  SD sheet'!CO42="","",'Chack &amp; edit  SD sheet'!CO42)</f>
        <v/>
      </c>
      <c r="ED42" s="254" t="str">
        <f t="shared" si="97"/>
        <v/>
      </c>
      <c r="EE42" s="252" t="str">
        <f>IF('Chack &amp; edit  SD sheet'!CP42="","",'Chack &amp; edit  SD sheet'!CP42)</f>
        <v/>
      </c>
      <c r="EF42" s="252" t="str">
        <f>IF('Chack &amp; edit  SD sheet'!CQ42="","",'Chack &amp; edit  SD sheet'!CQ42)</f>
        <v/>
      </c>
      <c r="EG42" s="19" t="str">
        <f t="shared" si="98"/>
        <v/>
      </c>
      <c r="EH42" s="20" t="str">
        <f t="shared" si="99"/>
        <v/>
      </c>
      <c r="EI42" s="21" t="str">
        <f t="shared" si="100"/>
        <v/>
      </c>
      <c r="EJ42" s="185" t="str">
        <f t="shared" si="101"/>
        <v/>
      </c>
      <c r="EK42" s="253" t="str">
        <f t="shared" si="102"/>
        <v/>
      </c>
      <c r="EL42" s="252" t="str">
        <f t="shared" si="103"/>
        <v/>
      </c>
      <c r="ET42" s="173" t="str">
        <f t="shared" si="104"/>
        <v/>
      </c>
      <c r="EU42" s="173" t="str">
        <f t="shared" si="105"/>
        <v/>
      </c>
      <c r="EV42" s="173" t="str">
        <f t="shared" si="106"/>
        <v/>
      </c>
      <c r="EW42" s="173" t="str">
        <f t="shared" si="107"/>
        <v/>
      </c>
    </row>
    <row r="43" spans="1:153" ht="15.75">
      <c r="A43" s="179" t="str">
        <f>IF(AND('Chack &amp; edit  SD sheet'!A43=""),"",'Chack &amp; edit  SD sheet'!A43)</f>
        <v/>
      </c>
      <c r="B43" s="179" t="str">
        <f>IF(AND('Chack &amp; edit  SD sheet'!B43=""),"",'Chack &amp; edit  SD sheet'!B43)</f>
        <v/>
      </c>
      <c r="C43" s="179" t="str">
        <f>IF(AND('Chack &amp; edit  SD sheet'!C43=""),"",IF(AND('Chack &amp; edit  SD sheet'!C43="Boy"),"M",IF(AND('Chack &amp; edit  SD sheet'!C43="Girl"),"F","")))</f>
        <v/>
      </c>
      <c r="D43" s="179" t="str">
        <f>IF(AND('Chack &amp; edit  SD sheet'!D43=""),"",VALUE('Chack &amp; edit  SD sheet'!D43))</f>
        <v/>
      </c>
      <c r="E43" s="179" t="str">
        <f>IF(AND('Chack &amp; edit  SD sheet'!E43=""),"",'Chack &amp; edit  SD sheet'!E43)</f>
        <v/>
      </c>
      <c r="F43" s="179" t="str">
        <f>IF(AND('Chack &amp; edit  SD sheet'!F43=""),"",'Chack &amp; edit  SD sheet'!F43)</f>
        <v/>
      </c>
      <c r="G43" s="180" t="str">
        <f>IF(AND('Chack &amp; edit  SD sheet'!G43=""),"",'Chack &amp; edit  SD sheet'!G43)</f>
        <v/>
      </c>
      <c r="H43" s="180" t="str">
        <f>IF(AND('Chack &amp; edit  SD sheet'!H43=""),"",'Chack &amp; edit  SD sheet'!H43)</f>
        <v/>
      </c>
      <c r="I43" s="180" t="str">
        <f>IF(AND('Chack &amp; edit  SD sheet'!I43=""),"",'Chack &amp; edit  SD sheet'!I43)</f>
        <v/>
      </c>
      <c r="J43" s="179" t="str">
        <f>IF(AND('Chack &amp; edit  SD sheet'!J43=""),"",'Chack &amp; edit  SD sheet'!J43)</f>
        <v/>
      </c>
      <c r="K43" s="179" t="str">
        <f>IF(AND('Chack &amp; edit  SD sheet'!K43=""),"",'Chack &amp; edit  SD sheet'!K43)</f>
        <v/>
      </c>
      <c r="L43" s="179" t="str">
        <f>IF(AND('Chack &amp; edit  SD sheet'!L43=""),"",'Chack &amp; edit  SD sheet'!L43)</f>
        <v/>
      </c>
      <c r="M43" s="179" t="str">
        <f t="shared" si="23"/>
        <v/>
      </c>
      <c r="N43" s="179" t="str">
        <f>IF(AND('Chack &amp; edit  SD sheet'!N43=""),"",'Chack &amp; edit  SD sheet'!N43)</f>
        <v/>
      </c>
      <c r="O43" s="179" t="str">
        <f t="shared" si="24"/>
        <v/>
      </c>
      <c r="P43" s="179" t="str">
        <f t="shared" si="25"/>
        <v/>
      </c>
      <c r="Q43" s="179" t="str">
        <f>IF(AND('Chack &amp; edit  SD sheet'!Q43=""),"",'Chack &amp; edit  SD sheet'!Q43)</f>
        <v/>
      </c>
      <c r="R43" s="179" t="str">
        <f t="shared" si="26"/>
        <v/>
      </c>
      <c r="S43" s="179" t="str">
        <f t="shared" si="27"/>
        <v/>
      </c>
      <c r="T43" s="179" t="str">
        <f>IF(AND('Chack &amp; edit  SD sheet'!T43=""),"",'Chack &amp; edit  SD sheet'!T43)</f>
        <v/>
      </c>
      <c r="U43" s="179" t="str">
        <f>IF(AND('Chack &amp; edit  SD sheet'!U43=""),"",'Chack &amp; edit  SD sheet'!U43)</f>
        <v/>
      </c>
      <c r="V43" s="179" t="str">
        <f>IF(AND('Chack &amp; edit  SD sheet'!V43=""),"",'Chack &amp; edit  SD sheet'!V43)</f>
        <v/>
      </c>
      <c r="W43" s="179" t="str">
        <f t="shared" si="28"/>
        <v/>
      </c>
      <c r="X43" s="179" t="str">
        <f>IF(AND('Chack &amp; edit  SD sheet'!X43=""),"",'Chack &amp; edit  SD sheet'!X43)</f>
        <v/>
      </c>
      <c r="Y43" s="179" t="str">
        <f t="shared" si="29"/>
        <v/>
      </c>
      <c r="Z43" s="179" t="str">
        <f t="shared" si="30"/>
        <v/>
      </c>
      <c r="AA43" s="179" t="str">
        <f>IF(AND('Chack &amp; edit  SD sheet'!AA43=""),"",'Chack &amp; edit  SD sheet'!AA43)</f>
        <v/>
      </c>
      <c r="AB43" s="179" t="str">
        <f t="shared" si="31"/>
        <v/>
      </c>
      <c r="AC43" s="179" t="str">
        <f t="shared" si="32"/>
        <v/>
      </c>
      <c r="AD43" s="179" t="str">
        <f>IF(AND('Chack &amp; edit  SD sheet'!AF43=""),"",'Chack &amp; edit  SD sheet'!AF43)</f>
        <v/>
      </c>
      <c r="AE43" s="179" t="str">
        <f>IF(AND('Chack &amp; edit  SD sheet'!AG43=""),"",'Chack &amp; edit  SD sheet'!AG43)</f>
        <v/>
      </c>
      <c r="AF43" s="179" t="str">
        <f>IF(AND('Chack &amp; edit  SD sheet'!AH43=""),"",'Chack &amp; edit  SD sheet'!AH43)</f>
        <v/>
      </c>
      <c r="AG43" s="179" t="str">
        <f t="shared" si="33"/>
        <v/>
      </c>
      <c r="AH43" s="179" t="str">
        <f>IF(AND('Chack &amp; edit  SD sheet'!AJ43=""),"",'Chack &amp; edit  SD sheet'!AJ43)</f>
        <v/>
      </c>
      <c r="AI43" s="179" t="str">
        <f t="shared" si="34"/>
        <v/>
      </c>
      <c r="AJ43" s="179" t="str">
        <f t="shared" si="35"/>
        <v/>
      </c>
      <c r="AK43" s="179" t="str">
        <f>IF(AND('Chack &amp; edit  SD sheet'!AM43=""),"",'Chack &amp; edit  SD sheet'!AM43)</f>
        <v/>
      </c>
      <c r="AL43" s="179" t="str">
        <f t="shared" si="36"/>
        <v/>
      </c>
      <c r="AM43" s="179" t="str">
        <f t="shared" si="37"/>
        <v/>
      </c>
      <c r="AN43" s="179" t="str">
        <f>IF(AND('Chack &amp; edit  SD sheet'!AP43=""),"",'Chack &amp; edit  SD sheet'!AP43)</f>
        <v/>
      </c>
      <c r="AO43" s="179" t="str">
        <f>IF(AND('Chack &amp; edit  SD sheet'!AQ43=""),"",'Chack &amp; edit  SD sheet'!AQ43)</f>
        <v/>
      </c>
      <c r="AP43" s="179" t="str">
        <f>IF(AND('Chack &amp; edit  SD sheet'!AR43=""),"",'Chack &amp; edit  SD sheet'!AR43)</f>
        <v/>
      </c>
      <c r="AQ43" s="179" t="str">
        <f t="shared" si="38"/>
        <v/>
      </c>
      <c r="AR43" s="179" t="str">
        <f>IF(AND('Chack &amp; edit  SD sheet'!AT43=""),"",'Chack &amp; edit  SD sheet'!AT43)</f>
        <v/>
      </c>
      <c r="AS43" s="179" t="str">
        <f t="shared" si="39"/>
        <v/>
      </c>
      <c r="AT43" s="179" t="str">
        <f t="shared" si="40"/>
        <v/>
      </c>
      <c r="AU43" s="179" t="str">
        <f>IF(AND('Chack &amp; edit  SD sheet'!AW43=""),"",'Chack &amp; edit  SD sheet'!AW43)</f>
        <v/>
      </c>
      <c r="AV43" s="179" t="str">
        <f t="shared" si="41"/>
        <v/>
      </c>
      <c r="AW43" s="179" t="str">
        <f t="shared" si="42"/>
        <v/>
      </c>
      <c r="AX43" s="179" t="str">
        <f>IF(AND('Chack &amp; edit  SD sheet'!AZ43=""),"",'Chack &amp; edit  SD sheet'!AZ43)</f>
        <v/>
      </c>
      <c r="AY43" s="179" t="str">
        <f>IF(AND('Chack &amp; edit  SD sheet'!BA43=""),"",'Chack &amp; edit  SD sheet'!BA43)</f>
        <v/>
      </c>
      <c r="AZ43" s="179" t="str">
        <f>IF(AND('Chack &amp; edit  SD sheet'!BB43=""),"",'Chack &amp; edit  SD sheet'!BB43)</f>
        <v/>
      </c>
      <c r="BA43" s="179" t="str">
        <f t="shared" si="43"/>
        <v/>
      </c>
      <c r="BB43" s="179" t="str">
        <f>IF(AND('Chack &amp; edit  SD sheet'!BD43=""),"",'Chack &amp; edit  SD sheet'!BD43)</f>
        <v/>
      </c>
      <c r="BC43" s="179" t="str">
        <f t="shared" si="44"/>
        <v/>
      </c>
      <c r="BD43" s="179" t="str">
        <f t="shared" si="45"/>
        <v/>
      </c>
      <c r="BE43" s="179" t="str">
        <f>IF(AND('Chack &amp; edit  SD sheet'!BG43=""),"",'Chack &amp; edit  SD sheet'!BG43)</f>
        <v/>
      </c>
      <c r="BF43" s="179" t="str">
        <f t="shared" si="46"/>
        <v/>
      </c>
      <c r="BG43" s="179" t="str">
        <f t="shared" si="47"/>
        <v/>
      </c>
      <c r="BH43" s="179" t="str">
        <f>IF(AND('Chack &amp; edit  SD sheet'!BK43=""),"",'Chack &amp; edit  SD sheet'!BK43)</f>
        <v/>
      </c>
      <c r="BI43" s="179" t="str">
        <f>IF(AND('Chack &amp; edit  SD sheet'!BL43=""),"",'Chack &amp; edit  SD sheet'!BL43)</f>
        <v/>
      </c>
      <c r="BJ43" s="179" t="str">
        <f>IF(AND('Chack &amp; edit  SD sheet'!BM43=""),"",'Chack &amp; edit  SD sheet'!BM43)</f>
        <v/>
      </c>
      <c r="BK43" s="179" t="str">
        <f t="shared" si="48"/>
        <v/>
      </c>
      <c r="BL43" s="179" t="str">
        <f t="shared" si="49"/>
        <v/>
      </c>
      <c r="BM43" s="179" t="str">
        <f>IF(AND('Chack &amp; edit  SD sheet'!BN43=""),"",'Chack &amp; edit  SD sheet'!BN43)</f>
        <v/>
      </c>
      <c r="BN43" s="179" t="str">
        <f>IF(AND('Chack &amp; edit  SD sheet'!BO43=""),"",'Chack &amp; edit  SD sheet'!BO43)</f>
        <v/>
      </c>
      <c r="BO43" s="179" t="str">
        <f>IF(AND('Chack &amp; edit  SD sheet'!BP43=""),"",'Chack &amp; edit  SD sheet'!BP43)</f>
        <v/>
      </c>
      <c r="BP43" s="179" t="str">
        <f t="shared" si="50"/>
        <v/>
      </c>
      <c r="BQ43" s="179" t="str">
        <f>IF(AND('Chack &amp; edit  SD sheet'!BR43=""),"",'Chack &amp; edit  SD sheet'!BR43)</f>
        <v/>
      </c>
      <c r="BR43" s="179" t="str">
        <f t="shared" si="51"/>
        <v/>
      </c>
      <c r="BS43" s="179" t="str">
        <f t="shared" si="52"/>
        <v/>
      </c>
      <c r="BT43" s="179" t="str">
        <f>IF(AND('Chack &amp; edit  SD sheet'!BU43=""),"",'Chack &amp; edit  SD sheet'!BU43)</f>
        <v/>
      </c>
      <c r="BU43" s="179" t="str">
        <f t="shared" si="53"/>
        <v/>
      </c>
      <c r="BV43" s="179" t="str">
        <f t="shared" si="54"/>
        <v/>
      </c>
      <c r="BW43" s="181" t="str">
        <f t="shared" si="55"/>
        <v/>
      </c>
      <c r="BX43" s="179" t="str">
        <f t="shared" si="56"/>
        <v/>
      </c>
      <c r="BY43" s="179">
        <f t="shared" si="57"/>
        <v>0</v>
      </c>
      <c r="BZ43" s="179">
        <f t="shared" si="58"/>
        <v>0</v>
      </c>
      <c r="CA43" s="179" t="str">
        <f t="shared" si="59"/>
        <v/>
      </c>
      <c r="CB43" s="179" t="str">
        <f t="shared" si="60"/>
        <v/>
      </c>
      <c r="CC43" s="182" t="str">
        <f t="shared" si="61"/>
        <v/>
      </c>
      <c r="CD43" s="183">
        <f t="shared" si="62"/>
        <v>0</v>
      </c>
      <c r="CE43" s="182">
        <f t="shared" si="63"/>
        <v>0</v>
      </c>
      <c r="CF43" s="179" t="str">
        <f t="shared" si="64"/>
        <v/>
      </c>
      <c r="CG43" s="183" t="str">
        <f t="shared" si="65"/>
        <v/>
      </c>
      <c r="CH43" s="182" t="str">
        <f t="shared" si="66"/>
        <v/>
      </c>
      <c r="CI43" s="182">
        <f t="shared" si="67"/>
        <v>0</v>
      </c>
      <c r="CJ43" s="182">
        <f t="shared" si="68"/>
        <v>0</v>
      </c>
      <c r="CK43" s="179" t="str">
        <f t="shared" si="69"/>
        <v/>
      </c>
      <c r="CL43" s="183" t="str">
        <f t="shared" si="70"/>
        <v/>
      </c>
      <c r="CM43" s="182" t="str">
        <f t="shared" si="71"/>
        <v/>
      </c>
      <c r="CN43" s="182">
        <f t="shared" si="72"/>
        <v>0</v>
      </c>
      <c r="CO43" s="182">
        <f t="shared" si="73"/>
        <v>0</v>
      </c>
      <c r="CP43" s="183" t="str">
        <f t="shared" si="74"/>
        <v/>
      </c>
      <c r="CQ43" s="183" t="str">
        <f t="shared" si="75"/>
        <v/>
      </c>
      <c r="CR43" s="182" t="str">
        <f t="shared" si="76"/>
        <v/>
      </c>
      <c r="CS43" s="182">
        <f t="shared" si="77"/>
        <v>0</v>
      </c>
      <c r="CT43" s="182">
        <f t="shared" si="78"/>
        <v>0</v>
      </c>
      <c r="CU43" s="183" t="str">
        <f t="shared" si="79"/>
        <v/>
      </c>
      <c r="CV43" s="183" t="str">
        <f t="shared" si="80"/>
        <v/>
      </c>
      <c r="CW43" s="182" t="str">
        <f t="shared" si="81"/>
        <v/>
      </c>
      <c r="CX43" s="182">
        <f t="shared" si="82"/>
        <v>0</v>
      </c>
      <c r="CY43" s="182">
        <f t="shared" si="83"/>
        <v>0</v>
      </c>
      <c r="CZ43" s="183" t="str">
        <f t="shared" si="84"/>
        <v/>
      </c>
      <c r="DA43" s="183" t="str">
        <f t="shared" si="85"/>
        <v/>
      </c>
      <c r="DB43" s="184">
        <f t="shared" si="86"/>
        <v>0</v>
      </c>
      <c r="DC43" s="19" t="str">
        <f t="shared" si="87"/>
        <v xml:space="preserve">      </v>
      </c>
      <c r="DD43" s="252" t="str">
        <f>IF('Chack &amp; edit  SD sheet'!BY43="","",'Chack &amp; edit  SD sheet'!BY43)</f>
        <v/>
      </c>
      <c r="DE43" s="252" t="str">
        <f>IF('Chack &amp; edit  SD sheet'!BZ43="","",'Chack &amp; edit  SD sheet'!BZ43)</f>
        <v/>
      </c>
      <c r="DF43" s="252" t="str">
        <f>IF('Chack &amp; edit  SD sheet'!CA43="","",'Chack &amp; edit  SD sheet'!CA43)</f>
        <v/>
      </c>
      <c r="DG43" s="212" t="str">
        <f t="shared" si="88"/>
        <v/>
      </c>
      <c r="DH43" s="252" t="str">
        <f>IF('Chack &amp; edit  SD sheet'!CB43="","",'Chack &amp; edit  SD sheet'!CB43)</f>
        <v/>
      </c>
      <c r="DI43" s="212" t="str">
        <f t="shared" si="89"/>
        <v/>
      </c>
      <c r="DJ43" s="252" t="str">
        <f>IF('Chack &amp; edit  SD sheet'!CC43="","",'Chack &amp; edit  SD sheet'!CC43)</f>
        <v/>
      </c>
      <c r="DK43" s="212" t="str">
        <f t="shared" si="90"/>
        <v/>
      </c>
      <c r="DL43" s="213" t="str">
        <f t="shared" si="91"/>
        <v/>
      </c>
      <c r="DM43" s="252" t="str">
        <f>IF('Chack &amp; edit  SD sheet'!CD43="","",'Chack &amp; edit  SD sheet'!CD43)</f>
        <v/>
      </c>
      <c r="DN43" s="252" t="str">
        <f>IF('Chack &amp; edit  SD sheet'!CE43="","",'Chack &amp; edit  SD sheet'!CE43)</f>
        <v/>
      </c>
      <c r="DO43" s="252" t="str">
        <f>IF('Chack &amp; edit  SD sheet'!CF43="","",'Chack &amp; edit  SD sheet'!CF43)</f>
        <v/>
      </c>
      <c r="DP43" s="212" t="str">
        <f t="shared" si="92"/>
        <v/>
      </c>
      <c r="DQ43" s="252" t="str">
        <f>IF('Chack &amp; edit  SD sheet'!CG43="","",'Chack &amp; edit  SD sheet'!CG43)</f>
        <v/>
      </c>
      <c r="DR43" s="212" t="str">
        <f t="shared" si="93"/>
        <v/>
      </c>
      <c r="DS43" s="252" t="str">
        <f>IF('Chack &amp; edit  SD sheet'!CH43="","",'Chack &amp; edit  SD sheet'!CH43)</f>
        <v/>
      </c>
      <c r="DT43" s="212" t="str">
        <f t="shared" si="94"/>
        <v/>
      </c>
      <c r="DU43" s="213" t="str">
        <f t="shared" si="95"/>
        <v/>
      </c>
      <c r="DV43" s="252" t="str">
        <f>IF('Chack &amp; edit  SD sheet'!CI43="","",'Chack &amp; edit  SD sheet'!CI43)</f>
        <v/>
      </c>
      <c r="DW43" s="252" t="str">
        <f>IF('Chack &amp; edit  SD sheet'!CJ43="","",'Chack &amp; edit  SD sheet'!CJ43)</f>
        <v/>
      </c>
      <c r="DX43" s="252" t="str">
        <f>IF('Chack &amp; edit  SD sheet'!CK43="","",'Chack &amp; edit  SD sheet'!CK43)</f>
        <v/>
      </c>
      <c r="DY43" s="254" t="str">
        <f t="shared" si="96"/>
        <v/>
      </c>
      <c r="DZ43" s="252" t="str">
        <f>IF('Chack &amp; edit  SD sheet'!CL43="","",'Chack &amp; edit  SD sheet'!CL43)</f>
        <v/>
      </c>
      <c r="EA43" s="252" t="str">
        <f>IF('Chack &amp; edit  SD sheet'!CM43="","",'Chack &amp; edit  SD sheet'!CM43)</f>
        <v/>
      </c>
      <c r="EB43" s="252" t="str">
        <f>IF('Chack &amp; edit  SD sheet'!CN43="","",'Chack &amp; edit  SD sheet'!CN43)</f>
        <v/>
      </c>
      <c r="EC43" s="252" t="str">
        <f>IF('Chack &amp; edit  SD sheet'!CO43="","",'Chack &amp; edit  SD sheet'!CO43)</f>
        <v/>
      </c>
      <c r="ED43" s="254" t="str">
        <f t="shared" si="97"/>
        <v/>
      </c>
      <c r="EE43" s="252" t="str">
        <f>IF('Chack &amp; edit  SD sheet'!CP43="","",'Chack &amp; edit  SD sheet'!CP43)</f>
        <v/>
      </c>
      <c r="EF43" s="252" t="str">
        <f>IF('Chack &amp; edit  SD sheet'!CQ43="","",'Chack &amp; edit  SD sheet'!CQ43)</f>
        <v/>
      </c>
      <c r="EG43" s="19" t="str">
        <f t="shared" si="98"/>
        <v/>
      </c>
      <c r="EH43" s="20" t="str">
        <f t="shared" si="99"/>
        <v/>
      </c>
      <c r="EI43" s="21" t="str">
        <f t="shared" si="100"/>
        <v/>
      </c>
      <c r="EJ43" s="185" t="str">
        <f t="shared" si="101"/>
        <v/>
      </c>
      <c r="EK43" s="253" t="str">
        <f t="shared" si="102"/>
        <v/>
      </c>
      <c r="EL43" s="252" t="str">
        <f t="shared" si="103"/>
        <v/>
      </c>
      <c r="ET43" s="173" t="str">
        <f t="shared" si="104"/>
        <v/>
      </c>
      <c r="EU43" s="173" t="str">
        <f t="shared" si="105"/>
        <v/>
      </c>
      <c r="EV43" s="173" t="str">
        <f t="shared" si="106"/>
        <v/>
      </c>
      <c r="EW43" s="173" t="str">
        <f t="shared" si="107"/>
        <v/>
      </c>
    </row>
    <row r="44" spans="1:153" ht="15.75">
      <c r="A44" s="179" t="str">
        <f>IF(AND('Chack &amp; edit  SD sheet'!A44=""),"",'Chack &amp; edit  SD sheet'!A44)</f>
        <v/>
      </c>
      <c r="B44" s="179" t="str">
        <f>IF(AND('Chack &amp; edit  SD sheet'!B44=""),"",'Chack &amp; edit  SD sheet'!B44)</f>
        <v/>
      </c>
      <c r="C44" s="179" t="str">
        <f>IF(AND('Chack &amp; edit  SD sheet'!C44=""),"",IF(AND('Chack &amp; edit  SD sheet'!C44="Boy"),"M",IF(AND('Chack &amp; edit  SD sheet'!C44="Girl"),"F","")))</f>
        <v/>
      </c>
      <c r="D44" s="179" t="str">
        <f>IF(AND('Chack &amp; edit  SD sheet'!D44=""),"",VALUE('Chack &amp; edit  SD sheet'!D44))</f>
        <v/>
      </c>
      <c r="E44" s="179" t="str">
        <f>IF(AND('Chack &amp; edit  SD sheet'!E44=""),"",'Chack &amp; edit  SD sheet'!E44)</f>
        <v/>
      </c>
      <c r="F44" s="179" t="str">
        <f>IF(AND('Chack &amp; edit  SD sheet'!F44=""),"",'Chack &amp; edit  SD sheet'!F44)</f>
        <v/>
      </c>
      <c r="G44" s="180" t="str">
        <f>IF(AND('Chack &amp; edit  SD sheet'!G44=""),"",'Chack &amp; edit  SD sheet'!G44)</f>
        <v/>
      </c>
      <c r="H44" s="180" t="str">
        <f>IF(AND('Chack &amp; edit  SD sheet'!H44=""),"",'Chack &amp; edit  SD sheet'!H44)</f>
        <v/>
      </c>
      <c r="I44" s="180" t="str">
        <f>IF(AND('Chack &amp; edit  SD sheet'!I44=""),"",'Chack &amp; edit  SD sheet'!I44)</f>
        <v/>
      </c>
      <c r="J44" s="179" t="str">
        <f>IF(AND('Chack &amp; edit  SD sheet'!J44=""),"",'Chack &amp; edit  SD sheet'!J44)</f>
        <v/>
      </c>
      <c r="K44" s="179" t="str">
        <f>IF(AND('Chack &amp; edit  SD sheet'!K44=""),"",'Chack &amp; edit  SD sheet'!K44)</f>
        <v/>
      </c>
      <c r="L44" s="179" t="str">
        <f>IF(AND('Chack &amp; edit  SD sheet'!L44=""),"",'Chack &amp; edit  SD sheet'!L44)</f>
        <v/>
      </c>
      <c r="M44" s="179" t="str">
        <f t="shared" si="23"/>
        <v/>
      </c>
      <c r="N44" s="179" t="str">
        <f>IF(AND('Chack &amp; edit  SD sheet'!N44=""),"",'Chack &amp; edit  SD sheet'!N44)</f>
        <v/>
      </c>
      <c r="O44" s="179" t="str">
        <f t="shared" si="24"/>
        <v/>
      </c>
      <c r="P44" s="179" t="str">
        <f t="shared" si="25"/>
        <v/>
      </c>
      <c r="Q44" s="179" t="str">
        <f>IF(AND('Chack &amp; edit  SD sheet'!Q44=""),"",'Chack &amp; edit  SD sheet'!Q44)</f>
        <v/>
      </c>
      <c r="R44" s="179" t="str">
        <f t="shared" si="26"/>
        <v/>
      </c>
      <c r="S44" s="179" t="str">
        <f t="shared" si="27"/>
        <v/>
      </c>
      <c r="T44" s="179" t="str">
        <f>IF(AND('Chack &amp; edit  SD sheet'!T44=""),"",'Chack &amp; edit  SD sheet'!T44)</f>
        <v/>
      </c>
      <c r="U44" s="179" t="str">
        <f>IF(AND('Chack &amp; edit  SD sheet'!U44=""),"",'Chack &amp; edit  SD sheet'!U44)</f>
        <v/>
      </c>
      <c r="V44" s="179" t="str">
        <f>IF(AND('Chack &amp; edit  SD sheet'!V44=""),"",'Chack &amp; edit  SD sheet'!V44)</f>
        <v/>
      </c>
      <c r="W44" s="179" t="str">
        <f t="shared" si="28"/>
        <v/>
      </c>
      <c r="X44" s="179" t="str">
        <f>IF(AND('Chack &amp; edit  SD sheet'!X44=""),"",'Chack &amp; edit  SD sheet'!X44)</f>
        <v/>
      </c>
      <c r="Y44" s="179" t="str">
        <f t="shared" si="29"/>
        <v/>
      </c>
      <c r="Z44" s="179" t="str">
        <f t="shared" si="30"/>
        <v/>
      </c>
      <c r="AA44" s="179" t="str">
        <f>IF(AND('Chack &amp; edit  SD sheet'!AA44=""),"",'Chack &amp; edit  SD sheet'!AA44)</f>
        <v/>
      </c>
      <c r="AB44" s="179" t="str">
        <f t="shared" si="31"/>
        <v/>
      </c>
      <c r="AC44" s="179" t="str">
        <f t="shared" si="32"/>
        <v/>
      </c>
      <c r="AD44" s="179" t="str">
        <f>IF(AND('Chack &amp; edit  SD sheet'!AF44=""),"",'Chack &amp; edit  SD sheet'!AF44)</f>
        <v/>
      </c>
      <c r="AE44" s="179" t="str">
        <f>IF(AND('Chack &amp; edit  SD sheet'!AG44=""),"",'Chack &amp; edit  SD sheet'!AG44)</f>
        <v/>
      </c>
      <c r="AF44" s="179" t="str">
        <f>IF(AND('Chack &amp; edit  SD sheet'!AH44=""),"",'Chack &amp; edit  SD sheet'!AH44)</f>
        <v/>
      </c>
      <c r="AG44" s="179" t="str">
        <f t="shared" si="33"/>
        <v/>
      </c>
      <c r="AH44" s="179" t="str">
        <f>IF(AND('Chack &amp; edit  SD sheet'!AJ44=""),"",'Chack &amp; edit  SD sheet'!AJ44)</f>
        <v/>
      </c>
      <c r="AI44" s="179" t="str">
        <f t="shared" si="34"/>
        <v/>
      </c>
      <c r="AJ44" s="179" t="str">
        <f t="shared" si="35"/>
        <v/>
      </c>
      <c r="AK44" s="179" t="str">
        <f>IF(AND('Chack &amp; edit  SD sheet'!AM44=""),"",'Chack &amp; edit  SD sheet'!AM44)</f>
        <v/>
      </c>
      <c r="AL44" s="179" t="str">
        <f t="shared" si="36"/>
        <v/>
      </c>
      <c r="AM44" s="179" t="str">
        <f t="shared" si="37"/>
        <v/>
      </c>
      <c r="AN44" s="179" t="str">
        <f>IF(AND('Chack &amp; edit  SD sheet'!AP44=""),"",'Chack &amp; edit  SD sheet'!AP44)</f>
        <v/>
      </c>
      <c r="AO44" s="179" t="str">
        <f>IF(AND('Chack &amp; edit  SD sheet'!AQ44=""),"",'Chack &amp; edit  SD sheet'!AQ44)</f>
        <v/>
      </c>
      <c r="AP44" s="179" t="str">
        <f>IF(AND('Chack &amp; edit  SD sheet'!AR44=""),"",'Chack &amp; edit  SD sheet'!AR44)</f>
        <v/>
      </c>
      <c r="AQ44" s="179" t="str">
        <f t="shared" si="38"/>
        <v/>
      </c>
      <c r="AR44" s="179" t="str">
        <f>IF(AND('Chack &amp; edit  SD sheet'!AT44=""),"",'Chack &amp; edit  SD sheet'!AT44)</f>
        <v/>
      </c>
      <c r="AS44" s="179" t="str">
        <f t="shared" si="39"/>
        <v/>
      </c>
      <c r="AT44" s="179" t="str">
        <f t="shared" si="40"/>
        <v/>
      </c>
      <c r="AU44" s="179" t="str">
        <f>IF(AND('Chack &amp; edit  SD sheet'!AW44=""),"",'Chack &amp; edit  SD sheet'!AW44)</f>
        <v/>
      </c>
      <c r="AV44" s="179" t="str">
        <f t="shared" si="41"/>
        <v/>
      </c>
      <c r="AW44" s="179" t="str">
        <f t="shared" si="42"/>
        <v/>
      </c>
      <c r="AX44" s="179" t="str">
        <f>IF(AND('Chack &amp; edit  SD sheet'!AZ44=""),"",'Chack &amp; edit  SD sheet'!AZ44)</f>
        <v/>
      </c>
      <c r="AY44" s="179" t="str">
        <f>IF(AND('Chack &amp; edit  SD sheet'!BA44=""),"",'Chack &amp; edit  SD sheet'!BA44)</f>
        <v/>
      </c>
      <c r="AZ44" s="179" t="str">
        <f>IF(AND('Chack &amp; edit  SD sheet'!BB44=""),"",'Chack &amp; edit  SD sheet'!BB44)</f>
        <v/>
      </c>
      <c r="BA44" s="179" t="str">
        <f t="shared" si="43"/>
        <v/>
      </c>
      <c r="BB44" s="179" t="str">
        <f>IF(AND('Chack &amp; edit  SD sheet'!BD44=""),"",'Chack &amp; edit  SD sheet'!BD44)</f>
        <v/>
      </c>
      <c r="BC44" s="179" t="str">
        <f t="shared" si="44"/>
        <v/>
      </c>
      <c r="BD44" s="179" t="str">
        <f t="shared" si="45"/>
        <v/>
      </c>
      <c r="BE44" s="179" t="str">
        <f>IF(AND('Chack &amp; edit  SD sheet'!BG44=""),"",'Chack &amp; edit  SD sheet'!BG44)</f>
        <v/>
      </c>
      <c r="BF44" s="179" t="str">
        <f t="shared" si="46"/>
        <v/>
      </c>
      <c r="BG44" s="179" t="str">
        <f t="shared" si="47"/>
        <v/>
      </c>
      <c r="BH44" s="179" t="str">
        <f>IF(AND('Chack &amp; edit  SD sheet'!BK44=""),"",'Chack &amp; edit  SD sheet'!BK44)</f>
        <v/>
      </c>
      <c r="BI44" s="179" t="str">
        <f>IF(AND('Chack &amp; edit  SD sheet'!BL44=""),"",'Chack &amp; edit  SD sheet'!BL44)</f>
        <v/>
      </c>
      <c r="BJ44" s="179" t="str">
        <f>IF(AND('Chack &amp; edit  SD sheet'!BM44=""),"",'Chack &amp; edit  SD sheet'!BM44)</f>
        <v/>
      </c>
      <c r="BK44" s="179" t="str">
        <f t="shared" si="48"/>
        <v/>
      </c>
      <c r="BL44" s="179" t="str">
        <f t="shared" si="49"/>
        <v/>
      </c>
      <c r="BM44" s="179" t="str">
        <f>IF(AND('Chack &amp; edit  SD sheet'!BN44=""),"",'Chack &amp; edit  SD sheet'!BN44)</f>
        <v/>
      </c>
      <c r="BN44" s="179" t="str">
        <f>IF(AND('Chack &amp; edit  SD sheet'!BO44=""),"",'Chack &amp; edit  SD sheet'!BO44)</f>
        <v/>
      </c>
      <c r="BO44" s="179" t="str">
        <f>IF(AND('Chack &amp; edit  SD sheet'!BP44=""),"",'Chack &amp; edit  SD sheet'!BP44)</f>
        <v/>
      </c>
      <c r="BP44" s="179" t="str">
        <f t="shared" si="50"/>
        <v/>
      </c>
      <c r="BQ44" s="179" t="str">
        <f>IF(AND('Chack &amp; edit  SD sheet'!BR44=""),"",'Chack &amp; edit  SD sheet'!BR44)</f>
        <v/>
      </c>
      <c r="BR44" s="179" t="str">
        <f t="shared" si="51"/>
        <v/>
      </c>
      <c r="BS44" s="179" t="str">
        <f t="shared" si="52"/>
        <v/>
      </c>
      <c r="BT44" s="179" t="str">
        <f>IF(AND('Chack &amp; edit  SD sheet'!BU44=""),"",'Chack &amp; edit  SD sheet'!BU44)</f>
        <v/>
      </c>
      <c r="BU44" s="179" t="str">
        <f t="shared" si="53"/>
        <v/>
      </c>
      <c r="BV44" s="179" t="str">
        <f t="shared" si="54"/>
        <v/>
      </c>
      <c r="BW44" s="181" t="str">
        <f t="shared" si="55"/>
        <v/>
      </c>
      <c r="BX44" s="179" t="str">
        <f t="shared" si="56"/>
        <v/>
      </c>
      <c r="BY44" s="179">
        <f t="shared" si="57"/>
        <v>0</v>
      </c>
      <c r="BZ44" s="179">
        <f t="shared" si="58"/>
        <v>0</v>
      </c>
      <c r="CA44" s="179" t="str">
        <f t="shared" si="59"/>
        <v/>
      </c>
      <c r="CB44" s="179" t="str">
        <f t="shared" si="60"/>
        <v/>
      </c>
      <c r="CC44" s="182" t="str">
        <f t="shared" si="61"/>
        <v/>
      </c>
      <c r="CD44" s="183">
        <f t="shared" si="62"/>
        <v>0</v>
      </c>
      <c r="CE44" s="182">
        <f t="shared" si="63"/>
        <v>0</v>
      </c>
      <c r="CF44" s="179" t="str">
        <f t="shared" si="64"/>
        <v/>
      </c>
      <c r="CG44" s="183" t="str">
        <f t="shared" si="65"/>
        <v/>
      </c>
      <c r="CH44" s="182" t="str">
        <f t="shared" si="66"/>
        <v/>
      </c>
      <c r="CI44" s="182">
        <f t="shared" si="67"/>
        <v>0</v>
      </c>
      <c r="CJ44" s="182">
        <f t="shared" si="68"/>
        <v>0</v>
      </c>
      <c r="CK44" s="179" t="str">
        <f t="shared" si="69"/>
        <v/>
      </c>
      <c r="CL44" s="183" t="str">
        <f t="shared" si="70"/>
        <v/>
      </c>
      <c r="CM44" s="182" t="str">
        <f t="shared" si="71"/>
        <v/>
      </c>
      <c r="CN44" s="182">
        <f t="shared" si="72"/>
        <v>0</v>
      </c>
      <c r="CO44" s="182">
        <f t="shared" si="73"/>
        <v>0</v>
      </c>
      <c r="CP44" s="183" t="str">
        <f t="shared" si="74"/>
        <v/>
      </c>
      <c r="CQ44" s="183" t="str">
        <f t="shared" si="75"/>
        <v/>
      </c>
      <c r="CR44" s="182" t="str">
        <f t="shared" si="76"/>
        <v/>
      </c>
      <c r="CS44" s="182">
        <f t="shared" si="77"/>
        <v>0</v>
      </c>
      <c r="CT44" s="182">
        <f t="shared" si="78"/>
        <v>0</v>
      </c>
      <c r="CU44" s="183" t="str">
        <f t="shared" si="79"/>
        <v/>
      </c>
      <c r="CV44" s="183" t="str">
        <f t="shared" si="80"/>
        <v/>
      </c>
      <c r="CW44" s="182" t="str">
        <f t="shared" si="81"/>
        <v/>
      </c>
      <c r="CX44" s="182">
        <f t="shared" si="82"/>
        <v>0</v>
      </c>
      <c r="CY44" s="182">
        <f t="shared" si="83"/>
        <v>0</v>
      </c>
      <c r="CZ44" s="183" t="str">
        <f t="shared" si="84"/>
        <v/>
      </c>
      <c r="DA44" s="183" t="str">
        <f t="shared" si="85"/>
        <v/>
      </c>
      <c r="DB44" s="184">
        <f t="shared" si="86"/>
        <v>0</v>
      </c>
      <c r="DC44" s="19" t="str">
        <f t="shared" si="87"/>
        <v xml:space="preserve">      </v>
      </c>
      <c r="DD44" s="252" t="str">
        <f>IF('Chack &amp; edit  SD sheet'!BY44="","",'Chack &amp; edit  SD sheet'!BY44)</f>
        <v/>
      </c>
      <c r="DE44" s="252" t="str">
        <f>IF('Chack &amp; edit  SD sheet'!BZ44="","",'Chack &amp; edit  SD sheet'!BZ44)</f>
        <v/>
      </c>
      <c r="DF44" s="252" t="str">
        <f>IF('Chack &amp; edit  SD sheet'!CA44="","",'Chack &amp; edit  SD sheet'!CA44)</f>
        <v/>
      </c>
      <c r="DG44" s="212" t="str">
        <f t="shared" si="88"/>
        <v/>
      </c>
      <c r="DH44" s="252" t="str">
        <f>IF('Chack &amp; edit  SD sheet'!CB44="","",'Chack &amp; edit  SD sheet'!CB44)</f>
        <v/>
      </c>
      <c r="DI44" s="212" t="str">
        <f t="shared" si="89"/>
        <v/>
      </c>
      <c r="DJ44" s="252" t="str">
        <f>IF('Chack &amp; edit  SD sheet'!CC44="","",'Chack &amp; edit  SD sheet'!CC44)</f>
        <v/>
      </c>
      <c r="DK44" s="212" t="str">
        <f t="shared" si="90"/>
        <v/>
      </c>
      <c r="DL44" s="213" t="str">
        <f t="shared" si="91"/>
        <v/>
      </c>
      <c r="DM44" s="252" t="str">
        <f>IF('Chack &amp; edit  SD sheet'!CD44="","",'Chack &amp; edit  SD sheet'!CD44)</f>
        <v/>
      </c>
      <c r="DN44" s="252" t="str">
        <f>IF('Chack &amp; edit  SD sheet'!CE44="","",'Chack &amp; edit  SD sheet'!CE44)</f>
        <v/>
      </c>
      <c r="DO44" s="252" t="str">
        <f>IF('Chack &amp; edit  SD sheet'!CF44="","",'Chack &amp; edit  SD sheet'!CF44)</f>
        <v/>
      </c>
      <c r="DP44" s="212" t="str">
        <f t="shared" si="92"/>
        <v/>
      </c>
      <c r="DQ44" s="252" t="str">
        <f>IF('Chack &amp; edit  SD sheet'!CG44="","",'Chack &amp; edit  SD sheet'!CG44)</f>
        <v/>
      </c>
      <c r="DR44" s="212" t="str">
        <f t="shared" si="93"/>
        <v/>
      </c>
      <c r="DS44" s="252" t="str">
        <f>IF('Chack &amp; edit  SD sheet'!CH44="","",'Chack &amp; edit  SD sheet'!CH44)</f>
        <v/>
      </c>
      <c r="DT44" s="212" t="str">
        <f t="shared" si="94"/>
        <v/>
      </c>
      <c r="DU44" s="213" t="str">
        <f t="shared" si="95"/>
        <v/>
      </c>
      <c r="DV44" s="252" t="str">
        <f>IF('Chack &amp; edit  SD sheet'!CI44="","",'Chack &amp; edit  SD sheet'!CI44)</f>
        <v/>
      </c>
      <c r="DW44" s="252" t="str">
        <f>IF('Chack &amp; edit  SD sheet'!CJ44="","",'Chack &amp; edit  SD sheet'!CJ44)</f>
        <v/>
      </c>
      <c r="DX44" s="252" t="str">
        <f>IF('Chack &amp; edit  SD sheet'!CK44="","",'Chack &amp; edit  SD sheet'!CK44)</f>
        <v/>
      </c>
      <c r="DY44" s="254" t="str">
        <f t="shared" si="96"/>
        <v/>
      </c>
      <c r="DZ44" s="252" t="str">
        <f>IF('Chack &amp; edit  SD sheet'!CL44="","",'Chack &amp; edit  SD sheet'!CL44)</f>
        <v/>
      </c>
      <c r="EA44" s="252" t="str">
        <f>IF('Chack &amp; edit  SD sheet'!CM44="","",'Chack &amp; edit  SD sheet'!CM44)</f>
        <v/>
      </c>
      <c r="EB44" s="252" t="str">
        <f>IF('Chack &amp; edit  SD sheet'!CN44="","",'Chack &amp; edit  SD sheet'!CN44)</f>
        <v/>
      </c>
      <c r="EC44" s="252" t="str">
        <f>IF('Chack &amp; edit  SD sheet'!CO44="","",'Chack &amp; edit  SD sheet'!CO44)</f>
        <v/>
      </c>
      <c r="ED44" s="254" t="str">
        <f t="shared" si="97"/>
        <v/>
      </c>
      <c r="EE44" s="252" t="str">
        <f>IF('Chack &amp; edit  SD sheet'!CP44="","",'Chack &amp; edit  SD sheet'!CP44)</f>
        <v/>
      </c>
      <c r="EF44" s="252" t="str">
        <f>IF('Chack &amp; edit  SD sheet'!CQ44="","",'Chack &amp; edit  SD sheet'!CQ44)</f>
        <v/>
      </c>
      <c r="EG44" s="19" t="str">
        <f t="shared" si="98"/>
        <v/>
      </c>
      <c r="EH44" s="20" t="str">
        <f t="shared" si="99"/>
        <v/>
      </c>
      <c r="EI44" s="21" t="str">
        <f t="shared" si="100"/>
        <v/>
      </c>
      <c r="EJ44" s="185" t="str">
        <f t="shared" si="101"/>
        <v/>
      </c>
      <c r="EK44" s="253" t="str">
        <f t="shared" si="102"/>
        <v/>
      </c>
      <c r="EL44" s="252" t="str">
        <f t="shared" si="103"/>
        <v/>
      </c>
      <c r="ET44" s="173" t="str">
        <f t="shared" si="104"/>
        <v/>
      </c>
      <c r="EU44" s="173" t="str">
        <f t="shared" si="105"/>
        <v/>
      </c>
      <c r="EV44" s="173" t="str">
        <f t="shared" si="106"/>
        <v/>
      </c>
      <c r="EW44" s="173" t="str">
        <f t="shared" si="107"/>
        <v/>
      </c>
    </row>
    <row r="45" spans="1:153" ht="15.75">
      <c r="A45" s="179" t="str">
        <f>IF(AND('Chack &amp; edit  SD sheet'!A45=""),"",'Chack &amp; edit  SD sheet'!A45)</f>
        <v/>
      </c>
      <c r="B45" s="179" t="str">
        <f>IF(AND('Chack &amp; edit  SD sheet'!B45=""),"",'Chack &amp; edit  SD sheet'!B45)</f>
        <v/>
      </c>
      <c r="C45" s="179" t="str">
        <f>IF(AND('Chack &amp; edit  SD sheet'!C45=""),"",IF(AND('Chack &amp; edit  SD sheet'!C45="Boy"),"M",IF(AND('Chack &amp; edit  SD sheet'!C45="Girl"),"F","")))</f>
        <v/>
      </c>
      <c r="D45" s="179" t="str">
        <f>IF(AND('Chack &amp; edit  SD sheet'!D45=""),"",VALUE('Chack &amp; edit  SD sheet'!D45))</f>
        <v/>
      </c>
      <c r="E45" s="179" t="str">
        <f>IF(AND('Chack &amp; edit  SD sheet'!E45=""),"",'Chack &amp; edit  SD sheet'!E45)</f>
        <v/>
      </c>
      <c r="F45" s="179" t="str">
        <f>IF(AND('Chack &amp; edit  SD sheet'!F45=""),"",'Chack &amp; edit  SD sheet'!F45)</f>
        <v/>
      </c>
      <c r="G45" s="180" t="str">
        <f>IF(AND('Chack &amp; edit  SD sheet'!G45=""),"",'Chack &amp; edit  SD sheet'!G45)</f>
        <v/>
      </c>
      <c r="H45" s="180" t="str">
        <f>IF(AND('Chack &amp; edit  SD sheet'!H45=""),"",'Chack &amp; edit  SD sheet'!H45)</f>
        <v/>
      </c>
      <c r="I45" s="180" t="str">
        <f>IF(AND('Chack &amp; edit  SD sheet'!I45=""),"",'Chack &amp; edit  SD sheet'!I45)</f>
        <v/>
      </c>
      <c r="J45" s="179" t="str">
        <f>IF(AND('Chack &amp; edit  SD sheet'!J45=""),"",'Chack &amp; edit  SD sheet'!J45)</f>
        <v/>
      </c>
      <c r="K45" s="179" t="str">
        <f>IF(AND('Chack &amp; edit  SD sheet'!K45=""),"",'Chack &amp; edit  SD sheet'!K45)</f>
        <v/>
      </c>
      <c r="L45" s="179" t="str">
        <f>IF(AND('Chack &amp; edit  SD sheet'!L45=""),"",'Chack &amp; edit  SD sheet'!L45)</f>
        <v/>
      </c>
      <c r="M45" s="179" t="str">
        <f t="shared" si="23"/>
        <v/>
      </c>
      <c r="N45" s="179" t="str">
        <f>IF(AND('Chack &amp; edit  SD sheet'!N45=""),"",'Chack &amp; edit  SD sheet'!N45)</f>
        <v/>
      </c>
      <c r="O45" s="179" t="str">
        <f t="shared" si="24"/>
        <v/>
      </c>
      <c r="P45" s="179" t="str">
        <f t="shared" si="25"/>
        <v/>
      </c>
      <c r="Q45" s="179" t="str">
        <f>IF(AND('Chack &amp; edit  SD sheet'!Q45=""),"",'Chack &amp; edit  SD sheet'!Q45)</f>
        <v/>
      </c>
      <c r="R45" s="179" t="str">
        <f t="shared" si="26"/>
        <v/>
      </c>
      <c r="S45" s="179" t="str">
        <f t="shared" si="27"/>
        <v/>
      </c>
      <c r="T45" s="179" t="str">
        <f>IF(AND('Chack &amp; edit  SD sheet'!T45=""),"",'Chack &amp; edit  SD sheet'!T45)</f>
        <v/>
      </c>
      <c r="U45" s="179" t="str">
        <f>IF(AND('Chack &amp; edit  SD sheet'!U45=""),"",'Chack &amp; edit  SD sheet'!U45)</f>
        <v/>
      </c>
      <c r="V45" s="179" t="str">
        <f>IF(AND('Chack &amp; edit  SD sheet'!V45=""),"",'Chack &amp; edit  SD sheet'!V45)</f>
        <v/>
      </c>
      <c r="W45" s="179" t="str">
        <f t="shared" si="28"/>
        <v/>
      </c>
      <c r="X45" s="179" t="str">
        <f>IF(AND('Chack &amp; edit  SD sheet'!X45=""),"",'Chack &amp; edit  SD sheet'!X45)</f>
        <v/>
      </c>
      <c r="Y45" s="179" t="str">
        <f t="shared" si="29"/>
        <v/>
      </c>
      <c r="Z45" s="179" t="str">
        <f t="shared" si="30"/>
        <v/>
      </c>
      <c r="AA45" s="179" t="str">
        <f>IF(AND('Chack &amp; edit  SD sheet'!AA45=""),"",'Chack &amp; edit  SD sheet'!AA45)</f>
        <v/>
      </c>
      <c r="AB45" s="179" t="str">
        <f t="shared" si="31"/>
        <v/>
      </c>
      <c r="AC45" s="179" t="str">
        <f t="shared" si="32"/>
        <v/>
      </c>
      <c r="AD45" s="179" t="str">
        <f>IF(AND('Chack &amp; edit  SD sheet'!AF45=""),"",'Chack &amp; edit  SD sheet'!AF45)</f>
        <v/>
      </c>
      <c r="AE45" s="179" t="str">
        <f>IF(AND('Chack &amp; edit  SD sheet'!AG45=""),"",'Chack &amp; edit  SD sheet'!AG45)</f>
        <v/>
      </c>
      <c r="AF45" s="179" t="str">
        <f>IF(AND('Chack &amp; edit  SD sheet'!AH45=""),"",'Chack &amp; edit  SD sheet'!AH45)</f>
        <v/>
      </c>
      <c r="AG45" s="179" t="str">
        <f t="shared" si="33"/>
        <v/>
      </c>
      <c r="AH45" s="179" t="str">
        <f>IF(AND('Chack &amp; edit  SD sheet'!AJ45=""),"",'Chack &amp; edit  SD sheet'!AJ45)</f>
        <v/>
      </c>
      <c r="AI45" s="179" t="str">
        <f t="shared" si="34"/>
        <v/>
      </c>
      <c r="AJ45" s="179" t="str">
        <f t="shared" si="35"/>
        <v/>
      </c>
      <c r="AK45" s="179" t="str">
        <f>IF(AND('Chack &amp; edit  SD sheet'!AM45=""),"",'Chack &amp; edit  SD sheet'!AM45)</f>
        <v/>
      </c>
      <c r="AL45" s="179" t="str">
        <f t="shared" si="36"/>
        <v/>
      </c>
      <c r="AM45" s="179" t="str">
        <f t="shared" si="37"/>
        <v/>
      </c>
      <c r="AN45" s="179" t="str">
        <f>IF(AND('Chack &amp; edit  SD sheet'!AP45=""),"",'Chack &amp; edit  SD sheet'!AP45)</f>
        <v/>
      </c>
      <c r="AO45" s="179" t="str">
        <f>IF(AND('Chack &amp; edit  SD sheet'!AQ45=""),"",'Chack &amp; edit  SD sheet'!AQ45)</f>
        <v/>
      </c>
      <c r="AP45" s="179" t="str">
        <f>IF(AND('Chack &amp; edit  SD sheet'!AR45=""),"",'Chack &amp; edit  SD sheet'!AR45)</f>
        <v/>
      </c>
      <c r="AQ45" s="179" t="str">
        <f t="shared" si="38"/>
        <v/>
      </c>
      <c r="AR45" s="179" t="str">
        <f>IF(AND('Chack &amp; edit  SD sheet'!AT45=""),"",'Chack &amp; edit  SD sheet'!AT45)</f>
        <v/>
      </c>
      <c r="AS45" s="179" t="str">
        <f t="shared" si="39"/>
        <v/>
      </c>
      <c r="AT45" s="179" t="str">
        <f t="shared" si="40"/>
        <v/>
      </c>
      <c r="AU45" s="179" t="str">
        <f>IF(AND('Chack &amp; edit  SD sheet'!AW45=""),"",'Chack &amp; edit  SD sheet'!AW45)</f>
        <v/>
      </c>
      <c r="AV45" s="179" t="str">
        <f t="shared" si="41"/>
        <v/>
      </c>
      <c r="AW45" s="179" t="str">
        <f t="shared" si="42"/>
        <v/>
      </c>
      <c r="AX45" s="179" t="str">
        <f>IF(AND('Chack &amp; edit  SD sheet'!AZ45=""),"",'Chack &amp; edit  SD sheet'!AZ45)</f>
        <v/>
      </c>
      <c r="AY45" s="179" t="str">
        <f>IF(AND('Chack &amp; edit  SD sheet'!BA45=""),"",'Chack &amp; edit  SD sheet'!BA45)</f>
        <v/>
      </c>
      <c r="AZ45" s="179" t="str">
        <f>IF(AND('Chack &amp; edit  SD sheet'!BB45=""),"",'Chack &amp; edit  SD sheet'!BB45)</f>
        <v/>
      </c>
      <c r="BA45" s="179" t="str">
        <f t="shared" si="43"/>
        <v/>
      </c>
      <c r="BB45" s="179" t="str">
        <f>IF(AND('Chack &amp; edit  SD sheet'!BD45=""),"",'Chack &amp; edit  SD sheet'!BD45)</f>
        <v/>
      </c>
      <c r="BC45" s="179" t="str">
        <f t="shared" si="44"/>
        <v/>
      </c>
      <c r="BD45" s="179" t="str">
        <f t="shared" si="45"/>
        <v/>
      </c>
      <c r="BE45" s="179" t="str">
        <f>IF(AND('Chack &amp; edit  SD sheet'!BG45=""),"",'Chack &amp; edit  SD sheet'!BG45)</f>
        <v/>
      </c>
      <c r="BF45" s="179" t="str">
        <f t="shared" si="46"/>
        <v/>
      </c>
      <c r="BG45" s="179" t="str">
        <f t="shared" si="47"/>
        <v/>
      </c>
      <c r="BH45" s="179" t="str">
        <f>IF(AND('Chack &amp; edit  SD sheet'!BK45=""),"",'Chack &amp; edit  SD sheet'!BK45)</f>
        <v/>
      </c>
      <c r="BI45" s="179" t="str">
        <f>IF(AND('Chack &amp; edit  SD sheet'!BL45=""),"",'Chack &amp; edit  SD sheet'!BL45)</f>
        <v/>
      </c>
      <c r="BJ45" s="179" t="str">
        <f>IF(AND('Chack &amp; edit  SD sheet'!BM45=""),"",'Chack &amp; edit  SD sheet'!BM45)</f>
        <v/>
      </c>
      <c r="BK45" s="179" t="str">
        <f t="shared" si="48"/>
        <v/>
      </c>
      <c r="BL45" s="179" t="str">
        <f t="shared" si="49"/>
        <v/>
      </c>
      <c r="BM45" s="179" t="str">
        <f>IF(AND('Chack &amp; edit  SD sheet'!BN45=""),"",'Chack &amp; edit  SD sheet'!BN45)</f>
        <v/>
      </c>
      <c r="BN45" s="179" t="str">
        <f>IF(AND('Chack &amp; edit  SD sheet'!BO45=""),"",'Chack &amp; edit  SD sheet'!BO45)</f>
        <v/>
      </c>
      <c r="BO45" s="179" t="str">
        <f>IF(AND('Chack &amp; edit  SD sheet'!BP45=""),"",'Chack &amp; edit  SD sheet'!BP45)</f>
        <v/>
      </c>
      <c r="BP45" s="179" t="str">
        <f t="shared" si="50"/>
        <v/>
      </c>
      <c r="BQ45" s="179" t="str">
        <f>IF(AND('Chack &amp; edit  SD sheet'!BR45=""),"",'Chack &amp; edit  SD sheet'!BR45)</f>
        <v/>
      </c>
      <c r="BR45" s="179" t="str">
        <f t="shared" si="51"/>
        <v/>
      </c>
      <c r="BS45" s="179" t="str">
        <f t="shared" si="52"/>
        <v/>
      </c>
      <c r="BT45" s="179" t="str">
        <f>IF(AND('Chack &amp; edit  SD sheet'!BU45=""),"",'Chack &amp; edit  SD sheet'!BU45)</f>
        <v/>
      </c>
      <c r="BU45" s="179" t="str">
        <f t="shared" si="53"/>
        <v/>
      </c>
      <c r="BV45" s="179" t="str">
        <f t="shared" si="54"/>
        <v/>
      </c>
      <c r="BW45" s="181" t="str">
        <f t="shared" si="55"/>
        <v/>
      </c>
      <c r="BX45" s="179" t="str">
        <f t="shared" si="56"/>
        <v/>
      </c>
      <c r="BY45" s="179">
        <f t="shared" si="57"/>
        <v>0</v>
      </c>
      <c r="BZ45" s="179">
        <f t="shared" si="58"/>
        <v>0</v>
      </c>
      <c r="CA45" s="179" t="str">
        <f t="shared" si="59"/>
        <v/>
      </c>
      <c r="CB45" s="179" t="str">
        <f t="shared" si="60"/>
        <v/>
      </c>
      <c r="CC45" s="182" t="str">
        <f t="shared" si="61"/>
        <v/>
      </c>
      <c r="CD45" s="183">
        <f t="shared" si="62"/>
        <v>0</v>
      </c>
      <c r="CE45" s="182">
        <f t="shared" si="63"/>
        <v>0</v>
      </c>
      <c r="CF45" s="179" t="str">
        <f t="shared" si="64"/>
        <v/>
      </c>
      <c r="CG45" s="183" t="str">
        <f t="shared" si="65"/>
        <v/>
      </c>
      <c r="CH45" s="182" t="str">
        <f t="shared" si="66"/>
        <v/>
      </c>
      <c r="CI45" s="182">
        <f t="shared" si="67"/>
        <v>0</v>
      </c>
      <c r="CJ45" s="182">
        <f t="shared" si="68"/>
        <v>0</v>
      </c>
      <c r="CK45" s="179" t="str">
        <f t="shared" si="69"/>
        <v/>
      </c>
      <c r="CL45" s="183" t="str">
        <f t="shared" si="70"/>
        <v/>
      </c>
      <c r="CM45" s="182" t="str">
        <f t="shared" si="71"/>
        <v/>
      </c>
      <c r="CN45" s="182">
        <f t="shared" si="72"/>
        <v>0</v>
      </c>
      <c r="CO45" s="182">
        <f t="shared" si="73"/>
        <v>0</v>
      </c>
      <c r="CP45" s="183" t="str">
        <f t="shared" si="74"/>
        <v/>
      </c>
      <c r="CQ45" s="183" t="str">
        <f t="shared" si="75"/>
        <v/>
      </c>
      <c r="CR45" s="182" t="str">
        <f t="shared" si="76"/>
        <v/>
      </c>
      <c r="CS45" s="182">
        <f t="shared" si="77"/>
        <v>0</v>
      </c>
      <c r="CT45" s="182">
        <f t="shared" si="78"/>
        <v>0</v>
      </c>
      <c r="CU45" s="183" t="str">
        <f t="shared" si="79"/>
        <v/>
      </c>
      <c r="CV45" s="183" t="str">
        <f t="shared" si="80"/>
        <v/>
      </c>
      <c r="CW45" s="182" t="str">
        <f t="shared" si="81"/>
        <v/>
      </c>
      <c r="CX45" s="182">
        <f t="shared" si="82"/>
        <v>0</v>
      </c>
      <c r="CY45" s="182">
        <f t="shared" si="83"/>
        <v>0</v>
      </c>
      <c r="CZ45" s="183" t="str">
        <f t="shared" si="84"/>
        <v/>
      </c>
      <c r="DA45" s="183" t="str">
        <f t="shared" si="85"/>
        <v/>
      </c>
      <c r="DB45" s="184">
        <f t="shared" si="86"/>
        <v>0</v>
      </c>
      <c r="DC45" s="19" t="str">
        <f t="shared" si="87"/>
        <v xml:space="preserve">      </v>
      </c>
      <c r="DD45" s="252" t="str">
        <f>IF('Chack &amp; edit  SD sheet'!BY45="","",'Chack &amp; edit  SD sheet'!BY45)</f>
        <v/>
      </c>
      <c r="DE45" s="252" t="str">
        <f>IF('Chack &amp; edit  SD sheet'!BZ45="","",'Chack &amp; edit  SD sheet'!BZ45)</f>
        <v/>
      </c>
      <c r="DF45" s="252" t="str">
        <f>IF('Chack &amp; edit  SD sheet'!CA45="","",'Chack &amp; edit  SD sheet'!CA45)</f>
        <v/>
      </c>
      <c r="DG45" s="212" t="str">
        <f t="shared" si="88"/>
        <v/>
      </c>
      <c r="DH45" s="252" t="str">
        <f>IF('Chack &amp; edit  SD sheet'!CB45="","",'Chack &amp; edit  SD sheet'!CB45)</f>
        <v/>
      </c>
      <c r="DI45" s="212" t="str">
        <f t="shared" si="89"/>
        <v/>
      </c>
      <c r="DJ45" s="252" t="str">
        <f>IF('Chack &amp; edit  SD sheet'!CC45="","",'Chack &amp; edit  SD sheet'!CC45)</f>
        <v/>
      </c>
      <c r="DK45" s="212" t="str">
        <f t="shared" si="90"/>
        <v/>
      </c>
      <c r="DL45" s="213" t="str">
        <f t="shared" si="91"/>
        <v/>
      </c>
      <c r="DM45" s="252" t="str">
        <f>IF('Chack &amp; edit  SD sheet'!CD45="","",'Chack &amp; edit  SD sheet'!CD45)</f>
        <v/>
      </c>
      <c r="DN45" s="252" t="str">
        <f>IF('Chack &amp; edit  SD sheet'!CE45="","",'Chack &amp; edit  SD sheet'!CE45)</f>
        <v/>
      </c>
      <c r="DO45" s="252" t="str">
        <f>IF('Chack &amp; edit  SD sheet'!CF45="","",'Chack &amp; edit  SD sheet'!CF45)</f>
        <v/>
      </c>
      <c r="DP45" s="212" t="str">
        <f t="shared" si="92"/>
        <v/>
      </c>
      <c r="DQ45" s="252" t="str">
        <f>IF('Chack &amp; edit  SD sheet'!CG45="","",'Chack &amp; edit  SD sheet'!CG45)</f>
        <v/>
      </c>
      <c r="DR45" s="212" t="str">
        <f t="shared" si="93"/>
        <v/>
      </c>
      <c r="DS45" s="252" t="str">
        <f>IF('Chack &amp; edit  SD sheet'!CH45="","",'Chack &amp; edit  SD sheet'!CH45)</f>
        <v/>
      </c>
      <c r="DT45" s="212" t="str">
        <f t="shared" si="94"/>
        <v/>
      </c>
      <c r="DU45" s="213" t="str">
        <f t="shared" si="95"/>
        <v/>
      </c>
      <c r="DV45" s="252" t="str">
        <f>IF('Chack &amp; edit  SD sheet'!CI45="","",'Chack &amp; edit  SD sheet'!CI45)</f>
        <v/>
      </c>
      <c r="DW45" s="252" t="str">
        <f>IF('Chack &amp; edit  SD sheet'!CJ45="","",'Chack &amp; edit  SD sheet'!CJ45)</f>
        <v/>
      </c>
      <c r="DX45" s="252" t="str">
        <f>IF('Chack &amp; edit  SD sheet'!CK45="","",'Chack &amp; edit  SD sheet'!CK45)</f>
        <v/>
      </c>
      <c r="DY45" s="254" t="str">
        <f t="shared" si="96"/>
        <v/>
      </c>
      <c r="DZ45" s="252" t="str">
        <f>IF('Chack &amp; edit  SD sheet'!CL45="","",'Chack &amp; edit  SD sheet'!CL45)</f>
        <v/>
      </c>
      <c r="EA45" s="252" t="str">
        <f>IF('Chack &amp; edit  SD sheet'!CM45="","",'Chack &amp; edit  SD sheet'!CM45)</f>
        <v/>
      </c>
      <c r="EB45" s="252" t="str">
        <f>IF('Chack &amp; edit  SD sheet'!CN45="","",'Chack &amp; edit  SD sheet'!CN45)</f>
        <v/>
      </c>
      <c r="EC45" s="252" t="str">
        <f>IF('Chack &amp; edit  SD sheet'!CO45="","",'Chack &amp; edit  SD sheet'!CO45)</f>
        <v/>
      </c>
      <c r="ED45" s="254" t="str">
        <f t="shared" si="97"/>
        <v/>
      </c>
      <c r="EE45" s="252" t="str">
        <f>IF('Chack &amp; edit  SD sheet'!CP45="","",'Chack &amp; edit  SD sheet'!CP45)</f>
        <v/>
      </c>
      <c r="EF45" s="252" t="str">
        <f>IF('Chack &amp; edit  SD sheet'!CQ45="","",'Chack &amp; edit  SD sheet'!CQ45)</f>
        <v/>
      </c>
      <c r="EG45" s="19" t="str">
        <f t="shared" si="98"/>
        <v/>
      </c>
      <c r="EH45" s="20" t="str">
        <f t="shared" si="99"/>
        <v/>
      </c>
      <c r="EI45" s="21" t="str">
        <f t="shared" si="100"/>
        <v/>
      </c>
      <c r="EJ45" s="185" t="str">
        <f t="shared" si="101"/>
        <v/>
      </c>
      <c r="EK45" s="253" t="str">
        <f t="shared" si="102"/>
        <v/>
      </c>
      <c r="EL45" s="252" t="str">
        <f t="shared" si="103"/>
        <v/>
      </c>
      <c r="ET45" s="173" t="str">
        <f t="shared" si="104"/>
        <v/>
      </c>
      <c r="EU45" s="173" t="str">
        <f t="shared" si="105"/>
        <v/>
      </c>
      <c r="EV45" s="173" t="str">
        <f t="shared" si="106"/>
        <v/>
      </c>
      <c r="EW45" s="173" t="str">
        <f t="shared" si="107"/>
        <v/>
      </c>
    </row>
    <row r="46" spans="1:153" ht="15.75">
      <c r="A46" s="179" t="str">
        <f>IF(AND('Chack &amp; edit  SD sheet'!A46=""),"",'Chack &amp; edit  SD sheet'!A46)</f>
        <v/>
      </c>
      <c r="B46" s="179" t="str">
        <f>IF(AND('Chack &amp; edit  SD sheet'!B46=""),"",'Chack &amp; edit  SD sheet'!B46)</f>
        <v/>
      </c>
      <c r="C46" s="179" t="str">
        <f>IF(AND('Chack &amp; edit  SD sheet'!C46=""),"",IF(AND('Chack &amp; edit  SD sheet'!C46="Boy"),"M",IF(AND('Chack &amp; edit  SD sheet'!C46="Girl"),"F","")))</f>
        <v/>
      </c>
      <c r="D46" s="179" t="str">
        <f>IF(AND('Chack &amp; edit  SD sheet'!D46=""),"",VALUE('Chack &amp; edit  SD sheet'!D46))</f>
        <v/>
      </c>
      <c r="E46" s="179" t="str">
        <f>IF(AND('Chack &amp; edit  SD sheet'!E46=""),"",'Chack &amp; edit  SD sheet'!E46)</f>
        <v/>
      </c>
      <c r="F46" s="179" t="str">
        <f>IF(AND('Chack &amp; edit  SD sheet'!F46=""),"",'Chack &amp; edit  SD sheet'!F46)</f>
        <v/>
      </c>
      <c r="G46" s="180" t="str">
        <f>IF(AND('Chack &amp; edit  SD sheet'!G46=""),"",'Chack &amp; edit  SD sheet'!G46)</f>
        <v/>
      </c>
      <c r="H46" s="180" t="str">
        <f>IF(AND('Chack &amp; edit  SD sheet'!H46=""),"",'Chack &amp; edit  SD sheet'!H46)</f>
        <v/>
      </c>
      <c r="I46" s="180" t="str">
        <f>IF(AND('Chack &amp; edit  SD sheet'!I46=""),"",'Chack &amp; edit  SD sheet'!I46)</f>
        <v/>
      </c>
      <c r="J46" s="179" t="str">
        <f>IF(AND('Chack &amp; edit  SD sheet'!J46=""),"",'Chack &amp; edit  SD sheet'!J46)</f>
        <v/>
      </c>
      <c r="K46" s="179" t="str">
        <f>IF(AND('Chack &amp; edit  SD sheet'!K46=""),"",'Chack &amp; edit  SD sheet'!K46)</f>
        <v/>
      </c>
      <c r="L46" s="179" t="str">
        <f>IF(AND('Chack &amp; edit  SD sheet'!L46=""),"",'Chack &amp; edit  SD sheet'!L46)</f>
        <v/>
      </c>
      <c r="M46" s="179" t="str">
        <f t="shared" si="23"/>
        <v/>
      </c>
      <c r="N46" s="179" t="str">
        <f>IF(AND('Chack &amp; edit  SD sheet'!N46=""),"",'Chack &amp; edit  SD sheet'!N46)</f>
        <v/>
      </c>
      <c r="O46" s="179" t="str">
        <f t="shared" si="24"/>
        <v/>
      </c>
      <c r="P46" s="179" t="str">
        <f t="shared" si="25"/>
        <v/>
      </c>
      <c r="Q46" s="179" t="str">
        <f>IF(AND('Chack &amp; edit  SD sheet'!Q46=""),"",'Chack &amp; edit  SD sheet'!Q46)</f>
        <v/>
      </c>
      <c r="R46" s="179" t="str">
        <f t="shared" si="26"/>
        <v/>
      </c>
      <c r="S46" s="179" t="str">
        <f t="shared" si="27"/>
        <v/>
      </c>
      <c r="T46" s="179" t="str">
        <f>IF(AND('Chack &amp; edit  SD sheet'!T46=""),"",'Chack &amp; edit  SD sheet'!T46)</f>
        <v/>
      </c>
      <c r="U46" s="179" t="str">
        <f>IF(AND('Chack &amp; edit  SD sheet'!U46=""),"",'Chack &amp; edit  SD sheet'!U46)</f>
        <v/>
      </c>
      <c r="V46" s="179" t="str">
        <f>IF(AND('Chack &amp; edit  SD sheet'!V46=""),"",'Chack &amp; edit  SD sheet'!V46)</f>
        <v/>
      </c>
      <c r="W46" s="179" t="str">
        <f t="shared" si="28"/>
        <v/>
      </c>
      <c r="X46" s="179" t="str">
        <f>IF(AND('Chack &amp; edit  SD sheet'!X46=""),"",'Chack &amp; edit  SD sheet'!X46)</f>
        <v/>
      </c>
      <c r="Y46" s="179" t="str">
        <f t="shared" si="29"/>
        <v/>
      </c>
      <c r="Z46" s="179" t="str">
        <f t="shared" si="30"/>
        <v/>
      </c>
      <c r="AA46" s="179" t="str">
        <f>IF(AND('Chack &amp; edit  SD sheet'!AA46=""),"",'Chack &amp; edit  SD sheet'!AA46)</f>
        <v/>
      </c>
      <c r="AB46" s="179" t="str">
        <f t="shared" si="31"/>
        <v/>
      </c>
      <c r="AC46" s="179" t="str">
        <f t="shared" si="32"/>
        <v/>
      </c>
      <c r="AD46" s="179" t="str">
        <f>IF(AND('Chack &amp; edit  SD sheet'!AF46=""),"",'Chack &amp; edit  SD sheet'!AF46)</f>
        <v/>
      </c>
      <c r="AE46" s="179" t="str">
        <f>IF(AND('Chack &amp; edit  SD sheet'!AG46=""),"",'Chack &amp; edit  SD sheet'!AG46)</f>
        <v/>
      </c>
      <c r="AF46" s="179" t="str">
        <f>IF(AND('Chack &amp; edit  SD sheet'!AH46=""),"",'Chack &amp; edit  SD sheet'!AH46)</f>
        <v/>
      </c>
      <c r="AG46" s="179" t="str">
        <f t="shared" si="33"/>
        <v/>
      </c>
      <c r="AH46" s="179" t="str">
        <f>IF(AND('Chack &amp; edit  SD sheet'!AJ46=""),"",'Chack &amp; edit  SD sheet'!AJ46)</f>
        <v/>
      </c>
      <c r="AI46" s="179" t="str">
        <f t="shared" si="34"/>
        <v/>
      </c>
      <c r="AJ46" s="179" t="str">
        <f t="shared" si="35"/>
        <v/>
      </c>
      <c r="AK46" s="179" t="str">
        <f>IF(AND('Chack &amp; edit  SD sheet'!AM46=""),"",'Chack &amp; edit  SD sheet'!AM46)</f>
        <v/>
      </c>
      <c r="AL46" s="179" t="str">
        <f t="shared" si="36"/>
        <v/>
      </c>
      <c r="AM46" s="179" t="str">
        <f t="shared" si="37"/>
        <v/>
      </c>
      <c r="AN46" s="179" t="str">
        <f>IF(AND('Chack &amp; edit  SD sheet'!AP46=""),"",'Chack &amp; edit  SD sheet'!AP46)</f>
        <v/>
      </c>
      <c r="AO46" s="179" t="str">
        <f>IF(AND('Chack &amp; edit  SD sheet'!AQ46=""),"",'Chack &amp; edit  SD sheet'!AQ46)</f>
        <v/>
      </c>
      <c r="AP46" s="179" t="str">
        <f>IF(AND('Chack &amp; edit  SD sheet'!AR46=""),"",'Chack &amp; edit  SD sheet'!AR46)</f>
        <v/>
      </c>
      <c r="AQ46" s="179" t="str">
        <f t="shared" si="38"/>
        <v/>
      </c>
      <c r="AR46" s="179" t="str">
        <f>IF(AND('Chack &amp; edit  SD sheet'!AT46=""),"",'Chack &amp; edit  SD sheet'!AT46)</f>
        <v/>
      </c>
      <c r="AS46" s="179" t="str">
        <f t="shared" si="39"/>
        <v/>
      </c>
      <c r="AT46" s="179" t="str">
        <f t="shared" si="40"/>
        <v/>
      </c>
      <c r="AU46" s="179" t="str">
        <f>IF(AND('Chack &amp; edit  SD sheet'!AW46=""),"",'Chack &amp; edit  SD sheet'!AW46)</f>
        <v/>
      </c>
      <c r="AV46" s="179" t="str">
        <f t="shared" si="41"/>
        <v/>
      </c>
      <c r="AW46" s="179" t="str">
        <f t="shared" si="42"/>
        <v/>
      </c>
      <c r="AX46" s="179" t="str">
        <f>IF(AND('Chack &amp; edit  SD sheet'!AZ46=""),"",'Chack &amp; edit  SD sheet'!AZ46)</f>
        <v/>
      </c>
      <c r="AY46" s="179" t="str">
        <f>IF(AND('Chack &amp; edit  SD sheet'!BA46=""),"",'Chack &amp; edit  SD sheet'!BA46)</f>
        <v/>
      </c>
      <c r="AZ46" s="179" t="str">
        <f>IF(AND('Chack &amp; edit  SD sheet'!BB46=""),"",'Chack &amp; edit  SD sheet'!BB46)</f>
        <v/>
      </c>
      <c r="BA46" s="179" t="str">
        <f t="shared" si="43"/>
        <v/>
      </c>
      <c r="BB46" s="179" t="str">
        <f>IF(AND('Chack &amp; edit  SD sheet'!BD46=""),"",'Chack &amp; edit  SD sheet'!BD46)</f>
        <v/>
      </c>
      <c r="BC46" s="179" t="str">
        <f t="shared" si="44"/>
        <v/>
      </c>
      <c r="BD46" s="179" t="str">
        <f t="shared" si="45"/>
        <v/>
      </c>
      <c r="BE46" s="179" t="str">
        <f>IF(AND('Chack &amp; edit  SD sheet'!BG46=""),"",'Chack &amp; edit  SD sheet'!BG46)</f>
        <v/>
      </c>
      <c r="BF46" s="179" t="str">
        <f t="shared" si="46"/>
        <v/>
      </c>
      <c r="BG46" s="179" t="str">
        <f t="shared" si="47"/>
        <v/>
      </c>
      <c r="BH46" s="179" t="str">
        <f>IF(AND('Chack &amp; edit  SD sheet'!BK46=""),"",'Chack &amp; edit  SD sheet'!BK46)</f>
        <v/>
      </c>
      <c r="BI46" s="179" t="str">
        <f>IF(AND('Chack &amp; edit  SD sheet'!BL46=""),"",'Chack &amp; edit  SD sheet'!BL46)</f>
        <v/>
      </c>
      <c r="BJ46" s="179" t="str">
        <f>IF(AND('Chack &amp; edit  SD sheet'!BM46=""),"",'Chack &amp; edit  SD sheet'!BM46)</f>
        <v/>
      </c>
      <c r="BK46" s="179" t="str">
        <f t="shared" si="48"/>
        <v/>
      </c>
      <c r="BL46" s="179" t="str">
        <f t="shared" si="49"/>
        <v/>
      </c>
      <c r="BM46" s="179" t="str">
        <f>IF(AND('Chack &amp; edit  SD sheet'!BN46=""),"",'Chack &amp; edit  SD sheet'!BN46)</f>
        <v/>
      </c>
      <c r="BN46" s="179" t="str">
        <f>IF(AND('Chack &amp; edit  SD sheet'!BO46=""),"",'Chack &amp; edit  SD sheet'!BO46)</f>
        <v/>
      </c>
      <c r="BO46" s="179" t="str">
        <f>IF(AND('Chack &amp; edit  SD sheet'!BP46=""),"",'Chack &amp; edit  SD sheet'!BP46)</f>
        <v/>
      </c>
      <c r="BP46" s="179" t="str">
        <f t="shared" si="50"/>
        <v/>
      </c>
      <c r="BQ46" s="179" t="str">
        <f>IF(AND('Chack &amp; edit  SD sheet'!BR46=""),"",'Chack &amp; edit  SD sheet'!BR46)</f>
        <v/>
      </c>
      <c r="BR46" s="179" t="str">
        <f t="shared" si="51"/>
        <v/>
      </c>
      <c r="BS46" s="179" t="str">
        <f t="shared" si="52"/>
        <v/>
      </c>
      <c r="BT46" s="179" t="str">
        <f>IF(AND('Chack &amp; edit  SD sheet'!BU46=""),"",'Chack &amp; edit  SD sheet'!BU46)</f>
        <v/>
      </c>
      <c r="BU46" s="179" t="str">
        <f t="shared" si="53"/>
        <v/>
      </c>
      <c r="BV46" s="179" t="str">
        <f t="shared" si="54"/>
        <v/>
      </c>
      <c r="BW46" s="181" t="str">
        <f t="shared" si="55"/>
        <v/>
      </c>
      <c r="BX46" s="179" t="str">
        <f t="shared" si="56"/>
        <v/>
      </c>
      <c r="BY46" s="179">
        <f t="shared" si="57"/>
        <v>0</v>
      </c>
      <c r="BZ46" s="179">
        <f t="shared" si="58"/>
        <v>0</v>
      </c>
      <c r="CA46" s="179" t="str">
        <f t="shared" si="59"/>
        <v/>
      </c>
      <c r="CB46" s="179" t="str">
        <f t="shared" si="60"/>
        <v/>
      </c>
      <c r="CC46" s="182" t="str">
        <f t="shared" si="61"/>
        <v/>
      </c>
      <c r="CD46" s="183">
        <f t="shared" si="62"/>
        <v>0</v>
      </c>
      <c r="CE46" s="182">
        <f t="shared" si="63"/>
        <v>0</v>
      </c>
      <c r="CF46" s="179" t="str">
        <f t="shared" si="64"/>
        <v/>
      </c>
      <c r="CG46" s="183" t="str">
        <f t="shared" si="65"/>
        <v/>
      </c>
      <c r="CH46" s="182" t="str">
        <f t="shared" si="66"/>
        <v/>
      </c>
      <c r="CI46" s="182">
        <f t="shared" si="67"/>
        <v>0</v>
      </c>
      <c r="CJ46" s="182">
        <f t="shared" si="68"/>
        <v>0</v>
      </c>
      <c r="CK46" s="179" t="str">
        <f t="shared" si="69"/>
        <v/>
      </c>
      <c r="CL46" s="183" t="str">
        <f t="shared" si="70"/>
        <v/>
      </c>
      <c r="CM46" s="182" t="str">
        <f t="shared" si="71"/>
        <v/>
      </c>
      <c r="CN46" s="182">
        <f t="shared" si="72"/>
        <v>0</v>
      </c>
      <c r="CO46" s="182">
        <f t="shared" si="73"/>
        <v>0</v>
      </c>
      <c r="CP46" s="183" t="str">
        <f t="shared" si="74"/>
        <v/>
      </c>
      <c r="CQ46" s="183" t="str">
        <f t="shared" si="75"/>
        <v/>
      </c>
      <c r="CR46" s="182" t="str">
        <f t="shared" si="76"/>
        <v/>
      </c>
      <c r="CS46" s="182">
        <f t="shared" si="77"/>
        <v>0</v>
      </c>
      <c r="CT46" s="182">
        <f t="shared" si="78"/>
        <v>0</v>
      </c>
      <c r="CU46" s="183" t="str">
        <f t="shared" si="79"/>
        <v/>
      </c>
      <c r="CV46" s="183" t="str">
        <f t="shared" si="80"/>
        <v/>
      </c>
      <c r="CW46" s="182" t="str">
        <f t="shared" si="81"/>
        <v/>
      </c>
      <c r="CX46" s="182">
        <f t="shared" si="82"/>
        <v>0</v>
      </c>
      <c r="CY46" s="182">
        <f t="shared" si="83"/>
        <v>0</v>
      </c>
      <c r="CZ46" s="183" t="str">
        <f t="shared" si="84"/>
        <v/>
      </c>
      <c r="DA46" s="183" t="str">
        <f t="shared" si="85"/>
        <v/>
      </c>
      <c r="DB46" s="184">
        <f t="shared" si="86"/>
        <v>0</v>
      </c>
      <c r="DC46" s="19" t="str">
        <f t="shared" si="87"/>
        <v xml:space="preserve">      </v>
      </c>
      <c r="DD46" s="252" t="str">
        <f>IF('Chack &amp; edit  SD sheet'!BY46="","",'Chack &amp; edit  SD sheet'!BY46)</f>
        <v/>
      </c>
      <c r="DE46" s="252" t="str">
        <f>IF('Chack &amp; edit  SD sheet'!BZ46="","",'Chack &amp; edit  SD sheet'!BZ46)</f>
        <v/>
      </c>
      <c r="DF46" s="252" t="str">
        <f>IF('Chack &amp; edit  SD sheet'!CA46="","",'Chack &amp; edit  SD sheet'!CA46)</f>
        <v/>
      </c>
      <c r="DG46" s="212" t="str">
        <f t="shared" si="88"/>
        <v/>
      </c>
      <c r="DH46" s="252" t="str">
        <f>IF('Chack &amp; edit  SD sheet'!CB46="","",'Chack &amp; edit  SD sheet'!CB46)</f>
        <v/>
      </c>
      <c r="DI46" s="212" t="str">
        <f t="shared" si="89"/>
        <v/>
      </c>
      <c r="DJ46" s="252" t="str">
        <f>IF('Chack &amp; edit  SD sheet'!CC46="","",'Chack &amp; edit  SD sheet'!CC46)</f>
        <v/>
      </c>
      <c r="DK46" s="212" t="str">
        <f t="shared" si="90"/>
        <v/>
      </c>
      <c r="DL46" s="213" t="str">
        <f t="shared" si="91"/>
        <v/>
      </c>
      <c r="DM46" s="252" t="str">
        <f>IF('Chack &amp; edit  SD sheet'!CD46="","",'Chack &amp; edit  SD sheet'!CD46)</f>
        <v/>
      </c>
      <c r="DN46" s="252" t="str">
        <f>IF('Chack &amp; edit  SD sheet'!CE46="","",'Chack &amp; edit  SD sheet'!CE46)</f>
        <v/>
      </c>
      <c r="DO46" s="252" t="str">
        <f>IF('Chack &amp; edit  SD sheet'!CF46="","",'Chack &amp; edit  SD sheet'!CF46)</f>
        <v/>
      </c>
      <c r="DP46" s="212" t="str">
        <f t="shared" si="92"/>
        <v/>
      </c>
      <c r="DQ46" s="252" t="str">
        <f>IF('Chack &amp; edit  SD sheet'!CG46="","",'Chack &amp; edit  SD sheet'!CG46)</f>
        <v/>
      </c>
      <c r="DR46" s="212" t="str">
        <f t="shared" si="93"/>
        <v/>
      </c>
      <c r="DS46" s="252" t="str">
        <f>IF('Chack &amp; edit  SD sheet'!CH46="","",'Chack &amp; edit  SD sheet'!CH46)</f>
        <v/>
      </c>
      <c r="DT46" s="212" t="str">
        <f t="shared" si="94"/>
        <v/>
      </c>
      <c r="DU46" s="213" t="str">
        <f t="shared" si="95"/>
        <v/>
      </c>
      <c r="DV46" s="252" t="str">
        <f>IF('Chack &amp; edit  SD sheet'!CI46="","",'Chack &amp; edit  SD sheet'!CI46)</f>
        <v/>
      </c>
      <c r="DW46" s="252" t="str">
        <f>IF('Chack &amp; edit  SD sheet'!CJ46="","",'Chack &amp; edit  SD sheet'!CJ46)</f>
        <v/>
      </c>
      <c r="DX46" s="252" t="str">
        <f>IF('Chack &amp; edit  SD sheet'!CK46="","",'Chack &amp; edit  SD sheet'!CK46)</f>
        <v/>
      </c>
      <c r="DY46" s="254" t="str">
        <f t="shared" si="96"/>
        <v/>
      </c>
      <c r="DZ46" s="252" t="str">
        <f>IF('Chack &amp; edit  SD sheet'!CL46="","",'Chack &amp; edit  SD sheet'!CL46)</f>
        <v/>
      </c>
      <c r="EA46" s="252" t="str">
        <f>IF('Chack &amp; edit  SD sheet'!CM46="","",'Chack &amp; edit  SD sheet'!CM46)</f>
        <v/>
      </c>
      <c r="EB46" s="252" t="str">
        <f>IF('Chack &amp; edit  SD sheet'!CN46="","",'Chack &amp; edit  SD sheet'!CN46)</f>
        <v/>
      </c>
      <c r="EC46" s="252" t="str">
        <f>IF('Chack &amp; edit  SD sheet'!CO46="","",'Chack &amp; edit  SD sheet'!CO46)</f>
        <v/>
      </c>
      <c r="ED46" s="254" t="str">
        <f t="shared" si="97"/>
        <v/>
      </c>
      <c r="EE46" s="252" t="str">
        <f>IF('Chack &amp; edit  SD sheet'!CP46="","",'Chack &amp; edit  SD sheet'!CP46)</f>
        <v/>
      </c>
      <c r="EF46" s="252" t="str">
        <f>IF('Chack &amp; edit  SD sheet'!CQ46="","",'Chack &amp; edit  SD sheet'!CQ46)</f>
        <v/>
      </c>
      <c r="EG46" s="19" t="str">
        <f t="shared" si="98"/>
        <v/>
      </c>
      <c r="EH46" s="20" t="str">
        <f t="shared" si="99"/>
        <v/>
      </c>
      <c r="EI46" s="21" t="str">
        <f t="shared" si="100"/>
        <v/>
      </c>
      <c r="EJ46" s="185" t="str">
        <f t="shared" si="101"/>
        <v/>
      </c>
      <c r="EK46" s="253" t="str">
        <f t="shared" si="102"/>
        <v/>
      </c>
      <c r="EL46" s="252" t="str">
        <f t="shared" si="103"/>
        <v/>
      </c>
      <c r="ET46" s="173" t="str">
        <f t="shared" si="104"/>
        <v/>
      </c>
      <c r="EU46" s="173" t="str">
        <f t="shared" si="105"/>
        <v/>
      </c>
      <c r="EV46" s="173" t="str">
        <f t="shared" si="106"/>
        <v/>
      </c>
      <c r="EW46" s="173" t="str">
        <f t="shared" si="107"/>
        <v/>
      </c>
    </row>
    <row r="47" spans="1:153" ht="15.75">
      <c r="A47" s="179" t="str">
        <f>IF(AND('Chack &amp; edit  SD sheet'!A47=""),"",'Chack &amp; edit  SD sheet'!A47)</f>
        <v/>
      </c>
      <c r="B47" s="179" t="str">
        <f>IF(AND('Chack &amp; edit  SD sheet'!B47=""),"",'Chack &amp; edit  SD sheet'!B47)</f>
        <v/>
      </c>
      <c r="C47" s="179" t="str">
        <f>IF(AND('Chack &amp; edit  SD sheet'!C47=""),"",IF(AND('Chack &amp; edit  SD sheet'!C47="Boy"),"M",IF(AND('Chack &amp; edit  SD sheet'!C47="Girl"),"F","")))</f>
        <v/>
      </c>
      <c r="D47" s="179" t="str">
        <f>IF(AND('Chack &amp; edit  SD sheet'!D47=""),"",VALUE('Chack &amp; edit  SD sheet'!D47))</f>
        <v/>
      </c>
      <c r="E47" s="179" t="str">
        <f>IF(AND('Chack &amp; edit  SD sheet'!E47=""),"",'Chack &amp; edit  SD sheet'!E47)</f>
        <v/>
      </c>
      <c r="F47" s="179" t="str">
        <f>IF(AND('Chack &amp; edit  SD sheet'!F47=""),"",'Chack &amp; edit  SD sheet'!F47)</f>
        <v/>
      </c>
      <c r="G47" s="180" t="str">
        <f>IF(AND('Chack &amp; edit  SD sheet'!G47=""),"",'Chack &amp; edit  SD sheet'!G47)</f>
        <v/>
      </c>
      <c r="H47" s="180" t="str">
        <f>IF(AND('Chack &amp; edit  SD sheet'!H47=""),"",'Chack &amp; edit  SD sheet'!H47)</f>
        <v/>
      </c>
      <c r="I47" s="180" t="str">
        <f>IF(AND('Chack &amp; edit  SD sheet'!I47=""),"",'Chack &amp; edit  SD sheet'!I47)</f>
        <v/>
      </c>
      <c r="J47" s="179" t="str">
        <f>IF(AND('Chack &amp; edit  SD sheet'!J47=""),"",'Chack &amp; edit  SD sheet'!J47)</f>
        <v/>
      </c>
      <c r="K47" s="179" t="str">
        <f>IF(AND('Chack &amp; edit  SD sheet'!K47=""),"",'Chack &amp; edit  SD sheet'!K47)</f>
        <v/>
      </c>
      <c r="L47" s="179" t="str">
        <f>IF(AND('Chack &amp; edit  SD sheet'!L47=""),"",'Chack &amp; edit  SD sheet'!L47)</f>
        <v/>
      </c>
      <c r="M47" s="179" t="str">
        <f t="shared" si="23"/>
        <v/>
      </c>
      <c r="N47" s="179" t="str">
        <f>IF(AND('Chack &amp; edit  SD sheet'!N47=""),"",'Chack &amp; edit  SD sheet'!N47)</f>
        <v/>
      </c>
      <c r="O47" s="179" t="str">
        <f t="shared" si="24"/>
        <v/>
      </c>
      <c r="P47" s="179" t="str">
        <f t="shared" si="25"/>
        <v/>
      </c>
      <c r="Q47" s="179" t="str">
        <f>IF(AND('Chack &amp; edit  SD sheet'!Q47=""),"",'Chack &amp; edit  SD sheet'!Q47)</f>
        <v/>
      </c>
      <c r="R47" s="179" t="str">
        <f t="shared" si="26"/>
        <v/>
      </c>
      <c r="S47" s="179" t="str">
        <f t="shared" si="27"/>
        <v/>
      </c>
      <c r="T47" s="179" t="str">
        <f>IF(AND('Chack &amp; edit  SD sheet'!T47=""),"",'Chack &amp; edit  SD sheet'!T47)</f>
        <v/>
      </c>
      <c r="U47" s="179" t="str">
        <f>IF(AND('Chack &amp; edit  SD sheet'!U47=""),"",'Chack &amp; edit  SD sheet'!U47)</f>
        <v/>
      </c>
      <c r="V47" s="179" t="str">
        <f>IF(AND('Chack &amp; edit  SD sheet'!V47=""),"",'Chack &amp; edit  SD sheet'!V47)</f>
        <v/>
      </c>
      <c r="W47" s="179" t="str">
        <f t="shared" si="28"/>
        <v/>
      </c>
      <c r="X47" s="179" t="str">
        <f>IF(AND('Chack &amp; edit  SD sheet'!X47=""),"",'Chack &amp; edit  SD sheet'!X47)</f>
        <v/>
      </c>
      <c r="Y47" s="179" t="str">
        <f t="shared" si="29"/>
        <v/>
      </c>
      <c r="Z47" s="179" t="str">
        <f t="shared" si="30"/>
        <v/>
      </c>
      <c r="AA47" s="179" t="str">
        <f>IF(AND('Chack &amp; edit  SD sheet'!AA47=""),"",'Chack &amp; edit  SD sheet'!AA47)</f>
        <v/>
      </c>
      <c r="AB47" s="179" t="str">
        <f t="shared" si="31"/>
        <v/>
      </c>
      <c r="AC47" s="179" t="str">
        <f t="shared" si="32"/>
        <v/>
      </c>
      <c r="AD47" s="179" t="str">
        <f>IF(AND('Chack &amp; edit  SD sheet'!AF47=""),"",'Chack &amp; edit  SD sheet'!AF47)</f>
        <v/>
      </c>
      <c r="AE47" s="179" t="str">
        <f>IF(AND('Chack &amp; edit  SD sheet'!AG47=""),"",'Chack &amp; edit  SD sheet'!AG47)</f>
        <v/>
      </c>
      <c r="AF47" s="179" t="str">
        <f>IF(AND('Chack &amp; edit  SD sheet'!AH47=""),"",'Chack &amp; edit  SD sheet'!AH47)</f>
        <v/>
      </c>
      <c r="AG47" s="179" t="str">
        <f t="shared" si="33"/>
        <v/>
      </c>
      <c r="AH47" s="179" t="str">
        <f>IF(AND('Chack &amp; edit  SD sheet'!AJ47=""),"",'Chack &amp; edit  SD sheet'!AJ47)</f>
        <v/>
      </c>
      <c r="AI47" s="179" t="str">
        <f t="shared" si="34"/>
        <v/>
      </c>
      <c r="AJ47" s="179" t="str">
        <f t="shared" si="35"/>
        <v/>
      </c>
      <c r="AK47" s="179" t="str">
        <f>IF(AND('Chack &amp; edit  SD sheet'!AM47=""),"",'Chack &amp; edit  SD sheet'!AM47)</f>
        <v/>
      </c>
      <c r="AL47" s="179" t="str">
        <f t="shared" si="36"/>
        <v/>
      </c>
      <c r="AM47" s="179" t="str">
        <f t="shared" si="37"/>
        <v/>
      </c>
      <c r="AN47" s="179" t="str">
        <f>IF(AND('Chack &amp; edit  SD sheet'!AP47=""),"",'Chack &amp; edit  SD sheet'!AP47)</f>
        <v/>
      </c>
      <c r="AO47" s="179" t="str">
        <f>IF(AND('Chack &amp; edit  SD sheet'!AQ47=""),"",'Chack &amp; edit  SD sheet'!AQ47)</f>
        <v/>
      </c>
      <c r="AP47" s="179" t="str">
        <f>IF(AND('Chack &amp; edit  SD sheet'!AR47=""),"",'Chack &amp; edit  SD sheet'!AR47)</f>
        <v/>
      </c>
      <c r="AQ47" s="179" t="str">
        <f t="shared" si="38"/>
        <v/>
      </c>
      <c r="AR47" s="179" t="str">
        <f>IF(AND('Chack &amp; edit  SD sheet'!AT47=""),"",'Chack &amp; edit  SD sheet'!AT47)</f>
        <v/>
      </c>
      <c r="AS47" s="179" t="str">
        <f t="shared" si="39"/>
        <v/>
      </c>
      <c r="AT47" s="179" t="str">
        <f t="shared" si="40"/>
        <v/>
      </c>
      <c r="AU47" s="179" t="str">
        <f>IF(AND('Chack &amp; edit  SD sheet'!AW47=""),"",'Chack &amp; edit  SD sheet'!AW47)</f>
        <v/>
      </c>
      <c r="AV47" s="179" t="str">
        <f t="shared" si="41"/>
        <v/>
      </c>
      <c r="AW47" s="179" t="str">
        <f t="shared" si="42"/>
        <v/>
      </c>
      <c r="AX47" s="179" t="str">
        <f>IF(AND('Chack &amp; edit  SD sheet'!AZ47=""),"",'Chack &amp; edit  SD sheet'!AZ47)</f>
        <v/>
      </c>
      <c r="AY47" s="179" t="str">
        <f>IF(AND('Chack &amp; edit  SD sheet'!BA47=""),"",'Chack &amp; edit  SD sheet'!BA47)</f>
        <v/>
      </c>
      <c r="AZ47" s="179" t="str">
        <f>IF(AND('Chack &amp; edit  SD sheet'!BB47=""),"",'Chack &amp; edit  SD sheet'!BB47)</f>
        <v/>
      </c>
      <c r="BA47" s="179" t="str">
        <f t="shared" si="43"/>
        <v/>
      </c>
      <c r="BB47" s="179" t="str">
        <f>IF(AND('Chack &amp; edit  SD sheet'!BD47=""),"",'Chack &amp; edit  SD sheet'!BD47)</f>
        <v/>
      </c>
      <c r="BC47" s="179" t="str">
        <f t="shared" si="44"/>
        <v/>
      </c>
      <c r="BD47" s="179" t="str">
        <f t="shared" si="45"/>
        <v/>
      </c>
      <c r="BE47" s="179" t="str">
        <f>IF(AND('Chack &amp; edit  SD sheet'!BG47=""),"",'Chack &amp; edit  SD sheet'!BG47)</f>
        <v/>
      </c>
      <c r="BF47" s="179" t="str">
        <f t="shared" si="46"/>
        <v/>
      </c>
      <c r="BG47" s="179" t="str">
        <f t="shared" si="47"/>
        <v/>
      </c>
      <c r="BH47" s="179" t="str">
        <f>IF(AND('Chack &amp; edit  SD sheet'!BK47=""),"",'Chack &amp; edit  SD sheet'!BK47)</f>
        <v/>
      </c>
      <c r="BI47" s="179" t="str">
        <f>IF(AND('Chack &amp; edit  SD sheet'!BL47=""),"",'Chack &amp; edit  SD sheet'!BL47)</f>
        <v/>
      </c>
      <c r="BJ47" s="179" t="str">
        <f>IF(AND('Chack &amp; edit  SD sheet'!BM47=""),"",'Chack &amp; edit  SD sheet'!BM47)</f>
        <v/>
      </c>
      <c r="BK47" s="179" t="str">
        <f t="shared" si="48"/>
        <v/>
      </c>
      <c r="BL47" s="179" t="str">
        <f t="shared" si="49"/>
        <v/>
      </c>
      <c r="BM47" s="179" t="str">
        <f>IF(AND('Chack &amp; edit  SD sheet'!BN47=""),"",'Chack &amp; edit  SD sheet'!BN47)</f>
        <v/>
      </c>
      <c r="BN47" s="179" t="str">
        <f>IF(AND('Chack &amp; edit  SD sheet'!BO47=""),"",'Chack &amp; edit  SD sheet'!BO47)</f>
        <v/>
      </c>
      <c r="BO47" s="179" t="str">
        <f>IF(AND('Chack &amp; edit  SD sheet'!BP47=""),"",'Chack &amp; edit  SD sheet'!BP47)</f>
        <v/>
      </c>
      <c r="BP47" s="179" t="str">
        <f t="shared" si="50"/>
        <v/>
      </c>
      <c r="BQ47" s="179" t="str">
        <f>IF(AND('Chack &amp; edit  SD sheet'!BR47=""),"",'Chack &amp; edit  SD sheet'!BR47)</f>
        <v/>
      </c>
      <c r="BR47" s="179" t="str">
        <f t="shared" si="51"/>
        <v/>
      </c>
      <c r="BS47" s="179" t="str">
        <f t="shared" si="52"/>
        <v/>
      </c>
      <c r="BT47" s="179" t="str">
        <f>IF(AND('Chack &amp; edit  SD sheet'!BU47=""),"",'Chack &amp; edit  SD sheet'!BU47)</f>
        <v/>
      </c>
      <c r="BU47" s="179" t="str">
        <f t="shared" si="53"/>
        <v/>
      </c>
      <c r="BV47" s="179" t="str">
        <f t="shared" si="54"/>
        <v/>
      </c>
      <c r="BW47" s="181" t="str">
        <f t="shared" si="55"/>
        <v/>
      </c>
      <c r="BX47" s="179" t="str">
        <f t="shared" si="56"/>
        <v/>
      </c>
      <c r="BY47" s="179">
        <f t="shared" si="57"/>
        <v>0</v>
      </c>
      <c r="BZ47" s="179">
        <f t="shared" si="58"/>
        <v>0</v>
      </c>
      <c r="CA47" s="179" t="str">
        <f t="shared" si="59"/>
        <v/>
      </c>
      <c r="CB47" s="179" t="str">
        <f t="shared" si="60"/>
        <v/>
      </c>
      <c r="CC47" s="182" t="str">
        <f t="shared" si="61"/>
        <v/>
      </c>
      <c r="CD47" s="183">
        <f t="shared" si="62"/>
        <v>0</v>
      </c>
      <c r="CE47" s="182">
        <f t="shared" si="63"/>
        <v>0</v>
      </c>
      <c r="CF47" s="179" t="str">
        <f t="shared" si="64"/>
        <v/>
      </c>
      <c r="CG47" s="183" t="str">
        <f t="shared" si="65"/>
        <v/>
      </c>
      <c r="CH47" s="182" t="str">
        <f t="shared" si="66"/>
        <v/>
      </c>
      <c r="CI47" s="182">
        <f t="shared" si="67"/>
        <v>0</v>
      </c>
      <c r="CJ47" s="182">
        <f t="shared" si="68"/>
        <v>0</v>
      </c>
      <c r="CK47" s="179" t="str">
        <f t="shared" si="69"/>
        <v/>
      </c>
      <c r="CL47" s="183" t="str">
        <f t="shared" si="70"/>
        <v/>
      </c>
      <c r="CM47" s="182" t="str">
        <f t="shared" si="71"/>
        <v/>
      </c>
      <c r="CN47" s="182">
        <f t="shared" si="72"/>
        <v>0</v>
      </c>
      <c r="CO47" s="182">
        <f t="shared" si="73"/>
        <v>0</v>
      </c>
      <c r="CP47" s="183" t="str">
        <f t="shared" si="74"/>
        <v/>
      </c>
      <c r="CQ47" s="183" t="str">
        <f t="shared" si="75"/>
        <v/>
      </c>
      <c r="CR47" s="182" t="str">
        <f t="shared" si="76"/>
        <v/>
      </c>
      <c r="CS47" s="182">
        <f t="shared" si="77"/>
        <v>0</v>
      </c>
      <c r="CT47" s="182">
        <f t="shared" si="78"/>
        <v>0</v>
      </c>
      <c r="CU47" s="183" t="str">
        <f t="shared" si="79"/>
        <v/>
      </c>
      <c r="CV47" s="183" t="str">
        <f t="shared" si="80"/>
        <v/>
      </c>
      <c r="CW47" s="182" t="str">
        <f t="shared" si="81"/>
        <v/>
      </c>
      <c r="CX47" s="182">
        <f t="shared" si="82"/>
        <v>0</v>
      </c>
      <c r="CY47" s="182">
        <f t="shared" si="83"/>
        <v>0</v>
      </c>
      <c r="CZ47" s="183" t="str">
        <f t="shared" si="84"/>
        <v/>
      </c>
      <c r="DA47" s="183" t="str">
        <f t="shared" si="85"/>
        <v/>
      </c>
      <c r="DB47" s="184">
        <f t="shared" si="86"/>
        <v>0</v>
      </c>
      <c r="DC47" s="19" t="str">
        <f t="shared" si="87"/>
        <v xml:space="preserve">      </v>
      </c>
      <c r="DD47" s="252" t="str">
        <f>IF('Chack &amp; edit  SD sheet'!BY47="","",'Chack &amp; edit  SD sheet'!BY47)</f>
        <v/>
      </c>
      <c r="DE47" s="252" t="str">
        <f>IF('Chack &amp; edit  SD sheet'!BZ47="","",'Chack &amp; edit  SD sheet'!BZ47)</f>
        <v/>
      </c>
      <c r="DF47" s="252" t="str">
        <f>IF('Chack &amp; edit  SD sheet'!CA47="","",'Chack &amp; edit  SD sheet'!CA47)</f>
        <v/>
      </c>
      <c r="DG47" s="212" t="str">
        <f t="shared" si="88"/>
        <v/>
      </c>
      <c r="DH47" s="252" t="str">
        <f>IF('Chack &amp; edit  SD sheet'!CB47="","",'Chack &amp; edit  SD sheet'!CB47)</f>
        <v/>
      </c>
      <c r="DI47" s="212" t="str">
        <f t="shared" si="89"/>
        <v/>
      </c>
      <c r="DJ47" s="252" t="str">
        <f>IF('Chack &amp; edit  SD sheet'!CC47="","",'Chack &amp; edit  SD sheet'!CC47)</f>
        <v/>
      </c>
      <c r="DK47" s="212" t="str">
        <f t="shared" si="90"/>
        <v/>
      </c>
      <c r="DL47" s="213" t="str">
        <f t="shared" si="91"/>
        <v/>
      </c>
      <c r="DM47" s="252" t="str">
        <f>IF('Chack &amp; edit  SD sheet'!CD47="","",'Chack &amp; edit  SD sheet'!CD47)</f>
        <v/>
      </c>
      <c r="DN47" s="252" t="str">
        <f>IF('Chack &amp; edit  SD sheet'!CE47="","",'Chack &amp; edit  SD sheet'!CE47)</f>
        <v/>
      </c>
      <c r="DO47" s="252" t="str">
        <f>IF('Chack &amp; edit  SD sheet'!CF47="","",'Chack &amp; edit  SD sheet'!CF47)</f>
        <v/>
      </c>
      <c r="DP47" s="212" t="str">
        <f t="shared" si="92"/>
        <v/>
      </c>
      <c r="DQ47" s="252" t="str">
        <f>IF('Chack &amp; edit  SD sheet'!CG47="","",'Chack &amp; edit  SD sheet'!CG47)</f>
        <v/>
      </c>
      <c r="DR47" s="212" t="str">
        <f t="shared" si="93"/>
        <v/>
      </c>
      <c r="DS47" s="252" t="str">
        <f>IF('Chack &amp; edit  SD sheet'!CH47="","",'Chack &amp; edit  SD sheet'!CH47)</f>
        <v/>
      </c>
      <c r="DT47" s="212" t="str">
        <f t="shared" si="94"/>
        <v/>
      </c>
      <c r="DU47" s="213" t="str">
        <f t="shared" si="95"/>
        <v/>
      </c>
      <c r="DV47" s="252" t="str">
        <f>IF('Chack &amp; edit  SD sheet'!CI47="","",'Chack &amp; edit  SD sheet'!CI47)</f>
        <v/>
      </c>
      <c r="DW47" s="252" t="str">
        <f>IF('Chack &amp; edit  SD sheet'!CJ47="","",'Chack &amp; edit  SD sheet'!CJ47)</f>
        <v/>
      </c>
      <c r="DX47" s="252" t="str">
        <f>IF('Chack &amp; edit  SD sheet'!CK47="","",'Chack &amp; edit  SD sheet'!CK47)</f>
        <v/>
      </c>
      <c r="DY47" s="254" t="str">
        <f t="shared" si="96"/>
        <v/>
      </c>
      <c r="DZ47" s="252" t="str">
        <f>IF('Chack &amp; edit  SD sheet'!CL47="","",'Chack &amp; edit  SD sheet'!CL47)</f>
        <v/>
      </c>
      <c r="EA47" s="252" t="str">
        <f>IF('Chack &amp; edit  SD sheet'!CM47="","",'Chack &amp; edit  SD sheet'!CM47)</f>
        <v/>
      </c>
      <c r="EB47" s="252" t="str">
        <f>IF('Chack &amp; edit  SD sheet'!CN47="","",'Chack &amp; edit  SD sheet'!CN47)</f>
        <v/>
      </c>
      <c r="EC47" s="252" t="str">
        <f>IF('Chack &amp; edit  SD sheet'!CO47="","",'Chack &amp; edit  SD sheet'!CO47)</f>
        <v/>
      </c>
      <c r="ED47" s="254" t="str">
        <f t="shared" si="97"/>
        <v/>
      </c>
      <c r="EE47" s="252" t="str">
        <f>IF('Chack &amp; edit  SD sheet'!CP47="","",'Chack &amp; edit  SD sheet'!CP47)</f>
        <v/>
      </c>
      <c r="EF47" s="252" t="str">
        <f>IF('Chack &amp; edit  SD sheet'!CQ47="","",'Chack &amp; edit  SD sheet'!CQ47)</f>
        <v/>
      </c>
      <c r="EG47" s="19" t="str">
        <f t="shared" si="98"/>
        <v/>
      </c>
      <c r="EH47" s="20" t="str">
        <f t="shared" si="99"/>
        <v/>
      </c>
      <c r="EI47" s="21" t="str">
        <f t="shared" si="100"/>
        <v/>
      </c>
      <c r="EJ47" s="185" t="str">
        <f t="shared" si="101"/>
        <v/>
      </c>
      <c r="EK47" s="253" t="str">
        <f t="shared" si="102"/>
        <v/>
      </c>
      <c r="EL47" s="252" t="str">
        <f t="shared" si="103"/>
        <v/>
      </c>
      <c r="ET47" s="173" t="str">
        <f t="shared" si="104"/>
        <v/>
      </c>
      <c r="EU47" s="173" t="str">
        <f t="shared" si="105"/>
        <v/>
      </c>
      <c r="EV47" s="173" t="str">
        <f t="shared" si="106"/>
        <v/>
      </c>
      <c r="EW47" s="173" t="str">
        <f t="shared" si="107"/>
        <v/>
      </c>
    </row>
    <row r="48" spans="1:153" ht="15.75">
      <c r="A48" s="179" t="str">
        <f>IF(AND('Chack &amp; edit  SD sheet'!A48=""),"",'Chack &amp; edit  SD sheet'!A48)</f>
        <v/>
      </c>
      <c r="B48" s="179" t="str">
        <f>IF(AND('Chack &amp; edit  SD sheet'!B48=""),"",'Chack &amp; edit  SD sheet'!B48)</f>
        <v/>
      </c>
      <c r="C48" s="179" t="str">
        <f>IF(AND('Chack &amp; edit  SD sheet'!C48=""),"",IF(AND('Chack &amp; edit  SD sheet'!C48="Boy"),"M",IF(AND('Chack &amp; edit  SD sheet'!C48="Girl"),"F","")))</f>
        <v/>
      </c>
      <c r="D48" s="179" t="str">
        <f>IF(AND('Chack &amp; edit  SD sheet'!D48=""),"",VALUE('Chack &amp; edit  SD sheet'!D48))</f>
        <v/>
      </c>
      <c r="E48" s="179" t="str">
        <f>IF(AND('Chack &amp; edit  SD sheet'!E48=""),"",'Chack &amp; edit  SD sheet'!E48)</f>
        <v/>
      </c>
      <c r="F48" s="179" t="str">
        <f>IF(AND('Chack &amp; edit  SD sheet'!F48=""),"",'Chack &amp; edit  SD sheet'!F48)</f>
        <v/>
      </c>
      <c r="G48" s="180" t="str">
        <f>IF(AND('Chack &amp; edit  SD sheet'!G48=""),"",'Chack &amp; edit  SD sheet'!G48)</f>
        <v/>
      </c>
      <c r="H48" s="180" t="str">
        <f>IF(AND('Chack &amp; edit  SD sheet'!H48=""),"",'Chack &amp; edit  SD sheet'!H48)</f>
        <v/>
      </c>
      <c r="I48" s="180" t="str">
        <f>IF(AND('Chack &amp; edit  SD sheet'!I48=""),"",'Chack &amp; edit  SD sheet'!I48)</f>
        <v/>
      </c>
      <c r="J48" s="179" t="str">
        <f>IF(AND('Chack &amp; edit  SD sheet'!J48=""),"",'Chack &amp; edit  SD sheet'!J48)</f>
        <v/>
      </c>
      <c r="K48" s="179" t="str">
        <f>IF(AND('Chack &amp; edit  SD sheet'!K48=""),"",'Chack &amp; edit  SD sheet'!K48)</f>
        <v/>
      </c>
      <c r="L48" s="179" t="str">
        <f>IF(AND('Chack &amp; edit  SD sheet'!L48=""),"",'Chack &amp; edit  SD sheet'!L48)</f>
        <v/>
      </c>
      <c r="M48" s="179" t="str">
        <f t="shared" si="23"/>
        <v/>
      </c>
      <c r="N48" s="179" t="str">
        <f>IF(AND('Chack &amp; edit  SD sheet'!N48=""),"",'Chack &amp; edit  SD sheet'!N48)</f>
        <v/>
      </c>
      <c r="O48" s="179" t="str">
        <f t="shared" si="24"/>
        <v/>
      </c>
      <c r="P48" s="179" t="str">
        <f t="shared" si="25"/>
        <v/>
      </c>
      <c r="Q48" s="179" t="str">
        <f>IF(AND('Chack &amp; edit  SD sheet'!Q48=""),"",'Chack &amp; edit  SD sheet'!Q48)</f>
        <v/>
      </c>
      <c r="R48" s="179" t="str">
        <f t="shared" si="26"/>
        <v/>
      </c>
      <c r="S48" s="179" t="str">
        <f t="shared" si="27"/>
        <v/>
      </c>
      <c r="T48" s="179" t="str">
        <f>IF(AND('Chack &amp; edit  SD sheet'!T48=""),"",'Chack &amp; edit  SD sheet'!T48)</f>
        <v/>
      </c>
      <c r="U48" s="179" t="str">
        <f>IF(AND('Chack &amp; edit  SD sheet'!U48=""),"",'Chack &amp; edit  SD sheet'!U48)</f>
        <v/>
      </c>
      <c r="V48" s="179" t="str">
        <f>IF(AND('Chack &amp; edit  SD sheet'!V48=""),"",'Chack &amp; edit  SD sheet'!V48)</f>
        <v/>
      </c>
      <c r="W48" s="179" t="str">
        <f t="shared" si="28"/>
        <v/>
      </c>
      <c r="X48" s="179" t="str">
        <f>IF(AND('Chack &amp; edit  SD sheet'!X48=""),"",'Chack &amp; edit  SD sheet'!X48)</f>
        <v/>
      </c>
      <c r="Y48" s="179" t="str">
        <f t="shared" si="29"/>
        <v/>
      </c>
      <c r="Z48" s="179" t="str">
        <f t="shared" si="30"/>
        <v/>
      </c>
      <c r="AA48" s="179" t="str">
        <f>IF(AND('Chack &amp; edit  SD sheet'!AA48=""),"",'Chack &amp; edit  SD sheet'!AA48)</f>
        <v/>
      </c>
      <c r="AB48" s="179" t="str">
        <f t="shared" si="31"/>
        <v/>
      </c>
      <c r="AC48" s="179" t="str">
        <f t="shared" si="32"/>
        <v/>
      </c>
      <c r="AD48" s="179" t="str">
        <f>IF(AND('Chack &amp; edit  SD sheet'!AF48=""),"",'Chack &amp; edit  SD sheet'!AF48)</f>
        <v/>
      </c>
      <c r="AE48" s="179" t="str">
        <f>IF(AND('Chack &amp; edit  SD sheet'!AG48=""),"",'Chack &amp; edit  SD sheet'!AG48)</f>
        <v/>
      </c>
      <c r="AF48" s="179" t="str">
        <f>IF(AND('Chack &amp; edit  SD sheet'!AH48=""),"",'Chack &amp; edit  SD sheet'!AH48)</f>
        <v/>
      </c>
      <c r="AG48" s="179" t="str">
        <f t="shared" si="33"/>
        <v/>
      </c>
      <c r="AH48" s="179" t="str">
        <f>IF(AND('Chack &amp; edit  SD sheet'!AJ48=""),"",'Chack &amp; edit  SD sheet'!AJ48)</f>
        <v/>
      </c>
      <c r="AI48" s="179" t="str">
        <f t="shared" si="34"/>
        <v/>
      </c>
      <c r="AJ48" s="179" t="str">
        <f t="shared" si="35"/>
        <v/>
      </c>
      <c r="AK48" s="179" t="str">
        <f>IF(AND('Chack &amp; edit  SD sheet'!AM48=""),"",'Chack &amp; edit  SD sheet'!AM48)</f>
        <v/>
      </c>
      <c r="AL48" s="179" t="str">
        <f t="shared" si="36"/>
        <v/>
      </c>
      <c r="AM48" s="179" t="str">
        <f t="shared" si="37"/>
        <v/>
      </c>
      <c r="AN48" s="179" t="str">
        <f>IF(AND('Chack &amp; edit  SD sheet'!AP48=""),"",'Chack &amp; edit  SD sheet'!AP48)</f>
        <v/>
      </c>
      <c r="AO48" s="179" t="str">
        <f>IF(AND('Chack &amp; edit  SD sheet'!AQ48=""),"",'Chack &amp; edit  SD sheet'!AQ48)</f>
        <v/>
      </c>
      <c r="AP48" s="179" t="str">
        <f>IF(AND('Chack &amp; edit  SD sheet'!AR48=""),"",'Chack &amp; edit  SD sheet'!AR48)</f>
        <v/>
      </c>
      <c r="AQ48" s="179" t="str">
        <f t="shared" si="38"/>
        <v/>
      </c>
      <c r="AR48" s="179" t="str">
        <f>IF(AND('Chack &amp; edit  SD sheet'!AT48=""),"",'Chack &amp; edit  SD sheet'!AT48)</f>
        <v/>
      </c>
      <c r="AS48" s="179" t="str">
        <f t="shared" si="39"/>
        <v/>
      </c>
      <c r="AT48" s="179" t="str">
        <f t="shared" si="40"/>
        <v/>
      </c>
      <c r="AU48" s="179" t="str">
        <f>IF(AND('Chack &amp; edit  SD sheet'!AW48=""),"",'Chack &amp; edit  SD sheet'!AW48)</f>
        <v/>
      </c>
      <c r="AV48" s="179" t="str">
        <f t="shared" si="41"/>
        <v/>
      </c>
      <c r="AW48" s="179" t="str">
        <f t="shared" si="42"/>
        <v/>
      </c>
      <c r="AX48" s="179" t="str">
        <f>IF(AND('Chack &amp; edit  SD sheet'!AZ48=""),"",'Chack &amp; edit  SD sheet'!AZ48)</f>
        <v/>
      </c>
      <c r="AY48" s="179" t="str">
        <f>IF(AND('Chack &amp; edit  SD sheet'!BA48=""),"",'Chack &amp; edit  SD sheet'!BA48)</f>
        <v/>
      </c>
      <c r="AZ48" s="179" t="str">
        <f>IF(AND('Chack &amp; edit  SD sheet'!BB48=""),"",'Chack &amp; edit  SD sheet'!BB48)</f>
        <v/>
      </c>
      <c r="BA48" s="179" t="str">
        <f t="shared" si="43"/>
        <v/>
      </c>
      <c r="BB48" s="179" t="str">
        <f>IF(AND('Chack &amp; edit  SD sheet'!BD48=""),"",'Chack &amp; edit  SD sheet'!BD48)</f>
        <v/>
      </c>
      <c r="BC48" s="179" t="str">
        <f t="shared" si="44"/>
        <v/>
      </c>
      <c r="BD48" s="179" t="str">
        <f t="shared" si="45"/>
        <v/>
      </c>
      <c r="BE48" s="179" t="str">
        <f>IF(AND('Chack &amp; edit  SD sheet'!BG48=""),"",'Chack &amp; edit  SD sheet'!BG48)</f>
        <v/>
      </c>
      <c r="BF48" s="179" t="str">
        <f t="shared" si="46"/>
        <v/>
      </c>
      <c r="BG48" s="179" t="str">
        <f t="shared" si="47"/>
        <v/>
      </c>
      <c r="BH48" s="179" t="str">
        <f>IF(AND('Chack &amp; edit  SD sheet'!BK48=""),"",'Chack &amp; edit  SD sheet'!BK48)</f>
        <v/>
      </c>
      <c r="BI48" s="179" t="str">
        <f>IF(AND('Chack &amp; edit  SD sheet'!BL48=""),"",'Chack &amp; edit  SD sheet'!BL48)</f>
        <v/>
      </c>
      <c r="BJ48" s="179" t="str">
        <f>IF(AND('Chack &amp; edit  SD sheet'!BM48=""),"",'Chack &amp; edit  SD sheet'!BM48)</f>
        <v/>
      </c>
      <c r="BK48" s="179" t="str">
        <f t="shared" si="48"/>
        <v/>
      </c>
      <c r="BL48" s="179" t="str">
        <f t="shared" si="49"/>
        <v/>
      </c>
      <c r="BM48" s="179" t="str">
        <f>IF(AND('Chack &amp; edit  SD sheet'!BN48=""),"",'Chack &amp; edit  SD sheet'!BN48)</f>
        <v/>
      </c>
      <c r="BN48" s="179" t="str">
        <f>IF(AND('Chack &amp; edit  SD sheet'!BO48=""),"",'Chack &amp; edit  SD sheet'!BO48)</f>
        <v/>
      </c>
      <c r="BO48" s="179" t="str">
        <f>IF(AND('Chack &amp; edit  SD sheet'!BP48=""),"",'Chack &amp; edit  SD sheet'!BP48)</f>
        <v/>
      </c>
      <c r="BP48" s="179" t="str">
        <f t="shared" si="50"/>
        <v/>
      </c>
      <c r="BQ48" s="179" t="str">
        <f>IF(AND('Chack &amp; edit  SD sheet'!BR48=""),"",'Chack &amp; edit  SD sheet'!BR48)</f>
        <v/>
      </c>
      <c r="BR48" s="179" t="str">
        <f t="shared" si="51"/>
        <v/>
      </c>
      <c r="BS48" s="179" t="str">
        <f t="shared" si="52"/>
        <v/>
      </c>
      <c r="BT48" s="179" t="str">
        <f>IF(AND('Chack &amp; edit  SD sheet'!BU48=""),"",'Chack &amp; edit  SD sheet'!BU48)</f>
        <v/>
      </c>
      <c r="BU48" s="179" t="str">
        <f t="shared" si="53"/>
        <v/>
      </c>
      <c r="BV48" s="179" t="str">
        <f t="shared" si="54"/>
        <v/>
      </c>
      <c r="BW48" s="181" t="str">
        <f t="shared" si="55"/>
        <v/>
      </c>
      <c r="BX48" s="179" t="str">
        <f t="shared" si="56"/>
        <v/>
      </c>
      <c r="BY48" s="179">
        <f t="shared" si="57"/>
        <v>0</v>
      </c>
      <c r="BZ48" s="179">
        <f t="shared" si="58"/>
        <v>0</v>
      </c>
      <c r="CA48" s="179" t="str">
        <f t="shared" si="59"/>
        <v/>
      </c>
      <c r="CB48" s="179" t="str">
        <f t="shared" si="60"/>
        <v/>
      </c>
      <c r="CC48" s="182" t="str">
        <f t="shared" si="61"/>
        <v/>
      </c>
      <c r="CD48" s="183">
        <f t="shared" si="62"/>
        <v>0</v>
      </c>
      <c r="CE48" s="182">
        <f t="shared" si="63"/>
        <v>0</v>
      </c>
      <c r="CF48" s="179" t="str">
        <f t="shared" si="64"/>
        <v/>
      </c>
      <c r="CG48" s="183" t="str">
        <f t="shared" si="65"/>
        <v/>
      </c>
      <c r="CH48" s="182" t="str">
        <f t="shared" si="66"/>
        <v/>
      </c>
      <c r="CI48" s="182">
        <f t="shared" si="67"/>
        <v>0</v>
      </c>
      <c r="CJ48" s="182">
        <f t="shared" si="68"/>
        <v>0</v>
      </c>
      <c r="CK48" s="179" t="str">
        <f t="shared" si="69"/>
        <v/>
      </c>
      <c r="CL48" s="183" t="str">
        <f t="shared" si="70"/>
        <v/>
      </c>
      <c r="CM48" s="182" t="str">
        <f t="shared" si="71"/>
        <v/>
      </c>
      <c r="CN48" s="182">
        <f t="shared" si="72"/>
        <v>0</v>
      </c>
      <c r="CO48" s="182">
        <f t="shared" si="73"/>
        <v>0</v>
      </c>
      <c r="CP48" s="183" t="str">
        <f t="shared" si="74"/>
        <v/>
      </c>
      <c r="CQ48" s="183" t="str">
        <f t="shared" si="75"/>
        <v/>
      </c>
      <c r="CR48" s="182" t="str">
        <f t="shared" si="76"/>
        <v/>
      </c>
      <c r="CS48" s="182">
        <f t="shared" si="77"/>
        <v>0</v>
      </c>
      <c r="CT48" s="182">
        <f t="shared" si="78"/>
        <v>0</v>
      </c>
      <c r="CU48" s="183" t="str">
        <f t="shared" si="79"/>
        <v/>
      </c>
      <c r="CV48" s="183" t="str">
        <f t="shared" si="80"/>
        <v/>
      </c>
      <c r="CW48" s="182" t="str">
        <f t="shared" si="81"/>
        <v/>
      </c>
      <c r="CX48" s="182">
        <f t="shared" si="82"/>
        <v>0</v>
      </c>
      <c r="CY48" s="182">
        <f t="shared" si="83"/>
        <v>0</v>
      </c>
      <c r="CZ48" s="183" t="str">
        <f t="shared" si="84"/>
        <v/>
      </c>
      <c r="DA48" s="183" t="str">
        <f t="shared" si="85"/>
        <v/>
      </c>
      <c r="DB48" s="184">
        <f t="shared" si="86"/>
        <v>0</v>
      </c>
      <c r="DC48" s="19" t="str">
        <f t="shared" si="87"/>
        <v xml:space="preserve">      </v>
      </c>
      <c r="DD48" s="252" t="str">
        <f>IF('Chack &amp; edit  SD sheet'!BY48="","",'Chack &amp; edit  SD sheet'!BY48)</f>
        <v/>
      </c>
      <c r="DE48" s="252" t="str">
        <f>IF('Chack &amp; edit  SD sheet'!BZ48="","",'Chack &amp; edit  SD sheet'!BZ48)</f>
        <v/>
      </c>
      <c r="DF48" s="252" t="str">
        <f>IF('Chack &amp; edit  SD sheet'!CA48="","",'Chack &amp; edit  SD sheet'!CA48)</f>
        <v/>
      </c>
      <c r="DG48" s="212" t="str">
        <f t="shared" si="88"/>
        <v/>
      </c>
      <c r="DH48" s="252" t="str">
        <f>IF('Chack &amp; edit  SD sheet'!CB48="","",'Chack &amp; edit  SD sheet'!CB48)</f>
        <v/>
      </c>
      <c r="DI48" s="212" t="str">
        <f t="shared" si="89"/>
        <v/>
      </c>
      <c r="DJ48" s="252" t="str">
        <f>IF('Chack &amp; edit  SD sheet'!CC48="","",'Chack &amp; edit  SD sheet'!CC48)</f>
        <v/>
      </c>
      <c r="DK48" s="212" t="str">
        <f t="shared" si="90"/>
        <v/>
      </c>
      <c r="DL48" s="213" t="str">
        <f t="shared" si="91"/>
        <v/>
      </c>
      <c r="DM48" s="252" t="str">
        <f>IF('Chack &amp; edit  SD sheet'!CD48="","",'Chack &amp; edit  SD sheet'!CD48)</f>
        <v/>
      </c>
      <c r="DN48" s="252" t="str">
        <f>IF('Chack &amp; edit  SD sheet'!CE48="","",'Chack &amp; edit  SD sheet'!CE48)</f>
        <v/>
      </c>
      <c r="DO48" s="252" t="str">
        <f>IF('Chack &amp; edit  SD sheet'!CF48="","",'Chack &amp; edit  SD sheet'!CF48)</f>
        <v/>
      </c>
      <c r="DP48" s="212" t="str">
        <f t="shared" si="92"/>
        <v/>
      </c>
      <c r="DQ48" s="252" t="str">
        <f>IF('Chack &amp; edit  SD sheet'!CG48="","",'Chack &amp; edit  SD sheet'!CG48)</f>
        <v/>
      </c>
      <c r="DR48" s="212" t="str">
        <f t="shared" si="93"/>
        <v/>
      </c>
      <c r="DS48" s="252" t="str">
        <f>IF('Chack &amp; edit  SD sheet'!CH48="","",'Chack &amp; edit  SD sheet'!CH48)</f>
        <v/>
      </c>
      <c r="DT48" s="212" t="str">
        <f t="shared" si="94"/>
        <v/>
      </c>
      <c r="DU48" s="213" t="str">
        <f t="shared" si="95"/>
        <v/>
      </c>
      <c r="DV48" s="252" t="str">
        <f>IF('Chack &amp; edit  SD sheet'!CI48="","",'Chack &amp; edit  SD sheet'!CI48)</f>
        <v/>
      </c>
      <c r="DW48" s="252" t="str">
        <f>IF('Chack &amp; edit  SD sheet'!CJ48="","",'Chack &amp; edit  SD sheet'!CJ48)</f>
        <v/>
      </c>
      <c r="DX48" s="252" t="str">
        <f>IF('Chack &amp; edit  SD sheet'!CK48="","",'Chack &amp; edit  SD sheet'!CK48)</f>
        <v/>
      </c>
      <c r="DY48" s="254" t="str">
        <f t="shared" si="96"/>
        <v/>
      </c>
      <c r="DZ48" s="252" t="str">
        <f>IF('Chack &amp; edit  SD sheet'!CL48="","",'Chack &amp; edit  SD sheet'!CL48)</f>
        <v/>
      </c>
      <c r="EA48" s="252" t="str">
        <f>IF('Chack &amp; edit  SD sheet'!CM48="","",'Chack &amp; edit  SD sheet'!CM48)</f>
        <v/>
      </c>
      <c r="EB48" s="252" t="str">
        <f>IF('Chack &amp; edit  SD sheet'!CN48="","",'Chack &amp; edit  SD sheet'!CN48)</f>
        <v/>
      </c>
      <c r="EC48" s="252" t="str">
        <f>IF('Chack &amp; edit  SD sheet'!CO48="","",'Chack &amp; edit  SD sheet'!CO48)</f>
        <v/>
      </c>
      <c r="ED48" s="254" t="str">
        <f t="shared" si="97"/>
        <v/>
      </c>
      <c r="EE48" s="252" t="str">
        <f>IF('Chack &amp; edit  SD sheet'!CP48="","",'Chack &amp; edit  SD sheet'!CP48)</f>
        <v/>
      </c>
      <c r="EF48" s="252" t="str">
        <f>IF('Chack &amp; edit  SD sheet'!CQ48="","",'Chack &amp; edit  SD sheet'!CQ48)</f>
        <v/>
      </c>
      <c r="EG48" s="19" t="str">
        <f t="shared" si="98"/>
        <v/>
      </c>
      <c r="EH48" s="20" t="str">
        <f t="shared" si="99"/>
        <v/>
      </c>
      <c r="EI48" s="21" t="str">
        <f t="shared" si="100"/>
        <v/>
      </c>
      <c r="EJ48" s="185" t="str">
        <f t="shared" si="101"/>
        <v/>
      </c>
      <c r="EK48" s="253" t="str">
        <f t="shared" si="102"/>
        <v/>
      </c>
      <c r="EL48" s="252" t="str">
        <f t="shared" si="103"/>
        <v/>
      </c>
      <c r="ET48" s="173" t="str">
        <f t="shared" si="104"/>
        <v/>
      </c>
      <c r="EU48" s="173" t="str">
        <f t="shared" si="105"/>
        <v/>
      </c>
      <c r="EV48" s="173" t="str">
        <f t="shared" si="106"/>
        <v/>
      </c>
      <c r="EW48" s="173" t="str">
        <f t="shared" si="107"/>
        <v/>
      </c>
    </row>
    <row r="49" spans="1:153" ht="15.75">
      <c r="A49" s="179" t="str">
        <f>IF(AND('Chack &amp; edit  SD sheet'!A49=""),"",'Chack &amp; edit  SD sheet'!A49)</f>
        <v/>
      </c>
      <c r="B49" s="179" t="str">
        <f>IF(AND('Chack &amp; edit  SD sheet'!B49=""),"",'Chack &amp; edit  SD sheet'!B49)</f>
        <v/>
      </c>
      <c r="C49" s="179" t="str">
        <f>IF(AND('Chack &amp; edit  SD sheet'!C49=""),"",IF(AND('Chack &amp; edit  SD sheet'!C49="Boy"),"M",IF(AND('Chack &amp; edit  SD sheet'!C49="Girl"),"F","")))</f>
        <v/>
      </c>
      <c r="D49" s="179" t="str">
        <f>IF(AND('Chack &amp; edit  SD sheet'!D49=""),"",VALUE('Chack &amp; edit  SD sheet'!D49))</f>
        <v/>
      </c>
      <c r="E49" s="179" t="str">
        <f>IF(AND('Chack &amp; edit  SD sheet'!E49=""),"",'Chack &amp; edit  SD sheet'!E49)</f>
        <v/>
      </c>
      <c r="F49" s="179" t="str">
        <f>IF(AND('Chack &amp; edit  SD sheet'!F49=""),"",'Chack &amp; edit  SD sheet'!F49)</f>
        <v/>
      </c>
      <c r="G49" s="180" t="str">
        <f>IF(AND('Chack &amp; edit  SD sheet'!G49=""),"",'Chack &amp; edit  SD sheet'!G49)</f>
        <v/>
      </c>
      <c r="H49" s="180" t="str">
        <f>IF(AND('Chack &amp; edit  SD sheet'!H49=""),"",'Chack &amp; edit  SD sheet'!H49)</f>
        <v/>
      </c>
      <c r="I49" s="180" t="str">
        <f>IF(AND('Chack &amp; edit  SD sheet'!I49=""),"",'Chack &amp; edit  SD sheet'!I49)</f>
        <v/>
      </c>
      <c r="J49" s="179" t="str">
        <f>IF(AND('Chack &amp; edit  SD sheet'!J49=""),"",'Chack &amp; edit  SD sheet'!J49)</f>
        <v/>
      </c>
      <c r="K49" s="179" t="str">
        <f>IF(AND('Chack &amp; edit  SD sheet'!K49=""),"",'Chack &amp; edit  SD sheet'!K49)</f>
        <v/>
      </c>
      <c r="L49" s="179" t="str">
        <f>IF(AND('Chack &amp; edit  SD sheet'!L49=""),"",'Chack &amp; edit  SD sheet'!L49)</f>
        <v/>
      </c>
      <c r="M49" s="179" t="str">
        <f t="shared" si="23"/>
        <v/>
      </c>
      <c r="N49" s="179" t="str">
        <f>IF(AND('Chack &amp; edit  SD sheet'!N49=""),"",'Chack &amp; edit  SD sheet'!N49)</f>
        <v/>
      </c>
      <c r="O49" s="179" t="str">
        <f t="shared" si="24"/>
        <v/>
      </c>
      <c r="P49" s="179" t="str">
        <f t="shared" si="25"/>
        <v/>
      </c>
      <c r="Q49" s="179" t="str">
        <f>IF(AND('Chack &amp; edit  SD sheet'!Q49=""),"",'Chack &amp; edit  SD sheet'!Q49)</f>
        <v/>
      </c>
      <c r="R49" s="179" t="str">
        <f t="shared" si="26"/>
        <v/>
      </c>
      <c r="S49" s="179" t="str">
        <f t="shared" si="27"/>
        <v/>
      </c>
      <c r="T49" s="179" t="str">
        <f>IF(AND('Chack &amp; edit  SD sheet'!T49=""),"",'Chack &amp; edit  SD sheet'!T49)</f>
        <v/>
      </c>
      <c r="U49" s="179" t="str">
        <f>IF(AND('Chack &amp; edit  SD sheet'!U49=""),"",'Chack &amp; edit  SD sheet'!U49)</f>
        <v/>
      </c>
      <c r="V49" s="179" t="str">
        <f>IF(AND('Chack &amp; edit  SD sheet'!V49=""),"",'Chack &amp; edit  SD sheet'!V49)</f>
        <v/>
      </c>
      <c r="W49" s="179" t="str">
        <f t="shared" si="28"/>
        <v/>
      </c>
      <c r="X49" s="179" t="str">
        <f>IF(AND('Chack &amp; edit  SD sheet'!X49=""),"",'Chack &amp; edit  SD sheet'!X49)</f>
        <v/>
      </c>
      <c r="Y49" s="179" t="str">
        <f t="shared" si="29"/>
        <v/>
      </c>
      <c r="Z49" s="179" t="str">
        <f t="shared" si="30"/>
        <v/>
      </c>
      <c r="AA49" s="179" t="str">
        <f>IF(AND('Chack &amp; edit  SD sheet'!AA49=""),"",'Chack &amp; edit  SD sheet'!AA49)</f>
        <v/>
      </c>
      <c r="AB49" s="179" t="str">
        <f t="shared" si="31"/>
        <v/>
      </c>
      <c r="AC49" s="179" t="str">
        <f t="shared" si="32"/>
        <v/>
      </c>
      <c r="AD49" s="179" t="str">
        <f>IF(AND('Chack &amp; edit  SD sheet'!AF49=""),"",'Chack &amp; edit  SD sheet'!AF49)</f>
        <v/>
      </c>
      <c r="AE49" s="179" t="str">
        <f>IF(AND('Chack &amp; edit  SD sheet'!AG49=""),"",'Chack &amp; edit  SD sheet'!AG49)</f>
        <v/>
      </c>
      <c r="AF49" s="179" t="str">
        <f>IF(AND('Chack &amp; edit  SD sheet'!AH49=""),"",'Chack &amp; edit  SD sheet'!AH49)</f>
        <v/>
      </c>
      <c r="AG49" s="179" t="str">
        <f t="shared" si="33"/>
        <v/>
      </c>
      <c r="AH49" s="179" t="str">
        <f>IF(AND('Chack &amp; edit  SD sheet'!AJ49=""),"",'Chack &amp; edit  SD sheet'!AJ49)</f>
        <v/>
      </c>
      <c r="AI49" s="179" t="str">
        <f t="shared" si="34"/>
        <v/>
      </c>
      <c r="AJ49" s="179" t="str">
        <f t="shared" si="35"/>
        <v/>
      </c>
      <c r="AK49" s="179" t="str">
        <f>IF(AND('Chack &amp; edit  SD sheet'!AM49=""),"",'Chack &amp; edit  SD sheet'!AM49)</f>
        <v/>
      </c>
      <c r="AL49" s="179" t="str">
        <f t="shared" si="36"/>
        <v/>
      </c>
      <c r="AM49" s="179" t="str">
        <f t="shared" si="37"/>
        <v/>
      </c>
      <c r="AN49" s="179" t="str">
        <f>IF(AND('Chack &amp; edit  SD sheet'!AP49=""),"",'Chack &amp; edit  SD sheet'!AP49)</f>
        <v/>
      </c>
      <c r="AO49" s="179" t="str">
        <f>IF(AND('Chack &amp; edit  SD sheet'!AQ49=""),"",'Chack &amp; edit  SD sheet'!AQ49)</f>
        <v/>
      </c>
      <c r="AP49" s="179" t="str">
        <f>IF(AND('Chack &amp; edit  SD sheet'!AR49=""),"",'Chack &amp; edit  SD sheet'!AR49)</f>
        <v/>
      </c>
      <c r="AQ49" s="179" t="str">
        <f t="shared" si="38"/>
        <v/>
      </c>
      <c r="AR49" s="179" t="str">
        <f>IF(AND('Chack &amp; edit  SD sheet'!AT49=""),"",'Chack &amp; edit  SD sheet'!AT49)</f>
        <v/>
      </c>
      <c r="AS49" s="179" t="str">
        <f t="shared" si="39"/>
        <v/>
      </c>
      <c r="AT49" s="179" t="str">
        <f t="shared" si="40"/>
        <v/>
      </c>
      <c r="AU49" s="179" t="str">
        <f>IF(AND('Chack &amp; edit  SD sheet'!AW49=""),"",'Chack &amp; edit  SD sheet'!AW49)</f>
        <v/>
      </c>
      <c r="AV49" s="179" t="str">
        <f t="shared" si="41"/>
        <v/>
      </c>
      <c r="AW49" s="179" t="str">
        <f t="shared" si="42"/>
        <v/>
      </c>
      <c r="AX49" s="179" t="str">
        <f>IF(AND('Chack &amp; edit  SD sheet'!AZ49=""),"",'Chack &amp; edit  SD sheet'!AZ49)</f>
        <v/>
      </c>
      <c r="AY49" s="179" t="str">
        <f>IF(AND('Chack &amp; edit  SD sheet'!BA49=""),"",'Chack &amp; edit  SD sheet'!BA49)</f>
        <v/>
      </c>
      <c r="AZ49" s="179" t="str">
        <f>IF(AND('Chack &amp; edit  SD sheet'!BB49=""),"",'Chack &amp; edit  SD sheet'!BB49)</f>
        <v/>
      </c>
      <c r="BA49" s="179" t="str">
        <f t="shared" si="43"/>
        <v/>
      </c>
      <c r="BB49" s="179" t="str">
        <f>IF(AND('Chack &amp; edit  SD sheet'!BD49=""),"",'Chack &amp; edit  SD sheet'!BD49)</f>
        <v/>
      </c>
      <c r="BC49" s="179" t="str">
        <f t="shared" si="44"/>
        <v/>
      </c>
      <c r="BD49" s="179" t="str">
        <f t="shared" si="45"/>
        <v/>
      </c>
      <c r="BE49" s="179" t="str">
        <f>IF(AND('Chack &amp; edit  SD sheet'!BG49=""),"",'Chack &amp; edit  SD sheet'!BG49)</f>
        <v/>
      </c>
      <c r="BF49" s="179" t="str">
        <f t="shared" si="46"/>
        <v/>
      </c>
      <c r="BG49" s="179" t="str">
        <f t="shared" si="47"/>
        <v/>
      </c>
      <c r="BH49" s="179" t="str">
        <f>IF(AND('Chack &amp; edit  SD sheet'!BK49=""),"",'Chack &amp; edit  SD sheet'!BK49)</f>
        <v/>
      </c>
      <c r="BI49" s="179" t="str">
        <f>IF(AND('Chack &amp; edit  SD sheet'!BL49=""),"",'Chack &amp; edit  SD sheet'!BL49)</f>
        <v/>
      </c>
      <c r="BJ49" s="179" t="str">
        <f>IF(AND('Chack &amp; edit  SD sheet'!BM49=""),"",'Chack &amp; edit  SD sheet'!BM49)</f>
        <v/>
      </c>
      <c r="BK49" s="179" t="str">
        <f t="shared" si="48"/>
        <v/>
      </c>
      <c r="BL49" s="179" t="str">
        <f t="shared" si="49"/>
        <v/>
      </c>
      <c r="BM49" s="179" t="str">
        <f>IF(AND('Chack &amp; edit  SD sheet'!BN49=""),"",'Chack &amp; edit  SD sheet'!BN49)</f>
        <v/>
      </c>
      <c r="BN49" s="179" t="str">
        <f>IF(AND('Chack &amp; edit  SD sheet'!BO49=""),"",'Chack &amp; edit  SD sheet'!BO49)</f>
        <v/>
      </c>
      <c r="BO49" s="179" t="str">
        <f>IF(AND('Chack &amp; edit  SD sheet'!BP49=""),"",'Chack &amp; edit  SD sheet'!BP49)</f>
        <v/>
      </c>
      <c r="BP49" s="179" t="str">
        <f t="shared" si="50"/>
        <v/>
      </c>
      <c r="BQ49" s="179" t="str">
        <f>IF(AND('Chack &amp; edit  SD sheet'!BR49=""),"",'Chack &amp; edit  SD sheet'!BR49)</f>
        <v/>
      </c>
      <c r="BR49" s="179" t="str">
        <f t="shared" si="51"/>
        <v/>
      </c>
      <c r="BS49" s="179" t="str">
        <f t="shared" si="52"/>
        <v/>
      </c>
      <c r="BT49" s="179" t="str">
        <f>IF(AND('Chack &amp; edit  SD sheet'!BU49=""),"",'Chack &amp; edit  SD sheet'!BU49)</f>
        <v/>
      </c>
      <c r="BU49" s="179" t="str">
        <f t="shared" si="53"/>
        <v/>
      </c>
      <c r="BV49" s="179" t="str">
        <f t="shared" si="54"/>
        <v/>
      </c>
      <c r="BW49" s="181" t="str">
        <f t="shared" si="55"/>
        <v/>
      </c>
      <c r="BX49" s="179" t="str">
        <f t="shared" si="56"/>
        <v/>
      </c>
      <c r="BY49" s="179">
        <f t="shared" si="57"/>
        <v>0</v>
      </c>
      <c r="BZ49" s="179">
        <f t="shared" si="58"/>
        <v>0</v>
      </c>
      <c r="CA49" s="179" t="str">
        <f t="shared" si="59"/>
        <v/>
      </c>
      <c r="CB49" s="179" t="str">
        <f t="shared" si="60"/>
        <v/>
      </c>
      <c r="CC49" s="182" t="str">
        <f t="shared" si="61"/>
        <v/>
      </c>
      <c r="CD49" s="183">
        <f t="shared" si="62"/>
        <v>0</v>
      </c>
      <c r="CE49" s="182">
        <f t="shared" si="63"/>
        <v>0</v>
      </c>
      <c r="CF49" s="179" t="str">
        <f t="shared" si="64"/>
        <v/>
      </c>
      <c r="CG49" s="183" t="str">
        <f t="shared" si="65"/>
        <v/>
      </c>
      <c r="CH49" s="182" t="str">
        <f t="shared" si="66"/>
        <v/>
      </c>
      <c r="CI49" s="182">
        <f t="shared" si="67"/>
        <v>0</v>
      </c>
      <c r="CJ49" s="182">
        <f t="shared" si="68"/>
        <v>0</v>
      </c>
      <c r="CK49" s="179" t="str">
        <f t="shared" si="69"/>
        <v/>
      </c>
      <c r="CL49" s="183" t="str">
        <f t="shared" si="70"/>
        <v/>
      </c>
      <c r="CM49" s="182" t="str">
        <f t="shared" si="71"/>
        <v/>
      </c>
      <c r="CN49" s="182">
        <f t="shared" si="72"/>
        <v>0</v>
      </c>
      <c r="CO49" s="182">
        <f t="shared" si="73"/>
        <v>0</v>
      </c>
      <c r="CP49" s="183" t="str">
        <f t="shared" si="74"/>
        <v/>
      </c>
      <c r="CQ49" s="183" t="str">
        <f t="shared" si="75"/>
        <v/>
      </c>
      <c r="CR49" s="182" t="str">
        <f t="shared" si="76"/>
        <v/>
      </c>
      <c r="CS49" s="182">
        <f t="shared" si="77"/>
        <v>0</v>
      </c>
      <c r="CT49" s="182">
        <f t="shared" si="78"/>
        <v>0</v>
      </c>
      <c r="CU49" s="183" t="str">
        <f t="shared" si="79"/>
        <v/>
      </c>
      <c r="CV49" s="183" t="str">
        <f t="shared" si="80"/>
        <v/>
      </c>
      <c r="CW49" s="182" t="str">
        <f t="shared" si="81"/>
        <v/>
      </c>
      <c r="CX49" s="182">
        <f t="shared" si="82"/>
        <v>0</v>
      </c>
      <c r="CY49" s="182">
        <f t="shared" si="83"/>
        <v>0</v>
      </c>
      <c r="CZ49" s="183" t="str">
        <f t="shared" si="84"/>
        <v/>
      </c>
      <c r="DA49" s="183" t="str">
        <f t="shared" si="85"/>
        <v/>
      </c>
      <c r="DB49" s="184">
        <f t="shared" si="86"/>
        <v>0</v>
      </c>
      <c r="DC49" s="19" t="str">
        <f t="shared" si="87"/>
        <v xml:space="preserve">      </v>
      </c>
      <c r="DD49" s="252" t="str">
        <f>IF('Chack &amp; edit  SD sheet'!BY49="","",'Chack &amp; edit  SD sheet'!BY49)</f>
        <v/>
      </c>
      <c r="DE49" s="252" t="str">
        <f>IF('Chack &amp; edit  SD sheet'!BZ49="","",'Chack &amp; edit  SD sheet'!BZ49)</f>
        <v/>
      </c>
      <c r="DF49" s="252" t="str">
        <f>IF('Chack &amp; edit  SD sheet'!CA49="","",'Chack &amp; edit  SD sheet'!CA49)</f>
        <v/>
      </c>
      <c r="DG49" s="212" t="str">
        <f t="shared" si="88"/>
        <v/>
      </c>
      <c r="DH49" s="252" t="str">
        <f>IF('Chack &amp; edit  SD sheet'!CB49="","",'Chack &amp; edit  SD sheet'!CB49)</f>
        <v/>
      </c>
      <c r="DI49" s="212" t="str">
        <f t="shared" si="89"/>
        <v/>
      </c>
      <c r="DJ49" s="252" t="str">
        <f>IF('Chack &amp; edit  SD sheet'!CC49="","",'Chack &amp; edit  SD sheet'!CC49)</f>
        <v/>
      </c>
      <c r="DK49" s="212" t="str">
        <f t="shared" si="90"/>
        <v/>
      </c>
      <c r="DL49" s="213" t="str">
        <f t="shared" si="91"/>
        <v/>
      </c>
      <c r="DM49" s="252" t="str">
        <f>IF('Chack &amp; edit  SD sheet'!CD49="","",'Chack &amp; edit  SD sheet'!CD49)</f>
        <v/>
      </c>
      <c r="DN49" s="252" t="str">
        <f>IF('Chack &amp; edit  SD sheet'!CE49="","",'Chack &amp; edit  SD sheet'!CE49)</f>
        <v/>
      </c>
      <c r="DO49" s="252" t="str">
        <f>IF('Chack &amp; edit  SD sheet'!CF49="","",'Chack &amp; edit  SD sheet'!CF49)</f>
        <v/>
      </c>
      <c r="DP49" s="212" t="str">
        <f t="shared" si="92"/>
        <v/>
      </c>
      <c r="DQ49" s="252" t="str">
        <f>IF('Chack &amp; edit  SD sheet'!CG49="","",'Chack &amp; edit  SD sheet'!CG49)</f>
        <v/>
      </c>
      <c r="DR49" s="212" t="str">
        <f t="shared" si="93"/>
        <v/>
      </c>
      <c r="DS49" s="252" t="str">
        <f>IF('Chack &amp; edit  SD sheet'!CH49="","",'Chack &amp; edit  SD sheet'!CH49)</f>
        <v/>
      </c>
      <c r="DT49" s="212" t="str">
        <f t="shared" si="94"/>
        <v/>
      </c>
      <c r="DU49" s="213" t="str">
        <f t="shared" si="95"/>
        <v/>
      </c>
      <c r="DV49" s="252" t="str">
        <f>IF('Chack &amp; edit  SD sheet'!CI49="","",'Chack &amp; edit  SD sheet'!CI49)</f>
        <v/>
      </c>
      <c r="DW49" s="252" t="str">
        <f>IF('Chack &amp; edit  SD sheet'!CJ49="","",'Chack &amp; edit  SD sheet'!CJ49)</f>
        <v/>
      </c>
      <c r="DX49" s="252" t="str">
        <f>IF('Chack &amp; edit  SD sheet'!CK49="","",'Chack &amp; edit  SD sheet'!CK49)</f>
        <v/>
      </c>
      <c r="DY49" s="254" t="str">
        <f t="shared" si="96"/>
        <v/>
      </c>
      <c r="DZ49" s="252" t="str">
        <f>IF('Chack &amp; edit  SD sheet'!CL49="","",'Chack &amp; edit  SD sheet'!CL49)</f>
        <v/>
      </c>
      <c r="EA49" s="252" t="str">
        <f>IF('Chack &amp; edit  SD sheet'!CM49="","",'Chack &amp; edit  SD sheet'!CM49)</f>
        <v/>
      </c>
      <c r="EB49" s="252" t="str">
        <f>IF('Chack &amp; edit  SD sheet'!CN49="","",'Chack &amp; edit  SD sheet'!CN49)</f>
        <v/>
      </c>
      <c r="EC49" s="252" t="str">
        <f>IF('Chack &amp; edit  SD sheet'!CO49="","",'Chack &amp; edit  SD sheet'!CO49)</f>
        <v/>
      </c>
      <c r="ED49" s="254" t="str">
        <f t="shared" si="97"/>
        <v/>
      </c>
      <c r="EE49" s="252" t="str">
        <f>IF('Chack &amp; edit  SD sheet'!CP49="","",'Chack &amp; edit  SD sheet'!CP49)</f>
        <v/>
      </c>
      <c r="EF49" s="252" t="str">
        <f>IF('Chack &amp; edit  SD sheet'!CQ49="","",'Chack &amp; edit  SD sheet'!CQ49)</f>
        <v/>
      </c>
      <c r="EG49" s="19" t="str">
        <f t="shared" si="98"/>
        <v/>
      </c>
      <c r="EH49" s="20" t="str">
        <f t="shared" si="99"/>
        <v/>
      </c>
      <c r="EI49" s="21" t="str">
        <f t="shared" si="100"/>
        <v/>
      </c>
      <c r="EJ49" s="185" t="str">
        <f t="shared" si="101"/>
        <v/>
      </c>
      <c r="EK49" s="253" t="str">
        <f t="shared" si="102"/>
        <v/>
      </c>
      <c r="EL49" s="252" t="str">
        <f t="shared" si="103"/>
        <v/>
      </c>
      <c r="ET49" s="173" t="str">
        <f t="shared" si="104"/>
        <v/>
      </c>
      <c r="EU49" s="173" t="str">
        <f t="shared" si="105"/>
        <v/>
      </c>
      <c r="EV49" s="173" t="str">
        <f t="shared" si="106"/>
        <v/>
      </c>
      <c r="EW49" s="173" t="str">
        <f t="shared" si="107"/>
        <v/>
      </c>
    </row>
    <row r="50" spans="1:153" ht="15.75">
      <c r="A50" s="179" t="str">
        <f>IF(AND('Chack &amp; edit  SD sheet'!A50=""),"",'Chack &amp; edit  SD sheet'!A50)</f>
        <v/>
      </c>
      <c r="B50" s="179" t="str">
        <f>IF(AND('Chack &amp; edit  SD sheet'!B50=""),"",'Chack &amp; edit  SD sheet'!B50)</f>
        <v/>
      </c>
      <c r="C50" s="179" t="str">
        <f>IF(AND('Chack &amp; edit  SD sheet'!C50=""),"",IF(AND('Chack &amp; edit  SD sheet'!C50="Boy"),"M",IF(AND('Chack &amp; edit  SD sheet'!C50="Girl"),"F","")))</f>
        <v/>
      </c>
      <c r="D50" s="179" t="str">
        <f>IF(AND('Chack &amp; edit  SD sheet'!D50=""),"",VALUE('Chack &amp; edit  SD sheet'!D50))</f>
        <v/>
      </c>
      <c r="E50" s="179" t="str">
        <f>IF(AND('Chack &amp; edit  SD sheet'!E50=""),"",'Chack &amp; edit  SD sheet'!E50)</f>
        <v/>
      </c>
      <c r="F50" s="179" t="str">
        <f>IF(AND('Chack &amp; edit  SD sheet'!F50=""),"",'Chack &amp; edit  SD sheet'!F50)</f>
        <v/>
      </c>
      <c r="G50" s="180" t="str">
        <f>IF(AND('Chack &amp; edit  SD sheet'!G50=""),"",'Chack &amp; edit  SD sheet'!G50)</f>
        <v/>
      </c>
      <c r="H50" s="180" t="str">
        <f>IF(AND('Chack &amp; edit  SD sheet'!H50=""),"",'Chack &amp; edit  SD sheet'!H50)</f>
        <v/>
      </c>
      <c r="I50" s="180" t="str">
        <f>IF(AND('Chack &amp; edit  SD sheet'!I50=""),"",'Chack &amp; edit  SD sheet'!I50)</f>
        <v/>
      </c>
      <c r="J50" s="179" t="str">
        <f>IF(AND('Chack &amp; edit  SD sheet'!J50=""),"",'Chack &amp; edit  SD sheet'!J50)</f>
        <v/>
      </c>
      <c r="K50" s="179" t="str">
        <f>IF(AND('Chack &amp; edit  SD sheet'!K50=""),"",'Chack &amp; edit  SD sheet'!K50)</f>
        <v/>
      </c>
      <c r="L50" s="179" t="str">
        <f>IF(AND('Chack &amp; edit  SD sheet'!L50=""),"",'Chack &amp; edit  SD sheet'!L50)</f>
        <v/>
      </c>
      <c r="M50" s="179" t="str">
        <f t="shared" si="23"/>
        <v/>
      </c>
      <c r="N50" s="179" t="str">
        <f>IF(AND('Chack &amp; edit  SD sheet'!N50=""),"",'Chack &amp; edit  SD sheet'!N50)</f>
        <v/>
      </c>
      <c r="O50" s="179" t="str">
        <f t="shared" si="24"/>
        <v/>
      </c>
      <c r="P50" s="179" t="str">
        <f t="shared" si="25"/>
        <v/>
      </c>
      <c r="Q50" s="179" t="str">
        <f>IF(AND('Chack &amp; edit  SD sheet'!Q50=""),"",'Chack &amp; edit  SD sheet'!Q50)</f>
        <v/>
      </c>
      <c r="R50" s="179" t="str">
        <f t="shared" si="26"/>
        <v/>
      </c>
      <c r="S50" s="179" t="str">
        <f t="shared" si="27"/>
        <v/>
      </c>
      <c r="T50" s="179" t="str">
        <f>IF(AND('Chack &amp; edit  SD sheet'!T50=""),"",'Chack &amp; edit  SD sheet'!T50)</f>
        <v/>
      </c>
      <c r="U50" s="179" t="str">
        <f>IF(AND('Chack &amp; edit  SD sheet'!U50=""),"",'Chack &amp; edit  SD sheet'!U50)</f>
        <v/>
      </c>
      <c r="V50" s="179" t="str">
        <f>IF(AND('Chack &amp; edit  SD sheet'!V50=""),"",'Chack &amp; edit  SD sheet'!V50)</f>
        <v/>
      </c>
      <c r="W50" s="179" t="str">
        <f t="shared" si="28"/>
        <v/>
      </c>
      <c r="X50" s="179" t="str">
        <f>IF(AND('Chack &amp; edit  SD sheet'!X50=""),"",'Chack &amp; edit  SD sheet'!X50)</f>
        <v/>
      </c>
      <c r="Y50" s="179" t="str">
        <f t="shared" si="29"/>
        <v/>
      </c>
      <c r="Z50" s="179" t="str">
        <f t="shared" si="30"/>
        <v/>
      </c>
      <c r="AA50" s="179" t="str">
        <f>IF(AND('Chack &amp; edit  SD sheet'!AA50=""),"",'Chack &amp; edit  SD sheet'!AA50)</f>
        <v/>
      </c>
      <c r="AB50" s="179" t="str">
        <f t="shared" si="31"/>
        <v/>
      </c>
      <c r="AC50" s="179" t="str">
        <f t="shared" si="32"/>
        <v/>
      </c>
      <c r="AD50" s="179" t="str">
        <f>IF(AND('Chack &amp; edit  SD sheet'!AF50=""),"",'Chack &amp; edit  SD sheet'!AF50)</f>
        <v/>
      </c>
      <c r="AE50" s="179" t="str">
        <f>IF(AND('Chack &amp; edit  SD sheet'!AG50=""),"",'Chack &amp; edit  SD sheet'!AG50)</f>
        <v/>
      </c>
      <c r="AF50" s="179" t="str">
        <f>IF(AND('Chack &amp; edit  SD sheet'!AH50=""),"",'Chack &amp; edit  SD sheet'!AH50)</f>
        <v/>
      </c>
      <c r="AG50" s="179" t="str">
        <f t="shared" si="33"/>
        <v/>
      </c>
      <c r="AH50" s="179" t="str">
        <f>IF(AND('Chack &amp; edit  SD sheet'!AJ50=""),"",'Chack &amp; edit  SD sheet'!AJ50)</f>
        <v/>
      </c>
      <c r="AI50" s="179" t="str">
        <f t="shared" si="34"/>
        <v/>
      </c>
      <c r="AJ50" s="179" t="str">
        <f t="shared" si="35"/>
        <v/>
      </c>
      <c r="AK50" s="179" t="str">
        <f>IF(AND('Chack &amp; edit  SD sheet'!AM50=""),"",'Chack &amp; edit  SD sheet'!AM50)</f>
        <v/>
      </c>
      <c r="AL50" s="179" t="str">
        <f t="shared" si="36"/>
        <v/>
      </c>
      <c r="AM50" s="179" t="str">
        <f t="shared" si="37"/>
        <v/>
      </c>
      <c r="AN50" s="179" t="str">
        <f>IF(AND('Chack &amp; edit  SD sheet'!AP50=""),"",'Chack &amp; edit  SD sheet'!AP50)</f>
        <v/>
      </c>
      <c r="AO50" s="179" t="str">
        <f>IF(AND('Chack &amp; edit  SD sheet'!AQ50=""),"",'Chack &amp; edit  SD sheet'!AQ50)</f>
        <v/>
      </c>
      <c r="AP50" s="179" t="str">
        <f>IF(AND('Chack &amp; edit  SD sheet'!AR50=""),"",'Chack &amp; edit  SD sheet'!AR50)</f>
        <v/>
      </c>
      <c r="AQ50" s="179" t="str">
        <f t="shared" si="38"/>
        <v/>
      </c>
      <c r="AR50" s="179" t="str">
        <f>IF(AND('Chack &amp; edit  SD sheet'!AT50=""),"",'Chack &amp; edit  SD sheet'!AT50)</f>
        <v/>
      </c>
      <c r="AS50" s="179" t="str">
        <f t="shared" si="39"/>
        <v/>
      </c>
      <c r="AT50" s="179" t="str">
        <f t="shared" si="40"/>
        <v/>
      </c>
      <c r="AU50" s="179" t="str">
        <f>IF(AND('Chack &amp; edit  SD sheet'!AW50=""),"",'Chack &amp; edit  SD sheet'!AW50)</f>
        <v/>
      </c>
      <c r="AV50" s="179" t="str">
        <f t="shared" si="41"/>
        <v/>
      </c>
      <c r="AW50" s="179" t="str">
        <f t="shared" si="42"/>
        <v/>
      </c>
      <c r="AX50" s="179" t="str">
        <f>IF(AND('Chack &amp; edit  SD sheet'!AZ50=""),"",'Chack &amp; edit  SD sheet'!AZ50)</f>
        <v/>
      </c>
      <c r="AY50" s="179" t="str">
        <f>IF(AND('Chack &amp; edit  SD sheet'!BA50=""),"",'Chack &amp; edit  SD sheet'!BA50)</f>
        <v/>
      </c>
      <c r="AZ50" s="179" t="str">
        <f>IF(AND('Chack &amp; edit  SD sheet'!BB50=""),"",'Chack &amp; edit  SD sheet'!BB50)</f>
        <v/>
      </c>
      <c r="BA50" s="179" t="str">
        <f t="shared" si="43"/>
        <v/>
      </c>
      <c r="BB50" s="179" t="str">
        <f>IF(AND('Chack &amp; edit  SD sheet'!BD50=""),"",'Chack &amp; edit  SD sheet'!BD50)</f>
        <v/>
      </c>
      <c r="BC50" s="179" t="str">
        <f t="shared" si="44"/>
        <v/>
      </c>
      <c r="BD50" s="179" t="str">
        <f t="shared" si="45"/>
        <v/>
      </c>
      <c r="BE50" s="179" t="str">
        <f>IF(AND('Chack &amp; edit  SD sheet'!BG50=""),"",'Chack &amp; edit  SD sheet'!BG50)</f>
        <v/>
      </c>
      <c r="BF50" s="179" t="str">
        <f t="shared" si="46"/>
        <v/>
      </c>
      <c r="BG50" s="179" t="str">
        <f t="shared" si="47"/>
        <v/>
      </c>
      <c r="BH50" s="179" t="str">
        <f>IF(AND('Chack &amp; edit  SD sheet'!BK50=""),"",'Chack &amp; edit  SD sheet'!BK50)</f>
        <v/>
      </c>
      <c r="BI50" s="179" t="str">
        <f>IF(AND('Chack &amp; edit  SD sheet'!BL50=""),"",'Chack &amp; edit  SD sheet'!BL50)</f>
        <v/>
      </c>
      <c r="BJ50" s="179" t="str">
        <f>IF(AND('Chack &amp; edit  SD sheet'!BM50=""),"",'Chack &amp; edit  SD sheet'!BM50)</f>
        <v/>
      </c>
      <c r="BK50" s="179" t="str">
        <f t="shared" si="48"/>
        <v/>
      </c>
      <c r="BL50" s="179" t="str">
        <f t="shared" si="49"/>
        <v/>
      </c>
      <c r="BM50" s="179" t="str">
        <f>IF(AND('Chack &amp; edit  SD sheet'!BN50=""),"",'Chack &amp; edit  SD sheet'!BN50)</f>
        <v/>
      </c>
      <c r="BN50" s="179" t="str">
        <f>IF(AND('Chack &amp; edit  SD sheet'!BO50=""),"",'Chack &amp; edit  SD sheet'!BO50)</f>
        <v/>
      </c>
      <c r="BO50" s="179" t="str">
        <f>IF(AND('Chack &amp; edit  SD sheet'!BP50=""),"",'Chack &amp; edit  SD sheet'!BP50)</f>
        <v/>
      </c>
      <c r="BP50" s="179" t="str">
        <f t="shared" si="50"/>
        <v/>
      </c>
      <c r="BQ50" s="179" t="str">
        <f>IF(AND('Chack &amp; edit  SD sheet'!BR50=""),"",'Chack &amp; edit  SD sheet'!BR50)</f>
        <v/>
      </c>
      <c r="BR50" s="179" t="str">
        <f t="shared" si="51"/>
        <v/>
      </c>
      <c r="BS50" s="179" t="str">
        <f t="shared" si="52"/>
        <v/>
      </c>
      <c r="BT50" s="179" t="str">
        <f>IF(AND('Chack &amp; edit  SD sheet'!BU50=""),"",'Chack &amp; edit  SD sheet'!BU50)</f>
        <v/>
      </c>
      <c r="BU50" s="179" t="str">
        <f t="shared" si="53"/>
        <v/>
      </c>
      <c r="BV50" s="179" t="str">
        <f t="shared" si="54"/>
        <v/>
      </c>
      <c r="BW50" s="181" t="str">
        <f t="shared" si="55"/>
        <v/>
      </c>
      <c r="BX50" s="179" t="str">
        <f t="shared" si="56"/>
        <v/>
      </c>
      <c r="BY50" s="179">
        <f t="shared" si="57"/>
        <v>0</v>
      </c>
      <c r="BZ50" s="179">
        <f t="shared" si="58"/>
        <v>0</v>
      </c>
      <c r="CA50" s="179" t="str">
        <f t="shared" si="59"/>
        <v/>
      </c>
      <c r="CB50" s="179" t="str">
        <f t="shared" si="60"/>
        <v/>
      </c>
      <c r="CC50" s="182" t="str">
        <f t="shared" si="61"/>
        <v/>
      </c>
      <c r="CD50" s="183">
        <f t="shared" si="62"/>
        <v>0</v>
      </c>
      <c r="CE50" s="182">
        <f t="shared" si="63"/>
        <v>0</v>
      </c>
      <c r="CF50" s="179" t="str">
        <f t="shared" si="64"/>
        <v/>
      </c>
      <c r="CG50" s="183" t="str">
        <f t="shared" si="65"/>
        <v/>
      </c>
      <c r="CH50" s="182" t="str">
        <f t="shared" si="66"/>
        <v/>
      </c>
      <c r="CI50" s="182">
        <f t="shared" si="67"/>
        <v>0</v>
      </c>
      <c r="CJ50" s="182">
        <f t="shared" si="68"/>
        <v>0</v>
      </c>
      <c r="CK50" s="179" t="str">
        <f t="shared" si="69"/>
        <v/>
      </c>
      <c r="CL50" s="183" t="str">
        <f t="shared" si="70"/>
        <v/>
      </c>
      <c r="CM50" s="182" t="str">
        <f t="shared" si="71"/>
        <v/>
      </c>
      <c r="CN50" s="182">
        <f t="shared" si="72"/>
        <v>0</v>
      </c>
      <c r="CO50" s="182">
        <f t="shared" si="73"/>
        <v>0</v>
      </c>
      <c r="CP50" s="183" t="str">
        <f t="shared" si="74"/>
        <v/>
      </c>
      <c r="CQ50" s="183" t="str">
        <f t="shared" si="75"/>
        <v/>
      </c>
      <c r="CR50" s="182" t="str">
        <f t="shared" si="76"/>
        <v/>
      </c>
      <c r="CS50" s="182">
        <f t="shared" si="77"/>
        <v>0</v>
      </c>
      <c r="CT50" s="182">
        <f t="shared" si="78"/>
        <v>0</v>
      </c>
      <c r="CU50" s="183" t="str">
        <f t="shared" si="79"/>
        <v/>
      </c>
      <c r="CV50" s="183" t="str">
        <f t="shared" si="80"/>
        <v/>
      </c>
      <c r="CW50" s="182" t="str">
        <f t="shared" si="81"/>
        <v/>
      </c>
      <c r="CX50" s="182">
        <f t="shared" si="82"/>
        <v>0</v>
      </c>
      <c r="CY50" s="182">
        <f t="shared" si="83"/>
        <v>0</v>
      </c>
      <c r="CZ50" s="183" t="str">
        <f t="shared" si="84"/>
        <v/>
      </c>
      <c r="DA50" s="183" t="str">
        <f t="shared" si="85"/>
        <v/>
      </c>
      <c r="DB50" s="184">
        <f t="shared" si="86"/>
        <v>0</v>
      </c>
      <c r="DC50" s="19" t="str">
        <f t="shared" si="87"/>
        <v xml:space="preserve">      </v>
      </c>
      <c r="DD50" s="252" t="str">
        <f>IF('Chack &amp; edit  SD sheet'!BY50="","",'Chack &amp; edit  SD sheet'!BY50)</f>
        <v/>
      </c>
      <c r="DE50" s="252" t="str">
        <f>IF('Chack &amp; edit  SD sheet'!BZ50="","",'Chack &amp; edit  SD sheet'!BZ50)</f>
        <v/>
      </c>
      <c r="DF50" s="252" t="str">
        <f>IF('Chack &amp; edit  SD sheet'!CA50="","",'Chack &amp; edit  SD sheet'!CA50)</f>
        <v/>
      </c>
      <c r="DG50" s="212" t="str">
        <f t="shared" si="88"/>
        <v/>
      </c>
      <c r="DH50" s="252" t="str">
        <f>IF('Chack &amp; edit  SD sheet'!CB50="","",'Chack &amp; edit  SD sheet'!CB50)</f>
        <v/>
      </c>
      <c r="DI50" s="212" t="str">
        <f t="shared" si="89"/>
        <v/>
      </c>
      <c r="DJ50" s="252" t="str">
        <f>IF('Chack &amp; edit  SD sheet'!CC50="","",'Chack &amp; edit  SD sheet'!CC50)</f>
        <v/>
      </c>
      <c r="DK50" s="212" t="str">
        <f t="shared" si="90"/>
        <v/>
      </c>
      <c r="DL50" s="213" t="str">
        <f t="shared" si="91"/>
        <v/>
      </c>
      <c r="DM50" s="252" t="str">
        <f>IF('Chack &amp; edit  SD sheet'!CD50="","",'Chack &amp; edit  SD sheet'!CD50)</f>
        <v/>
      </c>
      <c r="DN50" s="252" t="str">
        <f>IF('Chack &amp; edit  SD sheet'!CE50="","",'Chack &amp; edit  SD sheet'!CE50)</f>
        <v/>
      </c>
      <c r="DO50" s="252" t="str">
        <f>IF('Chack &amp; edit  SD sheet'!CF50="","",'Chack &amp; edit  SD sheet'!CF50)</f>
        <v/>
      </c>
      <c r="DP50" s="212" t="str">
        <f t="shared" si="92"/>
        <v/>
      </c>
      <c r="DQ50" s="252" t="str">
        <f>IF('Chack &amp; edit  SD sheet'!CG50="","",'Chack &amp; edit  SD sheet'!CG50)</f>
        <v/>
      </c>
      <c r="DR50" s="212" t="str">
        <f t="shared" si="93"/>
        <v/>
      </c>
      <c r="DS50" s="252" t="str">
        <f>IF('Chack &amp; edit  SD sheet'!CH50="","",'Chack &amp; edit  SD sheet'!CH50)</f>
        <v/>
      </c>
      <c r="DT50" s="212" t="str">
        <f t="shared" si="94"/>
        <v/>
      </c>
      <c r="DU50" s="213" t="str">
        <f t="shared" si="95"/>
        <v/>
      </c>
      <c r="DV50" s="252" t="str">
        <f>IF('Chack &amp; edit  SD sheet'!CI50="","",'Chack &amp; edit  SD sheet'!CI50)</f>
        <v/>
      </c>
      <c r="DW50" s="252" t="str">
        <f>IF('Chack &amp; edit  SD sheet'!CJ50="","",'Chack &amp; edit  SD sheet'!CJ50)</f>
        <v/>
      </c>
      <c r="DX50" s="252" t="str">
        <f>IF('Chack &amp; edit  SD sheet'!CK50="","",'Chack &amp; edit  SD sheet'!CK50)</f>
        <v/>
      </c>
      <c r="DY50" s="254" t="str">
        <f t="shared" si="96"/>
        <v/>
      </c>
      <c r="DZ50" s="252" t="str">
        <f>IF('Chack &amp; edit  SD sheet'!CL50="","",'Chack &amp; edit  SD sheet'!CL50)</f>
        <v/>
      </c>
      <c r="EA50" s="252" t="str">
        <f>IF('Chack &amp; edit  SD sheet'!CM50="","",'Chack &amp; edit  SD sheet'!CM50)</f>
        <v/>
      </c>
      <c r="EB50" s="252" t="str">
        <f>IF('Chack &amp; edit  SD sheet'!CN50="","",'Chack &amp; edit  SD sheet'!CN50)</f>
        <v/>
      </c>
      <c r="EC50" s="252" t="str">
        <f>IF('Chack &amp; edit  SD sheet'!CO50="","",'Chack &amp; edit  SD sheet'!CO50)</f>
        <v/>
      </c>
      <c r="ED50" s="254" t="str">
        <f t="shared" si="97"/>
        <v/>
      </c>
      <c r="EE50" s="252" t="str">
        <f>IF('Chack &amp; edit  SD sheet'!CP50="","",'Chack &amp; edit  SD sheet'!CP50)</f>
        <v/>
      </c>
      <c r="EF50" s="252" t="str">
        <f>IF('Chack &amp; edit  SD sheet'!CQ50="","",'Chack &amp; edit  SD sheet'!CQ50)</f>
        <v/>
      </c>
      <c r="EG50" s="19" t="str">
        <f t="shared" si="98"/>
        <v/>
      </c>
      <c r="EH50" s="20" t="str">
        <f t="shared" si="99"/>
        <v/>
      </c>
      <c r="EI50" s="21" t="str">
        <f t="shared" si="100"/>
        <v/>
      </c>
      <c r="EJ50" s="185" t="str">
        <f t="shared" si="101"/>
        <v/>
      </c>
      <c r="EK50" s="253" t="str">
        <f t="shared" si="102"/>
        <v/>
      </c>
      <c r="EL50" s="252" t="str">
        <f t="shared" si="103"/>
        <v/>
      </c>
      <c r="ET50" s="173" t="str">
        <f t="shared" si="104"/>
        <v/>
      </c>
      <c r="EU50" s="173" t="str">
        <f t="shared" si="105"/>
        <v/>
      </c>
      <c r="EV50" s="173" t="str">
        <f t="shared" si="106"/>
        <v/>
      </c>
      <c r="EW50" s="173" t="str">
        <f t="shared" si="107"/>
        <v/>
      </c>
    </row>
    <row r="51" spans="1:153" ht="15.75">
      <c r="A51" s="179" t="str">
        <f>IF(AND('Chack &amp; edit  SD sheet'!A51=""),"",'Chack &amp; edit  SD sheet'!A51)</f>
        <v/>
      </c>
      <c r="B51" s="179" t="str">
        <f>IF(AND('Chack &amp; edit  SD sheet'!B51=""),"",'Chack &amp; edit  SD sheet'!B51)</f>
        <v/>
      </c>
      <c r="C51" s="179" t="str">
        <f>IF(AND('Chack &amp; edit  SD sheet'!C51=""),"",IF(AND('Chack &amp; edit  SD sheet'!C51="Boy"),"M",IF(AND('Chack &amp; edit  SD sheet'!C51="Girl"),"F","")))</f>
        <v/>
      </c>
      <c r="D51" s="179" t="str">
        <f>IF(AND('Chack &amp; edit  SD sheet'!D51=""),"",VALUE('Chack &amp; edit  SD sheet'!D51))</f>
        <v/>
      </c>
      <c r="E51" s="179" t="str">
        <f>IF(AND('Chack &amp; edit  SD sheet'!E51=""),"",'Chack &amp; edit  SD sheet'!E51)</f>
        <v/>
      </c>
      <c r="F51" s="179" t="str">
        <f>IF(AND('Chack &amp; edit  SD sheet'!F51=""),"",'Chack &amp; edit  SD sheet'!F51)</f>
        <v/>
      </c>
      <c r="G51" s="180" t="str">
        <f>IF(AND('Chack &amp; edit  SD sheet'!G51=""),"",'Chack &amp; edit  SD sheet'!G51)</f>
        <v/>
      </c>
      <c r="H51" s="180" t="str">
        <f>IF(AND('Chack &amp; edit  SD sheet'!H51=""),"",'Chack &amp; edit  SD sheet'!H51)</f>
        <v/>
      </c>
      <c r="I51" s="180" t="str">
        <f>IF(AND('Chack &amp; edit  SD sheet'!I51=""),"",'Chack &amp; edit  SD sheet'!I51)</f>
        <v/>
      </c>
      <c r="J51" s="179" t="str">
        <f>IF(AND('Chack &amp; edit  SD sheet'!J51=""),"",'Chack &amp; edit  SD sheet'!J51)</f>
        <v/>
      </c>
      <c r="K51" s="179" t="str">
        <f>IF(AND('Chack &amp; edit  SD sheet'!K51=""),"",'Chack &amp; edit  SD sheet'!K51)</f>
        <v/>
      </c>
      <c r="L51" s="179" t="str">
        <f>IF(AND('Chack &amp; edit  SD sheet'!L51=""),"",'Chack &amp; edit  SD sheet'!L51)</f>
        <v/>
      </c>
      <c r="M51" s="179" t="str">
        <f t="shared" si="23"/>
        <v/>
      </c>
      <c r="N51" s="179" t="str">
        <f>IF(AND('Chack &amp; edit  SD sheet'!N51=""),"",'Chack &amp; edit  SD sheet'!N51)</f>
        <v/>
      </c>
      <c r="O51" s="179" t="str">
        <f t="shared" si="24"/>
        <v/>
      </c>
      <c r="P51" s="179" t="str">
        <f t="shared" si="25"/>
        <v/>
      </c>
      <c r="Q51" s="179" t="str">
        <f>IF(AND('Chack &amp; edit  SD sheet'!Q51=""),"",'Chack &amp; edit  SD sheet'!Q51)</f>
        <v/>
      </c>
      <c r="R51" s="179" t="str">
        <f t="shared" si="26"/>
        <v/>
      </c>
      <c r="S51" s="179" t="str">
        <f t="shared" si="27"/>
        <v/>
      </c>
      <c r="T51" s="179" t="str">
        <f>IF(AND('Chack &amp; edit  SD sheet'!T51=""),"",'Chack &amp; edit  SD sheet'!T51)</f>
        <v/>
      </c>
      <c r="U51" s="179" t="str">
        <f>IF(AND('Chack &amp; edit  SD sheet'!U51=""),"",'Chack &amp; edit  SD sheet'!U51)</f>
        <v/>
      </c>
      <c r="V51" s="179" t="str">
        <f>IF(AND('Chack &amp; edit  SD sheet'!V51=""),"",'Chack &amp; edit  SD sheet'!V51)</f>
        <v/>
      </c>
      <c r="W51" s="179" t="str">
        <f t="shared" si="28"/>
        <v/>
      </c>
      <c r="X51" s="179" t="str">
        <f>IF(AND('Chack &amp; edit  SD sheet'!X51=""),"",'Chack &amp; edit  SD sheet'!X51)</f>
        <v/>
      </c>
      <c r="Y51" s="179" t="str">
        <f t="shared" si="29"/>
        <v/>
      </c>
      <c r="Z51" s="179" t="str">
        <f t="shared" si="30"/>
        <v/>
      </c>
      <c r="AA51" s="179" t="str">
        <f>IF(AND('Chack &amp; edit  SD sheet'!AA51=""),"",'Chack &amp; edit  SD sheet'!AA51)</f>
        <v/>
      </c>
      <c r="AB51" s="179" t="str">
        <f t="shared" si="31"/>
        <v/>
      </c>
      <c r="AC51" s="179" t="str">
        <f t="shared" si="32"/>
        <v/>
      </c>
      <c r="AD51" s="179" t="str">
        <f>IF(AND('Chack &amp; edit  SD sheet'!AF51=""),"",'Chack &amp; edit  SD sheet'!AF51)</f>
        <v/>
      </c>
      <c r="AE51" s="179" t="str">
        <f>IF(AND('Chack &amp; edit  SD sheet'!AG51=""),"",'Chack &amp; edit  SD sheet'!AG51)</f>
        <v/>
      </c>
      <c r="AF51" s="179" t="str">
        <f>IF(AND('Chack &amp; edit  SD sheet'!AH51=""),"",'Chack &amp; edit  SD sheet'!AH51)</f>
        <v/>
      </c>
      <c r="AG51" s="179" t="str">
        <f t="shared" si="33"/>
        <v/>
      </c>
      <c r="AH51" s="179" t="str">
        <f>IF(AND('Chack &amp; edit  SD sheet'!AJ51=""),"",'Chack &amp; edit  SD sheet'!AJ51)</f>
        <v/>
      </c>
      <c r="AI51" s="179" t="str">
        <f t="shared" si="34"/>
        <v/>
      </c>
      <c r="AJ51" s="179" t="str">
        <f t="shared" si="35"/>
        <v/>
      </c>
      <c r="AK51" s="179" t="str">
        <f>IF(AND('Chack &amp; edit  SD sheet'!AM51=""),"",'Chack &amp; edit  SD sheet'!AM51)</f>
        <v/>
      </c>
      <c r="AL51" s="179" t="str">
        <f t="shared" si="36"/>
        <v/>
      </c>
      <c r="AM51" s="179" t="str">
        <f t="shared" si="37"/>
        <v/>
      </c>
      <c r="AN51" s="179" t="str">
        <f>IF(AND('Chack &amp; edit  SD sheet'!AP51=""),"",'Chack &amp; edit  SD sheet'!AP51)</f>
        <v/>
      </c>
      <c r="AO51" s="179" t="str">
        <f>IF(AND('Chack &amp; edit  SD sheet'!AQ51=""),"",'Chack &amp; edit  SD sheet'!AQ51)</f>
        <v/>
      </c>
      <c r="AP51" s="179" t="str">
        <f>IF(AND('Chack &amp; edit  SD sheet'!AR51=""),"",'Chack &amp; edit  SD sheet'!AR51)</f>
        <v/>
      </c>
      <c r="AQ51" s="179" t="str">
        <f t="shared" si="38"/>
        <v/>
      </c>
      <c r="AR51" s="179" t="str">
        <f>IF(AND('Chack &amp; edit  SD sheet'!AT51=""),"",'Chack &amp; edit  SD sheet'!AT51)</f>
        <v/>
      </c>
      <c r="AS51" s="179" t="str">
        <f t="shared" si="39"/>
        <v/>
      </c>
      <c r="AT51" s="179" t="str">
        <f t="shared" si="40"/>
        <v/>
      </c>
      <c r="AU51" s="179" t="str">
        <f>IF(AND('Chack &amp; edit  SD sheet'!AW51=""),"",'Chack &amp; edit  SD sheet'!AW51)</f>
        <v/>
      </c>
      <c r="AV51" s="179" t="str">
        <f t="shared" si="41"/>
        <v/>
      </c>
      <c r="AW51" s="179" t="str">
        <f t="shared" si="42"/>
        <v/>
      </c>
      <c r="AX51" s="179" t="str">
        <f>IF(AND('Chack &amp; edit  SD sheet'!AZ51=""),"",'Chack &amp; edit  SD sheet'!AZ51)</f>
        <v/>
      </c>
      <c r="AY51" s="179" t="str">
        <f>IF(AND('Chack &amp; edit  SD sheet'!BA51=""),"",'Chack &amp; edit  SD sheet'!BA51)</f>
        <v/>
      </c>
      <c r="AZ51" s="179" t="str">
        <f>IF(AND('Chack &amp; edit  SD sheet'!BB51=""),"",'Chack &amp; edit  SD sheet'!BB51)</f>
        <v/>
      </c>
      <c r="BA51" s="179" t="str">
        <f t="shared" si="43"/>
        <v/>
      </c>
      <c r="BB51" s="179" t="str">
        <f>IF(AND('Chack &amp; edit  SD sheet'!BD51=""),"",'Chack &amp; edit  SD sheet'!BD51)</f>
        <v/>
      </c>
      <c r="BC51" s="179" t="str">
        <f t="shared" si="44"/>
        <v/>
      </c>
      <c r="BD51" s="179" t="str">
        <f t="shared" si="45"/>
        <v/>
      </c>
      <c r="BE51" s="179" t="str">
        <f>IF(AND('Chack &amp; edit  SD sheet'!BG51=""),"",'Chack &amp; edit  SD sheet'!BG51)</f>
        <v/>
      </c>
      <c r="BF51" s="179" t="str">
        <f t="shared" si="46"/>
        <v/>
      </c>
      <c r="BG51" s="179" t="str">
        <f t="shared" si="47"/>
        <v/>
      </c>
      <c r="BH51" s="179" t="str">
        <f>IF(AND('Chack &amp; edit  SD sheet'!BK51=""),"",'Chack &amp; edit  SD sheet'!BK51)</f>
        <v/>
      </c>
      <c r="BI51" s="179" t="str">
        <f>IF(AND('Chack &amp; edit  SD sheet'!BL51=""),"",'Chack &amp; edit  SD sheet'!BL51)</f>
        <v/>
      </c>
      <c r="BJ51" s="179" t="str">
        <f>IF(AND('Chack &amp; edit  SD sheet'!BM51=""),"",'Chack &amp; edit  SD sheet'!BM51)</f>
        <v/>
      </c>
      <c r="BK51" s="179" t="str">
        <f t="shared" si="48"/>
        <v/>
      </c>
      <c r="BL51" s="179" t="str">
        <f t="shared" si="49"/>
        <v/>
      </c>
      <c r="BM51" s="179" t="str">
        <f>IF(AND('Chack &amp; edit  SD sheet'!BN51=""),"",'Chack &amp; edit  SD sheet'!BN51)</f>
        <v/>
      </c>
      <c r="BN51" s="179" t="str">
        <f>IF(AND('Chack &amp; edit  SD sheet'!BO51=""),"",'Chack &amp; edit  SD sheet'!BO51)</f>
        <v/>
      </c>
      <c r="BO51" s="179" t="str">
        <f>IF(AND('Chack &amp; edit  SD sheet'!BP51=""),"",'Chack &amp; edit  SD sheet'!BP51)</f>
        <v/>
      </c>
      <c r="BP51" s="179" t="str">
        <f t="shared" si="50"/>
        <v/>
      </c>
      <c r="BQ51" s="179" t="str">
        <f>IF(AND('Chack &amp; edit  SD sheet'!BR51=""),"",'Chack &amp; edit  SD sheet'!BR51)</f>
        <v/>
      </c>
      <c r="BR51" s="179" t="str">
        <f t="shared" si="51"/>
        <v/>
      </c>
      <c r="BS51" s="179" t="str">
        <f t="shared" si="52"/>
        <v/>
      </c>
      <c r="BT51" s="179" t="str">
        <f>IF(AND('Chack &amp; edit  SD sheet'!BU51=""),"",'Chack &amp; edit  SD sheet'!BU51)</f>
        <v/>
      </c>
      <c r="BU51" s="179" t="str">
        <f t="shared" si="53"/>
        <v/>
      </c>
      <c r="BV51" s="179" t="str">
        <f t="shared" si="54"/>
        <v/>
      </c>
      <c r="BW51" s="181" t="str">
        <f t="shared" si="55"/>
        <v/>
      </c>
      <c r="BX51" s="179" t="str">
        <f t="shared" si="56"/>
        <v/>
      </c>
      <c r="BY51" s="179">
        <f t="shared" si="57"/>
        <v>0</v>
      </c>
      <c r="BZ51" s="179">
        <f t="shared" si="58"/>
        <v>0</v>
      </c>
      <c r="CA51" s="179" t="str">
        <f t="shared" si="59"/>
        <v/>
      </c>
      <c r="CB51" s="179" t="str">
        <f t="shared" si="60"/>
        <v/>
      </c>
      <c r="CC51" s="182" t="str">
        <f t="shared" si="61"/>
        <v/>
      </c>
      <c r="CD51" s="183">
        <f t="shared" si="62"/>
        <v>0</v>
      </c>
      <c r="CE51" s="182">
        <f t="shared" si="63"/>
        <v>0</v>
      </c>
      <c r="CF51" s="179" t="str">
        <f t="shared" si="64"/>
        <v/>
      </c>
      <c r="CG51" s="183" t="str">
        <f t="shared" si="65"/>
        <v/>
      </c>
      <c r="CH51" s="182" t="str">
        <f t="shared" si="66"/>
        <v/>
      </c>
      <c r="CI51" s="182">
        <f t="shared" si="67"/>
        <v>0</v>
      </c>
      <c r="CJ51" s="182">
        <f t="shared" si="68"/>
        <v>0</v>
      </c>
      <c r="CK51" s="179" t="str">
        <f t="shared" si="69"/>
        <v/>
      </c>
      <c r="CL51" s="183" t="str">
        <f t="shared" si="70"/>
        <v/>
      </c>
      <c r="CM51" s="182" t="str">
        <f t="shared" si="71"/>
        <v/>
      </c>
      <c r="CN51" s="182">
        <f t="shared" si="72"/>
        <v>0</v>
      </c>
      <c r="CO51" s="182">
        <f t="shared" si="73"/>
        <v>0</v>
      </c>
      <c r="CP51" s="183" t="str">
        <f t="shared" si="74"/>
        <v/>
      </c>
      <c r="CQ51" s="183" t="str">
        <f t="shared" si="75"/>
        <v/>
      </c>
      <c r="CR51" s="182" t="str">
        <f t="shared" si="76"/>
        <v/>
      </c>
      <c r="CS51" s="182">
        <f t="shared" si="77"/>
        <v>0</v>
      </c>
      <c r="CT51" s="182">
        <f t="shared" si="78"/>
        <v>0</v>
      </c>
      <c r="CU51" s="183" t="str">
        <f t="shared" si="79"/>
        <v/>
      </c>
      <c r="CV51" s="183" t="str">
        <f t="shared" si="80"/>
        <v/>
      </c>
      <c r="CW51" s="182" t="str">
        <f t="shared" si="81"/>
        <v/>
      </c>
      <c r="CX51" s="182">
        <f t="shared" si="82"/>
        <v>0</v>
      </c>
      <c r="CY51" s="182">
        <f t="shared" si="83"/>
        <v>0</v>
      </c>
      <c r="CZ51" s="183" t="str">
        <f t="shared" si="84"/>
        <v/>
      </c>
      <c r="DA51" s="183" t="str">
        <f t="shared" si="85"/>
        <v/>
      </c>
      <c r="DB51" s="184">
        <f t="shared" si="86"/>
        <v>0</v>
      </c>
      <c r="DC51" s="19" t="str">
        <f t="shared" si="87"/>
        <v xml:space="preserve">      </v>
      </c>
      <c r="DD51" s="252" t="str">
        <f>IF('Chack &amp; edit  SD sheet'!BY51="","",'Chack &amp; edit  SD sheet'!BY51)</f>
        <v/>
      </c>
      <c r="DE51" s="252" t="str">
        <f>IF('Chack &amp; edit  SD sheet'!BZ51="","",'Chack &amp; edit  SD sheet'!BZ51)</f>
        <v/>
      </c>
      <c r="DF51" s="252" t="str">
        <f>IF('Chack &amp; edit  SD sheet'!CA51="","",'Chack &amp; edit  SD sheet'!CA51)</f>
        <v/>
      </c>
      <c r="DG51" s="212" t="str">
        <f t="shared" si="88"/>
        <v/>
      </c>
      <c r="DH51" s="252" t="str">
        <f>IF('Chack &amp; edit  SD sheet'!CB51="","",'Chack &amp; edit  SD sheet'!CB51)</f>
        <v/>
      </c>
      <c r="DI51" s="212" t="str">
        <f t="shared" si="89"/>
        <v/>
      </c>
      <c r="DJ51" s="252" t="str">
        <f>IF('Chack &amp; edit  SD sheet'!CC51="","",'Chack &amp; edit  SD sheet'!CC51)</f>
        <v/>
      </c>
      <c r="DK51" s="212" t="str">
        <f t="shared" si="90"/>
        <v/>
      </c>
      <c r="DL51" s="213" t="str">
        <f t="shared" si="91"/>
        <v/>
      </c>
      <c r="DM51" s="252" t="str">
        <f>IF('Chack &amp; edit  SD sheet'!CD51="","",'Chack &amp; edit  SD sheet'!CD51)</f>
        <v/>
      </c>
      <c r="DN51" s="252" t="str">
        <f>IF('Chack &amp; edit  SD sheet'!CE51="","",'Chack &amp; edit  SD sheet'!CE51)</f>
        <v/>
      </c>
      <c r="DO51" s="252" t="str">
        <f>IF('Chack &amp; edit  SD sheet'!CF51="","",'Chack &amp; edit  SD sheet'!CF51)</f>
        <v/>
      </c>
      <c r="DP51" s="212" t="str">
        <f t="shared" si="92"/>
        <v/>
      </c>
      <c r="DQ51" s="252" t="str">
        <f>IF('Chack &amp; edit  SD sheet'!CG51="","",'Chack &amp; edit  SD sheet'!CG51)</f>
        <v/>
      </c>
      <c r="DR51" s="212" t="str">
        <f t="shared" si="93"/>
        <v/>
      </c>
      <c r="DS51" s="252" t="str">
        <f>IF('Chack &amp; edit  SD sheet'!CH51="","",'Chack &amp; edit  SD sheet'!CH51)</f>
        <v/>
      </c>
      <c r="DT51" s="212" t="str">
        <f t="shared" si="94"/>
        <v/>
      </c>
      <c r="DU51" s="213" t="str">
        <f t="shared" si="95"/>
        <v/>
      </c>
      <c r="DV51" s="252" t="str">
        <f>IF('Chack &amp; edit  SD sheet'!CI51="","",'Chack &amp; edit  SD sheet'!CI51)</f>
        <v/>
      </c>
      <c r="DW51" s="252" t="str">
        <f>IF('Chack &amp; edit  SD sheet'!CJ51="","",'Chack &amp; edit  SD sheet'!CJ51)</f>
        <v/>
      </c>
      <c r="DX51" s="252" t="str">
        <f>IF('Chack &amp; edit  SD sheet'!CK51="","",'Chack &amp; edit  SD sheet'!CK51)</f>
        <v/>
      </c>
      <c r="DY51" s="254" t="str">
        <f t="shared" si="96"/>
        <v/>
      </c>
      <c r="DZ51" s="252" t="str">
        <f>IF('Chack &amp; edit  SD sheet'!CL51="","",'Chack &amp; edit  SD sheet'!CL51)</f>
        <v/>
      </c>
      <c r="EA51" s="252" t="str">
        <f>IF('Chack &amp; edit  SD sheet'!CM51="","",'Chack &amp; edit  SD sheet'!CM51)</f>
        <v/>
      </c>
      <c r="EB51" s="252" t="str">
        <f>IF('Chack &amp; edit  SD sheet'!CN51="","",'Chack &amp; edit  SD sheet'!CN51)</f>
        <v/>
      </c>
      <c r="EC51" s="252" t="str">
        <f>IF('Chack &amp; edit  SD sheet'!CO51="","",'Chack &amp; edit  SD sheet'!CO51)</f>
        <v/>
      </c>
      <c r="ED51" s="254" t="str">
        <f t="shared" si="97"/>
        <v/>
      </c>
      <c r="EE51" s="252" t="str">
        <f>IF('Chack &amp; edit  SD sheet'!CP51="","",'Chack &amp; edit  SD sheet'!CP51)</f>
        <v/>
      </c>
      <c r="EF51" s="252" t="str">
        <f>IF('Chack &amp; edit  SD sheet'!CQ51="","",'Chack &amp; edit  SD sheet'!CQ51)</f>
        <v/>
      </c>
      <c r="EG51" s="19" t="str">
        <f t="shared" si="98"/>
        <v/>
      </c>
      <c r="EH51" s="20" t="str">
        <f t="shared" si="99"/>
        <v/>
      </c>
      <c r="EI51" s="21" t="str">
        <f t="shared" si="100"/>
        <v/>
      </c>
      <c r="EJ51" s="185" t="str">
        <f t="shared" si="101"/>
        <v/>
      </c>
      <c r="EK51" s="253" t="str">
        <f t="shared" si="102"/>
        <v/>
      </c>
      <c r="EL51" s="252" t="str">
        <f t="shared" si="103"/>
        <v/>
      </c>
      <c r="ET51" s="173" t="str">
        <f t="shared" si="104"/>
        <v/>
      </c>
      <c r="EU51" s="173" t="str">
        <f t="shared" si="105"/>
        <v/>
      </c>
      <c r="EV51" s="173" t="str">
        <f t="shared" si="106"/>
        <v/>
      </c>
      <c r="EW51" s="173" t="str">
        <f t="shared" si="107"/>
        <v/>
      </c>
    </row>
    <row r="52" spans="1:153" ht="15.75">
      <c r="A52" s="179" t="str">
        <f>IF(AND('Chack &amp; edit  SD sheet'!A52=""),"",'Chack &amp; edit  SD sheet'!A52)</f>
        <v/>
      </c>
      <c r="B52" s="179" t="str">
        <f>IF(AND('Chack &amp; edit  SD sheet'!B52=""),"",'Chack &amp; edit  SD sheet'!B52)</f>
        <v/>
      </c>
      <c r="C52" s="179" t="str">
        <f>IF(AND('Chack &amp; edit  SD sheet'!C52=""),"",IF(AND('Chack &amp; edit  SD sheet'!C52="Boy"),"M",IF(AND('Chack &amp; edit  SD sheet'!C52="Girl"),"F","")))</f>
        <v/>
      </c>
      <c r="D52" s="179" t="str">
        <f>IF(AND('Chack &amp; edit  SD sheet'!D52=""),"",VALUE('Chack &amp; edit  SD sheet'!D52))</f>
        <v/>
      </c>
      <c r="E52" s="179" t="str">
        <f>IF(AND('Chack &amp; edit  SD sheet'!E52=""),"",'Chack &amp; edit  SD sheet'!E52)</f>
        <v/>
      </c>
      <c r="F52" s="179" t="str">
        <f>IF(AND('Chack &amp; edit  SD sheet'!F52=""),"",'Chack &amp; edit  SD sheet'!F52)</f>
        <v/>
      </c>
      <c r="G52" s="180" t="str">
        <f>IF(AND('Chack &amp; edit  SD sheet'!G52=""),"",'Chack &amp; edit  SD sheet'!G52)</f>
        <v/>
      </c>
      <c r="H52" s="180" t="str">
        <f>IF(AND('Chack &amp; edit  SD sheet'!H52=""),"",'Chack &amp; edit  SD sheet'!H52)</f>
        <v/>
      </c>
      <c r="I52" s="180" t="str">
        <f>IF(AND('Chack &amp; edit  SD sheet'!I52=""),"",'Chack &amp; edit  SD sheet'!I52)</f>
        <v/>
      </c>
      <c r="J52" s="179" t="str">
        <f>IF(AND('Chack &amp; edit  SD sheet'!J52=""),"",'Chack &amp; edit  SD sheet'!J52)</f>
        <v/>
      </c>
      <c r="K52" s="179" t="str">
        <f>IF(AND('Chack &amp; edit  SD sheet'!K52=""),"",'Chack &amp; edit  SD sheet'!K52)</f>
        <v/>
      </c>
      <c r="L52" s="179" t="str">
        <f>IF(AND('Chack &amp; edit  SD sheet'!L52=""),"",'Chack &amp; edit  SD sheet'!L52)</f>
        <v/>
      </c>
      <c r="M52" s="179" t="str">
        <f t="shared" si="23"/>
        <v/>
      </c>
      <c r="N52" s="179" t="str">
        <f>IF(AND('Chack &amp; edit  SD sheet'!N52=""),"",'Chack &amp; edit  SD sheet'!N52)</f>
        <v/>
      </c>
      <c r="O52" s="179" t="str">
        <f t="shared" si="24"/>
        <v/>
      </c>
      <c r="P52" s="179" t="str">
        <f t="shared" si="25"/>
        <v/>
      </c>
      <c r="Q52" s="179" t="str">
        <f>IF(AND('Chack &amp; edit  SD sheet'!Q52=""),"",'Chack &amp; edit  SD sheet'!Q52)</f>
        <v/>
      </c>
      <c r="R52" s="179" t="str">
        <f t="shared" si="26"/>
        <v/>
      </c>
      <c r="S52" s="179" t="str">
        <f t="shared" si="27"/>
        <v/>
      </c>
      <c r="T52" s="179" t="str">
        <f>IF(AND('Chack &amp; edit  SD sheet'!T52=""),"",'Chack &amp; edit  SD sheet'!T52)</f>
        <v/>
      </c>
      <c r="U52" s="179" t="str">
        <f>IF(AND('Chack &amp; edit  SD sheet'!U52=""),"",'Chack &amp; edit  SD sheet'!U52)</f>
        <v/>
      </c>
      <c r="V52" s="179" t="str">
        <f>IF(AND('Chack &amp; edit  SD sheet'!V52=""),"",'Chack &amp; edit  SD sheet'!V52)</f>
        <v/>
      </c>
      <c r="W52" s="179" t="str">
        <f t="shared" si="28"/>
        <v/>
      </c>
      <c r="X52" s="179" t="str">
        <f>IF(AND('Chack &amp; edit  SD sheet'!X52=""),"",'Chack &amp; edit  SD sheet'!X52)</f>
        <v/>
      </c>
      <c r="Y52" s="179" t="str">
        <f t="shared" si="29"/>
        <v/>
      </c>
      <c r="Z52" s="179" t="str">
        <f t="shared" si="30"/>
        <v/>
      </c>
      <c r="AA52" s="179" t="str">
        <f>IF(AND('Chack &amp; edit  SD sheet'!AA52=""),"",'Chack &amp; edit  SD sheet'!AA52)</f>
        <v/>
      </c>
      <c r="AB52" s="179" t="str">
        <f t="shared" si="31"/>
        <v/>
      </c>
      <c r="AC52" s="179" t="str">
        <f t="shared" si="32"/>
        <v/>
      </c>
      <c r="AD52" s="179" t="str">
        <f>IF(AND('Chack &amp; edit  SD sheet'!AF52=""),"",'Chack &amp; edit  SD sheet'!AF52)</f>
        <v/>
      </c>
      <c r="AE52" s="179" t="str">
        <f>IF(AND('Chack &amp; edit  SD sheet'!AG52=""),"",'Chack &amp; edit  SD sheet'!AG52)</f>
        <v/>
      </c>
      <c r="AF52" s="179" t="str">
        <f>IF(AND('Chack &amp; edit  SD sheet'!AH52=""),"",'Chack &amp; edit  SD sheet'!AH52)</f>
        <v/>
      </c>
      <c r="AG52" s="179" t="str">
        <f t="shared" si="33"/>
        <v/>
      </c>
      <c r="AH52" s="179" t="str">
        <f>IF(AND('Chack &amp; edit  SD sheet'!AJ52=""),"",'Chack &amp; edit  SD sheet'!AJ52)</f>
        <v/>
      </c>
      <c r="AI52" s="179" t="str">
        <f t="shared" si="34"/>
        <v/>
      </c>
      <c r="AJ52" s="179" t="str">
        <f t="shared" si="35"/>
        <v/>
      </c>
      <c r="AK52" s="179" t="str">
        <f>IF(AND('Chack &amp; edit  SD sheet'!AM52=""),"",'Chack &amp; edit  SD sheet'!AM52)</f>
        <v/>
      </c>
      <c r="AL52" s="179" t="str">
        <f t="shared" si="36"/>
        <v/>
      </c>
      <c r="AM52" s="179" t="str">
        <f t="shared" si="37"/>
        <v/>
      </c>
      <c r="AN52" s="179" t="str">
        <f>IF(AND('Chack &amp; edit  SD sheet'!AP52=""),"",'Chack &amp; edit  SD sheet'!AP52)</f>
        <v/>
      </c>
      <c r="AO52" s="179" t="str">
        <f>IF(AND('Chack &amp; edit  SD sheet'!AQ52=""),"",'Chack &amp; edit  SD sheet'!AQ52)</f>
        <v/>
      </c>
      <c r="AP52" s="179" t="str">
        <f>IF(AND('Chack &amp; edit  SD sheet'!AR52=""),"",'Chack &amp; edit  SD sheet'!AR52)</f>
        <v/>
      </c>
      <c r="AQ52" s="179" t="str">
        <f t="shared" si="38"/>
        <v/>
      </c>
      <c r="AR52" s="179" t="str">
        <f>IF(AND('Chack &amp; edit  SD sheet'!AT52=""),"",'Chack &amp; edit  SD sheet'!AT52)</f>
        <v/>
      </c>
      <c r="AS52" s="179" t="str">
        <f t="shared" si="39"/>
        <v/>
      </c>
      <c r="AT52" s="179" t="str">
        <f t="shared" si="40"/>
        <v/>
      </c>
      <c r="AU52" s="179" t="str">
        <f>IF(AND('Chack &amp; edit  SD sheet'!AW52=""),"",'Chack &amp; edit  SD sheet'!AW52)</f>
        <v/>
      </c>
      <c r="AV52" s="179" t="str">
        <f t="shared" si="41"/>
        <v/>
      </c>
      <c r="AW52" s="179" t="str">
        <f t="shared" si="42"/>
        <v/>
      </c>
      <c r="AX52" s="179" t="str">
        <f>IF(AND('Chack &amp; edit  SD sheet'!AZ52=""),"",'Chack &amp; edit  SD sheet'!AZ52)</f>
        <v/>
      </c>
      <c r="AY52" s="179" t="str">
        <f>IF(AND('Chack &amp; edit  SD sheet'!BA52=""),"",'Chack &amp; edit  SD sheet'!BA52)</f>
        <v/>
      </c>
      <c r="AZ52" s="179" t="str">
        <f>IF(AND('Chack &amp; edit  SD sheet'!BB52=""),"",'Chack &amp; edit  SD sheet'!BB52)</f>
        <v/>
      </c>
      <c r="BA52" s="179" t="str">
        <f t="shared" si="43"/>
        <v/>
      </c>
      <c r="BB52" s="179" t="str">
        <f>IF(AND('Chack &amp; edit  SD sheet'!BD52=""),"",'Chack &amp; edit  SD sheet'!BD52)</f>
        <v/>
      </c>
      <c r="BC52" s="179" t="str">
        <f t="shared" si="44"/>
        <v/>
      </c>
      <c r="BD52" s="179" t="str">
        <f t="shared" si="45"/>
        <v/>
      </c>
      <c r="BE52" s="179" t="str">
        <f>IF(AND('Chack &amp; edit  SD sheet'!BG52=""),"",'Chack &amp; edit  SD sheet'!BG52)</f>
        <v/>
      </c>
      <c r="BF52" s="179" t="str">
        <f t="shared" si="46"/>
        <v/>
      </c>
      <c r="BG52" s="179" t="str">
        <f t="shared" si="47"/>
        <v/>
      </c>
      <c r="BH52" s="179" t="str">
        <f>IF(AND('Chack &amp; edit  SD sheet'!BK52=""),"",'Chack &amp; edit  SD sheet'!BK52)</f>
        <v/>
      </c>
      <c r="BI52" s="179" t="str">
        <f>IF(AND('Chack &amp; edit  SD sheet'!BL52=""),"",'Chack &amp; edit  SD sheet'!BL52)</f>
        <v/>
      </c>
      <c r="BJ52" s="179" t="str">
        <f>IF(AND('Chack &amp; edit  SD sheet'!BM52=""),"",'Chack &amp; edit  SD sheet'!BM52)</f>
        <v/>
      </c>
      <c r="BK52" s="179" t="str">
        <f t="shared" si="48"/>
        <v/>
      </c>
      <c r="BL52" s="179" t="str">
        <f t="shared" si="49"/>
        <v/>
      </c>
      <c r="BM52" s="179" t="str">
        <f>IF(AND('Chack &amp; edit  SD sheet'!BN52=""),"",'Chack &amp; edit  SD sheet'!BN52)</f>
        <v/>
      </c>
      <c r="BN52" s="179" t="str">
        <f>IF(AND('Chack &amp; edit  SD sheet'!BO52=""),"",'Chack &amp; edit  SD sheet'!BO52)</f>
        <v/>
      </c>
      <c r="BO52" s="179" t="str">
        <f>IF(AND('Chack &amp; edit  SD sheet'!BP52=""),"",'Chack &amp; edit  SD sheet'!BP52)</f>
        <v/>
      </c>
      <c r="BP52" s="179" t="str">
        <f t="shared" si="50"/>
        <v/>
      </c>
      <c r="BQ52" s="179" t="str">
        <f>IF(AND('Chack &amp; edit  SD sheet'!BR52=""),"",'Chack &amp; edit  SD sheet'!BR52)</f>
        <v/>
      </c>
      <c r="BR52" s="179" t="str">
        <f t="shared" si="51"/>
        <v/>
      </c>
      <c r="BS52" s="179" t="str">
        <f t="shared" si="52"/>
        <v/>
      </c>
      <c r="BT52" s="179" t="str">
        <f>IF(AND('Chack &amp; edit  SD sheet'!BU52=""),"",'Chack &amp; edit  SD sheet'!BU52)</f>
        <v/>
      </c>
      <c r="BU52" s="179" t="str">
        <f t="shared" si="53"/>
        <v/>
      </c>
      <c r="BV52" s="179" t="str">
        <f t="shared" si="54"/>
        <v/>
      </c>
      <c r="BW52" s="181" t="str">
        <f t="shared" si="55"/>
        <v/>
      </c>
      <c r="BX52" s="179" t="str">
        <f t="shared" si="56"/>
        <v/>
      </c>
      <c r="BY52" s="179">
        <f t="shared" si="57"/>
        <v>0</v>
      </c>
      <c r="BZ52" s="179">
        <f t="shared" si="58"/>
        <v>0</v>
      </c>
      <c r="CA52" s="179" t="str">
        <f t="shared" si="59"/>
        <v/>
      </c>
      <c r="CB52" s="179" t="str">
        <f t="shared" si="60"/>
        <v/>
      </c>
      <c r="CC52" s="182" t="str">
        <f t="shared" si="61"/>
        <v/>
      </c>
      <c r="CD52" s="183">
        <f t="shared" si="62"/>
        <v>0</v>
      </c>
      <c r="CE52" s="182">
        <f t="shared" si="63"/>
        <v>0</v>
      </c>
      <c r="CF52" s="179" t="str">
        <f t="shared" si="64"/>
        <v/>
      </c>
      <c r="CG52" s="183" t="str">
        <f t="shared" si="65"/>
        <v/>
      </c>
      <c r="CH52" s="182" t="str">
        <f t="shared" si="66"/>
        <v/>
      </c>
      <c r="CI52" s="182">
        <f t="shared" si="67"/>
        <v>0</v>
      </c>
      <c r="CJ52" s="182">
        <f t="shared" si="68"/>
        <v>0</v>
      </c>
      <c r="CK52" s="179" t="str">
        <f t="shared" si="69"/>
        <v/>
      </c>
      <c r="CL52" s="183" t="str">
        <f t="shared" si="70"/>
        <v/>
      </c>
      <c r="CM52" s="182" t="str">
        <f t="shared" si="71"/>
        <v/>
      </c>
      <c r="CN52" s="182">
        <f t="shared" si="72"/>
        <v>0</v>
      </c>
      <c r="CO52" s="182">
        <f t="shared" si="73"/>
        <v>0</v>
      </c>
      <c r="CP52" s="183" t="str">
        <f t="shared" si="74"/>
        <v/>
      </c>
      <c r="CQ52" s="183" t="str">
        <f t="shared" si="75"/>
        <v/>
      </c>
      <c r="CR52" s="182" t="str">
        <f t="shared" si="76"/>
        <v/>
      </c>
      <c r="CS52" s="182">
        <f t="shared" si="77"/>
        <v>0</v>
      </c>
      <c r="CT52" s="182">
        <f t="shared" si="78"/>
        <v>0</v>
      </c>
      <c r="CU52" s="183" t="str">
        <f t="shared" si="79"/>
        <v/>
      </c>
      <c r="CV52" s="183" t="str">
        <f t="shared" si="80"/>
        <v/>
      </c>
      <c r="CW52" s="182" t="str">
        <f t="shared" si="81"/>
        <v/>
      </c>
      <c r="CX52" s="182">
        <f t="shared" si="82"/>
        <v>0</v>
      </c>
      <c r="CY52" s="182">
        <f t="shared" si="83"/>
        <v>0</v>
      </c>
      <c r="CZ52" s="183" t="str">
        <f t="shared" si="84"/>
        <v/>
      </c>
      <c r="DA52" s="183" t="str">
        <f t="shared" si="85"/>
        <v/>
      </c>
      <c r="DB52" s="184">
        <f t="shared" si="86"/>
        <v>0</v>
      </c>
      <c r="DC52" s="19" t="str">
        <f t="shared" si="87"/>
        <v xml:space="preserve">      </v>
      </c>
      <c r="DD52" s="252" t="str">
        <f>IF('Chack &amp; edit  SD sheet'!BY52="","",'Chack &amp; edit  SD sheet'!BY52)</f>
        <v/>
      </c>
      <c r="DE52" s="252" t="str">
        <f>IF('Chack &amp; edit  SD sheet'!BZ52="","",'Chack &amp; edit  SD sheet'!BZ52)</f>
        <v/>
      </c>
      <c r="DF52" s="252" t="str">
        <f>IF('Chack &amp; edit  SD sheet'!CA52="","",'Chack &amp; edit  SD sheet'!CA52)</f>
        <v/>
      </c>
      <c r="DG52" s="212" t="str">
        <f t="shared" si="88"/>
        <v/>
      </c>
      <c r="DH52" s="252" t="str">
        <f>IF('Chack &amp; edit  SD sheet'!CB52="","",'Chack &amp; edit  SD sheet'!CB52)</f>
        <v/>
      </c>
      <c r="DI52" s="212" t="str">
        <f t="shared" si="89"/>
        <v/>
      </c>
      <c r="DJ52" s="252" t="str">
        <f>IF('Chack &amp; edit  SD sheet'!CC52="","",'Chack &amp; edit  SD sheet'!CC52)</f>
        <v/>
      </c>
      <c r="DK52" s="212" t="str">
        <f t="shared" si="90"/>
        <v/>
      </c>
      <c r="DL52" s="213" t="str">
        <f t="shared" si="91"/>
        <v/>
      </c>
      <c r="DM52" s="252" t="str">
        <f>IF('Chack &amp; edit  SD sheet'!CD52="","",'Chack &amp; edit  SD sheet'!CD52)</f>
        <v/>
      </c>
      <c r="DN52" s="252" t="str">
        <f>IF('Chack &amp; edit  SD sheet'!CE52="","",'Chack &amp; edit  SD sheet'!CE52)</f>
        <v/>
      </c>
      <c r="DO52" s="252" t="str">
        <f>IF('Chack &amp; edit  SD sheet'!CF52="","",'Chack &amp; edit  SD sheet'!CF52)</f>
        <v/>
      </c>
      <c r="DP52" s="212" t="str">
        <f t="shared" si="92"/>
        <v/>
      </c>
      <c r="DQ52" s="252" t="str">
        <f>IF('Chack &amp; edit  SD sheet'!CG52="","",'Chack &amp; edit  SD sheet'!CG52)</f>
        <v/>
      </c>
      <c r="DR52" s="212" t="str">
        <f t="shared" si="93"/>
        <v/>
      </c>
      <c r="DS52" s="252" t="str">
        <f>IF('Chack &amp; edit  SD sheet'!CH52="","",'Chack &amp; edit  SD sheet'!CH52)</f>
        <v/>
      </c>
      <c r="DT52" s="212" t="str">
        <f t="shared" si="94"/>
        <v/>
      </c>
      <c r="DU52" s="213" t="str">
        <f t="shared" si="95"/>
        <v/>
      </c>
      <c r="DV52" s="252" t="str">
        <f>IF('Chack &amp; edit  SD sheet'!CI52="","",'Chack &amp; edit  SD sheet'!CI52)</f>
        <v/>
      </c>
      <c r="DW52" s="252" t="str">
        <f>IF('Chack &amp; edit  SD sheet'!CJ52="","",'Chack &amp; edit  SD sheet'!CJ52)</f>
        <v/>
      </c>
      <c r="DX52" s="252" t="str">
        <f>IF('Chack &amp; edit  SD sheet'!CK52="","",'Chack &amp; edit  SD sheet'!CK52)</f>
        <v/>
      </c>
      <c r="DY52" s="254" t="str">
        <f t="shared" si="96"/>
        <v/>
      </c>
      <c r="DZ52" s="252" t="str">
        <f>IF('Chack &amp; edit  SD sheet'!CL52="","",'Chack &amp; edit  SD sheet'!CL52)</f>
        <v/>
      </c>
      <c r="EA52" s="252" t="str">
        <f>IF('Chack &amp; edit  SD sheet'!CM52="","",'Chack &amp; edit  SD sheet'!CM52)</f>
        <v/>
      </c>
      <c r="EB52" s="252" t="str">
        <f>IF('Chack &amp; edit  SD sheet'!CN52="","",'Chack &amp; edit  SD sheet'!CN52)</f>
        <v/>
      </c>
      <c r="EC52" s="252" t="str">
        <f>IF('Chack &amp; edit  SD sheet'!CO52="","",'Chack &amp; edit  SD sheet'!CO52)</f>
        <v/>
      </c>
      <c r="ED52" s="254" t="str">
        <f t="shared" si="97"/>
        <v/>
      </c>
      <c r="EE52" s="252" t="str">
        <f>IF('Chack &amp; edit  SD sheet'!CP52="","",'Chack &amp; edit  SD sheet'!CP52)</f>
        <v/>
      </c>
      <c r="EF52" s="252" t="str">
        <f>IF('Chack &amp; edit  SD sheet'!CQ52="","",'Chack &amp; edit  SD sheet'!CQ52)</f>
        <v/>
      </c>
      <c r="EG52" s="19" t="str">
        <f t="shared" si="98"/>
        <v/>
      </c>
      <c r="EH52" s="20" t="str">
        <f t="shared" si="99"/>
        <v/>
      </c>
      <c r="EI52" s="21" t="str">
        <f t="shared" si="100"/>
        <v/>
      </c>
      <c r="EJ52" s="185" t="str">
        <f t="shared" si="101"/>
        <v/>
      </c>
      <c r="EK52" s="253" t="str">
        <f t="shared" si="102"/>
        <v/>
      </c>
      <c r="EL52" s="252" t="str">
        <f t="shared" si="103"/>
        <v/>
      </c>
      <c r="ET52" s="173" t="str">
        <f t="shared" si="104"/>
        <v/>
      </c>
      <c r="EU52" s="173" t="str">
        <f t="shared" si="105"/>
        <v/>
      </c>
      <c r="EV52" s="173" t="str">
        <f t="shared" si="106"/>
        <v/>
      </c>
      <c r="EW52" s="173" t="str">
        <f t="shared" si="107"/>
        <v/>
      </c>
    </row>
    <row r="53" spans="1:153" ht="15.75">
      <c r="A53" s="179" t="str">
        <f>IF(AND('Chack &amp; edit  SD sheet'!A53=""),"",'Chack &amp; edit  SD sheet'!A53)</f>
        <v/>
      </c>
      <c r="B53" s="179" t="str">
        <f>IF(AND('Chack &amp; edit  SD sheet'!B53=""),"",'Chack &amp; edit  SD sheet'!B53)</f>
        <v/>
      </c>
      <c r="C53" s="179" t="str">
        <f>IF(AND('Chack &amp; edit  SD sheet'!C53=""),"",IF(AND('Chack &amp; edit  SD sheet'!C53="Boy"),"M",IF(AND('Chack &amp; edit  SD sheet'!C53="Girl"),"F","")))</f>
        <v/>
      </c>
      <c r="D53" s="179" t="str">
        <f>IF(AND('Chack &amp; edit  SD sheet'!D53=""),"",VALUE('Chack &amp; edit  SD sheet'!D53))</f>
        <v/>
      </c>
      <c r="E53" s="179" t="str">
        <f>IF(AND('Chack &amp; edit  SD sheet'!E53=""),"",'Chack &amp; edit  SD sheet'!E53)</f>
        <v/>
      </c>
      <c r="F53" s="179" t="str">
        <f>IF(AND('Chack &amp; edit  SD sheet'!F53=""),"",'Chack &amp; edit  SD sheet'!F53)</f>
        <v/>
      </c>
      <c r="G53" s="180" t="str">
        <f>IF(AND('Chack &amp; edit  SD sheet'!G53=""),"",'Chack &amp; edit  SD sheet'!G53)</f>
        <v/>
      </c>
      <c r="H53" s="180" t="str">
        <f>IF(AND('Chack &amp; edit  SD sheet'!H53=""),"",'Chack &amp; edit  SD sheet'!H53)</f>
        <v/>
      </c>
      <c r="I53" s="180" t="str">
        <f>IF(AND('Chack &amp; edit  SD sheet'!I53=""),"",'Chack &amp; edit  SD sheet'!I53)</f>
        <v/>
      </c>
      <c r="J53" s="179" t="str">
        <f>IF(AND('Chack &amp; edit  SD sheet'!J53=""),"",'Chack &amp; edit  SD sheet'!J53)</f>
        <v/>
      </c>
      <c r="K53" s="179" t="str">
        <f>IF(AND('Chack &amp; edit  SD sheet'!K53=""),"",'Chack &amp; edit  SD sheet'!K53)</f>
        <v/>
      </c>
      <c r="L53" s="179" t="str">
        <f>IF(AND('Chack &amp; edit  SD sheet'!L53=""),"",'Chack &amp; edit  SD sheet'!L53)</f>
        <v/>
      </c>
      <c r="M53" s="179" t="str">
        <f t="shared" si="23"/>
        <v/>
      </c>
      <c r="N53" s="179" t="str">
        <f>IF(AND('Chack &amp; edit  SD sheet'!N53=""),"",'Chack &amp; edit  SD sheet'!N53)</f>
        <v/>
      </c>
      <c r="O53" s="179" t="str">
        <f t="shared" si="24"/>
        <v/>
      </c>
      <c r="P53" s="179" t="str">
        <f t="shared" si="25"/>
        <v/>
      </c>
      <c r="Q53" s="179" t="str">
        <f>IF(AND('Chack &amp; edit  SD sheet'!Q53=""),"",'Chack &amp; edit  SD sheet'!Q53)</f>
        <v/>
      </c>
      <c r="R53" s="179" t="str">
        <f t="shared" si="26"/>
        <v/>
      </c>
      <c r="S53" s="179" t="str">
        <f t="shared" si="27"/>
        <v/>
      </c>
      <c r="T53" s="179" t="str">
        <f>IF(AND('Chack &amp; edit  SD sheet'!T53=""),"",'Chack &amp; edit  SD sheet'!T53)</f>
        <v/>
      </c>
      <c r="U53" s="179" t="str">
        <f>IF(AND('Chack &amp; edit  SD sheet'!U53=""),"",'Chack &amp; edit  SD sheet'!U53)</f>
        <v/>
      </c>
      <c r="V53" s="179" t="str">
        <f>IF(AND('Chack &amp; edit  SD sheet'!V53=""),"",'Chack &amp; edit  SD sheet'!V53)</f>
        <v/>
      </c>
      <c r="W53" s="179" t="str">
        <f t="shared" si="28"/>
        <v/>
      </c>
      <c r="X53" s="179" t="str">
        <f>IF(AND('Chack &amp; edit  SD sheet'!X53=""),"",'Chack &amp; edit  SD sheet'!X53)</f>
        <v/>
      </c>
      <c r="Y53" s="179" t="str">
        <f t="shared" si="29"/>
        <v/>
      </c>
      <c r="Z53" s="179" t="str">
        <f t="shared" si="30"/>
        <v/>
      </c>
      <c r="AA53" s="179" t="str">
        <f>IF(AND('Chack &amp; edit  SD sheet'!AA53=""),"",'Chack &amp; edit  SD sheet'!AA53)</f>
        <v/>
      </c>
      <c r="AB53" s="179" t="str">
        <f t="shared" si="31"/>
        <v/>
      </c>
      <c r="AC53" s="179" t="str">
        <f t="shared" si="32"/>
        <v/>
      </c>
      <c r="AD53" s="179" t="str">
        <f>IF(AND('Chack &amp; edit  SD sheet'!AF53=""),"",'Chack &amp; edit  SD sheet'!AF53)</f>
        <v/>
      </c>
      <c r="AE53" s="179" t="str">
        <f>IF(AND('Chack &amp; edit  SD sheet'!AG53=""),"",'Chack &amp; edit  SD sheet'!AG53)</f>
        <v/>
      </c>
      <c r="AF53" s="179" t="str">
        <f>IF(AND('Chack &amp; edit  SD sheet'!AH53=""),"",'Chack &amp; edit  SD sheet'!AH53)</f>
        <v/>
      </c>
      <c r="AG53" s="179" t="str">
        <f t="shared" si="33"/>
        <v/>
      </c>
      <c r="AH53" s="179" t="str">
        <f>IF(AND('Chack &amp; edit  SD sheet'!AJ53=""),"",'Chack &amp; edit  SD sheet'!AJ53)</f>
        <v/>
      </c>
      <c r="AI53" s="179" t="str">
        <f t="shared" si="34"/>
        <v/>
      </c>
      <c r="AJ53" s="179" t="str">
        <f t="shared" si="35"/>
        <v/>
      </c>
      <c r="AK53" s="179" t="str">
        <f>IF(AND('Chack &amp; edit  SD sheet'!AM53=""),"",'Chack &amp; edit  SD sheet'!AM53)</f>
        <v/>
      </c>
      <c r="AL53" s="179" t="str">
        <f t="shared" si="36"/>
        <v/>
      </c>
      <c r="AM53" s="179" t="str">
        <f t="shared" si="37"/>
        <v/>
      </c>
      <c r="AN53" s="179" t="str">
        <f>IF(AND('Chack &amp; edit  SD sheet'!AP53=""),"",'Chack &amp; edit  SD sheet'!AP53)</f>
        <v/>
      </c>
      <c r="AO53" s="179" t="str">
        <f>IF(AND('Chack &amp; edit  SD sheet'!AQ53=""),"",'Chack &amp; edit  SD sheet'!AQ53)</f>
        <v/>
      </c>
      <c r="AP53" s="179" t="str">
        <f>IF(AND('Chack &amp; edit  SD sheet'!AR53=""),"",'Chack &amp; edit  SD sheet'!AR53)</f>
        <v/>
      </c>
      <c r="AQ53" s="179" t="str">
        <f t="shared" si="38"/>
        <v/>
      </c>
      <c r="AR53" s="179" t="str">
        <f>IF(AND('Chack &amp; edit  SD sheet'!AT53=""),"",'Chack &amp; edit  SD sheet'!AT53)</f>
        <v/>
      </c>
      <c r="AS53" s="179" t="str">
        <f t="shared" si="39"/>
        <v/>
      </c>
      <c r="AT53" s="179" t="str">
        <f t="shared" si="40"/>
        <v/>
      </c>
      <c r="AU53" s="179" t="str">
        <f>IF(AND('Chack &amp; edit  SD sheet'!AW53=""),"",'Chack &amp; edit  SD sheet'!AW53)</f>
        <v/>
      </c>
      <c r="AV53" s="179" t="str">
        <f t="shared" si="41"/>
        <v/>
      </c>
      <c r="AW53" s="179" t="str">
        <f t="shared" si="42"/>
        <v/>
      </c>
      <c r="AX53" s="179" t="str">
        <f>IF(AND('Chack &amp; edit  SD sheet'!AZ53=""),"",'Chack &amp; edit  SD sheet'!AZ53)</f>
        <v/>
      </c>
      <c r="AY53" s="179" t="str">
        <f>IF(AND('Chack &amp; edit  SD sheet'!BA53=""),"",'Chack &amp; edit  SD sheet'!BA53)</f>
        <v/>
      </c>
      <c r="AZ53" s="179" t="str">
        <f>IF(AND('Chack &amp; edit  SD sheet'!BB53=""),"",'Chack &amp; edit  SD sheet'!BB53)</f>
        <v/>
      </c>
      <c r="BA53" s="179" t="str">
        <f t="shared" si="43"/>
        <v/>
      </c>
      <c r="BB53" s="179" t="str">
        <f>IF(AND('Chack &amp; edit  SD sheet'!BD53=""),"",'Chack &amp; edit  SD sheet'!BD53)</f>
        <v/>
      </c>
      <c r="BC53" s="179" t="str">
        <f t="shared" si="44"/>
        <v/>
      </c>
      <c r="BD53" s="179" t="str">
        <f t="shared" si="45"/>
        <v/>
      </c>
      <c r="BE53" s="179" t="str">
        <f>IF(AND('Chack &amp; edit  SD sheet'!BG53=""),"",'Chack &amp; edit  SD sheet'!BG53)</f>
        <v/>
      </c>
      <c r="BF53" s="179" t="str">
        <f t="shared" si="46"/>
        <v/>
      </c>
      <c r="BG53" s="179" t="str">
        <f t="shared" si="47"/>
        <v/>
      </c>
      <c r="BH53" s="179" t="str">
        <f>IF(AND('Chack &amp; edit  SD sheet'!BK53=""),"",'Chack &amp; edit  SD sheet'!BK53)</f>
        <v/>
      </c>
      <c r="BI53" s="179" t="str">
        <f>IF(AND('Chack &amp; edit  SD sheet'!BL53=""),"",'Chack &amp; edit  SD sheet'!BL53)</f>
        <v/>
      </c>
      <c r="BJ53" s="179" t="str">
        <f>IF(AND('Chack &amp; edit  SD sheet'!BM53=""),"",'Chack &amp; edit  SD sheet'!BM53)</f>
        <v/>
      </c>
      <c r="BK53" s="179" t="str">
        <f t="shared" si="48"/>
        <v/>
      </c>
      <c r="BL53" s="179" t="str">
        <f t="shared" si="49"/>
        <v/>
      </c>
      <c r="BM53" s="179" t="str">
        <f>IF(AND('Chack &amp; edit  SD sheet'!BN53=""),"",'Chack &amp; edit  SD sheet'!BN53)</f>
        <v/>
      </c>
      <c r="BN53" s="179" t="str">
        <f>IF(AND('Chack &amp; edit  SD sheet'!BO53=""),"",'Chack &amp; edit  SD sheet'!BO53)</f>
        <v/>
      </c>
      <c r="BO53" s="179" t="str">
        <f>IF(AND('Chack &amp; edit  SD sheet'!BP53=""),"",'Chack &amp; edit  SD sheet'!BP53)</f>
        <v/>
      </c>
      <c r="BP53" s="179" t="str">
        <f t="shared" si="50"/>
        <v/>
      </c>
      <c r="BQ53" s="179" t="str">
        <f>IF(AND('Chack &amp; edit  SD sheet'!BR53=""),"",'Chack &amp; edit  SD sheet'!BR53)</f>
        <v/>
      </c>
      <c r="BR53" s="179" t="str">
        <f t="shared" si="51"/>
        <v/>
      </c>
      <c r="BS53" s="179" t="str">
        <f t="shared" si="52"/>
        <v/>
      </c>
      <c r="BT53" s="179" t="str">
        <f>IF(AND('Chack &amp; edit  SD sheet'!BU53=""),"",'Chack &amp; edit  SD sheet'!BU53)</f>
        <v/>
      </c>
      <c r="BU53" s="179" t="str">
        <f t="shared" si="53"/>
        <v/>
      </c>
      <c r="BV53" s="179" t="str">
        <f t="shared" si="54"/>
        <v/>
      </c>
      <c r="BW53" s="181" t="str">
        <f t="shared" si="55"/>
        <v/>
      </c>
      <c r="BX53" s="179" t="str">
        <f t="shared" si="56"/>
        <v/>
      </c>
      <c r="BY53" s="179">
        <f t="shared" si="57"/>
        <v>0</v>
      </c>
      <c r="BZ53" s="179">
        <f t="shared" si="58"/>
        <v>0</v>
      </c>
      <c r="CA53" s="179" t="str">
        <f t="shared" si="59"/>
        <v/>
      </c>
      <c r="CB53" s="179" t="str">
        <f t="shared" si="60"/>
        <v/>
      </c>
      <c r="CC53" s="182" t="str">
        <f t="shared" si="61"/>
        <v/>
      </c>
      <c r="CD53" s="183">
        <f t="shared" si="62"/>
        <v>0</v>
      </c>
      <c r="CE53" s="182">
        <f t="shared" si="63"/>
        <v>0</v>
      </c>
      <c r="CF53" s="179" t="str">
        <f t="shared" si="64"/>
        <v/>
      </c>
      <c r="CG53" s="183" t="str">
        <f t="shared" si="65"/>
        <v/>
      </c>
      <c r="CH53" s="182" t="str">
        <f t="shared" si="66"/>
        <v/>
      </c>
      <c r="CI53" s="182">
        <f t="shared" si="67"/>
        <v>0</v>
      </c>
      <c r="CJ53" s="182">
        <f t="shared" si="68"/>
        <v>0</v>
      </c>
      <c r="CK53" s="179" t="str">
        <f t="shared" si="69"/>
        <v/>
      </c>
      <c r="CL53" s="183" t="str">
        <f t="shared" si="70"/>
        <v/>
      </c>
      <c r="CM53" s="182" t="str">
        <f t="shared" si="71"/>
        <v/>
      </c>
      <c r="CN53" s="182">
        <f t="shared" si="72"/>
        <v>0</v>
      </c>
      <c r="CO53" s="182">
        <f t="shared" si="73"/>
        <v>0</v>
      </c>
      <c r="CP53" s="183" t="str">
        <f t="shared" si="74"/>
        <v/>
      </c>
      <c r="CQ53" s="183" t="str">
        <f t="shared" si="75"/>
        <v/>
      </c>
      <c r="CR53" s="182" t="str">
        <f t="shared" si="76"/>
        <v/>
      </c>
      <c r="CS53" s="182">
        <f t="shared" si="77"/>
        <v>0</v>
      </c>
      <c r="CT53" s="182">
        <f t="shared" si="78"/>
        <v>0</v>
      </c>
      <c r="CU53" s="183" t="str">
        <f t="shared" si="79"/>
        <v/>
      </c>
      <c r="CV53" s="183" t="str">
        <f t="shared" si="80"/>
        <v/>
      </c>
      <c r="CW53" s="182" t="str">
        <f t="shared" si="81"/>
        <v/>
      </c>
      <c r="CX53" s="182">
        <f t="shared" si="82"/>
        <v>0</v>
      </c>
      <c r="CY53" s="182">
        <f t="shared" si="83"/>
        <v>0</v>
      </c>
      <c r="CZ53" s="183" t="str">
        <f t="shared" si="84"/>
        <v/>
      </c>
      <c r="DA53" s="183" t="str">
        <f t="shared" si="85"/>
        <v/>
      </c>
      <c r="DB53" s="184">
        <f t="shared" si="86"/>
        <v>0</v>
      </c>
      <c r="DC53" s="19" t="str">
        <f t="shared" si="87"/>
        <v xml:space="preserve">      </v>
      </c>
      <c r="DD53" s="252" t="str">
        <f>IF('Chack &amp; edit  SD sheet'!BY53="","",'Chack &amp; edit  SD sheet'!BY53)</f>
        <v/>
      </c>
      <c r="DE53" s="252" t="str">
        <f>IF('Chack &amp; edit  SD sheet'!BZ53="","",'Chack &amp; edit  SD sheet'!BZ53)</f>
        <v/>
      </c>
      <c r="DF53" s="252" t="str">
        <f>IF('Chack &amp; edit  SD sheet'!CA53="","",'Chack &amp; edit  SD sheet'!CA53)</f>
        <v/>
      </c>
      <c r="DG53" s="212" t="str">
        <f t="shared" si="88"/>
        <v/>
      </c>
      <c r="DH53" s="252" t="str">
        <f>IF('Chack &amp; edit  SD sheet'!CB53="","",'Chack &amp; edit  SD sheet'!CB53)</f>
        <v/>
      </c>
      <c r="DI53" s="212" t="str">
        <f t="shared" si="89"/>
        <v/>
      </c>
      <c r="DJ53" s="252" t="str">
        <f>IF('Chack &amp; edit  SD sheet'!CC53="","",'Chack &amp; edit  SD sheet'!CC53)</f>
        <v/>
      </c>
      <c r="DK53" s="212" t="str">
        <f t="shared" si="90"/>
        <v/>
      </c>
      <c r="DL53" s="213" t="str">
        <f t="shared" si="91"/>
        <v/>
      </c>
      <c r="DM53" s="252" t="str">
        <f>IF('Chack &amp; edit  SD sheet'!CD53="","",'Chack &amp; edit  SD sheet'!CD53)</f>
        <v/>
      </c>
      <c r="DN53" s="252" t="str">
        <f>IF('Chack &amp; edit  SD sheet'!CE53="","",'Chack &amp; edit  SD sheet'!CE53)</f>
        <v/>
      </c>
      <c r="DO53" s="252" t="str">
        <f>IF('Chack &amp; edit  SD sheet'!CF53="","",'Chack &amp; edit  SD sheet'!CF53)</f>
        <v/>
      </c>
      <c r="DP53" s="212" t="str">
        <f t="shared" si="92"/>
        <v/>
      </c>
      <c r="DQ53" s="252" t="str">
        <f>IF('Chack &amp; edit  SD sheet'!CG53="","",'Chack &amp; edit  SD sheet'!CG53)</f>
        <v/>
      </c>
      <c r="DR53" s="212" t="str">
        <f t="shared" si="93"/>
        <v/>
      </c>
      <c r="DS53" s="252" t="str">
        <f>IF('Chack &amp; edit  SD sheet'!CH53="","",'Chack &amp; edit  SD sheet'!CH53)</f>
        <v/>
      </c>
      <c r="DT53" s="212" t="str">
        <f t="shared" si="94"/>
        <v/>
      </c>
      <c r="DU53" s="213" t="str">
        <f t="shared" si="95"/>
        <v/>
      </c>
      <c r="DV53" s="252" t="str">
        <f>IF('Chack &amp; edit  SD sheet'!CI53="","",'Chack &amp; edit  SD sheet'!CI53)</f>
        <v/>
      </c>
      <c r="DW53" s="252" t="str">
        <f>IF('Chack &amp; edit  SD sheet'!CJ53="","",'Chack &amp; edit  SD sheet'!CJ53)</f>
        <v/>
      </c>
      <c r="DX53" s="252" t="str">
        <f>IF('Chack &amp; edit  SD sheet'!CK53="","",'Chack &amp; edit  SD sheet'!CK53)</f>
        <v/>
      </c>
      <c r="DY53" s="254" t="str">
        <f t="shared" si="96"/>
        <v/>
      </c>
      <c r="DZ53" s="252" t="str">
        <f>IF('Chack &amp; edit  SD sheet'!CL53="","",'Chack &amp; edit  SD sheet'!CL53)</f>
        <v/>
      </c>
      <c r="EA53" s="252" t="str">
        <f>IF('Chack &amp; edit  SD sheet'!CM53="","",'Chack &amp; edit  SD sheet'!CM53)</f>
        <v/>
      </c>
      <c r="EB53" s="252" t="str">
        <f>IF('Chack &amp; edit  SD sheet'!CN53="","",'Chack &amp; edit  SD sheet'!CN53)</f>
        <v/>
      </c>
      <c r="EC53" s="252" t="str">
        <f>IF('Chack &amp; edit  SD sheet'!CO53="","",'Chack &amp; edit  SD sheet'!CO53)</f>
        <v/>
      </c>
      <c r="ED53" s="254" t="str">
        <f t="shared" si="97"/>
        <v/>
      </c>
      <c r="EE53" s="252" t="str">
        <f>IF('Chack &amp; edit  SD sheet'!CP53="","",'Chack &amp; edit  SD sheet'!CP53)</f>
        <v/>
      </c>
      <c r="EF53" s="252" t="str">
        <f>IF('Chack &amp; edit  SD sheet'!CQ53="","",'Chack &amp; edit  SD sheet'!CQ53)</f>
        <v/>
      </c>
      <c r="EG53" s="19" t="str">
        <f t="shared" si="98"/>
        <v/>
      </c>
      <c r="EH53" s="20" t="str">
        <f t="shared" si="99"/>
        <v/>
      </c>
      <c r="EI53" s="21" t="str">
        <f t="shared" si="100"/>
        <v/>
      </c>
      <c r="EJ53" s="185" t="str">
        <f t="shared" si="101"/>
        <v/>
      </c>
      <c r="EK53" s="253" t="str">
        <f t="shared" si="102"/>
        <v/>
      </c>
      <c r="EL53" s="252" t="str">
        <f t="shared" si="103"/>
        <v/>
      </c>
      <c r="ET53" s="173" t="str">
        <f t="shared" si="104"/>
        <v/>
      </c>
      <c r="EU53" s="173" t="str">
        <f t="shared" si="105"/>
        <v/>
      </c>
      <c r="EV53" s="173" t="str">
        <f t="shared" si="106"/>
        <v/>
      </c>
      <c r="EW53" s="173" t="str">
        <f t="shared" si="107"/>
        <v/>
      </c>
    </row>
    <row r="54" spans="1:153" ht="15.75">
      <c r="A54" s="179" t="str">
        <f>IF(AND('Chack &amp; edit  SD sheet'!A54=""),"",'Chack &amp; edit  SD sheet'!A54)</f>
        <v/>
      </c>
      <c r="B54" s="179" t="str">
        <f>IF(AND('Chack &amp; edit  SD sheet'!B54=""),"",'Chack &amp; edit  SD sheet'!B54)</f>
        <v/>
      </c>
      <c r="C54" s="179" t="str">
        <f>IF(AND('Chack &amp; edit  SD sheet'!C54=""),"",IF(AND('Chack &amp; edit  SD sheet'!C54="Boy"),"M",IF(AND('Chack &amp; edit  SD sheet'!C54="Girl"),"F","")))</f>
        <v/>
      </c>
      <c r="D54" s="179" t="str">
        <f>IF(AND('Chack &amp; edit  SD sheet'!D54=""),"",VALUE('Chack &amp; edit  SD sheet'!D54))</f>
        <v/>
      </c>
      <c r="E54" s="179" t="str">
        <f>IF(AND('Chack &amp; edit  SD sheet'!E54=""),"",'Chack &amp; edit  SD sheet'!E54)</f>
        <v/>
      </c>
      <c r="F54" s="179" t="str">
        <f>IF(AND('Chack &amp; edit  SD sheet'!F54=""),"",'Chack &amp; edit  SD sheet'!F54)</f>
        <v/>
      </c>
      <c r="G54" s="180" t="str">
        <f>IF(AND('Chack &amp; edit  SD sheet'!G54=""),"",'Chack &amp; edit  SD sheet'!G54)</f>
        <v/>
      </c>
      <c r="H54" s="180" t="str">
        <f>IF(AND('Chack &amp; edit  SD sheet'!H54=""),"",'Chack &amp; edit  SD sheet'!H54)</f>
        <v/>
      </c>
      <c r="I54" s="180" t="str">
        <f>IF(AND('Chack &amp; edit  SD sheet'!I54=""),"",'Chack &amp; edit  SD sheet'!I54)</f>
        <v/>
      </c>
      <c r="J54" s="179" t="str">
        <f>IF(AND('Chack &amp; edit  SD sheet'!J54=""),"",'Chack &amp; edit  SD sheet'!J54)</f>
        <v/>
      </c>
      <c r="K54" s="179" t="str">
        <f>IF(AND('Chack &amp; edit  SD sheet'!K54=""),"",'Chack &amp; edit  SD sheet'!K54)</f>
        <v/>
      </c>
      <c r="L54" s="179" t="str">
        <f>IF(AND('Chack &amp; edit  SD sheet'!L54=""),"",'Chack &amp; edit  SD sheet'!L54)</f>
        <v/>
      </c>
      <c r="M54" s="179" t="str">
        <f t="shared" si="23"/>
        <v/>
      </c>
      <c r="N54" s="179" t="str">
        <f>IF(AND('Chack &amp; edit  SD sheet'!N54=""),"",'Chack &amp; edit  SD sheet'!N54)</f>
        <v/>
      </c>
      <c r="O54" s="179" t="str">
        <f t="shared" si="24"/>
        <v/>
      </c>
      <c r="P54" s="179" t="str">
        <f t="shared" si="25"/>
        <v/>
      </c>
      <c r="Q54" s="179" t="str">
        <f>IF(AND('Chack &amp; edit  SD sheet'!Q54=""),"",'Chack &amp; edit  SD sheet'!Q54)</f>
        <v/>
      </c>
      <c r="R54" s="179" t="str">
        <f t="shared" si="26"/>
        <v/>
      </c>
      <c r="S54" s="179" t="str">
        <f t="shared" si="27"/>
        <v/>
      </c>
      <c r="T54" s="179" t="str">
        <f>IF(AND('Chack &amp; edit  SD sheet'!T54=""),"",'Chack &amp; edit  SD sheet'!T54)</f>
        <v/>
      </c>
      <c r="U54" s="179" t="str">
        <f>IF(AND('Chack &amp; edit  SD sheet'!U54=""),"",'Chack &amp; edit  SD sheet'!U54)</f>
        <v/>
      </c>
      <c r="V54" s="179" t="str">
        <f>IF(AND('Chack &amp; edit  SD sheet'!V54=""),"",'Chack &amp; edit  SD sheet'!V54)</f>
        <v/>
      </c>
      <c r="W54" s="179" t="str">
        <f t="shared" si="28"/>
        <v/>
      </c>
      <c r="X54" s="179" t="str">
        <f>IF(AND('Chack &amp; edit  SD sheet'!X54=""),"",'Chack &amp; edit  SD sheet'!X54)</f>
        <v/>
      </c>
      <c r="Y54" s="179" t="str">
        <f t="shared" si="29"/>
        <v/>
      </c>
      <c r="Z54" s="179" t="str">
        <f t="shared" si="30"/>
        <v/>
      </c>
      <c r="AA54" s="179" t="str">
        <f>IF(AND('Chack &amp; edit  SD sheet'!AA54=""),"",'Chack &amp; edit  SD sheet'!AA54)</f>
        <v/>
      </c>
      <c r="AB54" s="179" t="str">
        <f t="shared" si="31"/>
        <v/>
      </c>
      <c r="AC54" s="179" t="str">
        <f t="shared" si="32"/>
        <v/>
      </c>
      <c r="AD54" s="179" t="str">
        <f>IF(AND('Chack &amp; edit  SD sheet'!AF54=""),"",'Chack &amp; edit  SD sheet'!AF54)</f>
        <v/>
      </c>
      <c r="AE54" s="179" t="str">
        <f>IF(AND('Chack &amp; edit  SD sheet'!AG54=""),"",'Chack &amp; edit  SD sheet'!AG54)</f>
        <v/>
      </c>
      <c r="AF54" s="179" t="str">
        <f>IF(AND('Chack &amp; edit  SD sheet'!AH54=""),"",'Chack &amp; edit  SD sheet'!AH54)</f>
        <v/>
      </c>
      <c r="AG54" s="179" t="str">
        <f t="shared" si="33"/>
        <v/>
      </c>
      <c r="AH54" s="179" t="str">
        <f>IF(AND('Chack &amp; edit  SD sheet'!AJ54=""),"",'Chack &amp; edit  SD sheet'!AJ54)</f>
        <v/>
      </c>
      <c r="AI54" s="179" t="str">
        <f t="shared" si="34"/>
        <v/>
      </c>
      <c r="AJ54" s="179" t="str">
        <f t="shared" si="35"/>
        <v/>
      </c>
      <c r="AK54" s="179" t="str">
        <f>IF(AND('Chack &amp; edit  SD sheet'!AM54=""),"",'Chack &amp; edit  SD sheet'!AM54)</f>
        <v/>
      </c>
      <c r="AL54" s="179" t="str">
        <f t="shared" si="36"/>
        <v/>
      </c>
      <c r="AM54" s="179" t="str">
        <f t="shared" si="37"/>
        <v/>
      </c>
      <c r="AN54" s="179" t="str">
        <f>IF(AND('Chack &amp; edit  SD sheet'!AP54=""),"",'Chack &amp; edit  SD sheet'!AP54)</f>
        <v/>
      </c>
      <c r="AO54" s="179" t="str">
        <f>IF(AND('Chack &amp; edit  SD sheet'!AQ54=""),"",'Chack &amp; edit  SD sheet'!AQ54)</f>
        <v/>
      </c>
      <c r="AP54" s="179" t="str">
        <f>IF(AND('Chack &amp; edit  SD sheet'!AR54=""),"",'Chack &amp; edit  SD sheet'!AR54)</f>
        <v/>
      </c>
      <c r="AQ54" s="179" t="str">
        <f t="shared" si="38"/>
        <v/>
      </c>
      <c r="AR54" s="179" t="str">
        <f>IF(AND('Chack &amp; edit  SD sheet'!AT54=""),"",'Chack &amp; edit  SD sheet'!AT54)</f>
        <v/>
      </c>
      <c r="AS54" s="179" t="str">
        <f t="shared" si="39"/>
        <v/>
      </c>
      <c r="AT54" s="179" t="str">
        <f t="shared" si="40"/>
        <v/>
      </c>
      <c r="AU54" s="179" t="str">
        <f>IF(AND('Chack &amp; edit  SD sheet'!AW54=""),"",'Chack &amp; edit  SD sheet'!AW54)</f>
        <v/>
      </c>
      <c r="AV54" s="179" t="str">
        <f t="shared" si="41"/>
        <v/>
      </c>
      <c r="AW54" s="179" t="str">
        <f t="shared" si="42"/>
        <v/>
      </c>
      <c r="AX54" s="179" t="str">
        <f>IF(AND('Chack &amp; edit  SD sheet'!AZ54=""),"",'Chack &amp; edit  SD sheet'!AZ54)</f>
        <v/>
      </c>
      <c r="AY54" s="179" t="str">
        <f>IF(AND('Chack &amp; edit  SD sheet'!BA54=""),"",'Chack &amp; edit  SD sheet'!BA54)</f>
        <v/>
      </c>
      <c r="AZ54" s="179" t="str">
        <f>IF(AND('Chack &amp; edit  SD sheet'!BB54=""),"",'Chack &amp; edit  SD sheet'!BB54)</f>
        <v/>
      </c>
      <c r="BA54" s="179" t="str">
        <f t="shared" si="43"/>
        <v/>
      </c>
      <c r="BB54" s="179" t="str">
        <f>IF(AND('Chack &amp; edit  SD sheet'!BD54=""),"",'Chack &amp; edit  SD sheet'!BD54)</f>
        <v/>
      </c>
      <c r="BC54" s="179" t="str">
        <f t="shared" si="44"/>
        <v/>
      </c>
      <c r="BD54" s="179" t="str">
        <f t="shared" si="45"/>
        <v/>
      </c>
      <c r="BE54" s="179" t="str">
        <f>IF(AND('Chack &amp; edit  SD sheet'!BG54=""),"",'Chack &amp; edit  SD sheet'!BG54)</f>
        <v/>
      </c>
      <c r="BF54" s="179" t="str">
        <f t="shared" si="46"/>
        <v/>
      </c>
      <c r="BG54" s="179" t="str">
        <f t="shared" si="47"/>
        <v/>
      </c>
      <c r="BH54" s="179" t="str">
        <f>IF(AND('Chack &amp; edit  SD sheet'!BK54=""),"",'Chack &amp; edit  SD sheet'!BK54)</f>
        <v/>
      </c>
      <c r="BI54" s="179" t="str">
        <f>IF(AND('Chack &amp; edit  SD sheet'!BL54=""),"",'Chack &amp; edit  SD sheet'!BL54)</f>
        <v/>
      </c>
      <c r="BJ54" s="179" t="str">
        <f>IF(AND('Chack &amp; edit  SD sheet'!BM54=""),"",'Chack &amp; edit  SD sheet'!BM54)</f>
        <v/>
      </c>
      <c r="BK54" s="179" t="str">
        <f t="shared" si="48"/>
        <v/>
      </c>
      <c r="BL54" s="179" t="str">
        <f t="shared" si="49"/>
        <v/>
      </c>
      <c r="BM54" s="179" t="str">
        <f>IF(AND('Chack &amp; edit  SD sheet'!BN54=""),"",'Chack &amp; edit  SD sheet'!BN54)</f>
        <v/>
      </c>
      <c r="BN54" s="179" t="str">
        <f>IF(AND('Chack &amp; edit  SD sheet'!BO54=""),"",'Chack &amp; edit  SD sheet'!BO54)</f>
        <v/>
      </c>
      <c r="BO54" s="179" t="str">
        <f>IF(AND('Chack &amp; edit  SD sheet'!BP54=""),"",'Chack &amp; edit  SD sheet'!BP54)</f>
        <v/>
      </c>
      <c r="BP54" s="179" t="str">
        <f t="shared" si="50"/>
        <v/>
      </c>
      <c r="BQ54" s="179" t="str">
        <f>IF(AND('Chack &amp; edit  SD sheet'!BR54=""),"",'Chack &amp; edit  SD sheet'!BR54)</f>
        <v/>
      </c>
      <c r="BR54" s="179" t="str">
        <f t="shared" si="51"/>
        <v/>
      </c>
      <c r="BS54" s="179" t="str">
        <f t="shared" si="52"/>
        <v/>
      </c>
      <c r="BT54" s="179" t="str">
        <f>IF(AND('Chack &amp; edit  SD sheet'!BU54=""),"",'Chack &amp; edit  SD sheet'!BU54)</f>
        <v/>
      </c>
      <c r="BU54" s="179" t="str">
        <f t="shared" si="53"/>
        <v/>
      </c>
      <c r="BV54" s="179" t="str">
        <f t="shared" si="54"/>
        <v/>
      </c>
      <c r="BW54" s="181" t="str">
        <f t="shared" si="55"/>
        <v/>
      </c>
      <c r="BX54" s="179" t="str">
        <f t="shared" si="56"/>
        <v/>
      </c>
      <c r="BY54" s="179">
        <f t="shared" si="57"/>
        <v>0</v>
      </c>
      <c r="BZ54" s="179">
        <f t="shared" si="58"/>
        <v>0</v>
      </c>
      <c r="CA54" s="179" t="str">
        <f t="shared" si="59"/>
        <v/>
      </c>
      <c r="CB54" s="179" t="str">
        <f t="shared" si="60"/>
        <v/>
      </c>
      <c r="CC54" s="182" t="str">
        <f t="shared" si="61"/>
        <v/>
      </c>
      <c r="CD54" s="183">
        <f t="shared" si="62"/>
        <v>0</v>
      </c>
      <c r="CE54" s="182">
        <f t="shared" si="63"/>
        <v>0</v>
      </c>
      <c r="CF54" s="179" t="str">
        <f t="shared" si="64"/>
        <v/>
      </c>
      <c r="CG54" s="183" t="str">
        <f t="shared" si="65"/>
        <v/>
      </c>
      <c r="CH54" s="182" t="str">
        <f t="shared" si="66"/>
        <v/>
      </c>
      <c r="CI54" s="182">
        <f t="shared" si="67"/>
        <v>0</v>
      </c>
      <c r="CJ54" s="182">
        <f t="shared" si="68"/>
        <v>0</v>
      </c>
      <c r="CK54" s="179" t="str">
        <f t="shared" si="69"/>
        <v/>
      </c>
      <c r="CL54" s="183" t="str">
        <f t="shared" si="70"/>
        <v/>
      </c>
      <c r="CM54" s="182" t="str">
        <f t="shared" si="71"/>
        <v/>
      </c>
      <c r="CN54" s="182">
        <f t="shared" si="72"/>
        <v>0</v>
      </c>
      <c r="CO54" s="182">
        <f t="shared" si="73"/>
        <v>0</v>
      </c>
      <c r="CP54" s="183" t="str">
        <f t="shared" si="74"/>
        <v/>
      </c>
      <c r="CQ54" s="183" t="str">
        <f t="shared" si="75"/>
        <v/>
      </c>
      <c r="CR54" s="182" t="str">
        <f t="shared" si="76"/>
        <v/>
      </c>
      <c r="CS54" s="182">
        <f t="shared" si="77"/>
        <v>0</v>
      </c>
      <c r="CT54" s="182">
        <f t="shared" si="78"/>
        <v>0</v>
      </c>
      <c r="CU54" s="183" t="str">
        <f t="shared" si="79"/>
        <v/>
      </c>
      <c r="CV54" s="183" t="str">
        <f t="shared" si="80"/>
        <v/>
      </c>
      <c r="CW54" s="182" t="str">
        <f t="shared" si="81"/>
        <v/>
      </c>
      <c r="CX54" s="182">
        <f t="shared" si="82"/>
        <v>0</v>
      </c>
      <c r="CY54" s="182">
        <f t="shared" si="83"/>
        <v>0</v>
      </c>
      <c r="CZ54" s="183" t="str">
        <f t="shared" si="84"/>
        <v/>
      </c>
      <c r="DA54" s="183" t="str">
        <f t="shared" si="85"/>
        <v/>
      </c>
      <c r="DB54" s="184">
        <f t="shared" si="86"/>
        <v>0</v>
      </c>
      <c r="DC54" s="19" t="str">
        <f t="shared" si="87"/>
        <v xml:space="preserve">      </v>
      </c>
      <c r="DD54" s="252" t="str">
        <f>IF('Chack &amp; edit  SD sheet'!BY54="","",'Chack &amp; edit  SD sheet'!BY54)</f>
        <v/>
      </c>
      <c r="DE54" s="252" t="str">
        <f>IF('Chack &amp; edit  SD sheet'!BZ54="","",'Chack &amp; edit  SD sheet'!BZ54)</f>
        <v/>
      </c>
      <c r="DF54" s="252" t="str">
        <f>IF('Chack &amp; edit  SD sheet'!CA54="","",'Chack &amp; edit  SD sheet'!CA54)</f>
        <v/>
      </c>
      <c r="DG54" s="212" t="str">
        <f t="shared" si="88"/>
        <v/>
      </c>
      <c r="DH54" s="252" t="str">
        <f>IF('Chack &amp; edit  SD sheet'!CB54="","",'Chack &amp; edit  SD sheet'!CB54)</f>
        <v/>
      </c>
      <c r="DI54" s="212" t="str">
        <f t="shared" si="89"/>
        <v/>
      </c>
      <c r="DJ54" s="252" t="str">
        <f>IF('Chack &amp; edit  SD sheet'!CC54="","",'Chack &amp; edit  SD sheet'!CC54)</f>
        <v/>
      </c>
      <c r="DK54" s="212" t="str">
        <f t="shared" si="90"/>
        <v/>
      </c>
      <c r="DL54" s="213" t="str">
        <f t="shared" si="91"/>
        <v/>
      </c>
      <c r="DM54" s="252" t="str">
        <f>IF('Chack &amp; edit  SD sheet'!CD54="","",'Chack &amp; edit  SD sheet'!CD54)</f>
        <v/>
      </c>
      <c r="DN54" s="252" t="str">
        <f>IF('Chack &amp; edit  SD sheet'!CE54="","",'Chack &amp; edit  SD sheet'!CE54)</f>
        <v/>
      </c>
      <c r="DO54" s="252" t="str">
        <f>IF('Chack &amp; edit  SD sheet'!CF54="","",'Chack &amp; edit  SD sheet'!CF54)</f>
        <v/>
      </c>
      <c r="DP54" s="212" t="str">
        <f t="shared" si="92"/>
        <v/>
      </c>
      <c r="DQ54" s="252" t="str">
        <f>IF('Chack &amp; edit  SD sheet'!CG54="","",'Chack &amp; edit  SD sheet'!CG54)</f>
        <v/>
      </c>
      <c r="DR54" s="212" t="str">
        <f t="shared" si="93"/>
        <v/>
      </c>
      <c r="DS54" s="252" t="str">
        <f>IF('Chack &amp; edit  SD sheet'!CH54="","",'Chack &amp; edit  SD sheet'!CH54)</f>
        <v/>
      </c>
      <c r="DT54" s="212" t="str">
        <f t="shared" si="94"/>
        <v/>
      </c>
      <c r="DU54" s="213" t="str">
        <f t="shared" si="95"/>
        <v/>
      </c>
      <c r="DV54" s="252" t="str">
        <f>IF('Chack &amp; edit  SD sheet'!CI54="","",'Chack &amp; edit  SD sheet'!CI54)</f>
        <v/>
      </c>
      <c r="DW54" s="252" t="str">
        <f>IF('Chack &amp; edit  SD sheet'!CJ54="","",'Chack &amp; edit  SD sheet'!CJ54)</f>
        <v/>
      </c>
      <c r="DX54" s="252" t="str">
        <f>IF('Chack &amp; edit  SD sheet'!CK54="","",'Chack &amp; edit  SD sheet'!CK54)</f>
        <v/>
      </c>
      <c r="DY54" s="254" t="str">
        <f t="shared" si="96"/>
        <v/>
      </c>
      <c r="DZ54" s="252" t="str">
        <f>IF('Chack &amp; edit  SD sheet'!CL54="","",'Chack &amp; edit  SD sheet'!CL54)</f>
        <v/>
      </c>
      <c r="EA54" s="252" t="str">
        <f>IF('Chack &amp; edit  SD sheet'!CM54="","",'Chack &amp; edit  SD sheet'!CM54)</f>
        <v/>
      </c>
      <c r="EB54" s="252" t="str">
        <f>IF('Chack &amp; edit  SD sheet'!CN54="","",'Chack &amp; edit  SD sheet'!CN54)</f>
        <v/>
      </c>
      <c r="EC54" s="252" t="str">
        <f>IF('Chack &amp; edit  SD sheet'!CO54="","",'Chack &amp; edit  SD sheet'!CO54)</f>
        <v/>
      </c>
      <c r="ED54" s="254" t="str">
        <f t="shared" si="97"/>
        <v/>
      </c>
      <c r="EE54" s="252" t="str">
        <f>IF('Chack &amp; edit  SD sheet'!CP54="","",'Chack &amp; edit  SD sheet'!CP54)</f>
        <v/>
      </c>
      <c r="EF54" s="252" t="str">
        <f>IF('Chack &amp; edit  SD sheet'!CQ54="","",'Chack &amp; edit  SD sheet'!CQ54)</f>
        <v/>
      </c>
      <c r="EG54" s="19" t="str">
        <f t="shared" si="98"/>
        <v/>
      </c>
      <c r="EH54" s="20" t="str">
        <f t="shared" si="99"/>
        <v/>
      </c>
      <c r="EI54" s="21" t="str">
        <f t="shared" si="100"/>
        <v/>
      </c>
      <c r="EJ54" s="185" t="str">
        <f t="shared" si="101"/>
        <v/>
      </c>
      <c r="EK54" s="253" t="str">
        <f t="shared" si="102"/>
        <v/>
      </c>
      <c r="EL54" s="252" t="str">
        <f t="shared" si="103"/>
        <v/>
      </c>
      <c r="ET54" s="173" t="str">
        <f t="shared" si="104"/>
        <v/>
      </c>
      <c r="EU54" s="173" t="str">
        <f t="shared" si="105"/>
        <v/>
      </c>
      <c r="EV54" s="173" t="str">
        <f t="shared" si="106"/>
        <v/>
      </c>
      <c r="EW54" s="173" t="str">
        <f t="shared" si="107"/>
        <v/>
      </c>
    </row>
    <row r="55" spans="1:153" ht="15.75">
      <c r="A55" s="179" t="str">
        <f>IF(AND('Chack &amp; edit  SD sheet'!A55=""),"",'Chack &amp; edit  SD sheet'!A55)</f>
        <v/>
      </c>
      <c r="B55" s="179" t="str">
        <f>IF(AND('Chack &amp; edit  SD sheet'!B55=""),"",'Chack &amp; edit  SD sheet'!B55)</f>
        <v/>
      </c>
      <c r="C55" s="179" t="str">
        <f>IF(AND('Chack &amp; edit  SD sheet'!C55=""),"",IF(AND('Chack &amp; edit  SD sheet'!C55="Boy"),"M",IF(AND('Chack &amp; edit  SD sheet'!C55="Girl"),"F","")))</f>
        <v/>
      </c>
      <c r="D55" s="179" t="str">
        <f>IF(AND('Chack &amp; edit  SD sheet'!D55=""),"",VALUE('Chack &amp; edit  SD sheet'!D55))</f>
        <v/>
      </c>
      <c r="E55" s="179" t="str">
        <f>IF(AND('Chack &amp; edit  SD sheet'!E55=""),"",'Chack &amp; edit  SD sheet'!E55)</f>
        <v/>
      </c>
      <c r="F55" s="179" t="str">
        <f>IF(AND('Chack &amp; edit  SD sheet'!F55=""),"",'Chack &amp; edit  SD sheet'!F55)</f>
        <v/>
      </c>
      <c r="G55" s="180" t="str">
        <f>IF(AND('Chack &amp; edit  SD sheet'!G55=""),"",'Chack &amp; edit  SD sheet'!G55)</f>
        <v/>
      </c>
      <c r="H55" s="180" t="str">
        <f>IF(AND('Chack &amp; edit  SD sheet'!H55=""),"",'Chack &amp; edit  SD sheet'!H55)</f>
        <v/>
      </c>
      <c r="I55" s="180" t="str">
        <f>IF(AND('Chack &amp; edit  SD sheet'!I55=""),"",'Chack &amp; edit  SD sheet'!I55)</f>
        <v/>
      </c>
      <c r="J55" s="179" t="str">
        <f>IF(AND('Chack &amp; edit  SD sheet'!J55=""),"",'Chack &amp; edit  SD sheet'!J55)</f>
        <v/>
      </c>
      <c r="K55" s="179" t="str">
        <f>IF(AND('Chack &amp; edit  SD sheet'!K55=""),"",'Chack &amp; edit  SD sheet'!K55)</f>
        <v/>
      </c>
      <c r="L55" s="179" t="str">
        <f>IF(AND('Chack &amp; edit  SD sheet'!L55=""),"",'Chack &amp; edit  SD sheet'!L55)</f>
        <v/>
      </c>
      <c r="M55" s="179" t="str">
        <f t="shared" si="23"/>
        <v/>
      </c>
      <c r="N55" s="179" t="str">
        <f>IF(AND('Chack &amp; edit  SD sheet'!N55=""),"",'Chack &amp; edit  SD sheet'!N55)</f>
        <v/>
      </c>
      <c r="O55" s="179" t="str">
        <f t="shared" si="24"/>
        <v/>
      </c>
      <c r="P55" s="179" t="str">
        <f t="shared" si="25"/>
        <v/>
      </c>
      <c r="Q55" s="179" t="str">
        <f>IF(AND('Chack &amp; edit  SD sheet'!Q55=""),"",'Chack &amp; edit  SD sheet'!Q55)</f>
        <v/>
      </c>
      <c r="R55" s="179" t="str">
        <f t="shared" si="26"/>
        <v/>
      </c>
      <c r="S55" s="179" t="str">
        <f t="shared" si="27"/>
        <v/>
      </c>
      <c r="T55" s="179" t="str">
        <f>IF(AND('Chack &amp; edit  SD sheet'!T55=""),"",'Chack &amp; edit  SD sheet'!T55)</f>
        <v/>
      </c>
      <c r="U55" s="179" t="str">
        <f>IF(AND('Chack &amp; edit  SD sheet'!U55=""),"",'Chack &amp; edit  SD sheet'!U55)</f>
        <v/>
      </c>
      <c r="V55" s="179" t="str">
        <f>IF(AND('Chack &amp; edit  SD sheet'!V55=""),"",'Chack &amp; edit  SD sheet'!V55)</f>
        <v/>
      </c>
      <c r="W55" s="179" t="str">
        <f t="shared" si="28"/>
        <v/>
      </c>
      <c r="X55" s="179" t="str">
        <f>IF(AND('Chack &amp; edit  SD sheet'!X55=""),"",'Chack &amp; edit  SD sheet'!X55)</f>
        <v/>
      </c>
      <c r="Y55" s="179" t="str">
        <f t="shared" si="29"/>
        <v/>
      </c>
      <c r="Z55" s="179" t="str">
        <f t="shared" si="30"/>
        <v/>
      </c>
      <c r="AA55" s="179" t="str">
        <f>IF(AND('Chack &amp; edit  SD sheet'!AA55=""),"",'Chack &amp; edit  SD sheet'!AA55)</f>
        <v/>
      </c>
      <c r="AB55" s="179" t="str">
        <f t="shared" si="31"/>
        <v/>
      </c>
      <c r="AC55" s="179" t="str">
        <f t="shared" si="32"/>
        <v/>
      </c>
      <c r="AD55" s="179" t="str">
        <f>IF(AND('Chack &amp; edit  SD sheet'!AF55=""),"",'Chack &amp; edit  SD sheet'!AF55)</f>
        <v/>
      </c>
      <c r="AE55" s="179" t="str">
        <f>IF(AND('Chack &amp; edit  SD sheet'!AG55=""),"",'Chack &amp; edit  SD sheet'!AG55)</f>
        <v/>
      </c>
      <c r="AF55" s="179" t="str">
        <f>IF(AND('Chack &amp; edit  SD sheet'!AH55=""),"",'Chack &amp; edit  SD sheet'!AH55)</f>
        <v/>
      </c>
      <c r="AG55" s="179" t="str">
        <f t="shared" si="33"/>
        <v/>
      </c>
      <c r="AH55" s="179" t="str">
        <f>IF(AND('Chack &amp; edit  SD sheet'!AJ55=""),"",'Chack &amp; edit  SD sheet'!AJ55)</f>
        <v/>
      </c>
      <c r="AI55" s="179" t="str">
        <f t="shared" si="34"/>
        <v/>
      </c>
      <c r="AJ55" s="179" t="str">
        <f t="shared" si="35"/>
        <v/>
      </c>
      <c r="AK55" s="179" t="str">
        <f>IF(AND('Chack &amp; edit  SD sheet'!AM55=""),"",'Chack &amp; edit  SD sheet'!AM55)</f>
        <v/>
      </c>
      <c r="AL55" s="179" t="str">
        <f t="shared" si="36"/>
        <v/>
      </c>
      <c r="AM55" s="179" t="str">
        <f t="shared" si="37"/>
        <v/>
      </c>
      <c r="AN55" s="179" t="str">
        <f>IF(AND('Chack &amp; edit  SD sheet'!AP55=""),"",'Chack &amp; edit  SD sheet'!AP55)</f>
        <v/>
      </c>
      <c r="AO55" s="179" t="str">
        <f>IF(AND('Chack &amp; edit  SD sheet'!AQ55=""),"",'Chack &amp; edit  SD sheet'!AQ55)</f>
        <v/>
      </c>
      <c r="AP55" s="179" t="str">
        <f>IF(AND('Chack &amp; edit  SD sheet'!AR55=""),"",'Chack &amp; edit  SD sheet'!AR55)</f>
        <v/>
      </c>
      <c r="AQ55" s="179" t="str">
        <f t="shared" si="38"/>
        <v/>
      </c>
      <c r="AR55" s="179" t="str">
        <f>IF(AND('Chack &amp; edit  SD sheet'!AT55=""),"",'Chack &amp; edit  SD sheet'!AT55)</f>
        <v/>
      </c>
      <c r="AS55" s="179" t="str">
        <f t="shared" si="39"/>
        <v/>
      </c>
      <c r="AT55" s="179" t="str">
        <f t="shared" si="40"/>
        <v/>
      </c>
      <c r="AU55" s="179" t="str">
        <f>IF(AND('Chack &amp; edit  SD sheet'!AW55=""),"",'Chack &amp; edit  SD sheet'!AW55)</f>
        <v/>
      </c>
      <c r="AV55" s="179" t="str">
        <f t="shared" si="41"/>
        <v/>
      </c>
      <c r="AW55" s="179" t="str">
        <f t="shared" si="42"/>
        <v/>
      </c>
      <c r="AX55" s="179" t="str">
        <f>IF(AND('Chack &amp; edit  SD sheet'!AZ55=""),"",'Chack &amp; edit  SD sheet'!AZ55)</f>
        <v/>
      </c>
      <c r="AY55" s="179" t="str">
        <f>IF(AND('Chack &amp; edit  SD sheet'!BA55=""),"",'Chack &amp; edit  SD sheet'!BA55)</f>
        <v/>
      </c>
      <c r="AZ55" s="179" t="str">
        <f>IF(AND('Chack &amp; edit  SD sheet'!BB55=""),"",'Chack &amp; edit  SD sheet'!BB55)</f>
        <v/>
      </c>
      <c r="BA55" s="179" t="str">
        <f t="shared" si="43"/>
        <v/>
      </c>
      <c r="BB55" s="179" t="str">
        <f>IF(AND('Chack &amp; edit  SD sheet'!BD55=""),"",'Chack &amp; edit  SD sheet'!BD55)</f>
        <v/>
      </c>
      <c r="BC55" s="179" t="str">
        <f t="shared" si="44"/>
        <v/>
      </c>
      <c r="BD55" s="179" t="str">
        <f t="shared" si="45"/>
        <v/>
      </c>
      <c r="BE55" s="179" t="str">
        <f>IF(AND('Chack &amp; edit  SD sheet'!BG55=""),"",'Chack &amp; edit  SD sheet'!BG55)</f>
        <v/>
      </c>
      <c r="BF55" s="179" t="str">
        <f t="shared" si="46"/>
        <v/>
      </c>
      <c r="BG55" s="179" t="str">
        <f t="shared" si="47"/>
        <v/>
      </c>
      <c r="BH55" s="179" t="str">
        <f>IF(AND('Chack &amp; edit  SD sheet'!BK55=""),"",'Chack &amp; edit  SD sheet'!BK55)</f>
        <v/>
      </c>
      <c r="BI55" s="179" t="str">
        <f>IF(AND('Chack &amp; edit  SD sheet'!BL55=""),"",'Chack &amp; edit  SD sheet'!BL55)</f>
        <v/>
      </c>
      <c r="BJ55" s="179" t="str">
        <f>IF(AND('Chack &amp; edit  SD sheet'!BM55=""),"",'Chack &amp; edit  SD sheet'!BM55)</f>
        <v/>
      </c>
      <c r="BK55" s="179" t="str">
        <f t="shared" si="48"/>
        <v/>
      </c>
      <c r="BL55" s="179" t="str">
        <f t="shared" si="49"/>
        <v/>
      </c>
      <c r="BM55" s="179" t="str">
        <f>IF(AND('Chack &amp; edit  SD sheet'!BN55=""),"",'Chack &amp; edit  SD sheet'!BN55)</f>
        <v/>
      </c>
      <c r="BN55" s="179" t="str">
        <f>IF(AND('Chack &amp; edit  SD sheet'!BO55=""),"",'Chack &amp; edit  SD sheet'!BO55)</f>
        <v/>
      </c>
      <c r="BO55" s="179" t="str">
        <f>IF(AND('Chack &amp; edit  SD sheet'!BP55=""),"",'Chack &amp; edit  SD sheet'!BP55)</f>
        <v/>
      </c>
      <c r="BP55" s="179" t="str">
        <f t="shared" si="50"/>
        <v/>
      </c>
      <c r="BQ55" s="179" t="str">
        <f>IF(AND('Chack &amp; edit  SD sheet'!BR55=""),"",'Chack &amp; edit  SD sheet'!BR55)</f>
        <v/>
      </c>
      <c r="BR55" s="179" t="str">
        <f t="shared" si="51"/>
        <v/>
      </c>
      <c r="BS55" s="179" t="str">
        <f t="shared" si="52"/>
        <v/>
      </c>
      <c r="BT55" s="179" t="str">
        <f>IF(AND('Chack &amp; edit  SD sheet'!BU55=""),"",'Chack &amp; edit  SD sheet'!BU55)</f>
        <v/>
      </c>
      <c r="BU55" s="179" t="str">
        <f t="shared" si="53"/>
        <v/>
      </c>
      <c r="BV55" s="179" t="str">
        <f t="shared" si="54"/>
        <v/>
      </c>
      <c r="BW55" s="181" t="str">
        <f t="shared" si="55"/>
        <v/>
      </c>
      <c r="BX55" s="179" t="str">
        <f t="shared" si="56"/>
        <v/>
      </c>
      <c r="BY55" s="179">
        <f t="shared" si="57"/>
        <v>0</v>
      </c>
      <c r="BZ55" s="179">
        <f t="shared" si="58"/>
        <v>0</v>
      </c>
      <c r="CA55" s="179" t="str">
        <f t="shared" si="59"/>
        <v/>
      </c>
      <c r="CB55" s="179" t="str">
        <f t="shared" si="60"/>
        <v/>
      </c>
      <c r="CC55" s="182" t="str">
        <f t="shared" si="61"/>
        <v/>
      </c>
      <c r="CD55" s="183">
        <f t="shared" si="62"/>
        <v>0</v>
      </c>
      <c r="CE55" s="182">
        <f t="shared" si="63"/>
        <v>0</v>
      </c>
      <c r="CF55" s="179" t="str">
        <f t="shared" si="64"/>
        <v/>
      </c>
      <c r="CG55" s="183" t="str">
        <f t="shared" si="65"/>
        <v/>
      </c>
      <c r="CH55" s="182" t="str">
        <f t="shared" si="66"/>
        <v/>
      </c>
      <c r="CI55" s="182">
        <f t="shared" si="67"/>
        <v>0</v>
      </c>
      <c r="CJ55" s="182">
        <f t="shared" si="68"/>
        <v>0</v>
      </c>
      <c r="CK55" s="179" t="str">
        <f t="shared" si="69"/>
        <v/>
      </c>
      <c r="CL55" s="183" t="str">
        <f t="shared" si="70"/>
        <v/>
      </c>
      <c r="CM55" s="182" t="str">
        <f t="shared" si="71"/>
        <v/>
      </c>
      <c r="CN55" s="182">
        <f t="shared" si="72"/>
        <v>0</v>
      </c>
      <c r="CO55" s="182">
        <f t="shared" si="73"/>
        <v>0</v>
      </c>
      <c r="CP55" s="183" t="str">
        <f t="shared" si="74"/>
        <v/>
      </c>
      <c r="CQ55" s="183" t="str">
        <f t="shared" si="75"/>
        <v/>
      </c>
      <c r="CR55" s="182" t="str">
        <f t="shared" si="76"/>
        <v/>
      </c>
      <c r="CS55" s="182">
        <f t="shared" si="77"/>
        <v>0</v>
      </c>
      <c r="CT55" s="182">
        <f t="shared" si="78"/>
        <v>0</v>
      </c>
      <c r="CU55" s="183" t="str">
        <f t="shared" si="79"/>
        <v/>
      </c>
      <c r="CV55" s="183" t="str">
        <f t="shared" si="80"/>
        <v/>
      </c>
      <c r="CW55" s="182" t="str">
        <f t="shared" si="81"/>
        <v/>
      </c>
      <c r="CX55" s="182">
        <f t="shared" si="82"/>
        <v>0</v>
      </c>
      <c r="CY55" s="182">
        <f t="shared" si="83"/>
        <v>0</v>
      </c>
      <c r="CZ55" s="183" t="str">
        <f t="shared" si="84"/>
        <v/>
      </c>
      <c r="DA55" s="183" t="str">
        <f t="shared" si="85"/>
        <v/>
      </c>
      <c r="DB55" s="184">
        <f t="shared" si="86"/>
        <v>0</v>
      </c>
      <c r="DC55" s="19" t="str">
        <f t="shared" si="87"/>
        <v xml:space="preserve">      </v>
      </c>
      <c r="DD55" s="252" t="str">
        <f>IF('Chack &amp; edit  SD sheet'!BY55="","",'Chack &amp; edit  SD sheet'!BY55)</f>
        <v/>
      </c>
      <c r="DE55" s="252" t="str">
        <f>IF('Chack &amp; edit  SD sheet'!BZ55="","",'Chack &amp; edit  SD sheet'!BZ55)</f>
        <v/>
      </c>
      <c r="DF55" s="252" t="str">
        <f>IF('Chack &amp; edit  SD sheet'!CA55="","",'Chack &amp; edit  SD sheet'!CA55)</f>
        <v/>
      </c>
      <c r="DG55" s="212" t="str">
        <f t="shared" si="88"/>
        <v/>
      </c>
      <c r="DH55" s="252" t="str">
        <f>IF('Chack &amp; edit  SD sheet'!CB55="","",'Chack &amp; edit  SD sheet'!CB55)</f>
        <v/>
      </c>
      <c r="DI55" s="212" t="str">
        <f t="shared" si="89"/>
        <v/>
      </c>
      <c r="DJ55" s="252" t="str">
        <f>IF('Chack &amp; edit  SD sheet'!CC55="","",'Chack &amp; edit  SD sheet'!CC55)</f>
        <v/>
      </c>
      <c r="DK55" s="212" t="str">
        <f t="shared" si="90"/>
        <v/>
      </c>
      <c r="DL55" s="213" t="str">
        <f t="shared" si="91"/>
        <v/>
      </c>
      <c r="DM55" s="252" t="str">
        <f>IF('Chack &amp; edit  SD sheet'!CD55="","",'Chack &amp; edit  SD sheet'!CD55)</f>
        <v/>
      </c>
      <c r="DN55" s="252" t="str">
        <f>IF('Chack &amp; edit  SD sheet'!CE55="","",'Chack &amp; edit  SD sheet'!CE55)</f>
        <v/>
      </c>
      <c r="DO55" s="252" t="str">
        <f>IF('Chack &amp; edit  SD sheet'!CF55="","",'Chack &amp; edit  SD sheet'!CF55)</f>
        <v/>
      </c>
      <c r="DP55" s="212" t="str">
        <f t="shared" si="92"/>
        <v/>
      </c>
      <c r="DQ55" s="252" t="str">
        <f>IF('Chack &amp; edit  SD sheet'!CG55="","",'Chack &amp; edit  SD sheet'!CG55)</f>
        <v/>
      </c>
      <c r="DR55" s="212" t="str">
        <f t="shared" si="93"/>
        <v/>
      </c>
      <c r="DS55" s="252" t="str">
        <f>IF('Chack &amp; edit  SD sheet'!CH55="","",'Chack &amp; edit  SD sheet'!CH55)</f>
        <v/>
      </c>
      <c r="DT55" s="212" t="str">
        <f t="shared" si="94"/>
        <v/>
      </c>
      <c r="DU55" s="213" t="str">
        <f t="shared" si="95"/>
        <v/>
      </c>
      <c r="DV55" s="252" t="str">
        <f>IF('Chack &amp; edit  SD sheet'!CI55="","",'Chack &amp; edit  SD sheet'!CI55)</f>
        <v/>
      </c>
      <c r="DW55" s="252" t="str">
        <f>IF('Chack &amp; edit  SD sheet'!CJ55="","",'Chack &amp; edit  SD sheet'!CJ55)</f>
        <v/>
      </c>
      <c r="DX55" s="252" t="str">
        <f>IF('Chack &amp; edit  SD sheet'!CK55="","",'Chack &amp; edit  SD sheet'!CK55)</f>
        <v/>
      </c>
      <c r="DY55" s="254" t="str">
        <f t="shared" si="96"/>
        <v/>
      </c>
      <c r="DZ55" s="252" t="str">
        <f>IF('Chack &amp; edit  SD sheet'!CL55="","",'Chack &amp; edit  SD sheet'!CL55)</f>
        <v/>
      </c>
      <c r="EA55" s="252" t="str">
        <f>IF('Chack &amp; edit  SD sheet'!CM55="","",'Chack &amp; edit  SD sheet'!CM55)</f>
        <v/>
      </c>
      <c r="EB55" s="252" t="str">
        <f>IF('Chack &amp; edit  SD sheet'!CN55="","",'Chack &amp; edit  SD sheet'!CN55)</f>
        <v/>
      </c>
      <c r="EC55" s="252" t="str">
        <f>IF('Chack &amp; edit  SD sheet'!CO55="","",'Chack &amp; edit  SD sheet'!CO55)</f>
        <v/>
      </c>
      <c r="ED55" s="254" t="str">
        <f t="shared" si="97"/>
        <v/>
      </c>
      <c r="EE55" s="252" t="str">
        <f>IF('Chack &amp; edit  SD sheet'!CP55="","",'Chack &amp; edit  SD sheet'!CP55)</f>
        <v/>
      </c>
      <c r="EF55" s="252" t="str">
        <f>IF('Chack &amp; edit  SD sheet'!CQ55="","",'Chack &amp; edit  SD sheet'!CQ55)</f>
        <v/>
      </c>
      <c r="EG55" s="19" t="str">
        <f t="shared" si="98"/>
        <v/>
      </c>
      <c r="EH55" s="20" t="str">
        <f t="shared" si="99"/>
        <v/>
      </c>
      <c r="EI55" s="21" t="str">
        <f t="shared" si="100"/>
        <v/>
      </c>
      <c r="EJ55" s="185" t="str">
        <f t="shared" si="101"/>
        <v/>
      </c>
      <c r="EK55" s="253" t="str">
        <f t="shared" si="102"/>
        <v/>
      </c>
      <c r="EL55" s="252" t="str">
        <f t="shared" si="103"/>
        <v/>
      </c>
      <c r="ET55" s="173" t="str">
        <f t="shared" si="104"/>
        <v/>
      </c>
      <c r="EU55" s="173" t="str">
        <f t="shared" si="105"/>
        <v/>
      </c>
      <c r="EV55" s="173" t="str">
        <f t="shared" si="106"/>
        <v/>
      </c>
      <c r="EW55" s="173" t="str">
        <f t="shared" si="107"/>
        <v/>
      </c>
    </row>
    <row r="56" spans="1:153" ht="15.75">
      <c r="A56" s="179" t="str">
        <f>IF(AND('Chack &amp; edit  SD sheet'!A56=""),"",'Chack &amp; edit  SD sheet'!A56)</f>
        <v/>
      </c>
      <c r="B56" s="179" t="str">
        <f>IF(AND('Chack &amp; edit  SD sheet'!B56=""),"",'Chack &amp; edit  SD sheet'!B56)</f>
        <v/>
      </c>
      <c r="C56" s="179" t="str">
        <f>IF(AND('Chack &amp; edit  SD sheet'!C56=""),"",IF(AND('Chack &amp; edit  SD sheet'!C56="Boy"),"M",IF(AND('Chack &amp; edit  SD sheet'!C56="Girl"),"F","")))</f>
        <v/>
      </c>
      <c r="D56" s="179" t="str">
        <f>IF(AND('Chack &amp; edit  SD sheet'!D56=""),"",VALUE('Chack &amp; edit  SD sheet'!D56))</f>
        <v/>
      </c>
      <c r="E56" s="179" t="str">
        <f>IF(AND('Chack &amp; edit  SD sheet'!E56=""),"",'Chack &amp; edit  SD sheet'!E56)</f>
        <v/>
      </c>
      <c r="F56" s="179" t="str">
        <f>IF(AND('Chack &amp; edit  SD sheet'!F56=""),"",'Chack &amp; edit  SD sheet'!F56)</f>
        <v/>
      </c>
      <c r="G56" s="180" t="str">
        <f>IF(AND('Chack &amp; edit  SD sheet'!G56=""),"",'Chack &amp; edit  SD sheet'!G56)</f>
        <v/>
      </c>
      <c r="H56" s="180" t="str">
        <f>IF(AND('Chack &amp; edit  SD sheet'!H56=""),"",'Chack &amp; edit  SD sheet'!H56)</f>
        <v/>
      </c>
      <c r="I56" s="180" t="str">
        <f>IF(AND('Chack &amp; edit  SD sheet'!I56=""),"",'Chack &amp; edit  SD sheet'!I56)</f>
        <v/>
      </c>
      <c r="J56" s="179" t="str">
        <f>IF(AND('Chack &amp; edit  SD sheet'!J56=""),"",'Chack &amp; edit  SD sheet'!J56)</f>
        <v/>
      </c>
      <c r="K56" s="179" t="str">
        <f>IF(AND('Chack &amp; edit  SD sheet'!K56=""),"",'Chack &amp; edit  SD sheet'!K56)</f>
        <v/>
      </c>
      <c r="L56" s="179" t="str">
        <f>IF(AND('Chack &amp; edit  SD sheet'!L56=""),"",'Chack &amp; edit  SD sheet'!L56)</f>
        <v/>
      </c>
      <c r="M56" s="179" t="str">
        <f t="shared" si="23"/>
        <v/>
      </c>
      <c r="N56" s="179" t="str">
        <f>IF(AND('Chack &amp; edit  SD sheet'!N56=""),"",'Chack &amp; edit  SD sheet'!N56)</f>
        <v/>
      </c>
      <c r="O56" s="179" t="str">
        <f t="shared" si="24"/>
        <v/>
      </c>
      <c r="P56" s="179" t="str">
        <f t="shared" si="25"/>
        <v/>
      </c>
      <c r="Q56" s="179" t="str">
        <f>IF(AND('Chack &amp; edit  SD sheet'!Q56=""),"",'Chack &amp; edit  SD sheet'!Q56)</f>
        <v/>
      </c>
      <c r="R56" s="179" t="str">
        <f t="shared" si="26"/>
        <v/>
      </c>
      <c r="S56" s="179" t="str">
        <f t="shared" si="27"/>
        <v/>
      </c>
      <c r="T56" s="179" t="str">
        <f>IF(AND('Chack &amp; edit  SD sheet'!T56=""),"",'Chack &amp; edit  SD sheet'!T56)</f>
        <v/>
      </c>
      <c r="U56" s="179" t="str">
        <f>IF(AND('Chack &amp; edit  SD sheet'!U56=""),"",'Chack &amp; edit  SD sheet'!U56)</f>
        <v/>
      </c>
      <c r="V56" s="179" t="str">
        <f>IF(AND('Chack &amp; edit  SD sheet'!V56=""),"",'Chack &amp; edit  SD sheet'!V56)</f>
        <v/>
      </c>
      <c r="W56" s="179" t="str">
        <f t="shared" si="28"/>
        <v/>
      </c>
      <c r="X56" s="179" t="str">
        <f>IF(AND('Chack &amp; edit  SD sheet'!X56=""),"",'Chack &amp; edit  SD sheet'!X56)</f>
        <v/>
      </c>
      <c r="Y56" s="179" t="str">
        <f t="shared" si="29"/>
        <v/>
      </c>
      <c r="Z56" s="179" t="str">
        <f t="shared" si="30"/>
        <v/>
      </c>
      <c r="AA56" s="179" t="str">
        <f>IF(AND('Chack &amp; edit  SD sheet'!AA56=""),"",'Chack &amp; edit  SD sheet'!AA56)</f>
        <v/>
      </c>
      <c r="AB56" s="179" t="str">
        <f t="shared" si="31"/>
        <v/>
      </c>
      <c r="AC56" s="179" t="str">
        <f t="shared" si="32"/>
        <v/>
      </c>
      <c r="AD56" s="179" t="str">
        <f>IF(AND('Chack &amp; edit  SD sheet'!AF56=""),"",'Chack &amp; edit  SD sheet'!AF56)</f>
        <v/>
      </c>
      <c r="AE56" s="179" t="str">
        <f>IF(AND('Chack &amp; edit  SD sheet'!AG56=""),"",'Chack &amp; edit  SD sheet'!AG56)</f>
        <v/>
      </c>
      <c r="AF56" s="179" t="str">
        <f>IF(AND('Chack &amp; edit  SD sheet'!AH56=""),"",'Chack &amp; edit  SD sheet'!AH56)</f>
        <v/>
      </c>
      <c r="AG56" s="179" t="str">
        <f t="shared" si="33"/>
        <v/>
      </c>
      <c r="AH56" s="179" t="str">
        <f>IF(AND('Chack &amp; edit  SD sheet'!AJ56=""),"",'Chack &amp; edit  SD sheet'!AJ56)</f>
        <v/>
      </c>
      <c r="AI56" s="179" t="str">
        <f t="shared" si="34"/>
        <v/>
      </c>
      <c r="AJ56" s="179" t="str">
        <f t="shared" si="35"/>
        <v/>
      </c>
      <c r="AK56" s="179" t="str">
        <f>IF(AND('Chack &amp; edit  SD sheet'!AM56=""),"",'Chack &amp; edit  SD sheet'!AM56)</f>
        <v/>
      </c>
      <c r="AL56" s="179" t="str">
        <f t="shared" si="36"/>
        <v/>
      </c>
      <c r="AM56" s="179" t="str">
        <f t="shared" si="37"/>
        <v/>
      </c>
      <c r="AN56" s="179" t="str">
        <f>IF(AND('Chack &amp; edit  SD sheet'!AP56=""),"",'Chack &amp; edit  SD sheet'!AP56)</f>
        <v/>
      </c>
      <c r="AO56" s="179" t="str">
        <f>IF(AND('Chack &amp; edit  SD sheet'!AQ56=""),"",'Chack &amp; edit  SD sheet'!AQ56)</f>
        <v/>
      </c>
      <c r="AP56" s="179" t="str">
        <f>IF(AND('Chack &amp; edit  SD sheet'!AR56=""),"",'Chack &amp; edit  SD sheet'!AR56)</f>
        <v/>
      </c>
      <c r="AQ56" s="179" t="str">
        <f t="shared" si="38"/>
        <v/>
      </c>
      <c r="AR56" s="179" t="str">
        <f>IF(AND('Chack &amp; edit  SD sheet'!AT56=""),"",'Chack &amp; edit  SD sheet'!AT56)</f>
        <v/>
      </c>
      <c r="AS56" s="179" t="str">
        <f t="shared" si="39"/>
        <v/>
      </c>
      <c r="AT56" s="179" t="str">
        <f t="shared" si="40"/>
        <v/>
      </c>
      <c r="AU56" s="179" t="str">
        <f>IF(AND('Chack &amp; edit  SD sheet'!AW56=""),"",'Chack &amp; edit  SD sheet'!AW56)</f>
        <v/>
      </c>
      <c r="AV56" s="179" t="str">
        <f t="shared" si="41"/>
        <v/>
      </c>
      <c r="AW56" s="179" t="str">
        <f t="shared" si="42"/>
        <v/>
      </c>
      <c r="AX56" s="179" t="str">
        <f>IF(AND('Chack &amp; edit  SD sheet'!AZ56=""),"",'Chack &amp; edit  SD sheet'!AZ56)</f>
        <v/>
      </c>
      <c r="AY56" s="179" t="str">
        <f>IF(AND('Chack &amp; edit  SD sheet'!BA56=""),"",'Chack &amp; edit  SD sheet'!BA56)</f>
        <v/>
      </c>
      <c r="AZ56" s="179" t="str">
        <f>IF(AND('Chack &amp; edit  SD sheet'!BB56=""),"",'Chack &amp; edit  SD sheet'!BB56)</f>
        <v/>
      </c>
      <c r="BA56" s="179" t="str">
        <f t="shared" si="43"/>
        <v/>
      </c>
      <c r="BB56" s="179" t="str">
        <f>IF(AND('Chack &amp; edit  SD sheet'!BD56=""),"",'Chack &amp; edit  SD sheet'!BD56)</f>
        <v/>
      </c>
      <c r="BC56" s="179" t="str">
        <f t="shared" si="44"/>
        <v/>
      </c>
      <c r="BD56" s="179" t="str">
        <f t="shared" si="45"/>
        <v/>
      </c>
      <c r="BE56" s="179" t="str">
        <f>IF(AND('Chack &amp; edit  SD sheet'!BG56=""),"",'Chack &amp; edit  SD sheet'!BG56)</f>
        <v/>
      </c>
      <c r="BF56" s="179" t="str">
        <f t="shared" si="46"/>
        <v/>
      </c>
      <c r="BG56" s="179" t="str">
        <f t="shared" si="47"/>
        <v/>
      </c>
      <c r="BH56" s="179" t="str">
        <f>IF(AND('Chack &amp; edit  SD sheet'!BK56=""),"",'Chack &amp; edit  SD sheet'!BK56)</f>
        <v/>
      </c>
      <c r="BI56" s="179" t="str">
        <f>IF(AND('Chack &amp; edit  SD sheet'!BL56=""),"",'Chack &amp; edit  SD sheet'!BL56)</f>
        <v/>
      </c>
      <c r="BJ56" s="179" t="str">
        <f>IF(AND('Chack &amp; edit  SD sheet'!BM56=""),"",'Chack &amp; edit  SD sheet'!BM56)</f>
        <v/>
      </c>
      <c r="BK56" s="179" t="str">
        <f t="shared" si="48"/>
        <v/>
      </c>
      <c r="BL56" s="179" t="str">
        <f t="shared" si="49"/>
        <v/>
      </c>
      <c r="BM56" s="179" t="str">
        <f>IF(AND('Chack &amp; edit  SD sheet'!BN56=""),"",'Chack &amp; edit  SD sheet'!BN56)</f>
        <v/>
      </c>
      <c r="BN56" s="179" t="str">
        <f>IF(AND('Chack &amp; edit  SD sheet'!BO56=""),"",'Chack &amp; edit  SD sheet'!BO56)</f>
        <v/>
      </c>
      <c r="BO56" s="179" t="str">
        <f>IF(AND('Chack &amp; edit  SD sheet'!BP56=""),"",'Chack &amp; edit  SD sheet'!BP56)</f>
        <v/>
      </c>
      <c r="BP56" s="179" t="str">
        <f t="shared" si="50"/>
        <v/>
      </c>
      <c r="BQ56" s="179" t="str">
        <f>IF(AND('Chack &amp; edit  SD sheet'!BR56=""),"",'Chack &amp; edit  SD sheet'!BR56)</f>
        <v/>
      </c>
      <c r="BR56" s="179" t="str">
        <f t="shared" si="51"/>
        <v/>
      </c>
      <c r="BS56" s="179" t="str">
        <f t="shared" si="52"/>
        <v/>
      </c>
      <c r="BT56" s="179" t="str">
        <f>IF(AND('Chack &amp; edit  SD sheet'!BU56=""),"",'Chack &amp; edit  SD sheet'!BU56)</f>
        <v/>
      </c>
      <c r="BU56" s="179" t="str">
        <f t="shared" si="53"/>
        <v/>
      </c>
      <c r="BV56" s="179" t="str">
        <f t="shared" si="54"/>
        <v/>
      </c>
      <c r="BW56" s="181" t="str">
        <f t="shared" si="55"/>
        <v/>
      </c>
      <c r="BX56" s="179" t="str">
        <f t="shared" si="56"/>
        <v/>
      </c>
      <c r="BY56" s="179">
        <f t="shared" si="57"/>
        <v>0</v>
      </c>
      <c r="BZ56" s="179">
        <f t="shared" si="58"/>
        <v>0</v>
      </c>
      <c r="CA56" s="179" t="str">
        <f t="shared" si="59"/>
        <v/>
      </c>
      <c r="CB56" s="179" t="str">
        <f t="shared" si="60"/>
        <v/>
      </c>
      <c r="CC56" s="182" t="str">
        <f t="shared" si="61"/>
        <v/>
      </c>
      <c r="CD56" s="183">
        <f t="shared" si="62"/>
        <v>0</v>
      </c>
      <c r="CE56" s="182">
        <f t="shared" si="63"/>
        <v>0</v>
      </c>
      <c r="CF56" s="179" t="str">
        <f t="shared" si="64"/>
        <v/>
      </c>
      <c r="CG56" s="183" t="str">
        <f t="shared" si="65"/>
        <v/>
      </c>
      <c r="CH56" s="182" t="str">
        <f t="shared" si="66"/>
        <v/>
      </c>
      <c r="CI56" s="182">
        <f t="shared" si="67"/>
        <v>0</v>
      </c>
      <c r="CJ56" s="182">
        <f t="shared" si="68"/>
        <v>0</v>
      </c>
      <c r="CK56" s="179" t="str">
        <f t="shared" si="69"/>
        <v/>
      </c>
      <c r="CL56" s="183" t="str">
        <f t="shared" si="70"/>
        <v/>
      </c>
      <c r="CM56" s="182" t="str">
        <f t="shared" si="71"/>
        <v/>
      </c>
      <c r="CN56" s="182">
        <f t="shared" si="72"/>
        <v>0</v>
      </c>
      <c r="CO56" s="182">
        <f t="shared" si="73"/>
        <v>0</v>
      </c>
      <c r="CP56" s="183" t="str">
        <f t="shared" si="74"/>
        <v/>
      </c>
      <c r="CQ56" s="183" t="str">
        <f t="shared" si="75"/>
        <v/>
      </c>
      <c r="CR56" s="182" t="str">
        <f t="shared" si="76"/>
        <v/>
      </c>
      <c r="CS56" s="182">
        <f t="shared" si="77"/>
        <v>0</v>
      </c>
      <c r="CT56" s="182">
        <f t="shared" si="78"/>
        <v>0</v>
      </c>
      <c r="CU56" s="183" t="str">
        <f t="shared" si="79"/>
        <v/>
      </c>
      <c r="CV56" s="183" t="str">
        <f t="shared" si="80"/>
        <v/>
      </c>
      <c r="CW56" s="182" t="str">
        <f t="shared" si="81"/>
        <v/>
      </c>
      <c r="CX56" s="182">
        <f t="shared" si="82"/>
        <v>0</v>
      </c>
      <c r="CY56" s="182">
        <f t="shared" si="83"/>
        <v>0</v>
      </c>
      <c r="CZ56" s="183" t="str">
        <f t="shared" si="84"/>
        <v/>
      </c>
      <c r="DA56" s="183" t="str">
        <f t="shared" si="85"/>
        <v/>
      </c>
      <c r="DB56" s="184">
        <f t="shared" si="86"/>
        <v>0</v>
      </c>
      <c r="DC56" s="19" t="str">
        <f t="shared" si="87"/>
        <v xml:space="preserve">      </v>
      </c>
      <c r="DD56" s="252" t="str">
        <f>IF('Chack &amp; edit  SD sheet'!BY56="","",'Chack &amp; edit  SD sheet'!BY56)</f>
        <v/>
      </c>
      <c r="DE56" s="252" t="str">
        <f>IF('Chack &amp; edit  SD sheet'!BZ56="","",'Chack &amp; edit  SD sheet'!BZ56)</f>
        <v/>
      </c>
      <c r="DF56" s="252" t="str">
        <f>IF('Chack &amp; edit  SD sheet'!CA56="","",'Chack &amp; edit  SD sheet'!CA56)</f>
        <v/>
      </c>
      <c r="DG56" s="212" t="str">
        <f t="shared" si="88"/>
        <v/>
      </c>
      <c r="DH56" s="252" t="str">
        <f>IF('Chack &amp; edit  SD sheet'!CB56="","",'Chack &amp; edit  SD sheet'!CB56)</f>
        <v/>
      </c>
      <c r="DI56" s="212" t="str">
        <f t="shared" si="89"/>
        <v/>
      </c>
      <c r="DJ56" s="252" t="str">
        <f>IF('Chack &amp; edit  SD sheet'!CC56="","",'Chack &amp; edit  SD sheet'!CC56)</f>
        <v/>
      </c>
      <c r="DK56" s="212" t="str">
        <f t="shared" si="90"/>
        <v/>
      </c>
      <c r="DL56" s="213" t="str">
        <f t="shared" si="91"/>
        <v/>
      </c>
      <c r="DM56" s="252" t="str">
        <f>IF('Chack &amp; edit  SD sheet'!CD56="","",'Chack &amp; edit  SD sheet'!CD56)</f>
        <v/>
      </c>
      <c r="DN56" s="252" t="str">
        <f>IF('Chack &amp; edit  SD sheet'!CE56="","",'Chack &amp; edit  SD sheet'!CE56)</f>
        <v/>
      </c>
      <c r="DO56" s="252" t="str">
        <f>IF('Chack &amp; edit  SD sheet'!CF56="","",'Chack &amp; edit  SD sheet'!CF56)</f>
        <v/>
      </c>
      <c r="DP56" s="212" t="str">
        <f t="shared" si="92"/>
        <v/>
      </c>
      <c r="DQ56" s="252" t="str">
        <f>IF('Chack &amp; edit  SD sheet'!CG56="","",'Chack &amp; edit  SD sheet'!CG56)</f>
        <v/>
      </c>
      <c r="DR56" s="212" t="str">
        <f t="shared" si="93"/>
        <v/>
      </c>
      <c r="DS56" s="252" t="str">
        <f>IF('Chack &amp; edit  SD sheet'!CH56="","",'Chack &amp; edit  SD sheet'!CH56)</f>
        <v/>
      </c>
      <c r="DT56" s="212" t="str">
        <f t="shared" si="94"/>
        <v/>
      </c>
      <c r="DU56" s="213" t="str">
        <f t="shared" si="95"/>
        <v/>
      </c>
      <c r="DV56" s="252" t="str">
        <f>IF('Chack &amp; edit  SD sheet'!CI56="","",'Chack &amp; edit  SD sheet'!CI56)</f>
        <v/>
      </c>
      <c r="DW56" s="252" t="str">
        <f>IF('Chack &amp; edit  SD sheet'!CJ56="","",'Chack &amp; edit  SD sheet'!CJ56)</f>
        <v/>
      </c>
      <c r="DX56" s="252" t="str">
        <f>IF('Chack &amp; edit  SD sheet'!CK56="","",'Chack &amp; edit  SD sheet'!CK56)</f>
        <v/>
      </c>
      <c r="DY56" s="254" t="str">
        <f t="shared" si="96"/>
        <v/>
      </c>
      <c r="DZ56" s="252" t="str">
        <f>IF('Chack &amp; edit  SD sheet'!CL56="","",'Chack &amp; edit  SD sheet'!CL56)</f>
        <v/>
      </c>
      <c r="EA56" s="252" t="str">
        <f>IF('Chack &amp; edit  SD sheet'!CM56="","",'Chack &amp; edit  SD sheet'!CM56)</f>
        <v/>
      </c>
      <c r="EB56" s="252" t="str">
        <f>IF('Chack &amp; edit  SD sheet'!CN56="","",'Chack &amp; edit  SD sheet'!CN56)</f>
        <v/>
      </c>
      <c r="EC56" s="252" t="str">
        <f>IF('Chack &amp; edit  SD sheet'!CO56="","",'Chack &amp; edit  SD sheet'!CO56)</f>
        <v/>
      </c>
      <c r="ED56" s="254" t="str">
        <f t="shared" si="97"/>
        <v/>
      </c>
      <c r="EE56" s="252" t="str">
        <f>IF('Chack &amp; edit  SD sheet'!CP56="","",'Chack &amp; edit  SD sheet'!CP56)</f>
        <v/>
      </c>
      <c r="EF56" s="252" t="str">
        <f>IF('Chack &amp; edit  SD sheet'!CQ56="","",'Chack &amp; edit  SD sheet'!CQ56)</f>
        <v/>
      </c>
      <c r="EG56" s="19" t="str">
        <f t="shared" si="98"/>
        <v/>
      </c>
      <c r="EH56" s="20" t="str">
        <f t="shared" si="99"/>
        <v/>
      </c>
      <c r="EI56" s="21" t="str">
        <f t="shared" si="100"/>
        <v/>
      </c>
      <c r="EJ56" s="185" t="str">
        <f t="shared" si="101"/>
        <v/>
      </c>
      <c r="EK56" s="253" t="str">
        <f t="shared" si="102"/>
        <v/>
      </c>
      <c r="EL56" s="252" t="str">
        <f t="shared" si="103"/>
        <v/>
      </c>
      <c r="ET56" s="173" t="str">
        <f t="shared" si="104"/>
        <v/>
      </c>
      <c r="EU56" s="173" t="str">
        <f t="shared" si="105"/>
        <v/>
      </c>
      <c r="EV56" s="173" t="str">
        <f t="shared" si="106"/>
        <v/>
      </c>
      <c r="EW56" s="173" t="str">
        <f t="shared" si="107"/>
        <v/>
      </c>
    </row>
    <row r="57" spans="1:153" ht="15.75">
      <c r="A57" s="179" t="str">
        <f>IF(AND('Chack &amp; edit  SD sheet'!A57=""),"",'Chack &amp; edit  SD sheet'!A57)</f>
        <v/>
      </c>
      <c r="B57" s="179" t="str">
        <f>IF(AND('Chack &amp; edit  SD sheet'!B57=""),"",'Chack &amp; edit  SD sheet'!B57)</f>
        <v/>
      </c>
      <c r="C57" s="179" t="str">
        <f>IF(AND('Chack &amp; edit  SD sheet'!C57=""),"",IF(AND('Chack &amp; edit  SD sheet'!C57="Boy"),"M",IF(AND('Chack &amp; edit  SD sheet'!C57="Girl"),"F","")))</f>
        <v/>
      </c>
      <c r="D57" s="179" t="str">
        <f>IF(AND('Chack &amp; edit  SD sheet'!D57=""),"",VALUE('Chack &amp; edit  SD sheet'!D57))</f>
        <v/>
      </c>
      <c r="E57" s="179" t="str">
        <f>IF(AND('Chack &amp; edit  SD sheet'!E57=""),"",'Chack &amp; edit  SD sheet'!E57)</f>
        <v/>
      </c>
      <c r="F57" s="179" t="str">
        <f>IF(AND('Chack &amp; edit  SD sheet'!F57=""),"",'Chack &amp; edit  SD sheet'!F57)</f>
        <v/>
      </c>
      <c r="G57" s="180" t="str">
        <f>IF(AND('Chack &amp; edit  SD sheet'!G57=""),"",'Chack &amp; edit  SD sheet'!G57)</f>
        <v/>
      </c>
      <c r="H57" s="180" t="str">
        <f>IF(AND('Chack &amp; edit  SD sheet'!H57=""),"",'Chack &amp; edit  SD sheet'!H57)</f>
        <v/>
      </c>
      <c r="I57" s="180" t="str">
        <f>IF(AND('Chack &amp; edit  SD sheet'!I57=""),"",'Chack &amp; edit  SD sheet'!I57)</f>
        <v/>
      </c>
      <c r="J57" s="179" t="str">
        <f>IF(AND('Chack &amp; edit  SD sheet'!J57=""),"",'Chack &amp; edit  SD sheet'!J57)</f>
        <v/>
      </c>
      <c r="K57" s="179" t="str">
        <f>IF(AND('Chack &amp; edit  SD sheet'!K57=""),"",'Chack &amp; edit  SD sheet'!K57)</f>
        <v/>
      </c>
      <c r="L57" s="179" t="str">
        <f>IF(AND('Chack &amp; edit  SD sheet'!L57=""),"",'Chack &amp; edit  SD sheet'!L57)</f>
        <v/>
      </c>
      <c r="M57" s="179" t="str">
        <f t="shared" si="23"/>
        <v/>
      </c>
      <c r="N57" s="179" t="str">
        <f>IF(AND('Chack &amp; edit  SD sheet'!N57=""),"",'Chack &amp; edit  SD sheet'!N57)</f>
        <v/>
      </c>
      <c r="O57" s="179" t="str">
        <f t="shared" si="24"/>
        <v/>
      </c>
      <c r="P57" s="179" t="str">
        <f t="shared" si="25"/>
        <v/>
      </c>
      <c r="Q57" s="179" t="str">
        <f>IF(AND('Chack &amp; edit  SD sheet'!Q57=""),"",'Chack &amp; edit  SD sheet'!Q57)</f>
        <v/>
      </c>
      <c r="R57" s="179" t="str">
        <f t="shared" si="26"/>
        <v/>
      </c>
      <c r="S57" s="179" t="str">
        <f t="shared" si="27"/>
        <v/>
      </c>
      <c r="T57" s="179" t="str">
        <f>IF(AND('Chack &amp; edit  SD sheet'!T57=""),"",'Chack &amp; edit  SD sheet'!T57)</f>
        <v/>
      </c>
      <c r="U57" s="179" t="str">
        <f>IF(AND('Chack &amp; edit  SD sheet'!U57=""),"",'Chack &amp; edit  SD sheet'!U57)</f>
        <v/>
      </c>
      <c r="V57" s="179" t="str">
        <f>IF(AND('Chack &amp; edit  SD sheet'!V57=""),"",'Chack &amp; edit  SD sheet'!V57)</f>
        <v/>
      </c>
      <c r="W57" s="179" t="str">
        <f t="shared" si="28"/>
        <v/>
      </c>
      <c r="X57" s="179" t="str">
        <f>IF(AND('Chack &amp; edit  SD sheet'!X57=""),"",'Chack &amp; edit  SD sheet'!X57)</f>
        <v/>
      </c>
      <c r="Y57" s="179" t="str">
        <f t="shared" si="29"/>
        <v/>
      </c>
      <c r="Z57" s="179" t="str">
        <f t="shared" si="30"/>
        <v/>
      </c>
      <c r="AA57" s="179" t="str">
        <f>IF(AND('Chack &amp; edit  SD sheet'!AA57=""),"",'Chack &amp; edit  SD sheet'!AA57)</f>
        <v/>
      </c>
      <c r="AB57" s="179" t="str">
        <f t="shared" si="31"/>
        <v/>
      </c>
      <c r="AC57" s="179" t="str">
        <f t="shared" si="32"/>
        <v/>
      </c>
      <c r="AD57" s="179" t="str">
        <f>IF(AND('Chack &amp; edit  SD sheet'!AF57=""),"",'Chack &amp; edit  SD sheet'!AF57)</f>
        <v/>
      </c>
      <c r="AE57" s="179" t="str">
        <f>IF(AND('Chack &amp; edit  SD sheet'!AG57=""),"",'Chack &amp; edit  SD sheet'!AG57)</f>
        <v/>
      </c>
      <c r="AF57" s="179" t="str">
        <f>IF(AND('Chack &amp; edit  SD sheet'!AH57=""),"",'Chack &amp; edit  SD sheet'!AH57)</f>
        <v/>
      </c>
      <c r="AG57" s="179" t="str">
        <f t="shared" si="33"/>
        <v/>
      </c>
      <c r="AH57" s="179" t="str">
        <f>IF(AND('Chack &amp; edit  SD sheet'!AJ57=""),"",'Chack &amp; edit  SD sheet'!AJ57)</f>
        <v/>
      </c>
      <c r="AI57" s="179" t="str">
        <f t="shared" si="34"/>
        <v/>
      </c>
      <c r="AJ57" s="179" t="str">
        <f t="shared" si="35"/>
        <v/>
      </c>
      <c r="AK57" s="179" t="str">
        <f>IF(AND('Chack &amp; edit  SD sheet'!AM57=""),"",'Chack &amp; edit  SD sheet'!AM57)</f>
        <v/>
      </c>
      <c r="AL57" s="179" t="str">
        <f t="shared" si="36"/>
        <v/>
      </c>
      <c r="AM57" s="179" t="str">
        <f t="shared" si="37"/>
        <v/>
      </c>
      <c r="AN57" s="179" t="str">
        <f>IF(AND('Chack &amp; edit  SD sheet'!AP57=""),"",'Chack &amp; edit  SD sheet'!AP57)</f>
        <v/>
      </c>
      <c r="AO57" s="179" t="str">
        <f>IF(AND('Chack &amp; edit  SD sheet'!AQ57=""),"",'Chack &amp; edit  SD sheet'!AQ57)</f>
        <v/>
      </c>
      <c r="AP57" s="179" t="str">
        <f>IF(AND('Chack &amp; edit  SD sheet'!AR57=""),"",'Chack &amp; edit  SD sheet'!AR57)</f>
        <v/>
      </c>
      <c r="AQ57" s="179" t="str">
        <f t="shared" si="38"/>
        <v/>
      </c>
      <c r="AR57" s="179" t="str">
        <f>IF(AND('Chack &amp; edit  SD sheet'!AT57=""),"",'Chack &amp; edit  SD sheet'!AT57)</f>
        <v/>
      </c>
      <c r="AS57" s="179" t="str">
        <f t="shared" si="39"/>
        <v/>
      </c>
      <c r="AT57" s="179" t="str">
        <f t="shared" si="40"/>
        <v/>
      </c>
      <c r="AU57" s="179" t="str">
        <f>IF(AND('Chack &amp; edit  SD sheet'!AW57=""),"",'Chack &amp; edit  SD sheet'!AW57)</f>
        <v/>
      </c>
      <c r="AV57" s="179" t="str">
        <f t="shared" si="41"/>
        <v/>
      </c>
      <c r="AW57" s="179" t="str">
        <f t="shared" si="42"/>
        <v/>
      </c>
      <c r="AX57" s="179" t="str">
        <f>IF(AND('Chack &amp; edit  SD sheet'!AZ57=""),"",'Chack &amp; edit  SD sheet'!AZ57)</f>
        <v/>
      </c>
      <c r="AY57" s="179" t="str">
        <f>IF(AND('Chack &amp; edit  SD sheet'!BA57=""),"",'Chack &amp; edit  SD sheet'!BA57)</f>
        <v/>
      </c>
      <c r="AZ57" s="179" t="str">
        <f>IF(AND('Chack &amp; edit  SD sheet'!BB57=""),"",'Chack &amp; edit  SD sheet'!BB57)</f>
        <v/>
      </c>
      <c r="BA57" s="179" t="str">
        <f t="shared" si="43"/>
        <v/>
      </c>
      <c r="BB57" s="179" t="str">
        <f>IF(AND('Chack &amp; edit  SD sheet'!BD57=""),"",'Chack &amp; edit  SD sheet'!BD57)</f>
        <v/>
      </c>
      <c r="BC57" s="179" t="str">
        <f t="shared" si="44"/>
        <v/>
      </c>
      <c r="BD57" s="179" t="str">
        <f t="shared" si="45"/>
        <v/>
      </c>
      <c r="BE57" s="179" t="str">
        <f>IF(AND('Chack &amp; edit  SD sheet'!BG57=""),"",'Chack &amp; edit  SD sheet'!BG57)</f>
        <v/>
      </c>
      <c r="BF57" s="179" t="str">
        <f t="shared" si="46"/>
        <v/>
      </c>
      <c r="BG57" s="179" t="str">
        <f t="shared" si="47"/>
        <v/>
      </c>
      <c r="BH57" s="179" t="str">
        <f>IF(AND('Chack &amp; edit  SD sheet'!BK57=""),"",'Chack &amp; edit  SD sheet'!BK57)</f>
        <v/>
      </c>
      <c r="BI57" s="179" t="str">
        <f>IF(AND('Chack &amp; edit  SD sheet'!BL57=""),"",'Chack &amp; edit  SD sheet'!BL57)</f>
        <v/>
      </c>
      <c r="BJ57" s="179" t="str">
        <f>IF(AND('Chack &amp; edit  SD sheet'!BM57=""),"",'Chack &amp; edit  SD sheet'!BM57)</f>
        <v/>
      </c>
      <c r="BK57" s="179" t="str">
        <f t="shared" si="48"/>
        <v/>
      </c>
      <c r="BL57" s="179" t="str">
        <f t="shared" si="49"/>
        <v/>
      </c>
      <c r="BM57" s="179" t="str">
        <f>IF(AND('Chack &amp; edit  SD sheet'!BN57=""),"",'Chack &amp; edit  SD sheet'!BN57)</f>
        <v/>
      </c>
      <c r="BN57" s="179" t="str">
        <f>IF(AND('Chack &amp; edit  SD sheet'!BO57=""),"",'Chack &amp; edit  SD sheet'!BO57)</f>
        <v/>
      </c>
      <c r="BO57" s="179" t="str">
        <f>IF(AND('Chack &amp; edit  SD sheet'!BP57=""),"",'Chack &amp; edit  SD sheet'!BP57)</f>
        <v/>
      </c>
      <c r="BP57" s="179" t="str">
        <f t="shared" si="50"/>
        <v/>
      </c>
      <c r="BQ57" s="179" t="str">
        <f>IF(AND('Chack &amp; edit  SD sheet'!BR57=""),"",'Chack &amp; edit  SD sheet'!BR57)</f>
        <v/>
      </c>
      <c r="BR57" s="179" t="str">
        <f t="shared" si="51"/>
        <v/>
      </c>
      <c r="BS57" s="179" t="str">
        <f t="shared" si="52"/>
        <v/>
      </c>
      <c r="BT57" s="179" t="str">
        <f>IF(AND('Chack &amp; edit  SD sheet'!BU57=""),"",'Chack &amp; edit  SD sheet'!BU57)</f>
        <v/>
      </c>
      <c r="BU57" s="179" t="str">
        <f t="shared" si="53"/>
        <v/>
      </c>
      <c r="BV57" s="179" t="str">
        <f t="shared" si="54"/>
        <v/>
      </c>
      <c r="BW57" s="181" t="str">
        <f t="shared" si="55"/>
        <v/>
      </c>
      <c r="BX57" s="179" t="str">
        <f t="shared" si="56"/>
        <v/>
      </c>
      <c r="BY57" s="179">
        <f t="shared" si="57"/>
        <v>0</v>
      </c>
      <c r="BZ57" s="179">
        <f t="shared" si="58"/>
        <v>0</v>
      </c>
      <c r="CA57" s="179" t="str">
        <f t="shared" si="59"/>
        <v/>
      </c>
      <c r="CB57" s="179" t="str">
        <f t="shared" si="60"/>
        <v/>
      </c>
      <c r="CC57" s="182" t="str">
        <f t="shared" si="61"/>
        <v/>
      </c>
      <c r="CD57" s="183">
        <f t="shared" si="62"/>
        <v>0</v>
      </c>
      <c r="CE57" s="182">
        <f t="shared" si="63"/>
        <v>0</v>
      </c>
      <c r="CF57" s="179" t="str">
        <f t="shared" si="64"/>
        <v/>
      </c>
      <c r="CG57" s="183" t="str">
        <f t="shared" si="65"/>
        <v/>
      </c>
      <c r="CH57" s="182" t="str">
        <f t="shared" si="66"/>
        <v/>
      </c>
      <c r="CI57" s="182">
        <f t="shared" si="67"/>
        <v>0</v>
      </c>
      <c r="CJ57" s="182">
        <f t="shared" si="68"/>
        <v>0</v>
      </c>
      <c r="CK57" s="179" t="str">
        <f t="shared" si="69"/>
        <v/>
      </c>
      <c r="CL57" s="183" t="str">
        <f t="shared" si="70"/>
        <v/>
      </c>
      <c r="CM57" s="182" t="str">
        <f t="shared" si="71"/>
        <v/>
      </c>
      <c r="CN57" s="182">
        <f t="shared" si="72"/>
        <v>0</v>
      </c>
      <c r="CO57" s="182">
        <f t="shared" si="73"/>
        <v>0</v>
      </c>
      <c r="CP57" s="183" t="str">
        <f t="shared" si="74"/>
        <v/>
      </c>
      <c r="CQ57" s="183" t="str">
        <f t="shared" si="75"/>
        <v/>
      </c>
      <c r="CR57" s="182" t="str">
        <f t="shared" si="76"/>
        <v/>
      </c>
      <c r="CS57" s="182">
        <f t="shared" si="77"/>
        <v>0</v>
      </c>
      <c r="CT57" s="182">
        <f t="shared" si="78"/>
        <v>0</v>
      </c>
      <c r="CU57" s="183" t="str">
        <f t="shared" si="79"/>
        <v/>
      </c>
      <c r="CV57" s="183" t="str">
        <f t="shared" si="80"/>
        <v/>
      </c>
      <c r="CW57" s="182" t="str">
        <f t="shared" si="81"/>
        <v/>
      </c>
      <c r="CX57" s="182">
        <f t="shared" si="82"/>
        <v>0</v>
      </c>
      <c r="CY57" s="182">
        <f t="shared" si="83"/>
        <v>0</v>
      </c>
      <c r="CZ57" s="183" t="str">
        <f t="shared" si="84"/>
        <v/>
      </c>
      <c r="DA57" s="183" t="str">
        <f t="shared" si="85"/>
        <v/>
      </c>
      <c r="DB57" s="184">
        <f t="shared" si="86"/>
        <v>0</v>
      </c>
      <c r="DC57" s="19" t="str">
        <f t="shared" si="87"/>
        <v xml:space="preserve">      </v>
      </c>
      <c r="DD57" s="252" t="str">
        <f>IF('Chack &amp; edit  SD sheet'!BY57="","",'Chack &amp; edit  SD sheet'!BY57)</f>
        <v/>
      </c>
      <c r="DE57" s="252" t="str">
        <f>IF('Chack &amp; edit  SD sheet'!BZ57="","",'Chack &amp; edit  SD sheet'!BZ57)</f>
        <v/>
      </c>
      <c r="DF57" s="252" t="str">
        <f>IF('Chack &amp; edit  SD sheet'!CA57="","",'Chack &amp; edit  SD sheet'!CA57)</f>
        <v/>
      </c>
      <c r="DG57" s="212" t="str">
        <f t="shared" si="88"/>
        <v/>
      </c>
      <c r="DH57" s="252" t="str">
        <f>IF('Chack &amp; edit  SD sheet'!CB57="","",'Chack &amp; edit  SD sheet'!CB57)</f>
        <v/>
      </c>
      <c r="DI57" s="212" t="str">
        <f t="shared" si="89"/>
        <v/>
      </c>
      <c r="DJ57" s="252" t="str">
        <f>IF('Chack &amp; edit  SD sheet'!CC57="","",'Chack &amp; edit  SD sheet'!CC57)</f>
        <v/>
      </c>
      <c r="DK57" s="212" t="str">
        <f t="shared" si="90"/>
        <v/>
      </c>
      <c r="DL57" s="213" t="str">
        <f t="shared" si="91"/>
        <v/>
      </c>
      <c r="DM57" s="252" t="str">
        <f>IF('Chack &amp; edit  SD sheet'!CD57="","",'Chack &amp; edit  SD sheet'!CD57)</f>
        <v/>
      </c>
      <c r="DN57" s="252" t="str">
        <f>IF('Chack &amp; edit  SD sheet'!CE57="","",'Chack &amp; edit  SD sheet'!CE57)</f>
        <v/>
      </c>
      <c r="DO57" s="252" t="str">
        <f>IF('Chack &amp; edit  SD sheet'!CF57="","",'Chack &amp; edit  SD sheet'!CF57)</f>
        <v/>
      </c>
      <c r="DP57" s="212" t="str">
        <f t="shared" si="92"/>
        <v/>
      </c>
      <c r="DQ57" s="252" t="str">
        <f>IF('Chack &amp; edit  SD sheet'!CG57="","",'Chack &amp; edit  SD sheet'!CG57)</f>
        <v/>
      </c>
      <c r="DR57" s="212" t="str">
        <f t="shared" si="93"/>
        <v/>
      </c>
      <c r="DS57" s="252" t="str">
        <f>IF('Chack &amp; edit  SD sheet'!CH57="","",'Chack &amp; edit  SD sheet'!CH57)</f>
        <v/>
      </c>
      <c r="DT57" s="212" t="str">
        <f t="shared" si="94"/>
        <v/>
      </c>
      <c r="DU57" s="213" t="str">
        <f t="shared" si="95"/>
        <v/>
      </c>
      <c r="DV57" s="252" t="str">
        <f>IF('Chack &amp; edit  SD sheet'!CI57="","",'Chack &amp; edit  SD sheet'!CI57)</f>
        <v/>
      </c>
      <c r="DW57" s="252" t="str">
        <f>IF('Chack &amp; edit  SD sheet'!CJ57="","",'Chack &amp; edit  SD sheet'!CJ57)</f>
        <v/>
      </c>
      <c r="DX57" s="252" t="str">
        <f>IF('Chack &amp; edit  SD sheet'!CK57="","",'Chack &amp; edit  SD sheet'!CK57)</f>
        <v/>
      </c>
      <c r="DY57" s="254" t="str">
        <f t="shared" si="96"/>
        <v/>
      </c>
      <c r="DZ57" s="252" t="str">
        <f>IF('Chack &amp; edit  SD sheet'!CL57="","",'Chack &amp; edit  SD sheet'!CL57)</f>
        <v/>
      </c>
      <c r="EA57" s="252" t="str">
        <f>IF('Chack &amp; edit  SD sheet'!CM57="","",'Chack &amp; edit  SD sheet'!CM57)</f>
        <v/>
      </c>
      <c r="EB57" s="252" t="str">
        <f>IF('Chack &amp; edit  SD sheet'!CN57="","",'Chack &amp; edit  SD sheet'!CN57)</f>
        <v/>
      </c>
      <c r="EC57" s="252" t="str">
        <f>IF('Chack &amp; edit  SD sheet'!CO57="","",'Chack &amp; edit  SD sheet'!CO57)</f>
        <v/>
      </c>
      <c r="ED57" s="254" t="str">
        <f t="shared" si="97"/>
        <v/>
      </c>
      <c r="EE57" s="252" t="str">
        <f>IF('Chack &amp; edit  SD sheet'!CP57="","",'Chack &amp; edit  SD sheet'!CP57)</f>
        <v/>
      </c>
      <c r="EF57" s="252" t="str">
        <f>IF('Chack &amp; edit  SD sheet'!CQ57="","",'Chack &amp; edit  SD sheet'!CQ57)</f>
        <v/>
      </c>
      <c r="EG57" s="19" t="str">
        <f t="shared" si="98"/>
        <v/>
      </c>
      <c r="EH57" s="20" t="str">
        <f t="shared" si="99"/>
        <v/>
      </c>
      <c r="EI57" s="21" t="str">
        <f t="shared" si="100"/>
        <v/>
      </c>
      <c r="EJ57" s="185" t="str">
        <f t="shared" si="101"/>
        <v/>
      </c>
      <c r="EK57" s="253" t="str">
        <f t="shared" si="102"/>
        <v/>
      </c>
      <c r="EL57" s="252" t="str">
        <f t="shared" si="103"/>
        <v/>
      </c>
      <c r="ET57" s="173" t="str">
        <f t="shared" si="104"/>
        <v/>
      </c>
      <c r="EU57" s="173" t="str">
        <f t="shared" si="105"/>
        <v/>
      </c>
      <c r="EV57" s="173" t="str">
        <f t="shared" si="106"/>
        <v/>
      </c>
      <c r="EW57" s="173" t="str">
        <f t="shared" si="107"/>
        <v/>
      </c>
    </row>
    <row r="58" spans="1:153" ht="15.75">
      <c r="A58" s="179" t="str">
        <f>IF(AND('Chack &amp; edit  SD sheet'!A58=""),"",'Chack &amp; edit  SD sheet'!A58)</f>
        <v/>
      </c>
      <c r="B58" s="179" t="str">
        <f>IF(AND('Chack &amp; edit  SD sheet'!B58=""),"",'Chack &amp; edit  SD sheet'!B58)</f>
        <v/>
      </c>
      <c r="C58" s="179" t="str">
        <f>IF(AND('Chack &amp; edit  SD sheet'!C58=""),"",IF(AND('Chack &amp; edit  SD sheet'!C58="Boy"),"M",IF(AND('Chack &amp; edit  SD sheet'!C58="Girl"),"F","")))</f>
        <v/>
      </c>
      <c r="D58" s="179" t="str">
        <f>IF(AND('Chack &amp; edit  SD sheet'!D58=""),"",VALUE('Chack &amp; edit  SD sheet'!D58))</f>
        <v/>
      </c>
      <c r="E58" s="179" t="str">
        <f>IF(AND('Chack &amp; edit  SD sheet'!E58=""),"",'Chack &amp; edit  SD sheet'!E58)</f>
        <v/>
      </c>
      <c r="F58" s="179" t="str">
        <f>IF(AND('Chack &amp; edit  SD sheet'!F58=""),"",'Chack &amp; edit  SD sheet'!F58)</f>
        <v/>
      </c>
      <c r="G58" s="180" t="str">
        <f>IF(AND('Chack &amp; edit  SD sheet'!G58=""),"",'Chack &amp; edit  SD sheet'!G58)</f>
        <v/>
      </c>
      <c r="H58" s="180" t="str">
        <f>IF(AND('Chack &amp; edit  SD sheet'!H58=""),"",'Chack &amp; edit  SD sheet'!H58)</f>
        <v/>
      </c>
      <c r="I58" s="180" t="str">
        <f>IF(AND('Chack &amp; edit  SD sheet'!I58=""),"",'Chack &amp; edit  SD sheet'!I58)</f>
        <v/>
      </c>
      <c r="J58" s="179" t="str">
        <f>IF(AND('Chack &amp; edit  SD sheet'!J58=""),"",'Chack &amp; edit  SD sheet'!J58)</f>
        <v/>
      </c>
      <c r="K58" s="179" t="str">
        <f>IF(AND('Chack &amp; edit  SD sheet'!K58=""),"",'Chack &amp; edit  SD sheet'!K58)</f>
        <v/>
      </c>
      <c r="L58" s="179" t="str">
        <f>IF(AND('Chack &amp; edit  SD sheet'!L58=""),"",'Chack &amp; edit  SD sheet'!L58)</f>
        <v/>
      </c>
      <c r="M58" s="179" t="str">
        <f t="shared" si="23"/>
        <v/>
      </c>
      <c r="N58" s="179" t="str">
        <f>IF(AND('Chack &amp; edit  SD sheet'!N58=""),"",'Chack &amp; edit  SD sheet'!N58)</f>
        <v/>
      </c>
      <c r="O58" s="179" t="str">
        <f t="shared" si="24"/>
        <v/>
      </c>
      <c r="P58" s="179" t="str">
        <f t="shared" si="25"/>
        <v/>
      </c>
      <c r="Q58" s="179" t="str">
        <f>IF(AND('Chack &amp; edit  SD sheet'!Q58=""),"",'Chack &amp; edit  SD sheet'!Q58)</f>
        <v/>
      </c>
      <c r="R58" s="179" t="str">
        <f t="shared" si="26"/>
        <v/>
      </c>
      <c r="S58" s="179" t="str">
        <f t="shared" si="27"/>
        <v/>
      </c>
      <c r="T58" s="179" t="str">
        <f>IF(AND('Chack &amp; edit  SD sheet'!T58=""),"",'Chack &amp; edit  SD sheet'!T58)</f>
        <v/>
      </c>
      <c r="U58" s="179" t="str">
        <f>IF(AND('Chack &amp; edit  SD sheet'!U58=""),"",'Chack &amp; edit  SD sheet'!U58)</f>
        <v/>
      </c>
      <c r="V58" s="179" t="str">
        <f>IF(AND('Chack &amp; edit  SD sheet'!V58=""),"",'Chack &amp; edit  SD sheet'!V58)</f>
        <v/>
      </c>
      <c r="W58" s="179" t="str">
        <f t="shared" si="28"/>
        <v/>
      </c>
      <c r="X58" s="179" t="str">
        <f>IF(AND('Chack &amp; edit  SD sheet'!X58=""),"",'Chack &amp; edit  SD sheet'!X58)</f>
        <v/>
      </c>
      <c r="Y58" s="179" t="str">
        <f t="shared" si="29"/>
        <v/>
      </c>
      <c r="Z58" s="179" t="str">
        <f t="shared" si="30"/>
        <v/>
      </c>
      <c r="AA58" s="179" t="str">
        <f>IF(AND('Chack &amp; edit  SD sheet'!AA58=""),"",'Chack &amp; edit  SD sheet'!AA58)</f>
        <v/>
      </c>
      <c r="AB58" s="179" t="str">
        <f t="shared" si="31"/>
        <v/>
      </c>
      <c r="AC58" s="179" t="str">
        <f t="shared" si="32"/>
        <v/>
      </c>
      <c r="AD58" s="179" t="str">
        <f>IF(AND('Chack &amp; edit  SD sheet'!AF58=""),"",'Chack &amp; edit  SD sheet'!AF58)</f>
        <v/>
      </c>
      <c r="AE58" s="179" t="str">
        <f>IF(AND('Chack &amp; edit  SD sheet'!AG58=""),"",'Chack &amp; edit  SD sheet'!AG58)</f>
        <v/>
      </c>
      <c r="AF58" s="179" t="str">
        <f>IF(AND('Chack &amp; edit  SD sheet'!AH58=""),"",'Chack &amp; edit  SD sheet'!AH58)</f>
        <v/>
      </c>
      <c r="AG58" s="179" t="str">
        <f t="shared" si="33"/>
        <v/>
      </c>
      <c r="AH58" s="179" t="str">
        <f>IF(AND('Chack &amp; edit  SD sheet'!AJ58=""),"",'Chack &amp; edit  SD sheet'!AJ58)</f>
        <v/>
      </c>
      <c r="AI58" s="179" t="str">
        <f t="shared" si="34"/>
        <v/>
      </c>
      <c r="AJ58" s="179" t="str">
        <f t="shared" si="35"/>
        <v/>
      </c>
      <c r="AK58" s="179" t="str">
        <f>IF(AND('Chack &amp; edit  SD sheet'!AM58=""),"",'Chack &amp; edit  SD sheet'!AM58)</f>
        <v/>
      </c>
      <c r="AL58" s="179" t="str">
        <f t="shared" si="36"/>
        <v/>
      </c>
      <c r="AM58" s="179" t="str">
        <f t="shared" si="37"/>
        <v/>
      </c>
      <c r="AN58" s="179" t="str">
        <f>IF(AND('Chack &amp; edit  SD sheet'!AP58=""),"",'Chack &amp; edit  SD sheet'!AP58)</f>
        <v/>
      </c>
      <c r="AO58" s="179" t="str">
        <f>IF(AND('Chack &amp; edit  SD sheet'!AQ58=""),"",'Chack &amp; edit  SD sheet'!AQ58)</f>
        <v/>
      </c>
      <c r="AP58" s="179" t="str">
        <f>IF(AND('Chack &amp; edit  SD sheet'!AR58=""),"",'Chack &amp; edit  SD sheet'!AR58)</f>
        <v/>
      </c>
      <c r="AQ58" s="179" t="str">
        <f t="shared" si="38"/>
        <v/>
      </c>
      <c r="AR58" s="179" t="str">
        <f>IF(AND('Chack &amp; edit  SD sheet'!AT58=""),"",'Chack &amp; edit  SD sheet'!AT58)</f>
        <v/>
      </c>
      <c r="AS58" s="179" t="str">
        <f t="shared" si="39"/>
        <v/>
      </c>
      <c r="AT58" s="179" t="str">
        <f t="shared" si="40"/>
        <v/>
      </c>
      <c r="AU58" s="179" t="str">
        <f>IF(AND('Chack &amp; edit  SD sheet'!AW58=""),"",'Chack &amp; edit  SD sheet'!AW58)</f>
        <v/>
      </c>
      <c r="AV58" s="179" t="str">
        <f t="shared" si="41"/>
        <v/>
      </c>
      <c r="AW58" s="179" t="str">
        <f t="shared" si="42"/>
        <v/>
      </c>
      <c r="AX58" s="179" t="str">
        <f>IF(AND('Chack &amp; edit  SD sheet'!AZ58=""),"",'Chack &amp; edit  SD sheet'!AZ58)</f>
        <v/>
      </c>
      <c r="AY58" s="179" t="str">
        <f>IF(AND('Chack &amp; edit  SD sheet'!BA58=""),"",'Chack &amp; edit  SD sheet'!BA58)</f>
        <v/>
      </c>
      <c r="AZ58" s="179" t="str">
        <f>IF(AND('Chack &amp; edit  SD sheet'!BB58=""),"",'Chack &amp; edit  SD sheet'!BB58)</f>
        <v/>
      </c>
      <c r="BA58" s="179" t="str">
        <f t="shared" si="43"/>
        <v/>
      </c>
      <c r="BB58" s="179" t="str">
        <f>IF(AND('Chack &amp; edit  SD sheet'!BD58=""),"",'Chack &amp; edit  SD sheet'!BD58)</f>
        <v/>
      </c>
      <c r="BC58" s="179" t="str">
        <f t="shared" si="44"/>
        <v/>
      </c>
      <c r="BD58" s="179" t="str">
        <f t="shared" si="45"/>
        <v/>
      </c>
      <c r="BE58" s="179" t="str">
        <f>IF(AND('Chack &amp; edit  SD sheet'!BG58=""),"",'Chack &amp; edit  SD sheet'!BG58)</f>
        <v/>
      </c>
      <c r="BF58" s="179" t="str">
        <f t="shared" si="46"/>
        <v/>
      </c>
      <c r="BG58" s="179" t="str">
        <f t="shared" si="47"/>
        <v/>
      </c>
      <c r="BH58" s="179" t="str">
        <f>IF(AND('Chack &amp; edit  SD sheet'!BK58=""),"",'Chack &amp; edit  SD sheet'!BK58)</f>
        <v/>
      </c>
      <c r="BI58" s="179" t="str">
        <f>IF(AND('Chack &amp; edit  SD sheet'!BL58=""),"",'Chack &amp; edit  SD sheet'!BL58)</f>
        <v/>
      </c>
      <c r="BJ58" s="179" t="str">
        <f>IF(AND('Chack &amp; edit  SD sheet'!BM58=""),"",'Chack &amp; edit  SD sheet'!BM58)</f>
        <v/>
      </c>
      <c r="BK58" s="179" t="str">
        <f t="shared" si="48"/>
        <v/>
      </c>
      <c r="BL58" s="179" t="str">
        <f t="shared" si="49"/>
        <v/>
      </c>
      <c r="BM58" s="179" t="str">
        <f>IF(AND('Chack &amp; edit  SD sheet'!BN58=""),"",'Chack &amp; edit  SD sheet'!BN58)</f>
        <v/>
      </c>
      <c r="BN58" s="179" t="str">
        <f>IF(AND('Chack &amp; edit  SD sheet'!BO58=""),"",'Chack &amp; edit  SD sheet'!BO58)</f>
        <v/>
      </c>
      <c r="BO58" s="179" t="str">
        <f>IF(AND('Chack &amp; edit  SD sheet'!BP58=""),"",'Chack &amp; edit  SD sheet'!BP58)</f>
        <v/>
      </c>
      <c r="BP58" s="179" t="str">
        <f t="shared" si="50"/>
        <v/>
      </c>
      <c r="BQ58" s="179" t="str">
        <f>IF(AND('Chack &amp; edit  SD sheet'!BR58=""),"",'Chack &amp; edit  SD sheet'!BR58)</f>
        <v/>
      </c>
      <c r="BR58" s="179" t="str">
        <f t="shared" si="51"/>
        <v/>
      </c>
      <c r="BS58" s="179" t="str">
        <f t="shared" si="52"/>
        <v/>
      </c>
      <c r="BT58" s="179" t="str">
        <f>IF(AND('Chack &amp; edit  SD sheet'!BU58=""),"",'Chack &amp; edit  SD sheet'!BU58)</f>
        <v/>
      </c>
      <c r="BU58" s="179" t="str">
        <f t="shared" si="53"/>
        <v/>
      </c>
      <c r="BV58" s="179" t="str">
        <f t="shared" si="54"/>
        <v/>
      </c>
      <c r="BW58" s="181" t="str">
        <f t="shared" si="55"/>
        <v/>
      </c>
      <c r="BX58" s="179" t="str">
        <f t="shared" si="56"/>
        <v/>
      </c>
      <c r="BY58" s="179">
        <f t="shared" si="57"/>
        <v>0</v>
      </c>
      <c r="BZ58" s="179">
        <f t="shared" si="58"/>
        <v>0</v>
      </c>
      <c r="CA58" s="179" t="str">
        <f t="shared" si="59"/>
        <v/>
      </c>
      <c r="CB58" s="179" t="str">
        <f t="shared" si="60"/>
        <v/>
      </c>
      <c r="CC58" s="182" t="str">
        <f t="shared" si="61"/>
        <v/>
      </c>
      <c r="CD58" s="183">
        <f t="shared" si="62"/>
        <v>0</v>
      </c>
      <c r="CE58" s="182">
        <f t="shared" si="63"/>
        <v>0</v>
      </c>
      <c r="CF58" s="179" t="str">
        <f t="shared" si="64"/>
        <v/>
      </c>
      <c r="CG58" s="183" t="str">
        <f t="shared" si="65"/>
        <v/>
      </c>
      <c r="CH58" s="182" t="str">
        <f t="shared" si="66"/>
        <v/>
      </c>
      <c r="CI58" s="182">
        <f t="shared" si="67"/>
        <v>0</v>
      </c>
      <c r="CJ58" s="182">
        <f t="shared" si="68"/>
        <v>0</v>
      </c>
      <c r="CK58" s="179" t="str">
        <f t="shared" si="69"/>
        <v/>
      </c>
      <c r="CL58" s="183" t="str">
        <f t="shared" si="70"/>
        <v/>
      </c>
      <c r="CM58" s="182" t="str">
        <f t="shared" si="71"/>
        <v/>
      </c>
      <c r="CN58" s="182">
        <f t="shared" si="72"/>
        <v>0</v>
      </c>
      <c r="CO58" s="182">
        <f t="shared" si="73"/>
        <v>0</v>
      </c>
      <c r="CP58" s="183" t="str">
        <f t="shared" si="74"/>
        <v/>
      </c>
      <c r="CQ58" s="183" t="str">
        <f t="shared" si="75"/>
        <v/>
      </c>
      <c r="CR58" s="182" t="str">
        <f t="shared" si="76"/>
        <v/>
      </c>
      <c r="CS58" s="182">
        <f t="shared" si="77"/>
        <v>0</v>
      </c>
      <c r="CT58" s="182">
        <f t="shared" si="78"/>
        <v>0</v>
      </c>
      <c r="CU58" s="183" t="str">
        <f t="shared" si="79"/>
        <v/>
      </c>
      <c r="CV58" s="183" t="str">
        <f t="shared" si="80"/>
        <v/>
      </c>
      <c r="CW58" s="182" t="str">
        <f t="shared" si="81"/>
        <v/>
      </c>
      <c r="CX58" s="182">
        <f t="shared" si="82"/>
        <v>0</v>
      </c>
      <c r="CY58" s="182">
        <f t="shared" si="83"/>
        <v>0</v>
      </c>
      <c r="CZ58" s="183" t="str">
        <f t="shared" si="84"/>
        <v/>
      </c>
      <c r="DA58" s="183" t="str">
        <f t="shared" si="85"/>
        <v/>
      </c>
      <c r="DB58" s="184">
        <f t="shared" si="86"/>
        <v>0</v>
      </c>
      <c r="DC58" s="19" t="str">
        <f t="shared" si="87"/>
        <v xml:space="preserve">      </v>
      </c>
      <c r="DD58" s="252" t="str">
        <f>IF('Chack &amp; edit  SD sheet'!BY58="","",'Chack &amp; edit  SD sheet'!BY58)</f>
        <v/>
      </c>
      <c r="DE58" s="252" t="str">
        <f>IF('Chack &amp; edit  SD sheet'!BZ58="","",'Chack &amp; edit  SD sheet'!BZ58)</f>
        <v/>
      </c>
      <c r="DF58" s="252" t="str">
        <f>IF('Chack &amp; edit  SD sheet'!CA58="","",'Chack &amp; edit  SD sheet'!CA58)</f>
        <v/>
      </c>
      <c r="DG58" s="212" t="str">
        <f t="shared" si="88"/>
        <v/>
      </c>
      <c r="DH58" s="252" t="str">
        <f>IF('Chack &amp; edit  SD sheet'!CB58="","",'Chack &amp; edit  SD sheet'!CB58)</f>
        <v/>
      </c>
      <c r="DI58" s="212" t="str">
        <f t="shared" si="89"/>
        <v/>
      </c>
      <c r="DJ58" s="252" t="str">
        <f>IF('Chack &amp; edit  SD sheet'!CC58="","",'Chack &amp; edit  SD sheet'!CC58)</f>
        <v/>
      </c>
      <c r="DK58" s="212" t="str">
        <f t="shared" si="90"/>
        <v/>
      </c>
      <c r="DL58" s="213" t="str">
        <f t="shared" si="91"/>
        <v/>
      </c>
      <c r="DM58" s="252" t="str">
        <f>IF('Chack &amp; edit  SD sheet'!CD58="","",'Chack &amp; edit  SD sheet'!CD58)</f>
        <v/>
      </c>
      <c r="DN58" s="252" t="str">
        <f>IF('Chack &amp; edit  SD sheet'!CE58="","",'Chack &amp; edit  SD sheet'!CE58)</f>
        <v/>
      </c>
      <c r="DO58" s="252" t="str">
        <f>IF('Chack &amp; edit  SD sheet'!CF58="","",'Chack &amp; edit  SD sheet'!CF58)</f>
        <v/>
      </c>
      <c r="DP58" s="212" t="str">
        <f t="shared" si="92"/>
        <v/>
      </c>
      <c r="DQ58" s="252" t="str">
        <f>IF('Chack &amp; edit  SD sheet'!CG58="","",'Chack &amp; edit  SD sheet'!CG58)</f>
        <v/>
      </c>
      <c r="DR58" s="212" t="str">
        <f t="shared" si="93"/>
        <v/>
      </c>
      <c r="DS58" s="252" t="str">
        <f>IF('Chack &amp; edit  SD sheet'!CH58="","",'Chack &amp; edit  SD sheet'!CH58)</f>
        <v/>
      </c>
      <c r="DT58" s="212" t="str">
        <f t="shared" si="94"/>
        <v/>
      </c>
      <c r="DU58" s="213" t="str">
        <f t="shared" si="95"/>
        <v/>
      </c>
      <c r="DV58" s="252" t="str">
        <f>IF('Chack &amp; edit  SD sheet'!CI58="","",'Chack &amp; edit  SD sheet'!CI58)</f>
        <v/>
      </c>
      <c r="DW58" s="252" t="str">
        <f>IF('Chack &amp; edit  SD sheet'!CJ58="","",'Chack &amp; edit  SD sheet'!CJ58)</f>
        <v/>
      </c>
      <c r="DX58" s="252" t="str">
        <f>IF('Chack &amp; edit  SD sheet'!CK58="","",'Chack &amp; edit  SD sheet'!CK58)</f>
        <v/>
      </c>
      <c r="DY58" s="254" t="str">
        <f t="shared" si="96"/>
        <v/>
      </c>
      <c r="DZ58" s="252" t="str">
        <f>IF('Chack &amp; edit  SD sheet'!CL58="","",'Chack &amp; edit  SD sheet'!CL58)</f>
        <v/>
      </c>
      <c r="EA58" s="252" t="str">
        <f>IF('Chack &amp; edit  SD sheet'!CM58="","",'Chack &amp; edit  SD sheet'!CM58)</f>
        <v/>
      </c>
      <c r="EB58" s="252" t="str">
        <f>IF('Chack &amp; edit  SD sheet'!CN58="","",'Chack &amp; edit  SD sheet'!CN58)</f>
        <v/>
      </c>
      <c r="EC58" s="252" t="str">
        <f>IF('Chack &amp; edit  SD sheet'!CO58="","",'Chack &amp; edit  SD sheet'!CO58)</f>
        <v/>
      </c>
      <c r="ED58" s="254" t="str">
        <f t="shared" si="97"/>
        <v/>
      </c>
      <c r="EE58" s="252" t="str">
        <f>IF('Chack &amp; edit  SD sheet'!CP58="","",'Chack &amp; edit  SD sheet'!CP58)</f>
        <v/>
      </c>
      <c r="EF58" s="252" t="str">
        <f>IF('Chack &amp; edit  SD sheet'!CQ58="","",'Chack &amp; edit  SD sheet'!CQ58)</f>
        <v/>
      </c>
      <c r="EG58" s="19" t="str">
        <f t="shared" si="98"/>
        <v/>
      </c>
      <c r="EH58" s="20" t="str">
        <f t="shared" si="99"/>
        <v/>
      </c>
      <c r="EI58" s="21" t="str">
        <f t="shared" si="100"/>
        <v/>
      </c>
      <c r="EJ58" s="185" t="str">
        <f t="shared" si="101"/>
        <v/>
      </c>
      <c r="EK58" s="253" t="str">
        <f t="shared" si="102"/>
        <v/>
      </c>
      <c r="EL58" s="252" t="str">
        <f t="shared" si="103"/>
        <v/>
      </c>
      <c r="ET58" s="173" t="str">
        <f t="shared" si="104"/>
        <v/>
      </c>
      <c r="EU58" s="173" t="str">
        <f t="shared" si="105"/>
        <v/>
      </c>
      <c r="EV58" s="173" t="str">
        <f t="shared" si="106"/>
        <v/>
      </c>
      <c r="EW58" s="173" t="str">
        <f t="shared" si="107"/>
        <v/>
      </c>
    </row>
    <row r="59" spans="1:153" ht="15.75">
      <c r="A59" s="179" t="str">
        <f>IF(AND('Chack &amp; edit  SD sheet'!A59=""),"",'Chack &amp; edit  SD sheet'!A59)</f>
        <v/>
      </c>
      <c r="B59" s="179" t="str">
        <f>IF(AND('Chack &amp; edit  SD sheet'!B59=""),"",'Chack &amp; edit  SD sheet'!B59)</f>
        <v/>
      </c>
      <c r="C59" s="179" t="str">
        <f>IF(AND('Chack &amp; edit  SD sheet'!C59=""),"",IF(AND('Chack &amp; edit  SD sheet'!C59="Boy"),"M",IF(AND('Chack &amp; edit  SD sheet'!C59="Girl"),"F","")))</f>
        <v/>
      </c>
      <c r="D59" s="179" t="str">
        <f>IF(AND('Chack &amp; edit  SD sheet'!D59=""),"",VALUE('Chack &amp; edit  SD sheet'!D59))</f>
        <v/>
      </c>
      <c r="E59" s="179" t="str">
        <f>IF(AND('Chack &amp; edit  SD sheet'!E59=""),"",'Chack &amp; edit  SD sheet'!E59)</f>
        <v/>
      </c>
      <c r="F59" s="179" t="str">
        <f>IF(AND('Chack &amp; edit  SD sheet'!F59=""),"",'Chack &amp; edit  SD sheet'!F59)</f>
        <v/>
      </c>
      <c r="G59" s="180" t="str">
        <f>IF(AND('Chack &amp; edit  SD sheet'!G59=""),"",'Chack &amp; edit  SD sheet'!G59)</f>
        <v/>
      </c>
      <c r="H59" s="180" t="str">
        <f>IF(AND('Chack &amp; edit  SD sheet'!H59=""),"",'Chack &amp; edit  SD sheet'!H59)</f>
        <v/>
      </c>
      <c r="I59" s="180" t="str">
        <f>IF(AND('Chack &amp; edit  SD sheet'!I59=""),"",'Chack &amp; edit  SD sheet'!I59)</f>
        <v/>
      </c>
      <c r="J59" s="179" t="str">
        <f>IF(AND('Chack &amp; edit  SD sheet'!J59=""),"",'Chack &amp; edit  SD sheet'!J59)</f>
        <v/>
      </c>
      <c r="K59" s="179" t="str">
        <f>IF(AND('Chack &amp; edit  SD sheet'!K59=""),"",'Chack &amp; edit  SD sheet'!K59)</f>
        <v/>
      </c>
      <c r="L59" s="179" t="str">
        <f>IF(AND('Chack &amp; edit  SD sheet'!L59=""),"",'Chack &amp; edit  SD sheet'!L59)</f>
        <v/>
      </c>
      <c r="M59" s="179" t="str">
        <f t="shared" si="23"/>
        <v/>
      </c>
      <c r="N59" s="179" t="str">
        <f>IF(AND('Chack &amp; edit  SD sheet'!N59=""),"",'Chack &amp; edit  SD sheet'!N59)</f>
        <v/>
      </c>
      <c r="O59" s="179" t="str">
        <f t="shared" si="24"/>
        <v/>
      </c>
      <c r="P59" s="179" t="str">
        <f t="shared" si="25"/>
        <v/>
      </c>
      <c r="Q59" s="179" t="str">
        <f>IF(AND('Chack &amp; edit  SD sheet'!Q59=""),"",'Chack &amp; edit  SD sheet'!Q59)</f>
        <v/>
      </c>
      <c r="R59" s="179" t="str">
        <f t="shared" si="26"/>
        <v/>
      </c>
      <c r="S59" s="179" t="str">
        <f t="shared" si="27"/>
        <v/>
      </c>
      <c r="T59" s="179" t="str">
        <f>IF(AND('Chack &amp; edit  SD sheet'!T59=""),"",'Chack &amp; edit  SD sheet'!T59)</f>
        <v/>
      </c>
      <c r="U59" s="179" t="str">
        <f>IF(AND('Chack &amp; edit  SD sheet'!U59=""),"",'Chack &amp; edit  SD sheet'!U59)</f>
        <v/>
      </c>
      <c r="V59" s="179" t="str">
        <f>IF(AND('Chack &amp; edit  SD sheet'!V59=""),"",'Chack &amp; edit  SD sheet'!V59)</f>
        <v/>
      </c>
      <c r="W59" s="179" t="str">
        <f t="shared" si="28"/>
        <v/>
      </c>
      <c r="X59" s="179" t="str">
        <f>IF(AND('Chack &amp; edit  SD sheet'!X59=""),"",'Chack &amp; edit  SD sheet'!X59)</f>
        <v/>
      </c>
      <c r="Y59" s="179" t="str">
        <f t="shared" si="29"/>
        <v/>
      </c>
      <c r="Z59" s="179" t="str">
        <f t="shared" si="30"/>
        <v/>
      </c>
      <c r="AA59" s="179" t="str">
        <f>IF(AND('Chack &amp; edit  SD sheet'!AA59=""),"",'Chack &amp; edit  SD sheet'!AA59)</f>
        <v/>
      </c>
      <c r="AB59" s="179" t="str">
        <f t="shared" si="31"/>
        <v/>
      </c>
      <c r="AC59" s="179" t="str">
        <f t="shared" si="32"/>
        <v/>
      </c>
      <c r="AD59" s="179" t="str">
        <f>IF(AND('Chack &amp; edit  SD sheet'!AF59=""),"",'Chack &amp; edit  SD sheet'!AF59)</f>
        <v/>
      </c>
      <c r="AE59" s="179" t="str">
        <f>IF(AND('Chack &amp; edit  SD sheet'!AG59=""),"",'Chack &amp; edit  SD sheet'!AG59)</f>
        <v/>
      </c>
      <c r="AF59" s="179" t="str">
        <f>IF(AND('Chack &amp; edit  SD sheet'!AH59=""),"",'Chack &amp; edit  SD sheet'!AH59)</f>
        <v/>
      </c>
      <c r="AG59" s="179" t="str">
        <f t="shared" si="33"/>
        <v/>
      </c>
      <c r="AH59" s="179" t="str">
        <f>IF(AND('Chack &amp; edit  SD sheet'!AJ59=""),"",'Chack &amp; edit  SD sheet'!AJ59)</f>
        <v/>
      </c>
      <c r="AI59" s="179" t="str">
        <f t="shared" si="34"/>
        <v/>
      </c>
      <c r="AJ59" s="179" t="str">
        <f t="shared" si="35"/>
        <v/>
      </c>
      <c r="AK59" s="179" t="str">
        <f>IF(AND('Chack &amp; edit  SD sheet'!AM59=""),"",'Chack &amp; edit  SD sheet'!AM59)</f>
        <v/>
      </c>
      <c r="AL59" s="179" t="str">
        <f t="shared" si="36"/>
        <v/>
      </c>
      <c r="AM59" s="179" t="str">
        <f t="shared" si="37"/>
        <v/>
      </c>
      <c r="AN59" s="179" t="str">
        <f>IF(AND('Chack &amp; edit  SD sheet'!AP59=""),"",'Chack &amp; edit  SD sheet'!AP59)</f>
        <v/>
      </c>
      <c r="AO59" s="179" t="str">
        <f>IF(AND('Chack &amp; edit  SD sheet'!AQ59=""),"",'Chack &amp; edit  SD sheet'!AQ59)</f>
        <v/>
      </c>
      <c r="AP59" s="179" t="str">
        <f>IF(AND('Chack &amp; edit  SD sheet'!AR59=""),"",'Chack &amp; edit  SD sheet'!AR59)</f>
        <v/>
      </c>
      <c r="AQ59" s="179" t="str">
        <f t="shared" si="38"/>
        <v/>
      </c>
      <c r="AR59" s="179" t="str">
        <f>IF(AND('Chack &amp; edit  SD sheet'!AT59=""),"",'Chack &amp; edit  SD sheet'!AT59)</f>
        <v/>
      </c>
      <c r="AS59" s="179" t="str">
        <f t="shared" si="39"/>
        <v/>
      </c>
      <c r="AT59" s="179" t="str">
        <f t="shared" si="40"/>
        <v/>
      </c>
      <c r="AU59" s="179" t="str">
        <f>IF(AND('Chack &amp; edit  SD sheet'!AW59=""),"",'Chack &amp; edit  SD sheet'!AW59)</f>
        <v/>
      </c>
      <c r="AV59" s="179" t="str">
        <f t="shared" si="41"/>
        <v/>
      </c>
      <c r="AW59" s="179" t="str">
        <f t="shared" si="42"/>
        <v/>
      </c>
      <c r="AX59" s="179" t="str">
        <f>IF(AND('Chack &amp; edit  SD sheet'!AZ59=""),"",'Chack &amp; edit  SD sheet'!AZ59)</f>
        <v/>
      </c>
      <c r="AY59" s="179" t="str">
        <f>IF(AND('Chack &amp; edit  SD sheet'!BA59=""),"",'Chack &amp; edit  SD sheet'!BA59)</f>
        <v/>
      </c>
      <c r="AZ59" s="179" t="str">
        <f>IF(AND('Chack &amp; edit  SD sheet'!BB59=""),"",'Chack &amp; edit  SD sheet'!BB59)</f>
        <v/>
      </c>
      <c r="BA59" s="179" t="str">
        <f t="shared" si="43"/>
        <v/>
      </c>
      <c r="BB59" s="179" t="str">
        <f>IF(AND('Chack &amp; edit  SD sheet'!BD59=""),"",'Chack &amp; edit  SD sheet'!BD59)</f>
        <v/>
      </c>
      <c r="BC59" s="179" t="str">
        <f t="shared" si="44"/>
        <v/>
      </c>
      <c r="BD59" s="179" t="str">
        <f t="shared" si="45"/>
        <v/>
      </c>
      <c r="BE59" s="179" t="str">
        <f>IF(AND('Chack &amp; edit  SD sheet'!BG59=""),"",'Chack &amp; edit  SD sheet'!BG59)</f>
        <v/>
      </c>
      <c r="BF59" s="179" t="str">
        <f t="shared" si="46"/>
        <v/>
      </c>
      <c r="BG59" s="179" t="str">
        <f t="shared" si="47"/>
        <v/>
      </c>
      <c r="BH59" s="179" t="str">
        <f>IF(AND('Chack &amp; edit  SD sheet'!BK59=""),"",'Chack &amp; edit  SD sheet'!BK59)</f>
        <v/>
      </c>
      <c r="BI59" s="179" t="str">
        <f>IF(AND('Chack &amp; edit  SD sheet'!BL59=""),"",'Chack &amp; edit  SD sheet'!BL59)</f>
        <v/>
      </c>
      <c r="BJ59" s="179" t="str">
        <f>IF(AND('Chack &amp; edit  SD sheet'!BM59=""),"",'Chack &amp; edit  SD sheet'!BM59)</f>
        <v/>
      </c>
      <c r="BK59" s="179" t="str">
        <f t="shared" si="48"/>
        <v/>
      </c>
      <c r="BL59" s="179" t="str">
        <f t="shared" si="49"/>
        <v/>
      </c>
      <c r="BM59" s="179" t="str">
        <f>IF(AND('Chack &amp; edit  SD sheet'!BN59=""),"",'Chack &amp; edit  SD sheet'!BN59)</f>
        <v/>
      </c>
      <c r="BN59" s="179" t="str">
        <f>IF(AND('Chack &amp; edit  SD sheet'!BO59=""),"",'Chack &amp; edit  SD sheet'!BO59)</f>
        <v/>
      </c>
      <c r="BO59" s="179" t="str">
        <f>IF(AND('Chack &amp; edit  SD sheet'!BP59=""),"",'Chack &amp; edit  SD sheet'!BP59)</f>
        <v/>
      </c>
      <c r="BP59" s="179" t="str">
        <f t="shared" si="50"/>
        <v/>
      </c>
      <c r="BQ59" s="179" t="str">
        <f>IF(AND('Chack &amp; edit  SD sheet'!BR59=""),"",'Chack &amp; edit  SD sheet'!BR59)</f>
        <v/>
      </c>
      <c r="BR59" s="179" t="str">
        <f t="shared" si="51"/>
        <v/>
      </c>
      <c r="BS59" s="179" t="str">
        <f t="shared" si="52"/>
        <v/>
      </c>
      <c r="BT59" s="179" t="str">
        <f>IF(AND('Chack &amp; edit  SD sheet'!BU59=""),"",'Chack &amp; edit  SD sheet'!BU59)</f>
        <v/>
      </c>
      <c r="BU59" s="179" t="str">
        <f t="shared" si="53"/>
        <v/>
      </c>
      <c r="BV59" s="179" t="str">
        <f t="shared" si="54"/>
        <v/>
      </c>
      <c r="BW59" s="181" t="str">
        <f t="shared" si="55"/>
        <v/>
      </c>
      <c r="BX59" s="179" t="str">
        <f t="shared" si="56"/>
        <v/>
      </c>
      <c r="BY59" s="179">
        <f t="shared" si="57"/>
        <v>0</v>
      </c>
      <c r="BZ59" s="179">
        <f t="shared" si="58"/>
        <v>0</v>
      </c>
      <c r="CA59" s="179" t="str">
        <f t="shared" si="59"/>
        <v/>
      </c>
      <c r="CB59" s="179" t="str">
        <f t="shared" si="60"/>
        <v/>
      </c>
      <c r="CC59" s="182" t="str">
        <f t="shared" si="61"/>
        <v/>
      </c>
      <c r="CD59" s="183">
        <f t="shared" si="62"/>
        <v>0</v>
      </c>
      <c r="CE59" s="182">
        <f t="shared" si="63"/>
        <v>0</v>
      </c>
      <c r="CF59" s="179" t="str">
        <f t="shared" si="64"/>
        <v/>
      </c>
      <c r="CG59" s="183" t="str">
        <f t="shared" si="65"/>
        <v/>
      </c>
      <c r="CH59" s="182" t="str">
        <f t="shared" si="66"/>
        <v/>
      </c>
      <c r="CI59" s="182">
        <f t="shared" si="67"/>
        <v>0</v>
      </c>
      <c r="CJ59" s="182">
        <f t="shared" si="68"/>
        <v>0</v>
      </c>
      <c r="CK59" s="179" t="str">
        <f t="shared" si="69"/>
        <v/>
      </c>
      <c r="CL59" s="183" t="str">
        <f t="shared" si="70"/>
        <v/>
      </c>
      <c r="CM59" s="182" t="str">
        <f t="shared" si="71"/>
        <v/>
      </c>
      <c r="CN59" s="182">
        <f t="shared" si="72"/>
        <v>0</v>
      </c>
      <c r="CO59" s="182">
        <f t="shared" si="73"/>
        <v>0</v>
      </c>
      <c r="CP59" s="183" t="str">
        <f t="shared" si="74"/>
        <v/>
      </c>
      <c r="CQ59" s="183" t="str">
        <f t="shared" si="75"/>
        <v/>
      </c>
      <c r="CR59" s="182" t="str">
        <f t="shared" si="76"/>
        <v/>
      </c>
      <c r="CS59" s="182">
        <f t="shared" si="77"/>
        <v>0</v>
      </c>
      <c r="CT59" s="182">
        <f t="shared" si="78"/>
        <v>0</v>
      </c>
      <c r="CU59" s="183" t="str">
        <f t="shared" si="79"/>
        <v/>
      </c>
      <c r="CV59" s="183" t="str">
        <f t="shared" si="80"/>
        <v/>
      </c>
      <c r="CW59" s="182" t="str">
        <f t="shared" si="81"/>
        <v/>
      </c>
      <c r="CX59" s="182">
        <f t="shared" si="82"/>
        <v>0</v>
      </c>
      <c r="CY59" s="182">
        <f t="shared" si="83"/>
        <v>0</v>
      </c>
      <c r="CZ59" s="183" t="str">
        <f t="shared" si="84"/>
        <v/>
      </c>
      <c r="DA59" s="183" t="str">
        <f t="shared" si="85"/>
        <v/>
      </c>
      <c r="DB59" s="184">
        <f t="shared" si="86"/>
        <v>0</v>
      </c>
      <c r="DC59" s="19" t="str">
        <f t="shared" si="87"/>
        <v xml:space="preserve">      </v>
      </c>
      <c r="DD59" s="252" t="str">
        <f>IF('Chack &amp; edit  SD sheet'!BY59="","",'Chack &amp; edit  SD sheet'!BY59)</f>
        <v/>
      </c>
      <c r="DE59" s="252" t="str">
        <f>IF('Chack &amp; edit  SD sheet'!BZ59="","",'Chack &amp; edit  SD sheet'!BZ59)</f>
        <v/>
      </c>
      <c r="DF59" s="252" t="str">
        <f>IF('Chack &amp; edit  SD sheet'!CA59="","",'Chack &amp; edit  SD sheet'!CA59)</f>
        <v/>
      </c>
      <c r="DG59" s="212" t="str">
        <f t="shared" si="88"/>
        <v/>
      </c>
      <c r="DH59" s="252" t="str">
        <f>IF('Chack &amp; edit  SD sheet'!CB59="","",'Chack &amp; edit  SD sheet'!CB59)</f>
        <v/>
      </c>
      <c r="DI59" s="212" t="str">
        <f t="shared" si="89"/>
        <v/>
      </c>
      <c r="DJ59" s="252" t="str">
        <f>IF('Chack &amp; edit  SD sheet'!CC59="","",'Chack &amp; edit  SD sheet'!CC59)</f>
        <v/>
      </c>
      <c r="DK59" s="212" t="str">
        <f t="shared" si="90"/>
        <v/>
      </c>
      <c r="DL59" s="213" t="str">
        <f t="shared" si="91"/>
        <v/>
      </c>
      <c r="DM59" s="252" t="str">
        <f>IF('Chack &amp; edit  SD sheet'!CD59="","",'Chack &amp; edit  SD sheet'!CD59)</f>
        <v/>
      </c>
      <c r="DN59" s="252" t="str">
        <f>IF('Chack &amp; edit  SD sheet'!CE59="","",'Chack &amp; edit  SD sheet'!CE59)</f>
        <v/>
      </c>
      <c r="DO59" s="252" t="str">
        <f>IF('Chack &amp; edit  SD sheet'!CF59="","",'Chack &amp; edit  SD sheet'!CF59)</f>
        <v/>
      </c>
      <c r="DP59" s="212" t="str">
        <f t="shared" si="92"/>
        <v/>
      </c>
      <c r="DQ59" s="252" t="str">
        <f>IF('Chack &amp; edit  SD sheet'!CG59="","",'Chack &amp; edit  SD sheet'!CG59)</f>
        <v/>
      </c>
      <c r="DR59" s="212" t="str">
        <f t="shared" si="93"/>
        <v/>
      </c>
      <c r="DS59" s="252" t="str">
        <f>IF('Chack &amp; edit  SD sheet'!CH59="","",'Chack &amp; edit  SD sheet'!CH59)</f>
        <v/>
      </c>
      <c r="DT59" s="212" t="str">
        <f t="shared" si="94"/>
        <v/>
      </c>
      <c r="DU59" s="213" t="str">
        <f t="shared" si="95"/>
        <v/>
      </c>
      <c r="DV59" s="252" t="str">
        <f>IF('Chack &amp; edit  SD sheet'!CI59="","",'Chack &amp; edit  SD sheet'!CI59)</f>
        <v/>
      </c>
      <c r="DW59" s="252" t="str">
        <f>IF('Chack &amp; edit  SD sheet'!CJ59="","",'Chack &amp; edit  SD sheet'!CJ59)</f>
        <v/>
      </c>
      <c r="DX59" s="252" t="str">
        <f>IF('Chack &amp; edit  SD sheet'!CK59="","",'Chack &amp; edit  SD sheet'!CK59)</f>
        <v/>
      </c>
      <c r="DY59" s="254" t="str">
        <f t="shared" si="96"/>
        <v/>
      </c>
      <c r="DZ59" s="252" t="str">
        <f>IF('Chack &amp; edit  SD sheet'!CL59="","",'Chack &amp; edit  SD sheet'!CL59)</f>
        <v/>
      </c>
      <c r="EA59" s="252" t="str">
        <f>IF('Chack &amp; edit  SD sheet'!CM59="","",'Chack &amp; edit  SD sheet'!CM59)</f>
        <v/>
      </c>
      <c r="EB59" s="252" t="str">
        <f>IF('Chack &amp; edit  SD sheet'!CN59="","",'Chack &amp; edit  SD sheet'!CN59)</f>
        <v/>
      </c>
      <c r="EC59" s="252" t="str">
        <f>IF('Chack &amp; edit  SD sheet'!CO59="","",'Chack &amp; edit  SD sheet'!CO59)</f>
        <v/>
      </c>
      <c r="ED59" s="254" t="str">
        <f t="shared" si="97"/>
        <v/>
      </c>
      <c r="EE59" s="252" t="str">
        <f>IF('Chack &amp; edit  SD sheet'!CP59="","",'Chack &amp; edit  SD sheet'!CP59)</f>
        <v/>
      </c>
      <c r="EF59" s="252" t="str">
        <f>IF('Chack &amp; edit  SD sheet'!CQ59="","",'Chack &amp; edit  SD sheet'!CQ59)</f>
        <v/>
      </c>
      <c r="EG59" s="19" t="str">
        <f t="shared" si="98"/>
        <v/>
      </c>
      <c r="EH59" s="20" t="str">
        <f t="shared" si="99"/>
        <v/>
      </c>
      <c r="EI59" s="21" t="str">
        <f t="shared" si="100"/>
        <v/>
      </c>
      <c r="EJ59" s="185" t="str">
        <f t="shared" si="101"/>
        <v/>
      </c>
      <c r="EK59" s="253" t="str">
        <f t="shared" si="102"/>
        <v/>
      </c>
      <c r="EL59" s="252" t="str">
        <f t="shared" si="103"/>
        <v/>
      </c>
      <c r="ET59" s="173" t="str">
        <f t="shared" si="104"/>
        <v/>
      </c>
      <c r="EU59" s="173" t="str">
        <f t="shared" si="105"/>
        <v/>
      </c>
      <c r="EV59" s="173" t="str">
        <f t="shared" si="106"/>
        <v/>
      </c>
      <c r="EW59" s="173" t="str">
        <f t="shared" si="107"/>
        <v/>
      </c>
    </row>
    <row r="60" spans="1:153" ht="15.75">
      <c r="A60" s="179" t="str">
        <f>IF(AND('Chack &amp; edit  SD sheet'!A60=""),"",'Chack &amp; edit  SD sheet'!A60)</f>
        <v/>
      </c>
      <c r="B60" s="179" t="str">
        <f>IF(AND('Chack &amp; edit  SD sheet'!B60=""),"",'Chack &amp; edit  SD sheet'!B60)</f>
        <v/>
      </c>
      <c r="C60" s="179" t="str">
        <f>IF(AND('Chack &amp; edit  SD sheet'!C60=""),"",IF(AND('Chack &amp; edit  SD sheet'!C60="Boy"),"M",IF(AND('Chack &amp; edit  SD sheet'!C60="Girl"),"F","")))</f>
        <v/>
      </c>
      <c r="D60" s="179" t="str">
        <f>IF(AND('Chack &amp; edit  SD sheet'!D60=""),"",VALUE('Chack &amp; edit  SD sheet'!D60))</f>
        <v/>
      </c>
      <c r="E60" s="179" t="str">
        <f>IF(AND('Chack &amp; edit  SD sheet'!E60=""),"",'Chack &amp; edit  SD sheet'!E60)</f>
        <v/>
      </c>
      <c r="F60" s="179" t="str">
        <f>IF(AND('Chack &amp; edit  SD sheet'!F60=""),"",'Chack &amp; edit  SD sheet'!F60)</f>
        <v/>
      </c>
      <c r="G60" s="180" t="str">
        <f>IF(AND('Chack &amp; edit  SD sheet'!G60=""),"",'Chack &amp; edit  SD sheet'!G60)</f>
        <v/>
      </c>
      <c r="H60" s="180" t="str">
        <f>IF(AND('Chack &amp; edit  SD sheet'!H60=""),"",'Chack &amp; edit  SD sheet'!H60)</f>
        <v/>
      </c>
      <c r="I60" s="180" t="str">
        <f>IF(AND('Chack &amp; edit  SD sheet'!I60=""),"",'Chack &amp; edit  SD sheet'!I60)</f>
        <v/>
      </c>
      <c r="J60" s="179" t="str">
        <f>IF(AND('Chack &amp; edit  SD sheet'!J60=""),"",'Chack &amp; edit  SD sheet'!J60)</f>
        <v/>
      </c>
      <c r="K60" s="179" t="str">
        <f>IF(AND('Chack &amp; edit  SD sheet'!K60=""),"",'Chack &amp; edit  SD sheet'!K60)</f>
        <v/>
      </c>
      <c r="L60" s="179" t="str">
        <f>IF(AND('Chack &amp; edit  SD sheet'!L60=""),"",'Chack &amp; edit  SD sheet'!L60)</f>
        <v/>
      </c>
      <c r="M60" s="179" t="str">
        <f t="shared" si="23"/>
        <v/>
      </c>
      <c r="N60" s="179" t="str">
        <f>IF(AND('Chack &amp; edit  SD sheet'!N60=""),"",'Chack &amp; edit  SD sheet'!N60)</f>
        <v/>
      </c>
      <c r="O60" s="179" t="str">
        <f t="shared" si="24"/>
        <v/>
      </c>
      <c r="P60" s="179" t="str">
        <f t="shared" si="25"/>
        <v/>
      </c>
      <c r="Q60" s="179" t="str">
        <f>IF(AND('Chack &amp; edit  SD sheet'!Q60=""),"",'Chack &amp; edit  SD sheet'!Q60)</f>
        <v/>
      </c>
      <c r="R60" s="179" t="str">
        <f t="shared" si="26"/>
        <v/>
      </c>
      <c r="S60" s="179" t="str">
        <f t="shared" si="27"/>
        <v/>
      </c>
      <c r="T60" s="179" t="str">
        <f>IF(AND('Chack &amp; edit  SD sheet'!T60=""),"",'Chack &amp; edit  SD sheet'!T60)</f>
        <v/>
      </c>
      <c r="U60" s="179" t="str">
        <f>IF(AND('Chack &amp; edit  SD sheet'!U60=""),"",'Chack &amp; edit  SD sheet'!U60)</f>
        <v/>
      </c>
      <c r="V60" s="179" t="str">
        <f>IF(AND('Chack &amp; edit  SD sheet'!V60=""),"",'Chack &amp; edit  SD sheet'!V60)</f>
        <v/>
      </c>
      <c r="W60" s="179" t="str">
        <f t="shared" si="28"/>
        <v/>
      </c>
      <c r="X60" s="179" t="str">
        <f>IF(AND('Chack &amp; edit  SD sheet'!X60=""),"",'Chack &amp; edit  SD sheet'!X60)</f>
        <v/>
      </c>
      <c r="Y60" s="179" t="str">
        <f t="shared" si="29"/>
        <v/>
      </c>
      <c r="Z60" s="179" t="str">
        <f t="shared" si="30"/>
        <v/>
      </c>
      <c r="AA60" s="179" t="str">
        <f>IF(AND('Chack &amp; edit  SD sheet'!AA60=""),"",'Chack &amp; edit  SD sheet'!AA60)</f>
        <v/>
      </c>
      <c r="AB60" s="179" t="str">
        <f t="shared" si="31"/>
        <v/>
      </c>
      <c r="AC60" s="179" t="str">
        <f t="shared" si="32"/>
        <v/>
      </c>
      <c r="AD60" s="179" t="str">
        <f>IF(AND('Chack &amp; edit  SD sheet'!AF60=""),"",'Chack &amp; edit  SD sheet'!AF60)</f>
        <v/>
      </c>
      <c r="AE60" s="179" t="str">
        <f>IF(AND('Chack &amp; edit  SD sheet'!AG60=""),"",'Chack &amp; edit  SD sheet'!AG60)</f>
        <v/>
      </c>
      <c r="AF60" s="179" t="str">
        <f>IF(AND('Chack &amp; edit  SD sheet'!AH60=""),"",'Chack &amp; edit  SD sheet'!AH60)</f>
        <v/>
      </c>
      <c r="AG60" s="179" t="str">
        <f t="shared" si="33"/>
        <v/>
      </c>
      <c r="AH60" s="179" t="str">
        <f>IF(AND('Chack &amp; edit  SD sheet'!AJ60=""),"",'Chack &amp; edit  SD sheet'!AJ60)</f>
        <v/>
      </c>
      <c r="AI60" s="179" t="str">
        <f t="shared" si="34"/>
        <v/>
      </c>
      <c r="AJ60" s="179" t="str">
        <f t="shared" si="35"/>
        <v/>
      </c>
      <c r="AK60" s="179" t="str">
        <f>IF(AND('Chack &amp; edit  SD sheet'!AM60=""),"",'Chack &amp; edit  SD sheet'!AM60)</f>
        <v/>
      </c>
      <c r="AL60" s="179" t="str">
        <f t="shared" si="36"/>
        <v/>
      </c>
      <c r="AM60" s="179" t="str">
        <f t="shared" si="37"/>
        <v/>
      </c>
      <c r="AN60" s="179" t="str">
        <f>IF(AND('Chack &amp; edit  SD sheet'!AP60=""),"",'Chack &amp; edit  SD sheet'!AP60)</f>
        <v/>
      </c>
      <c r="AO60" s="179" t="str">
        <f>IF(AND('Chack &amp; edit  SD sheet'!AQ60=""),"",'Chack &amp; edit  SD sheet'!AQ60)</f>
        <v/>
      </c>
      <c r="AP60" s="179" t="str">
        <f>IF(AND('Chack &amp; edit  SD sheet'!AR60=""),"",'Chack &amp; edit  SD sheet'!AR60)</f>
        <v/>
      </c>
      <c r="AQ60" s="179" t="str">
        <f t="shared" si="38"/>
        <v/>
      </c>
      <c r="AR60" s="179" t="str">
        <f>IF(AND('Chack &amp; edit  SD sheet'!AT60=""),"",'Chack &amp; edit  SD sheet'!AT60)</f>
        <v/>
      </c>
      <c r="AS60" s="179" t="str">
        <f t="shared" si="39"/>
        <v/>
      </c>
      <c r="AT60" s="179" t="str">
        <f t="shared" si="40"/>
        <v/>
      </c>
      <c r="AU60" s="179" t="str">
        <f>IF(AND('Chack &amp; edit  SD sheet'!AW60=""),"",'Chack &amp; edit  SD sheet'!AW60)</f>
        <v/>
      </c>
      <c r="AV60" s="179" t="str">
        <f t="shared" si="41"/>
        <v/>
      </c>
      <c r="AW60" s="179" t="str">
        <f t="shared" si="42"/>
        <v/>
      </c>
      <c r="AX60" s="179" t="str">
        <f>IF(AND('Chack &amp; edit  SD sheet'!AZ60=""),"",'Chack &amp; edit  SD sheet'!AZ60)</f>
        <v/>
      </c>
      <c r="AY60" s="179" t="str">
        <f>IF(AND('Chack &amp; edit  SD sheet'!BA60=""),"",'Chack &amp; edit  SD sheet'!BA60)</f>
        <v/>
      </c>
      <c r="AZ60" s="179" t="str">
        <f>IF(AND('Chack &amp; edit  SD sheet'!BB60=""),"",'Chack &amp; edit  SD sheet'!BB60)</f>
        <v/>
      </c>
      <c r="BA60" s="179" t="str">
        <f t="shared" si="43"/>
        <v/>
      </c>
      <c r="BB60" s="179" t="str">
        <f>IF(AND('Chack &amp; edit  SD sheet'!BD60=""),"",'Chack &amp; edit  SD sheet'!BD60)</f>
        <v/>
      </c>
      <c r="BC60" s="179" t="str">
        <f t="shared" si="44"/>
        <v/>
      </c>
      <c r="BD60" s="179" t="str">
        <f t="shared" si="45"/>
        <v/>
      </c>
      <c r="BE60" s="179" t="str">
        <f>IF(AND('Chack &amp; edit  SD sheet'!BG60=""),"",'Chack &amp; edit  SD sheet'!BG60)</f>
        <v/>
      </c>
      <c r="BF60" s="179" t="str">
        <f t="shared" si="46"/>
        <v/>
      </c>
      <c r="BG60" s="179" t="str">
        <f t="shared" si="47"/>
        <v/>
      </c>
      <c r="BH60" s="179" t="str">
        <f>IF(AND('Chack &amp; edit  SD sheet'!BK60=""),"",'Chack &amp; edit  SD sheet'!BK60)</f>
        <v/>
      </c>
      <c r="BI60" s="179" t="str">
        <f>IF(AND('Chack &amp; edit  SD sheet'!BL60=""),"",'Chack &amp; edit  SD sheet'!BL60)</f>
        <v/>
      </c>
      <c r="BJ60" s="179" t="str">
        <f>IF(AND('Chack &amp; edit  SD sheet'!BM60=""),"",'Chack &amp; edit  SD sheet'!BM60)</f>
        <v/>
      </c>
      <c r="BK60" s="179" t="str">
        <f t="shared" si="48"/>
        <v/>
      </c>
      <c r="BL60" s="179" t="str">
        <f t="shared" si="49"/>
        <v/>
      </c>
      <c r="BM60" s="179" t="str">
        <f>IF(AND('Chack &amp; edit  SD sheet'!BN60=""),"",'Chack &amp; edit  SD sheet'!BN60)</f>
        <v/>
      </c>
      <c r="BN60" s="179" t="str">
        <f>IF(AND('Chack &amp; edit  SD sheet'!BO60=""),"",'Chack &amp; edit  SD sheet'!BO60)</f>
        <v/>
      </c>
      <c r="BO60" s="179" t="str">
        <f>IF(AND('Chack &amp; edit  SD sheet'!BP60=""),"",'Chack &amp; edit  SD sheet'!BP60)</f>
        <v/>
      </c>
      <c r="BP60" s="179" t="str">
        <f t="shared" si="50"/>
        <v/>
      </c>
      <c r="BQ60" s="179" t="str">
        <f>IF(AND('Chack &amp; edit  SD sheet'!BR60=""),"",'Chack &amp; edit  SD sheet'!BR60)</f>
        <v/>
      </c>
      <c r="BR60" s="179" t="str">
        <f t="shared" si="51"/>
        <v/>
      </c>
      <c r="BS60" s="179" t="str">
        <f t="shared" si="52"/>
        <v/>
      </c>
      <c r="BT60" s="179" t="str">
        <f>IF(AND('Chack &amp; edit  SD sheet'!BU60=""),"",'Chack &amp; edit  SD sheet'!BU60)</f>
        <v/>
      </c>
      <c r="BU60" s="179" t="str">
        <f t="shared" si="53"/>
        <v/>
      </c>
      <c r="BV60" s="179" t="str">
        <f t="shared" si="54"/>
        <v/>
      </c>
      <c r="BW60" s="181" t="str">
        <f t="shared" si="55"/>
        <v/>
      </c>
      <c r="BX60" s="179" t="str">
        <f t="shared" si="56"/>
        <v/>
      </c>
      <c r="BY60" s="179">
        <f t="shared" si="57"/>
        <v>0</v>
      </c>
      <c r="BZ60" s="179">
        <f t="shared" si="58"/>
        <v>0</v>
      </c>
      <c r="CA60" s="179" t="str">
        <f t="shared" si="59"/>
        <v/>
      </c>
      <c r="CB60" s="179" t="str">
        <f t="shared" si="60"/>
        <v/>
      </c>
      <c r="CC60" s="182" t="str">
        <f t="shared" si="61"/>
        <v/>
      </c>
      <c r="CD60" s="183">
        <f t="shared" si="62"/>
        <v>0</v>
      </c>
      <c r="CE60" s="182">
        <f t="shared" si="63"/>
        <v>0</v>
      </c>
      <c r="CF60" s="179" t="str">
        <f t="shared" si="64"/>
        <v/>
      </c>
      <c r="CG60" s="183" t="str">
        <f t="shared" si="65"/>
        <v/>
      </c>
      <c r="CH60" s="182" t="str">
        <f t="shared" si="66"/>
        <v/>
      </c>
      <c r="CI60" s="182">
        <f t="shared" si="67"/>
        <v>0</v>
      </c>
      <c r="CJ60" s="182">
        <f t="shared" si="68"/>
        <v>0</v>
      </c>
      <c r="CK60" s="179" t="str">
        <f t="shared" si="69"/>
        <v/>
      </c>
      <c r="CL60" s="183" t="str">
        <f t="shared" si="70"/>
        <v/>
      </c>
      <c r="CM60" s="182" t="str">
        <f t="shared" si="71"/>
        <v/>
      </c>
      <c r="CN60" s="182">
        <f t="shared" si="72"/>
        <v>0</v>
      </c>
      <c r="CO60" s="182">
        <f t="shared" si="73"/>
        <v>0</v>
      </c>
      <c r="CP60" s="183" t="str">
        <f t="shared" si="74"/>
        <v/>
      </c>
      <c r="CQ60" s="183" t="str">
        <f t="shared" si="75"/>
        <v/>
      </c>
      <c r="CR60" s="182" t="str">
        <f t="shared" si="76"/>
        <v/>
      </c>
      <c r="CS60" s="182">
        <f t="shared" si="77"/>
        <v>0</v>
      </c>
      <c r="CT60" s="182">
        <f t="shared" si="78"/>
        <v>0</v>
      </c>
      <c r="CU60" s="183" t="str">
        <f t="shared" si="79"/>
        <v/>
      </c>
      <c r="CV60" s="183" t="str">
        <f t="shared" si="80"/>
        <v/>
      </c>
      <c r="CW60" s="182" t="str">
        <f t="shared" si="81"/>
        <v/>
      </c>
      <c r="CX60" s="182">
        <f t="shared" si="82"/>
        <v>0</v>
      </c>
      <c r="CY60" s="182">
        <f t="shared" si="83"/>
        <v>0</v>
      </c>
      <c r="CZ60" s="183" t="str">
        <f t="shared" si="84"/>
        <v/>
      </c>
      <c r="DA60" s="183" t="str">
        <f t="shared" si="85"/>
        <v/>
      </c>
      <c r="DB60" s="184">
        <f t="shared" si="86"/>
        <v>0</v>
      </c>
      <c r="DC60" s="19" t="str">
        <f t="shared" si="87"/>
        <v xml:space="preserve">      </v>
      </c>
      <c r="DD60" s="252" t="str">
        <f>IF('Chack &amp; edit  SD sheet'!BY60="","",'Chack &amp; edit  SD sheet'!BY60)</f>
        <v/>
      </c>
      <c r="DE60" s="252" t="str">
        <f>IF('Chack &amp; edit  SD sheet'!BZ60="","",'Chack &amp; edit  SD sheet'!BZ60)</f>
        <v/>
      </c>
      <c r="DF60" s="252" t="str">
        <f>IF('Chack &amp; edit  SD sheet'!CA60="","",'Chack &amp; edit  SD sheet'!CA60)</f>
        <v/>
      </c>
      <c r="DG60" s="212" t="str">
        <f t="shared" si="88"/>
        <v/>
      </c>
      <c r="DH60" s="252" t="str">
        <f>IF('Chack &amp; edit  SD sheet'!CB60="","",'Chack &amp; edit  SD sheet'!CB60)</f>
        <v/>
      </c>
      <c r="DI60" s="212" t="str">
        <f t="shared" si="89"/>
        <v/>
      </c>
      <c r="DJ60" s="252" t="str">
        <f>IF('Chack &amp; edit  SD sheet'!CC60="","",'Chack &amp; edit  SD sheet'!CC60)</f>
        <v/>
      </c>
      <c r="DK60" s="212" t="str">
        <f t="shared" si="90"/>
        <v/>
      </c>
      <c r="DL60" s="213" t="str">
        <f t="shared" si="91"/>
        <v/>
      </c>
      <c r="DM60" s="252" t="str">
        <f>IF('Chack &amp; edit  SD sheet'!CD60="","",'Chack &amp; edit  SD sheet'!CD60)</f>
        <v/>
      </c>
      <c r="DN60" s="252" t="str">
        <f>IF('Chack &amp; edit  SD sheet'!CE60="","",'Chack &amp; edit  SD sheet'!CE60)</f>
        <v/>
      </c>
      <c r="DO60" s="252" t="str">
        <f>IF('Chack &amp; edit  SD sheet'!CF60="","",'Chack &amp; edit  SD sheet'!CF60)</f>
        <v/>
      </c>
      <c r="DP60" s="212" t="str">
        <f t="shared" si="92"/>
        <v/>
      </c>
      <c r="DQ60" s="252" t="str">
        <f>IF('Chack &amp; edit  SD sheet'!CG60="","",'Chack &amp; edit  SD sheet'!CG60)</f>
        <v/>
      </c>
      <c r="DR60" s="212" t="str">
        <f t="shared" si="93"/>
        <v/>
      </c>
      <c r="DS60" s="252" t="str">
        <f>IF('Chack &amp; edit  SD sheet'!CH60="","",'Chack &amp; edit  SD sheet'!CH60)</f>
        <v/>
      </c>
      <c r="DT60" s="212" t="str">
        <f t="shared" si="94"/>
        <v/>
      </c>
      <c r="DU60" s="213" t="str">
        <f t="shared" si="95"/>
        <v/>
      </c>
      <c r="DV60" s="252" t="str">
        <f>IF('Chack &amp; edit  SD sheet'!CI60="","",'Chack &amp; edit  SD sheet'!CI60)</f>
        <v/>
      </c>
      <c r="DW60" s="252" t="str">
        <f>IF('Chack &amp; edit  SD sheet'!CJ60="","",'Chack &amp; edit  SD sheet'!CJ60)</f>
        <v/>
      </c>
      <c r="DX60" s="252" t="str">
        <f>IF('Chack &amp; edit  SD sheet'!CK60="","",'Chack &amp; edit  SD sheet'!CK60)</f>
        <v/>
      </c>
      <c r="DY60" s="254" t="str">
        <f t="shared" si="96"/>
        <v/>
      </c>
      <c r="DZ60" s="252" t="str">
        <f>IF('Chack &amp; edit  SD sheet'!CL60="","",'Chack &amp; edit  SD sheet'!CL60)</f>
        <v/>
      </c>
      <c r="EA60" s="252" t="str">
        <f>IF('Chack &amp; edit  SD sheet'!CM60="","",'Chack &amp; edit  SD sheet'!CM60)</f>
        <v/>
      </c>
      <c r="EB60" s="252" t="str">
        <f>IF('Chack &amp; edit  SD sheet'!CN60="","",'Chack &amp; edit  SD sheet'!CN60)</f>
        <v/>
      </c>
      <c r="EC60" s="252" t="str">
        <f>IF('Chack &amp; edit  SD sheet'!CO60="","",'Chack &amp; edit  SD sheet'!CO60)</f>
        <v/>
      </c>
      <c r="ED60" s="254" t="str">
        <f t="shared" si="97"/>
        <v/>
      </c>
      <c r="EE60" s="252" t="str">
        <f>IF('Chack &amp; edit  SD sheet'!CP60="","",'Chack &amp; edit  SD sheet'!CP60)</f>
        <v/>
      </c>
      <c r="EF60" s="252" t="str">
        <f>IF('Chack &amp; edit  SD sheet'!CQ60="","",'Chack &amp; edit  SD sheet'!CQ60)</f>
        <v/>
      </c>
      <c r="EG60" s="19" t="str">
        <f t="shared" si="98"/>
        <v/>
      </c>
      <c r="EH60" s="20" t="str">
        <f t="shared" si="99"/>
        <v/>
      </c>
      <c r="EI60" s="21" t="str">
        <f t="shared" si="100"/>
        <v/>
      </c>
      <c r="EJ60" s="185" t="str">
        <f t="shared" si="101"/>
        <v/>
      </c>
      <c r="EK60" s="253" t="str">
        <f t="shared" si="102"/>
        <v/>
      </c>
      <c r="EL60" s="252" t="str">
        <f t="shared" si="103"/>
        <v/>
      </c>
      <c r="ET60" s="173" t="str">
        <f t="shared" si="104"/>
        <v/>
      </c>
      <c r="EU60" s="173" t="str">
        <f t="shared" si="105"/>
        <v/>
      </c>
      <c r="EV60" s="173" t="str">
        <f t="shared" si="106"/>
        <v/>
      </c>
      <c r="EW60" s="173" t="str">
        <f t="shared" si="107"/>
        <v/>
      </c>
    </row>
    <row r="61" spans="1:153" ht="15.75">
      <c r="A61" s="179" t="str">
        <f>IF(AND('Chack &amp; edit  SD sheet'!A61=""),"",'Chack &amp; edit  SD sheet'!A61)</f>
        <v/>
      </c>
      <c r="B61" s="179" t="str">
        <f>IF(AND('Chack &amp; edit  SD sheet'!B61=""),"",'Chack &amp; edit  SD sheet'!B61)</f>
        <v/>
      </c>
      <c r="C61" s="179" t="str">
        <f>IF(AND('Chack &amp; edit  SD sheet'!C61=""),"",IF(AND('Chack &amp; edit  SD sheet'!C61="Boy"),"M",IF(AND('Chack &amp; edit  SD sheet'!C61="Girl"),"F","")))</f>
        <v/>
      </c>
      <c r="D61" s="179" t="str">
        <f>IF(AND('Chack &amp; edit  SD sheet'!D61=""),"",VALUE('Chack &amp; edit  SD sheet'!D61))</f>
        <v/>
      </c>
      <c r="E61" s="179" t="str">
        <f>IF(AND('Chack &amp; edit  SD sheet'!E61=""),"",'Chack &amp; edit  SD sheet'!E61)</f>
        <v/>
      </c>
      <c r="F61" s="179" t="str">
        <f>IF(AND('Chack &amp; edit  SD sheet'!F61=""),"",'Chack &amp; edit  SD sheet'!F61)</f>
        <v/>
      </c>
      <c r="G61" s="180" t="str">
        <f>IF(AND('Chack &amp; edit  SD sheet'!G61=""),"",'Chack &amp; edit  SD sheet'!G61)</f>
        <v/>
      </c>
      <c r="H61" s="180" t="str">
        <f>IF(AND('Chack &amp; edit  SD sheet'!H61=""),"",'Chack &amp; edit  SD sheet'!H61)</f>
        <v/>
      </c>
      <c r="I61" s="180" t="str">
        <f>IF(AND('Chack &amp; edit  SD sheet'!I61=""),"",'Chack &amp; edit  SD sheet'!I61)</f>
        <v/>
      </c>
      <c r="J61" s="179" t="str">
        <f>IF(AND('Chack &amp; edit  SD sheet'!J61=""),"",'Chack &amp; edit  SD sheet'!J61)</f>
        <v/>
      </c>
      <c r="K61" s="179" t="str">
        <f>IF(AND('Chack &amp; edit  SD sheet'!K61=""),"",'Chack &amp; edit  SD sheet'!K61)</f>
        <v/>
      </c>
      <c r="L61" s="179" t="str">
        <f>IF(AND('Chack &amp; edit  SD sheet'!L61=""),"",'Chack &amp; edit  SD sheet'!L61)</f>
        <v/>
      </c>
      <c r="M61" s="179" t="str">
        <f t="shared" si="23"/>
        <v/>
      </c>
      <c r="N61" s="179" t="str">
        <f>IF(AND('Chack &amp; edit  SD sheet'!N61=""),"",'Chack &amp; edit  SD sheet'!N61)</f>
        <v/>
      </c>
      <c r="O61" s="179" t="str">
        <f t="shared" si="24"/>
        <v/>
      </c>
      <c r="P61" s="179" t="str">
        <f t="shared" si="25"/>
        <v/>
      </c>
      <c r="Q61" s="179" t="str">
        <f>IF(AND('Chack &amp; edit  SD sheet'!Q61=""),"",'Chack &amp; edit  SD sheet'!Q61)</f>
        <v/>
      </c>
      <c r="R61" s="179" t="str">
        <f t="shared" si="26"/>
        <v/>
      </c>
      <c r="S61" s="179" t="str">
        <f t="shared" si="27"/>
        <v/>
      </c>
      <c r="T61" s="179" t="str">
        <f>IF(AND('Chack &amp; edit  SD sheet'!T61=""),"",'Chack &amp; edit  SD sheet'!T61)</f>
        <v/>
      </c>
      <c r="U61" s="179" t="str">
        <f>IF(AND('Chack &amp; edit  SD sheet'!U61=""),"",'Chack &amp; edit  SD sheet'!U61)</f>
        <v/>
      </c>
      <c r="V61" s="179" t="str">
        <f>IF(AND('Chack &amp; edit  SD sheet'!V61=""),"",'Chack &amp; edit  SD sheet'!V61)</f>
        <v/>
      </c>
      <c r="W61" s="179" t="str">
        <f t="shared" si="28"/>
        <v/>
      </c>
      <c r="X61" s="179" t="str">
        <f>IF(AND('Chack &amp; edit  SD sheet'!X61=""),"",'Chack &amp; edit  SD sheet'!X61)</f>
        <v/>
      </c>
      <c r="Y61" s="179" t="str">
        <f t="shared" si="29"/>
        <v/>
      </c>
      <c r="Z61" s="179" t="str">
        <f t="shared" si="30"/>
        <v/>
      </c>
      <c r="AA61" s="179" t="str">
        <f>IF(AND('Chack &amp; edit  SD sheet'!AA61=""),"",'Chack &amp; edit  SD sheet'!AA61)</f>
        <v/>
      </c>
      <c r="AB61" s="179" t="str">
        <f t="shared" si="31"/>
        <v/>
      </c>
      <c r="AC61" s="179" t="str">
        <f t="shared" si="32"/>
        <v/>
      </c>
      <c r="AD61" s="179" t="str">
        <f>IF(AND('Chack &amp; edit  SD sheet'!AF61=""),"",'Chack &amp; edit  SD sheet'!AF61)</f>
        <v/>
      </c>
      <c r="AE61" s="179" t="str">
        <f>IF(AND('Chack &amp; edit  SD sheet'!AG61=""),"",'Chack &amp; edit  SD sheet'!AG61)</f>
        <v/>
      </c>
      <c r="AF61" s="179" t="str">
        <f>IF(AND('Chack &amp; edit  SD sheet'!AH61=""),"",'Chack &amp; edit  SD sheet'!AH61)</f>
        <v/>
      </c>
      <c r="AG61" s="179" t="str">
        <f t="shared" si="33"/>
        <v/>
      </c>
      <c r="AH61" s="179" t="str">
        <f>IF(AND('Chack &amp; edit  SD sheet'!AJ61=""),"",'Chack &amp; edit  SD sheet'!AJ61)</f>
        <v/>
      </c>
      <c r="AI61" s="179" t="str">
        <f t="shared" si="34"/>
        <v/>
      </c>
      <c r="AJ61" s="179" t="str">
        <f t="shared" si="35"/>
        <v/>
      </c>
      <c r="AK61" s="179" t="str">
        <f>IF(AND('Chack &amp; edit  SD sheet'!AM61=""),"",'Chack &amp; edit  SD sheet'!AM61)</f>
        <v/>
      </c>
      <c r="AL61" s="179" t="str">
        <f t="shared" si="36"/>
        <v/>
      </c>
      <c r="AM61" s="179" t="str">
        <f t="shared" si="37"/>
        <v/>
      </c>
      <c r="AN61" s="179" t="str">
        <f>IF(AND('Chack &amp; edit  SD sheet'!AP61=""),"",'Chack &amp; edit  SD sheet'!AP61)</f>
        <v/>
      </c>
      <c r="AO61" s="179" t="str">
        <f>IF(AND('Chack &amp; edit  SD sheet'!AQ61=""),"",'Chack &amp; edit  SD sheet'!AQ61)</f>
        <v/>
      </c>
      <c r="AP61" s="179" t="str">
        <f>IF(AND('Chack &amp; edit  SD sheet'!AR61=""),"",'Chack &amp; edit  SD sheet'!AR61)</f>
        <v/>
      </c>
      <c r="AQ61" s="179" t="str">
        <f t="shared" si="38"/>
        <v/>
      </c>
      <c r="AR61" s="179" t="str">
        <f>IF(AND('Chack &amp; edit  SD sheet'!AT61=""),"",'Chack &amp; edit  SD sheet'!AT61)</f>
        <v/>
      </c>
      <c r="AS61" s="179" t="str">
        <f t="shared" si="39"/>
        <v/>
      </c>
      <c r="AT61" s="179" t="str">
        <f t="shared" si="40"/>
        <v/>
      </c>
      <c r="AU61" s="179" t="str">
        <f>IF(AND('Chack &amp; edit  SD sheet'!AW61=""),"",'Chack &amp; edit  SD sheet'!AW61)</f>
        <v/>
      </c>
      <c r="AV61" s="179" t="str">
        <f t="shared" si="41"/>
        <v/>
      </c>
      <c r="AW61" s="179" t="str">
        <f t="shared" si="42"/>
        <v/>
      </c>
      <c r="AX61" s="179" t="str">
        <f>IF(AND('Chack &amp; edit  SD sheet'!AZ61=""),"",'Chack &amp; edit  SD sheet'!AZ61)</f>
        <v/>
      </c>
      <c r="AY61" s="179" t="str">
        <f>IF(AND('Chack &amp; edit  SD sheet'!BA61=""),"",'Chack &amp; edit  SD sheet'!BA61)</f>
        <v/>
      </c>
      <c r="AZ61" s="179" t="str">
        <f>IF(AND('Chack &amp; edit  SD sheet'!BB61=""),"",'Chack &amp; edit  SD sheet'!BB61)</f>
        <v/>
      </c>
      <c r="BA61" s="179" t="str">
        <f t="shared" si="43"/>
        <v/>
      </c>
      <c r="BB61" s="179" t="str">
        <f>IF(AND('Chack &amp; edit  SD sheet'!BD61=""),"",'Chack &amp; edit  SD sheet'!BD61)</f>
        <v/>
      </c>
      <c r="BC61" s="179" t="str">
        <f t="shared" si="44"/>
        <v/>
      </c>
      <c r="BD61" s="179" t="str">
        <f t="shared" si="45"/>
        <v/>
      </c>
      <c r="BE61" s="179" t="str">
        <f>IF(AND('Chack &amp; edit  SD sheet'!BG61=""),"",'Chack &amp; edit  SD sheet'!BG61)</f>
        <v/>
      </c>
      <c r="BF61" s="179" t="str">
        <f t="shared" si="46"/>
        <v/>
      </c>
      <c r="BG61" s="179" t="str">
        <f t="shared" si="47"/>
        <v/>
      </c>
      <c r="BH61" s="179" t="str">
        <f>IF(AND('Chack &amp; edit  SD sheet'!BK61=""),"",'Chack &amp; edit  SD sheet'!BK61)</f>
        <v/>
      </c>
      <c r="BI61" s="179" t="str">
        <f>IF(AND('Chack &amp; edit  SD sheet'!BL61=""),"",'Chack &amp; edit  SD sheet'!BL61)</f>
        <v/>
      </c>
      <c r="BJ61" s="179" t="str">
        <f>IF(AND('Chack &amp; edit  SD sheet'!BM61=""),"",'Chack &amp; edit  SD sheet'!BM61)</f>
        <v/>
      </c>
      <c r="BK61" s="179" t="str">
        <f t="shared" si="48"/>
        <v/>
      </c>
      <c r="BL61" s="179" t="str">
        <f t="shared" si="49"/>
        <v/>
      </c>
      <c r="BM61" s="179" t="str">
        <f>IF(AND('Chack &amp; edit  SD sheet'!BN61=""),"",'Chack &amp; edit  SD sheet'!BN61)</f>
        <v/>
      </c>
      <c r="BN61" s="179" t="str">
        <f>IF(AND('Chack &amp; edit  SD sheet'!BO61=""),"",'Chack &amp; edit  SD sheet'!BO61)</f>
        <v/>
      </c>
      <c r="BO61" s="179" t="str">
        <f>IF(AND('Chack &amp; edit  SD sheet'!BP61=""),"",'Chack &amp; edit  SD sheet'!BP61)</f>
        <v/>
      </c>
      <c r="BP61" s="179" t="str">
        <f t="shared" si="50"/>
        <v/>
      </c>
      <c r="BQ61" s="179" t="str">
        <f>IF(AND('Chack &amp; edit  SD sheet'!BR61=""),"",'Chack &amp; edit  SD sheet'!BR61)</f>
        <v/>
      </c>
      <c r="BR61" s="179" t="str">
        <f t="shared" si="51"/>
        <v/>
      </c>
      <c r="BS61" s="179" t="str">
        <f t="shared" si="52"/>
        <v/>
      </c>
      <c r="BT61" s="179" t="str">
        <f>IF(AND('Chack &amp; edit  SD sheet'!BU61=""),"",'Chack &amp; edit  SD sheet'!BU61)</f>
        <v/>
      </c>
      <c r="BU61" s="179" t="str">
        <f t="shared" si="53"/>
        <v/>
      </c>
      <c r="BV61" s="179" t="str">
        <f t="shared" si="54"/>
        <v/>
      </c>
      <c r="BW61" s="181" t="str">
        <f t="shared" si="55"/>
        <v/>
      </c>
      <c r="BX61" s="179" t="str">
        <f t="shared" si="56"/>
        <v/>
      </c>
      <c r="BY61" s="179">
        <f t="shared" si="57"/>
        <v>0</v>
      </c>
      <c r="BZ61" s="179">
        <f t="shared" si="58"/>
        <v>0</v>
      </c>
      <c r="CA61" s="179" t="str">
        <f t="shared" si="59"/>
        <v/>
      </c>
      <c r="CB61" s="179" t="str">
        <f t="shared" si="60"/>
        <v/>
      </c>
      <c r="CC61" s="182" t="str">
        <f t="shared" si="61"/>
        <v/>
      </c>
      <c r="CD61" s="183">
        <f t="shared" si="62"/>
        <v>0</v>
      </c>
      <c r="CE61" s="182">
        <f t="shared" si="63"/>
        <v>0</v>
      </c>
      <c r="CF61" s="179" t="str">
        <f t="shared" si="64"/>
        <v/>
      </c>
      <c r="CG61" s="183" t="str">
        <f t="shared" si="65"/>
        <v/>
      </c>
      <c r="CH61" s="182" t="str">
        <f t="shared" si="66"/>
        <v/>
      </c>
      <c r="CI61" s="182">
        <f t="shared" si="67"/>
        <v>0</v>
      </c>
      <c r="CJ61" s="182">
        <f t="shared" si="68"/>
        <v>0</v>
      </c>
      <c r="CK61" s="179" t="str">
        <f t="shared" si="69"/>
        <v/>
      </c>
      <c r="CL61" s="183" t="str">
        <f t="shared" si="70"/>
        <v/>
      </c>
      <c r="CM61" s="182" t="str">
        <f t="shared" si="71"/>
        <v/>
      </c>
      <c r="CN61" s="182">
        <f t="shared" si="72"/>
        <v>0</v>
      </c>
      <c r="CO61" s="182">
        <f t="shared" si="73"/>
        <v>0</v>
      </c>
      <c r="CP61" s="183" t="str">
        <f t="shared" si="74"/>
        <v/>
      </c>
      <c r="CQ61" s="183" t="str">
        <f t="shared" si="75"/>
        <v/>
      </c>
      <c r="CR61" s="182" t="str">
        <f t="shared" si="76"/>
        <v/>
      </c>
      <c r="CS61" s="182">
        <f t="shared" si="77"/>
        <v>0</v>
      </c>
      <c r="CT61" s="182">
        <f t="shared" si="78"/>
        <v>0</v>
      </c>
      <c r="CU61" s="183" t="str">
        <f t="shared" si="79"/>
        <v/>
      </c>
      <c r="CV61" s="183" t="str">
        <f t="shared" si="80"/>
        <v/>
      </c>
      <c r="CW61" s="182" t="str">
        <f t="shared" si="81"/>
        <v/>
      </c>
      <c r="CX61" s="182">
        <f t="shared" si="82"/>
        <v>0</v>
      </c>
      <c r="CY61" s="182">
        <f t="shared" si="83"/>
        <v>0</v>
      </c>
      <c r="CZ61" s="183" t="str">
        <f t="shared" si="84"/>
        <v/>
      </c>
      <c r="DA61" s="183" t="str">
        <f t="shared" si="85"/>
        <v/>
      </c>
      <c r="DB61" s="184">
        <f t="shared" si="86"/>
        <v>0</v>
      </c>
      <c r="DC61" s="19" t="str">
        <f t="shared" si="87"/>
        <v xml:space="preserve">      </v>
      </c>
      <c r="DD61" s="252" t="str">
        <f>IF('Chack &amp; edit  SD sheet'!BY61="","",'Chack &amp; edit  SD sheet'!BY61)</f>
        <v/>
      </c>
      <c r="DE61" s="252" t="str">
        <f>IF('Chack &amp; edit  SD sheet'!BZ61="","",'Chack &amp; edit  SD sheet'!BZ61)</f>
        <v/>
      </c>
      <c r="DF61" s="252" t="str">
        <f>IF('Chack &amp; edit  SD sheet'!CA61="","",'Chack &amp; edit  SD sheet'!CA61)</f>
        <v/>
      </c>
      <c r="DG61" s="212" t="str">
        <f t="shared" si="88"/>
        <v/>
      </c>
      <c r="DH61" s="252" t="str">
        <f>IF('Chack &amp; edit  SD sheet'!CB61="","",'Chack &amp; edit  SD sheet'!CB61)</f>
        <v/>
      </c>
      <c r="DI61" s="212" t="str">
        <f t="shared" si="89"/>
        <v/>
      </c>
      <c r="DJ61" s="252" t="str">
        <f>IF('Chack &amp; edit  SD sheet'!CC61="","",'Chack &amp; edit  SD sheet'!CC61)</f>
        <v/>
      </c>
      <c r="DK61" s="212" t="str">
        <f t="shared" si="90"/>
        <v/>
      </c>
      <c r="DL61" s="213" t="str">
        <f t="shared" si="91"/>
        <v/>
      </c>
      <c r="DM61" s="252" t="str">
        <f>IF('Chack &amp; edit  SD sheet'!CD61="","",'Chack &amp; edit  SD sheet'!CD61)</f>
        <v/>
      </c>
      <c r="DN61" s="252" t="str">
        <f>IF('Chack &amp; edit  SD sheet'!CE61="","",'Chack &amp; edit  SD sheet'!CE61)</f>
        <v/>
      </c>
      <c r="DO61" s="252" t="str">
        <f>IF('Chack &amp; edit  SD sheet'!CF61="","",'Chack &amp; edit  SD sheet'!CF61)</f>
        <v/>
      </c>
      <c r="DP61" s="212" t="str">
        <f t="shared" si="92"/>
        <v/>
      </c>
      <c r="DQ61" s="252" t="str">
        <f>IF('Chack &amp; edit  SD sheet'!CG61="","",'Chack &amp; edit  SD sheet'!CG61)</f>
        <v/>
      </c>
      <c r="DR61" s="212" t="str">
        <f t="shared" si="93"/>
        <v/>
      </c>
      <c r="DS61" s="252" t="str">
        <f>IF('Chack &amp; edit  SD sheet'!CH61="","",'Chack &amp; edit  SD sheet'!CH61)</f>
        <v/>
      </c>
      <c r="DT61" s="212" t="str">
        <f t="shared" si="94"/>
        <v/>
      </c>
      <c r="DU61" s="213" t="str">
        <f t="shared" si="95"/>
        <v/>
      </c>
      <c r="DV61" s="252" t="str">
        <f>IF('Chack &amp; edit  SD sheet'!CI61="","",'Chack &amp; edit  SD sheet'!CI61)</f>
        <v/>
      </c>
      <c r="DW61" s="252" t="str">
        <f>IF('Chack &amp; edit  SD sheet'!CJ61="","",'Chack &amp; edit  SD sheet'!CJ61)</f>
        <v/>
      </c>
      <c r="DX61" s="252" t="str">
        <f>IF('Chack &amp; edit  SD sheet'!CK61="","",'Chack &amp; edit  SD sheet'!CK61)</f>
        <v/>
      </c>
      <c r="DY61" s="254" t="str">
        <f t="shared" si="96"/>
        <v/>
      </c>
      <c r="DZ61" s="252" t="str">
        <f>IF('Chack &amp; edit  SD sheet'!CL61="","",'Chack &amp; edit  SD sheet'!CL61)</f>
        <v/>
      </c>
      <c r="EA61" s="252" t="str">
        <f>IF('Chack &amp; edit  SD sheet'!CM61="","",'Chack &amp; edit  SD sheet'!CM61)</f>
        <v/>
      </c>
      <c r="EB61" s="252" t="str">
        <f>IF('Chack &amp; edit  SD sheet'!CN61="","",'Chack &amp; edit  SD sheet'!CN61)</f>
        <v/>
      </c>
      <c r="EC61" s="252" t="str">
        <f>IF('Chack &amp; edit  SD sheet'!CO61="","",'Chack &amp; edit  SD sheet'!CO61)</f>
        <v/>
      </c>
      <c r="ED61" s="254" t="str">
        <f t="shared" si="97"/>
        <v/>
      </c>
      <c r="EE61" s="252" t="str">
        <f>IF('Chack &amp; edit  SD sheet'!CP61="","",'Chack &amp; edit  SD sheet'!CP61)</f>
        <v/>
      </c>
      <c r="EF61" s="252" t="str">
        <f>IF('Chack &amp; edit  SD sheet'!CQ61="","",'Chack &amp; edit  SD sheet'!CQ61)</f>
        <v/>
      </c>
      <c r="EG61" s="19" t="str">
        <f t="shared" si="98"/>
        <v/>
      </c>
      <c r="EH61" s="20" t="str">
        <f t="shared" si="99"/>
        <v/>
      </c>
      <c r="EI61" s="21" t="str">
        <f t="shared" si="100"/>
        <v/>
      </c>
      <c r="EJ61" s="185" t="str">
        <f t="shared" si="101"/>
        <v/>
      </c>
      <c r="EK61" s="253" t="str">
        <f t="shared" si="102"/>
        <v/>
      </c>
      <c r="EL61" s="252" t="str">
        <f t="shared" si="103"/>
        <v/>
      </c>
      <c r="ET61" s="173" t="str">
        <f t="shared" si="104"/>
        <v/>
      </c>
      <c r="EU61" s="173" t="str">
        <f t="shared" si="105"/>
        <v/>
      </c>
      <c r="EV61" s="173" t="str">
        <f t="shared" si="106"/>
        <v/>
      </c>
      <c r="EW61" s="173" t="str">
        <f t="shared" si="107"/>
        <v/>
      </c>
    </row>
    <row r="62" spans="1:153" ht="15.75">
      <c r="A62" s="179" t="str">
        <f>IF(AND('Chack &amp; edit  SD sheet'!A62=""),"",'Chack &amp; edit  SD sheet'!A62)</f>
        <v/>
      </c>
      <c r="B62" s="179" t="str">
        <f>IF(AND('Chack &amp; edit  SD sheet'!B62=""),"",'Chack &amp; edit  SD sheet'!B62)</f>
        <v/>
      </c>
      <c r="C62" s="179" t="str">
        <f>IF(AND('Chack &amp; edit  SD sheet'!C62=""),"",IF(AND('Chack &amp; edit  SD sheet'!C62="Boy"),"M",IF(AND('Chack &amp; edit  SD sheet'!C62="Girl"),"F","")))</f>
        <v/>
      </c>
      <c r="D62" s="179" t="str">
        <f>IF(AND('Chack &amp; edit  SD sheet'!D62=""),"",VALUE('Chack &amp; edit  SD sheet'!D62))</f>
        <v/>
      </c>
      <c r="E62" s="179" t="str">
        <f>IF(AND('Chack &amp; edit  SD sheet'!E62=""),"",'Chack &amp; edit  SD sheet'!E62)</f>
        <v/>
      </c>
      <c r="F62" s="179" t="str">
        <f>IF(AND('Chack &amp; edit  SD sheet'!F62=""),"",'Chack &amp; edit  SD sheet'!F62)</f>
        <v/>
      </c>
      <c r="G62" s="180" t="str">
        <f>IF(AND('Chack &amp; edit  SD sheet'!G62=""),"",'Chack &amp; edit  SD sheet'!G62)</f>
        <v/>
      </c>
      <c r="H62" s="180" t="str">
        <f>IF(AND('Chack &amp; edit  SD sheet'!H62=""),"",'Chack &amp; edit  SD sheet'!H62)</f>
        <v/>
      </c>
      <c r="I62" s="180" t="str">
        <f>IF(AND('Chack &amp; edit  SD sheet'!I62=""),"",'Chack &amp; edit  SD sheet'!I62)</f>
        <v/>
      </c>
      <c r="J62" s="179" t="str">
        <f>IF(AND('Chack &amp; edit  SD sheet'!J62=""),"",'Chack &amp; edit  SD sheet'!J62)</f>
        <v/>
      </c>
      <c r="K62" s="179" t="str">
        <f>IF(AND('Chack &amp; edit  SD sheet'!K62=""),"",'Chack &amp; edit  SD sheet'!K62)</f>
        <v/>
      </c>
      <c r="L62" s="179" t="str">
        <f>IF(AND('Chack &amp; edit  SD sheet'!L62=""),"",'Chack &amp; edit  SD sheet'!L62)</f>
        <v/>
      </c>
      <c r="M62" s="179" t="str">
        <f t="shared" si="23"/>
        <v/>
      </c>
      <c r="N62" s="179" t="str">
        <f>IF(AND('Chack &amp; edit  SD sheet'!N62=""),"",'Chack &amp; edit  SD sheet'!N62)</f>
        <v/>
      </c>
      <c r="O62" s="179" t="str">
        <f t="shared" si="24"/>
        <v/>
      </c>
      <c r="P62" s="179" t="str">
        <f t="shared" si="25"/>
        <v/>
      </c>
      <c r="Q62" s="179" t="str">
        <f>IF(AND('Chack &amp; edit  SD sheet'!Q62=""),"",'Chack &amp; edit  SD sheet'!Q62)</f>
        <v/>
      </c>
      <c r="R62" s="179" t="str">
        <f t="shared" si="26"/>
        <v/>
      </c>
      <c r="S62" s="179" t="str">
        <f t="shared" si="27"/>
        <v/>
      </c>
      <c r="T62" s="179" t="str">
        <f>IF(AND('Chack &amp; edit  SD sheet'!T62=""),"",'Chack &amp; edit  SD sheet'!T62)</f>
        <v/>
      </c>
      <c r="U62" s="179" t="str">
        <f>IF(AND('Chack &amp; edit  SD sheet'!U62=""),"",'Chack &amp; edit  SD sheet'!U62)</f>
        <v/>
      </c>
      <c r="V62" s="179" t="str">
        <f>IF(AND('Chack &amp; edit  SD sheet'!V62=""),"",'Chack &amp; edit  SD sheet'!V62)</f>
        <v/>
      </c>
      <c r="W62" s="179" t="str">
        <f t="shared" si="28"/>
        <v/>
      </c>
      <c r="X62" s="179" t="str">
        <f>IF(AND('Chack &amp; edit  SD sheet'!X62=""),"",'Chack &amp; edit  SD sheet'!X62)</f>
        <v/>
      </c>
      <c r="Y62" s="179" t="str">
        <f t="shared" si="29"/>
        <v/>
      </c>
      <c r="Z62" s="179" t="str">
        <f t="shared" si="30"/>
        <v/>
      </c>
      <c r="AA62" s="179" t="str">
        <f>IF(AND('Chack &amp; edit  SD sheet'!AA62=""),"",'Chack &amp; edit  SD sheet'!AA62)</f>
        <v/>
      </c>
      <c r="AB62" s="179" t="str">
        <f t="shared" si="31"/>
        <v/>
      </c>
      <c r="AC62" s="179" t="str">
        <f t="shared" si="32"/>
        <v/>
      </c>
      <c r="AD62" s="179" t="str">
        <f>IF(AND('Chack &amp; edit  SD sheet'!AF62=""),"",'Chack &amp; edit  SD sheet'!AF62)</f>
        <v/>
      </c>
      <c r="AE62" s="179" t="str">
        <f>IF(AND('Chack &amp; edit  SD sheet'!AG62=""),"",'Chack &amp; edit  SD sheet'!AG62)</f>
        <v/>
      </c>
      <c r="AF62" s="179" t="str">
        <f>IF(AND('Chack &amp; edit  SD sheet'!AH62=""),"",'Chack &amp; edit  SD sheet'!AH62)</f>
        <v/>
      </c>
      <c r="AG62" s="179" t="str">
        <f t="shared" si="33"/>
        <v/>
      </c>
      <c r="AH62" s="179" t="str">
        <f>IF(AND('Chack &amp; edit  SD sheet'!AJ62=""),"",'Chack &amp; edit  SD sheet'!AJ62)</f>
        <v/>
      </c>
      <c r="AI62" s="179" t="str">
        <f t="shared" si="34"/>
        <v/>
      </c>
      <c r="AJ62" s="179" t="str">
        <f t="shared" si="35"/>
        <v/>
      </c>
      <c r="AK62" s="179" t="str">
        <f>IF(AND('Chack &amp; edit  SD sheet'!AM62=""),"",'Chack &amp; edit  SD sheet'!AM62)</f>
        <v/>
      </c>
      <c r="AL62" s="179" t="str">
        <f t="shared" si="36"/>
        <v/>
      </c>
      <c r="AM62" s="179" t="str">
        <f t="shared" si="37"/>
        <v/>
      </c>
      <c r="AN62" s="179" t="str">
        <f>IF(AND('Chack &amp; edit  SD sheet'!AP62=""),"",'Chack &amp; edit  SD sheet'!AP62)</f>
        <v/>
      </c>
      <c r="AO62" s="179" t="str">
        <f>IF(AND('Chack &amp; edit  SD sheet'!AQ62=""),"",'Chack &amp; edit  SD sheet'!AQ62)</f>
        <v/>
      </c>
      <c r="AP62" s="179" t="str">
        <f>IF(AND('Chack &amp; edit  SD sheet'!AR62=""),"",'Chack &amp; edit  SD sheet'!AR62)</f>
        <v/>
      </c>
      <c r="AQ62" s="179" t="str">
        <f t="shared" si="38"/>
        <v/>
      </c>
      <c r="AR62" s="179" t="str">
        <f>IF(AND('Chack &amp; edit  SD sheet'!AT62=""),"",'Chack &amp; edit  SD sheet'!AT62)</f>
        <v/>
      </c>
      <c r="AS62" s="179" t="str">
        <f t="shared" si="39"/>
        <v/>
      </c>
      <c r="AT62" s="179" t="str">
        <f t="shared" si="40"/>
        <v/>
      </c>
      <c r="AU62" s="179" t="str">
        <f>IF(AND('Chack &amp; edit  SD sheet'!AW62=""),"",'Chack &amp; edit  SD sheet'!AW62)</f>
        <v/>
      </c>
      <c r="AV62" s="179" t="str">
        <f t="shared" si="41"/>
        <v/>
      </c>
      <c r="AW62" s="179" t="str">
        <f t="shared" si="42"/>
        <v/>
      </c>
      <c r="AX62" s="179" t="str">
        <f>IF(AND('Chack &amp; edit  SD sheet'!AZ62=""),"",'Chack &amp; edit  SD sheet'!AZ62)</f>
        <v/>
      </c>
      <c r="AY62" s="179" t="str">
        <f>IF(AND('Chack &amp; edit  SD sheet'!BA62=""),"",'Chack &amp; edit  SD sheet'!BA62)</f>
        <v/>
      </c>
      <c r="AZ62" s="179" t="str">
        <f>IF(AND('Chack &amp; edit  SD sheet'!BB62=""),"",'Chack &amp; edit  SD sheet'!BB62)</f>
        <v/>
      </c>
      <c r="BA62" s="179" t="str">
        <f t="shared" si="43"/>
        <v/>
      </c>
      <c r="BB62" s="179" t="str">
        <f>IF(AND('Chack &amp; edit  SD sheet'!BD62=""),"",'Chack &amp; edit  SD sheet'!BD62)</f>
        <v/>
      </c>
      <c r="BC62" s="179" t="str">
        <f t="shared" si="44"/>
        <v/>
      </c>
      <c r="BD62" s="179" t="str">
        <f t="shared" si="45"/>
        <v/>
      </c>
      <c r="BE62" s="179" t="str">
        <f>IF(AND('Chack &amp; edit  SD sheet'!BG62=""),"",'Chack &amp; edit  SD sheet'!BG62)</f>
        <v/>
      </c>
      <c r="BF62" s="179" t="str">
        <f t="shared" si="46"/>
        <v/>
      </c>
      <c r="BG62" s="179" t="str">
        <f t="shared" si="47"/>
        <v/>
      </c>
      <c r="BH62" s="179" t="str">
        <f>IF(AND('Chack &amp; edit  SD sheet'!BK62=""),"",'Chack &amp; edit  SD sheet'!BK62)</f>
        <v/>
      </c>
      <c r="BI62" s="179" t="str">
        <f>IF(AND('Chack &amp; edit  SD sheet'!BL62=""),"",'Chack &amp; edit  SD sheet'!BL62)</f>
        <v/>
      </c>
      <c r="BJ62" s="179" t="str">
        <f>IF(AND('Chack &amp; edit  SD sheet'!BM62=""),"",'Chack &amp; edit  SD sheet'!BM62)</f>
        <v/>
      </c>
      <c r="BK62" s="179" t="str">
        <f t="shared" si="48"/>
        <v/>
      </c>
      <c r="BL62" s="179" t="str">
        <f t="shared" si="49"/>
        <v/>
      </c>
      <c r="BM62" s="179" t="str">
        <f>IF(AND('Chack &amp; edit  SD sheet'!BN62=""),"",'Chack &amp; edit  SD sheet'!BN62)</f>
        <v/>
      </c>
      <c r="BN62" s="179" t="str">
        <f>IF(AND('Chack &amp; edit  SD sheet'!BO62=""),"",'Chack &amp; edit  SD sheet'!BO62)</f>
        <v/>
      </c>
      <c r="BO62" s="179" t="str">
        <f>IF(AND('Chack &amp; edit  SD sheet'!BP62=""),"",'Chack &amp; edit  SD sheet'!BP62)</f>
        <v/>
      </c>
      <c r="BP62" s="179" t="str">
        <f t="shared" si="50"/>
        <v/>
      </c>
      <c r="BQ62" s="179" t="str">
        <f>IF(AND('Chack &amp; edit  SD sheet'!BR62=""),"",'Chack &amp; edit  SD sheet'!BR62)</f>
        <v/>
      </c>
      <c r="BR62" s="179" t="str">
        <f t="shared" si="51"/>
        <v/>
      </c>
      <c r="BS62" s="179" t="str">
        <f t="shared" si="52"/>
        <v/>
      </c>
      <c r="BT62" s="179" t="str">
        <f>IF(AND('Chack &amp; edit  SD sheet'!BU62=""),"",'Chack &amp; edit  SD sheet'!BU62)</f>
        <v/>
      </c>
      <c r="BU62" s="179" t="str">
        <f t="shared" si="53"/>
        <v/>
      </c>
      <c r="BV62" s="179" t="str">
        <f t="shared" si="54"/>
        <v/>
      </c>
      <c r="BW62" s="181" t="str">
        <f t="shared" si="55"/>
        <v/>
      </c>
      <c r="BX62" s="179" t="str">
        <f t="shared" si="56"/>
        <v/>
      </c>
      <c r="BY62" s="179">
        <f t="shared" si="57"/>
        <v>0</v>
      </c>
      <c r="BZ62" s="179">
        <f t="shared" si="58"/>
        <v>0</v>
      </c>
      <c r="CA62" s="179" t="str">
        <f t="shared" si="59"/>
        <v/>
      </c>
      <c r="CB62" s="179" t="str">
        <f t="shared" si="60"/>
        <v/>
      </c>
      <c r="CC62" s="182" t="str">
        <f t="shared" si="61"/>
        <v/>
      </c>
      <c r="CD62" s="183">
        <f t="shared" si="62"/>
        <v>0</v>
      </c>
      <c r="CE62" s="182">
        <f t="shared" si="63"/>
        <v>0</v>
      </c>
      <c r="CF62" s="179" t="str">
        <f t="shared" si="64"/>
        <v/>
      </c>
      <c r="CG62" s="183" t="str">
        <f t="shared" si="65"/>
        <v/>
      </c>
      <c r="CH62" s="182" t="str">
        <f t="shared" si="66"/>
        <v/>
      </c>
      <c r="CI62" s="182">
        <f t="shared" si="67"/>
        <v>0</v>
      </c>
      <c r="CJ62" s="182">
        <f t="shared" si="68"/>
        <v>0</v>
      </c>
      <c r="CK62" s="179" t="str">
        <f t="shared" si="69"/>
        <v/>
      </c>
      <c r="CL62" s="183" t="str">
        <f t="shared" si="70"/>
        <v/>
      </c>
      <c r="CM62" s="182" t="str">
        <f t="shared" si="71"/>
        <v/>
      </c>
      <c r="CN62" s="182">
        <f t="shared" si="72"/>
        <v>0</v>
      </c>
      <c r="CO62" s="182">
        <f t="shared" si="73"/>
        <v>0</v>
      </c>
      <c r="CP62" s="183" t="str">
        <f t="shared" si="74"/>
        <v/>
      </c>
      <c r="CQ62" s="183" t="str">
        <f t="shared" si="75"/>
        <v/>
      </c>
      <c r="CR62" s="182" t="str">
        <f t="shared" si="76"/>
        <v/>
      </c>
      <c r="CS62" s="182">
        <f t="shared" si="77"/>
        <v>0</v>
      </c>
      <c r="CT62" s="182">
        <f t="shared" si="78"/>
        <v>0</v>
      </c>
      <c r="CU62" s="183" t="str">
        <f t="shared" si="79"/>
        <v/>
      </c>
      <c r="CV62" s="183" t="str">
        <f t="shared" si="80"/>
        <v/>
      </c>
      <c r="CW62" s="182" t="str">
        <f t="shared" si="81"/>
        <v/>
      </c>
      <c r="CX62" s="182">
        <f t="shared" si="82"/>
        <v>0</v>
      </c>
      <c r="CY62" s="182">
        <f t="shared" si="83"/>
        <v>0</v>
      </c>
      <c r="CZ62" s="183" t="str">
        <f t="shared" si="84"/>
        <v/>
      </c>
      <c r="DA62" s="183" t="str">
        <f t="shared" si="85"/>
        <v/>
      </c>
      <c r="DB62" s="184">
        <f t="shared" si="86"/>
        <v>0</v>
      </c>
      <c r="DC62" s="19" t="str">
        <f t="shared" si="87"/>
        <v xml:space="preserve">      </v>
      </c>
      <c r="DD62" s="252" t="str">
        <f>IF('Chack &amp; edit  SD sheet'!BY62="","",'Chack &amp; edit  SD sheet'!BY62)</f>
        <v/>
      </c>
      <c r="DE62" s="252" t="str">
        <f>IF('Chack &amp; edit  SD sheet'!BZ62="","",'Chack &amp; edit  SD sheet'!BZ62)</f>
        <v/>
      </c>
      <c r="DF62" s="252" t="str">
        <f>IF('Chack &amp; edit  SD sheet'!CA62="","",'Chack &amp; edit  SD sheet'!CA62)</f>
        <v/>
      </c>
      <c r="DG62" s="212" t="str">
        <f t="shared" si="88"/>
        <v/>
      </c>
      <c r="DH62" s="252" t="str">
        <f>IF('Chack &amp; edit  SD sheet'!CB62="","",'Chack &amp; edit  SD sheet'!CB62)</f>
        <v/>
      </c>
      <c r="DI62" s="212" t="str">
        <f t="shared" si="89"/>
        <v/>
      </c>
      <c r="DJ62" s="252" t="str">
        <f>IF('Chack &amp; edit  SD sheet'!CC62="","",'Chack &amp; edit  SD sheet'!CC62)</f>
        <v/>
      </c>
      <c r="DK62" s="212" t="str">
        <f t="shared" si="90"/>
        <v/>
      </c>
      <c r="DL62" s="213" t="str">
        <f t="shared" si="91"/>
        <v/>
      </c>
      <c r="DM62" s="252" t="str">
        <f>IF('Chack &amp; edit  SD sheet'!CD62="","",'Chack &amp; edit  SD sheet'!CD62)</f>
        <v/>
      </c>
      <c r="DN62" s="252" t="str">
        <f>IF('Chack &amp; edit  SD sheet'!CE62="","",'Chack &amp; edit  SD sheet'!CE62)</f>
        <v/>
      </c>
      <c r="DO62" s="252" t="str">
        <f>IF('Chack &amp; edit  SD sheet'!CF62="","",'Chack &amp; edit  SD sheet'!CF62)</f>
        <v/>
      </c>
      <c r="DP62" s="212" t="str">
        <f t="shared" si="92"/>
        <v/>
      </c>
      <c r="DQ62" s="252" t="str">
        <f>IF('Chack &amp; edit  SD sheet'!CG62="","",'Chack &amp; edit  SD sheet'!CG62)</f>
        <v/>
      </c>
      <c r="DR62" s="212" t="str">
        <f t="shared" si="93"/>
        <v/>
      </c>
      <c r="DS62" s="252" t="str">
        <f>IF('Chack &amp; edit  SD sheet'!CH62="","",'Chack &amp; edit  SD sheet'!CH62)</f>
        <v/>
      </c>
      <c r="DT62" s="212" t="str">
        <f t="shared" si="94"/>
        <v/>
      </c>
      <c r="DU62" s="213" t="str">
        <f t="shared" si="95"/>
        <v/>
      </c>
      <c r="DV62" s="252" t="str">
        <f>IF('Chack &amp; edit  SD sheet'!CI62="","",'Chack &amp; edit  SD sheet'!CI62)</f>
        <v/>
      </c>
      <c r="DW62" s="252" t="str">
        <f>IF('Chack &amp; edit  SD sheet'!CJ62="","",'Chack &amp; edit  SD sheet'!CJ62)</f>
        <v/>
      </c>
      <c r="DX62" s="252" t="str">
        <f>IF('Chack &amp; edit  SD sheet'!CK62="","",'Chack &amp; edit  SD sheet'!CK62)</f>
        <v/>
      </c>
      <c r="DY62" s="254" t="str">
        <f t="shared" si="96"/>
        <v/>
      </c>
      <c r="DZ62" s="252" t="str">
        <f>IF('Chack &amp; edit  SD sheet'!CL62="","",'Chack &amp; edit  SD sheet'!CL62)</f>
        <v/>
      </c>
      <c r="EA62" s="252" t="str">
        <f>IF('Chack &amp; edit  SD sheet'!CM62="","",'Chack &amp; edit  SD sheet'!CM62)</f>
        <v/>
      </c>
      <c r="EB62" s="252" t="str">
        <f>IF('Chack &amp; edit  SD sheet'!CN62="","",'Chack &amp; edit  SD sheet'!CN62)</f>
        <v/>
      </c>
      <c r="EC62" s="252" t="str">
        <f>IF('Chack &amp; edit  SD sheet'!CO62="","",'Chack &amp; edit  SD sheet'!CO62)</f>
        <v/>
      </c>
      <c r="ED62" s="254" t="str">
        <f t="shared" si="97"/>
        <v/>
      </c>
      <c r="EE62" s="252" t="str">
        <f>IF('Chack &amp; edit  SD sheet'!CP62="","",'Chack &amp; edit  SD sheet'!CP62)</f>
        <v/>
      </c>
      <c r="EF62" s="252" t="str">
        <f>IF('Chack &amp; edit  SD sheet'!CQ62="","",'Chack &amp; edit  SD sheet'!CQ62)</f>
        <v/>
      </c>
      <c r="EG62" s="19" t="str">
        <f t="shared" si="98"/>
        <v/>
      </c>
      <c r="EH62" s="20" t="str">
        <f t="shared" si="99"/>
        <v/>
      </c>
      <c r="EI62" s="21" t="str">
        <f t="shared" si="100"/>
        <v/>
      </c>
      <c r="EJ62" s="185" t="str">
        <f t="shared" si="101"/>
        <v/>
      </c>
      <c r="EK62" s="253" t="str">
        <f t="shared" si="102"/>
        <v/>
      </c>
      <c r="EL62" s="252" t="str">
        <f t="shared" si="103"/>
        <v/>
      </c>
      <c r="ET62" s="173" t="str">
        <f t="shared" si="104"/>
        <v/>
      </c>
      <c r="EU62" s="173" t="str">
        <f t="shared" si="105"/>
        <v/>
      </c>
      <c r="EV62" s="173" t="str">
        <f t="shared" si="106"/>
        <v/>
      </c>
      <c r="EW62" s="173" t="str">
        <f t="shared" si="107"/>
        <v/>
      </c>
    </row>
    <row r="63" spans="1:153" ht="15.75">
      <c r="A63" s="179" t="str">
        <f>IF(AND('Chack &amp; edit  SD sheet'!A63=""),"",'Chack &amp; edit  SD sheet'!A63)</f>
        <v/>
      </c>
      <c r="B63" s="179" t="str">
        <f>IF(AND('Chack &amp; edit  SD sheet'!B63=""),"",'Chack &amp; edit  SD sheet'!B63)</f>
        <v/>
      </c>
      <c r="C63" s="179" t="str">
        <f>IF(AND('Chack &amp; edit  SD sheet'!C63=""),"",IF(AND('Chack &amp; edit  SD sheet'!C63="Boy"),"M",IF(AND('Chack &amp; edit  SD sheet'!C63="Girl"),"F","")))</f>
        <v/>
      </c>
      <c r="D63" s="179" t="str">
        <f>IF(AND('Chack &amp; edit  SD sheet'!D63=""),"",VALUE('Chack &amp; edit  SD sheet'!D63))</f>
        <v/>
      </c>
      <c r="E63" s="179" t="str">
        <f>IF(AND('Chack &amp; edit  SD sheet'!E63=""),"",'Chack &amp; edit  SD sheet'!E63)</f>
        <v/>
      </c>
      <c r="F63" s="179" t="str">
        <f>IF(AND('Chack &amp; edit  SD sheet'!F63=""),"",'Chack &amp; edit  SD sheet'!F63)</f>
        <v/>
      </c>
      <c r="G63" s="180" t="str">
        <f>IF(AND('Chack &amp; edit  SD sheet'!G63=""),"",'Chack &amp; edit  SD sheet'!G63)</f>
        <v/>
      </c>
      <c r="H63" s="180" t="str">
        <f>IF(AND('Chack &amp; edit  SD sheet'!H63=""),"",'Chack &amp; edit  SD sheet'!H63)</f>
        <v/>
      </c>
      <c r="I63" s="180" t="str">
        <f>IF(AND('Chack &amp; edit  SD sheet'!I63=""),"",'Chack &amp; edit  SD sheet'!I63)</f>
        <v/>
      </c>
      <c r="J63" s="179" t="str">
        <f>IF(AND('Chack &amp; edit  SD sheet'!J63=""),"",'Chack &amp; edit  SD sheet'!J63)</f>
        <v/>
      </c>
      <c r="K63" s="179" t="str">
        <f>IF(AND('Chack &amp; edit  SD sheet'!K63=""),"",'Chack &amp; edit  SD sheet'!K63)</f>
        <v/>
      </c>
      <c r="L63" s="179" t="str">
        <f>IF(AND('Chack &amp; edit  SD sheet'!L63=""),"",'Chack &amp; edit  SD sheet'!L63)</f>
        <v/>
      </c>
      <c r="M63" s="179" t="str">
        <f t="shared" si="23"/>
        <v/>
      </c>
      <c r="N63" s="179" t="str">
        <f>IF(AND('Chack &amp; edit  SD sheet'!N63=""),"",'Chack &amp; edit  SD sheet'!N63)</f>
        <v/>
      </c>
      <c r="O63" s="179" t="str">
        <f t="shared" si="24"/>
        <v/>
      </c>
      <c r="P63" s="179" t="str">
        <f t="shared" si="25"/>
        <v/>
      </c>
      <c r="Q63" s="179" t="str">
        <f>IF(AND('Chack &amp; edit  SD sheet'!Q63=""),"",'Chack &amp; edit  SD sheet'!Q63)</f>
        <v/>
      </c>
      <c r="R63" s="179" t="str">
        <f t="shared" si="26"/>
        <v/>
      </c>
      <c r="S63" s="179" t="str">
        <f t="shared" si="27"/>
        <v/>
      </c>
      <c r="T63" s="179" t="str">
        <f>IF(AND('Chack &amp; edit  SD sheet'!T63=""),"",'Chack &amp; edit  SD sheet'!T63)</f>
        <v/>
      </c>
      <c r="U63" s="179" t="str">
        <f>IF(AND('Chack &amp; edit  SD sheet'!U63=""),"",'Chack &amp; edit  SD sheet'!U63)</f>
        <v/>
      </c>
      <c r="V63" s="179" t="str">
        <f>IF(AND('Chack &amp; edit  SD sheet'!V63=""),"",'Chack &amp; edit  SD sheet'!V63)</f>
        <v/>
      </c>
      <c r="W63" s="179" t="str">
        <f t="shared" si="28"/>
        <v/>
      </c>
      <c r="X63" s="179" t="str">
        <f>IF(AND('Chack &amp; edit  SD sheet'!X63=""),"",'Chack &amp; edit  SD sheet'!X63)</f>
        <v/>
      </c>
      <c r="Y63" s="179" t="str">
        <f t="shared" si="29"/>
        <v/>
      </c>
      <c r="Z63" s="179" t="str">
        <f t="shared" si="30"/>
        <v/>
      </c>
      <c r="AA63" s="179" t="str">
        <f>IF(AND('Chack &amp; edit  SD sheet'!AA63=""),"",'Chack &amp; edit  SD sheet'!AA63)</f>
        <v/>
      </c>
      <c r="AB63" s="179" t="str">
        <f t="shared" si="31"/>
        <v/>
      </c>
      <c r="AC63" s="179" t="str">
        <f t="shared" si="32"/>
        <v/>
      </c>
      <c r="AD63" s="179" t="str">
        <f>IF(AND('Chack &amp; edit  SD sheet'!AF63=""),"",'Chack &amp; edit  SD sheet'!AF63)</f>
        <v/>
      </c>
      <c r="AE63" s="179" t="str">
        <f>IF(AND('Chack &amp; edit  SD sheet'!AG63=""),"",'Chack &amp; edit  SD sheet'!AG63)</f>
        <v/>
      </c>
      <c r="AF63" s="179" t="str">
        <f>IF(AND('Chack &amp; edit  SD sheet'!AH63=""),"",'Chack &amp; edit  SD sheet'!AH63)</f>
        <v/>
      </c>
      <c r="AG63" s="179" t="str">
        <f t="shared" si="33"/>
        <v/>
      </c>
      <c r="AH63" s="179" t="str">
        <f>IF(AND('Chack &amp; edit  SD sheet'!AJ63=""),"",'Chack &amp; edit  SD sheet'!AJ63)</f>
        <v/>
      </c>
      <c r="AI63" s="179" t="str">
        <f t="shared" si="34"/>
        <v/>
      </c>
      <c r="AJ63" s="179" t="str">
        <f t="shared" si="35"/>
        <v/>
      </c>
      <c r="AK63" s="179" t="str">
        <f>IF(AND('Chack &amp; edit  SD sheet'!AM63=""),"",'Chack &amp; edit  SD sheet'!AM63)</f>
        <v/>
      </c>
      <c r="AL63" s="179" t="str">
        <f t="shared" si="36"/>
        <v/>
      </c>
      <c r="AM63" s="179" t="str">
        <f t="shared" si="37"/>
        <v/>
      </c>
      <c r="AN63" s="179" t="str">
        <f>IF(AND('Chack &amp; edit  SD sheet'!AP63=""),"",'Chack &amp; edit  SD sheet'!AP63)</f>
        <v/>
      </c>
      <c r="AO63" s="179" t="str">
        <f>IF(AND('Chack &amp; edit  SD sheet'!AQ63=""),"",'Chack &amp; edit  SD sheet'!AQ63)</f>
        <v/>
      </c>
      <c r="AP63" s="179" t="str">
        <f>IF(AND('Chack &amp; edit  SD sheet'!AR63=""),"",'Chack &amp; edit  SD sheet'!AR63)</f>
        <v/>
      </c>
      <c r="AQ63" s="179" t="str">
        <f t="shared" si="38"/>
        <v/>
      </c>
      <c r="AR63" s="179" t="str">
        <f>IF(AND('Chack &amp; edit  SD sheet'!AT63=""),"",'Chack &amp; edit  SD sheet'!AT63)</f>
        <v/>
      </c>
      <c r="AS63" s="179" t="str">
        <f t="shared" si="39"/>
        <v/>
      </c>
      <c r="AT63" s="179" t="str">
        <f t="shared" si="40"/>
        <v/>
      </c>
      <c r="AU63" s="179" t="str">
        <f>IF(AND('Chack &amp; edit  SD sheet'!AW63=""),"",'Chack &amp; edit  SD sheet'!AW63)</f>
        <v/>
      </c>
      <c r="AV63" s="179" t="str">
        <f t="shared" si="41"/>
        <v/>
      </c>
      <c r="AW63" s="179" t="str">
        <f t="shared" si="42"/>
        <v/>
      </c>
      <c r="AX63" s="179" t="str">
        <f>IF(AND('Chack &amp; edit  SD sheet'!AZ63=""),"",'Chack &amp; edit  SD sheet'!AZ63)</f>
        <v/>
      </c>
      <c r="AY63" s="179" t="str">
        <f>IF(AND('Chack &amp; edit  SD sheet'!BA63=""),"",'Chack &amp; edit  SD sheet'!BA63)</f>
        <v/>
      </c>
      <c r="AZ63" s="179" t="str">
        <f>IF(AND('Chack &amp; edit  SD sheet'!BB63=""),"",'Chack &amp; edit  SD sheet'!BB63)</f>
        <v/>
      </c>
      <c r="BA63" s="179" t="str">
        <f t="shared" si="43"/>
        <v/>
      </c>
      <c r="BB63" s="179" t="str">
        <f>IF(AND('Chack &amp; edit  SD sheet'!BD63=""),"",'Chack &amp; edit  SD sheet'!BD63)</f>
        <v/>
      </c>
      <c r="BC63" s="179" t="str">
        <f t="shared" si="44"/>
        <v/>
      </c>
      <c r="BD63" s="179" t="str">
        <f t="shared" si="45"/>
        <v/>
      </c>
      <c r="BE63" s="179" t="str">
        <f>IF(AND('Chack &amp; edit  SD sheet'!BG63=""),"",'Chack &amp; edit  SD sheet'!BG63)</f>
        <v/>
      </c>
      <c r="BF63" s="179" t="str">
        <f t="shared" si="46"/>
        <v/>
      </c>
      <c r="BG63" s="179" t="str">
        <f t="shared" si="47"/>
        <v/>
      </c>
      <c r="BH63" s="179" t="str">
        <f>IF(AND('Chack &amp; edit  SD sheet'!BK63=""),"",'Chack &amp; edit  SD sheet'!BK63)</f>
        <v/>
      </c>
      <c r="BI63" s="179" t="str">
        <f>IF(AND('Chack &amp; edit  SD sheet'!BL63=""),"",'Chack &amp; edit  SD sheet'!BL63)</f>
        <v/>
      </c>
      <c r="BJ63" s="179" t="str">
        <f>IF(AND('Chack &amp; edit  SD sheet'!BM63=""),"",'Chack &amp; edit  SD sheet'!BM63)</f>
        <v/>
      </c>
      <c r="BK63" s="179" t="str">
        <f t="shared" si="48"/>
        <v/>
      </c>
      <c r="BL63" s="179" t="str">
        <f t="shared" si="49"/>
        <v/>
      </c>
      <c r="BM63" s="179" t="str">
        <f>IF(AND('Chack &amp; edit  SD sheet'!BN63=""),"",'Chack &amp; edit  SD sheet'!BN63)</f>
        <v/>
      </c>
      <c r="BN63" s="179" t="str">
        <f>IF(AND('Chack &amp; edit  SD sheet'!BO63=""),"",'Chack &amp; edit  SD sheet'!BO63)</f>
        <v/>
      </c>
      <c r="BO63" s="179" t="str">
        <f>IF(AND('Chack &amp; edit  SD sheet'!BP63=""),"",'Chack &amp; edit  SD sheet'!BP63)</f>
        <v/>
      </c>
      <c r="BP63" s="179" t="str">
        <f t="shared" si="50"/>
        <v/>
      </c>
      <c r="BQ63" s="179" t="str">
        <f>IF(AND('Chack &amp; edit  SD sheet'!BR63=""),"",'Chack &amp; edit  SD sheet'!BR63)</f>
        <v/>
      </c>
      <c r="BR63" s="179" t="str">
        <f t="shared" si="51"/>
        <v/>
      </c>
      <c r="BS63" s="179" t="str">
        <f t="shared" si="52"/>
        <v/>
      </c>
      <c r="BT63" s="179" t="str">
        <f>IF(AND('Chack &amp; edit  SD sheet'!BU63=""),"",'Chack &amp; edit  SD sheet'!BU63)</f>
        <v/>
      </c>
      <c r="BU63" s="179" t="str">
        <f t="shared" si="53"/>
        <v/>
      </c>
      <c r="BV63" s="179" t="str">
        <f t="shared" si="54"/>
        <v/>
      </c>
      <c r="BW63" s="181" t="str">
        <f t="shared" si="55"/>
        <v/>
      </c>
      <c r="BX63" s="179" t="str">
        <f t="shared" si="56"/>
        <v/>
      </c>
      <c r="BY63" s="179">
        <f t="shared" si="57"/>
        <v>0</v>
      </c>
      <c r="BZ63" s="179">
        <f t="shared" si="58"/>
        <v>0</v>
      </c>
      <c r="CA63" s="179" t="str">
        <f t="shared" si="59"/>
        <v/>
      </c>
      <c r="CB63" s="179" t="str">
        <f t="shared" si="60"/>
        <v/>
      </c>
      <c r="CC63" s="182" t="str">
        <f t="shared" si="61"/>
        <v/>
      </c>
      <c r="CD63" s="183">
        <f t="shared" si="62"/>
        <v>0</v>
      </c>
      <c r="CE63" s="182">
        <f t="shared" si="63"/>
        <v>0</v>
      </c>
      <c r="CF63" s="179" t="str">
        <f t="shared" si="64"/>
        <v/>
      </c>
      <c r="CG63" s="183" t="str">
        <f t="shared" si="65"/>
        <v/>
      </c>
      <c r="CH63" s="182" t="str">
        <f t="shared" si="66"/>
        <v/>
      </c>
      <c r="CI63" s="182">
        <f t="shared" si="67"/>
        <v>0</v>
      </c>
      <c r="CJ63" s="182">
        <f t="shared" si="68"/>
        <v>0</v>
      </c>
      <c r="CK63" s="179" t="str">
        <f t="shared" si="69"/>
        <v/>
      </c>
      <c r="CL63" s="183" t="str">
        <f t="shared" si="70"/>
        <v/>
      </c>
      <c r="CM63" s="182" t="str">
        <f t="shared" si="71"/>
        <v/>
      </c>
      <c r="CN63" s="182">
        <f t="shared" si="72"/>
        <v>0</v>
      </c>
      <c r="CO63" s="182">
        <f t="shared" si="73"/>
        <v>0</v>
      </c>
      <c r="CP63" s="183" t="str">
        <f t="shared" si="74"/>
        <v/>
      </c>
      <c r="CQ63" s="183" t="str">
        <f t="shared" si="75"/>
        <v/>
      </c>
      <c r="CR63" s="182" t="str">
        <f t="shared" si="76"/>
        <v/>
      </c>
      <c r="CS63" s="182">
        <f t="shared" si="77"/>
        <v>0</v>
      </c>
      <c r="CT63" s="182">
        <f t="shared" si="78"/>
        <v>0</v>
      </c>
      <c r="CU63" s="183" t="str">
        <f t="shared" si="79"/>
        <v/>
      </c>
      <c r="CV63" s="183" t="str">
        <f t="shared" si="80"/>
        <v/>
      </c>
      <c r="CW63" s="182" t="str">
        <f t="shared" si="81"/>
        <v/>
      </c>
      <c r="CX63" s="182">
        <f t="shared" si="82"/>
        <v>0</v>
      </c>
      <c r="CY63" s="182">
        <f t="shared" si="83"/>
        <v>0</v>
      </c>
      <c r="CZ63" s="183" t="str">
        <f t="shared" si="84"/>
        <v/>
      </c>
      <c r="DA63" s="183" t="str">
        <f t="shared" si="85"/>
        <v/>
      </c>
      <c r="DB63" s="184">
        <f t="shared" si="86"/>
        <v>0</v>
      </c>
      <c r="DC63" s="19" t="str">
        <f t="shared" si="87"/>
        <v xml:space="preserve">      </v>
      </c>
      <c r="DD63" s="252" t="str">
        <f>IF('Chack &amp; edit  SD sheet'!BY63="","",'Chack &amp; edit  SD sheet'!BY63)</f>
        <v/>
      </c>
      <c r="DE63" s="252" t="str">
        <f>IF('Chack &amp; edit  SD sheet'!BZ63="","",'Chack &amp; edit  SD sheet'!BZ63)</f>
        <v/>
      </c>
      <c r="DF63" s="252" t="str">
        <f>IF('Chack &amp; edit  SD sheet'!CA63="","",'Chack &amp; edit  SD sheet'!CA63)</f>
        <v/>
      </c>
      <c r="DG63" s="212" t="str">
        <f t="shared" si="88"/>
        <v/>
      </c>
      <c r="DH63" s="252" t="str">
        <f>IF('Chack &amp; edit  SD sheet'!CB63="","",'Chack &amp; edit  SD sheet'!CB63)</f>
        <v/>
      </c>
      <c r="DI63" s="212" t="str">
        <f t="shared" si="89"/>
        <v/>
      </c>
      <c r="DJ63" s="252" t="str">
        <f>IF('Chack &amp; edit  SD sheet'!CC63="","",'Chack &amp; edit  SD sheet'!CC63)</f>
        <v/>
      </c>
      <c r="DK63" s="212" t="str">
        <f t="shared" si="90"/>
        <v/>
      </c>
      <c r="DL63" s="213" t="str">
        <f t="shared" si="91"/>
        <v/>
      </c>
      <c r="DM63" s="252" t="str">
        <f>IF('Chack &amp; edit  SD sheet'!CD63="","",'Chack &amp; edit  SD sheet'!CD63)</f>
        <v/>
      </c>
      <c r="DN63" s="252" t="str">
        <f>IF('Chack &amp; edit  SD sheet'!CE63="","",'Chack &amp; edit  SD sheet'!CE63)</f>
        <v/>
      </c>
      <c r="DO63" s="252" t="str">
        <f>IF('Chack &amp; edit  SD sheet'!CF63="","",'Chack &amp; edit  SD sheet'!CF63)</f>
        <v/>
      </c>
      <c r="DP63" s="212" t="str">
        <f t="shared" si="92"/>
        <v/>
      </c>
      <c r="DQ63" s="252" t="str">
        <f>IF('Chack &amp; edit  SD sheet'!CG63="","",'Chack &amp; edit  SD sheet'!CG63)</f>
        <v/>
      </c>
      <c r="DR63" s="212" t="str">
        <f t="shared" si="93"/>
        <v/>
      </c>
      <c r="DS63" s="252" t="str">
        <f>IF('Chack &amp; edit  SD sheet'!CH63="","",'Chack &amp; edit  SD sheet'!CH63)</f>
        <v/>
      </c>
      <c r="DT63" s="212" t="str">
        <f t="shared" si="94"/>
        <v/>
      </c>
      <c r="DU63" s="213" t="str">
        <f t="shared" si="95"/>
        <v/>
      </c>
      <c r="DV63" s="252" t="str">
        <f>IF('Chack &amp; edit  SD sheet'!CI63="","",'Chack &amp; edit  SD sheet'!CI63)</f>
        <v/>
      </c>
      <c r="DW63" s="252" t="str">
        <f>IF('Chack &amp; edit  SD sheet'!CJ63="","",'Chack &amp; edit  SD sheet'!CJ63)</f>
        <v/>
      </c>
      <c r="DX63" s="252" t="str">
        <f>IF('Chack &amp; edit  SD sheet'!CK63="","",'Chack &amp; edit  SD sheet'!CK63)</f>
        <v/>
      </c>
      <c r="DY63" s="254" t="str">
        <f t="shared" si="96"/>
        <v/>
      </c>
      <c r="DZ63" s="252" t="str">
        <f>IF('Chack &amp; edit  SD sheet'!CL63="","",'Chack &amp; edit  SD sheet'!CL63)</f>
        <v/>
      </c>
      <c r="EA63" s="252" t="str">
        <f>IF('Chack &amp; edit  SD sheet'!CM63="","",'Chack &amp; edit  SD sheet'!CM63)</f>
        <v/>
      </c>
      <c r="EB63" s="252" t="str">
        <f>IF('Chack &amp; edit  SD sheet'!CN63="","",'Chack &amp; edit  SD sheet'!CN63)</f>
        <v/>
      </c>
      <c r="EC63" s="252" t="str">
        <f>IF('Chack &amp; edit  SD sheet'!CO63="","",'Chack &amp; edit  SD sheet'!CO63)</f>
        <v/>
      </c>
      <c r="ED63" s="254" t="str">
        <f t="shared" si="97"/>
        <v/>
      </c>
      <c r="EE63" s="252" t="str">
        <f>IF('Chack &amp; edit  SD sheet'!CP63="","",'Chack &amp; edit  SD sheet'!CP63)</f>
        <v/>
      </c>
      <c r="EF63" s="252" t="str">
        <f>IF('Chack &amp; edit  SD sheet'!CQ63="","",'Chack &amp; edit  SD sheet'!CQ63)</f>
        <v/>
      </c>
      <c r="EG63" s="19" t="str">
        <f t="shared" si="98"/>
        <v/>
      </c>
      <c r="EH63" s="20" t="str">
        <f t="shared" si="99"/>
        <v/>
      </c>
      <c r="EI63" s="21" t="str">
        <f t="shared" si="100"/>
        <v/>
      </c>
      <c r="EJ63" s="185" t="str">
        <f t="shared" si="101"/>
        <v/>
      </c>
      <c r="EK63" s="253" t="str">
        <f t="shared" si="102"/>
        <v/>
      </c>
      <c r="EL63" s="252" t="str">
        <f t="shared" si="103"/>
        <v/>
      </c>
      <c r="ET63" s="173" t="str">
        <f t="shared" si="104"/>
        <v/>
      </c>
      <c r="EU63" s="173" t="str">
        <f t="shared" si="105"/>
        <v/>
      </c>
      <c r="EV63" s="173" t="str">
        <f t="shared" si="106"/>
        <v/>
      </c>
      <c r="EW63" s="173" t="str">
        <f t="shared" si="107"/>
        <v/>
      </c>
    </row>
    <row r="64" spans="1:153" ht="15.75">
      <c r="A64" s="179" t="str">
        <f>IF(AND('Chack &amp; edit  SD sheet'!A64=""),"",'Chack &amp; edit  SD sheet'!A64)</f>
        <v/>
      </c>
      <c r="B64" s="179" t="str">
        <f>IF(AND('Chack &amp; edit  SD sheet'!B64=""),"",'Chack &amp; edit  SD sheet'!B64)</f>
        <v/>
      </c>
      <c r="C64" s="179" t="str">
        <f>IF(AND('Chack &amp; edit  SD sheet'!C64=""),"",IF(AND('Chack &amp; edit  SD sheet'!C64="Boy"),"M",IF(AND('Chack &amp; edit  SD sheet'!C64="Girl"),"F","")))</f>
        <v/>
      </c>
      <c r="D64" s="179" t="str">
        <f>IF(AND('Chack &amp; edit  SD sheet'!D64=""),"",VALUE('Chack &amp; edit  SD sheet'!D64))</f>
        <v/>
      </c>
      <c r="E64" s="179" t="str">
        <f>IF(AND('Chack &amp; edit  SD sheet'!E64=""),"",'Chack &amp; edit  SD sheet'!E64)</f>
        <v/>
      </c>
      <c r="F64" s="179" t="str">
        <f>IF(AND('Chack &amp; edit  SD sheet'!F64=""),"",'Chack &amp; edit  SD sheet'!F64)</f>
        <v/>
      </c>
      <c r="G64" s="180" t="str">
        <f>IF(AND('Chack &amp; edit  SD sheet'!G64=""),"",'Chack &amp; edit  SD sheet'!G64)</f>
        <v/>
      </c>
      <c r="H64" s="180" t="str">
        <f>IF(AND('Chack &amp; edit  SD sheet'!H64=""),"",'Chack &amp; edit  SD sheet'!H64)</f>
        <v/>
      </c>
      <c r="I64" s="180" t="str">
        <f>IF(AND('Chack &amp; edit  SD sheet'!I64=""),"",'Chack &amp; edit  SD sheet'!I64)</f>
        <v/>
      </c>
      <c r="J64" s="179" t="str">
        <f>IF(AND('Chack &amp; edit  SD sheet'!J64=""),"",'Chack &amp; edit  SD sheet'!J64)</f>
        <v/>
      </c>
      <c r="K64" s="179" t="str">
        <f>IF(AND('Chack &amp; edit  SD sheet'!K64=""),"",'Chack &amp; edit  SD sheet'!K64)</f>
        <v/>
      </c>
      <c r="L64" s="179" t="str">
        <f>IF(AND('Chack &amp; edit  SD sheet'!L64=""),"",'Chack &amp; edit  SD sheet'!L64)</f>
        <v/>
      </c>
      <c r="M64" s="179" t="str">
        <f t="shared" si="23"/>
        <v/>
      </c>
      <c r="N64" s="179" t="str">
        <f>IF(AND('Chack &amp; edit  SD sheet'!N64=""),"",'Chack &amp; edit  SD sheet'!N64)</f>
        <v/>
      </c>
      <c r="O64" s="179" t="str">
        <f t="shared" si="24"/>
        <v/>
      </c>
      <c r="P64" s="179" t="str">
        <f t="shared" si="25"/>
        <v/>
      </c>
      <c r="Q64" s="179" t="str">
        <f>IF(AND('Chack &amp; edit  SD sheet'!Q64=""),"",'Chack &amp; edit  SD sheet'!Q64)</f>
        <v/>
      </c>
      <c r="R64" s="179" t="str">
        <f t="shared" si="26"/>
        <v/>
      </c>
      <c r="S64" s="179" t="str">
        <f t="shared" si="27"/>
        <v/>
      </c>
      <c r="T64" s="179" t="str">
        <f>IF(AND('Chack &amp; edit  SD sheet'!T64=""),"",'Chack &amp; edit  SD sheet'!T64)</f>
        <v/>
      </c>
      <c r="U64" s="179" t="str">
        <f>IF(AND('Chack &amp; edit  SD sheet'!U64=""),"",'Chack &amp; edit  SD sheet'!U64)</f>
        <v/>
      </c>
      <c r="V64" s="179" t="str">
        <f>IF(AND('Chack &amp; edit  SD sheet'!V64=""),"",'Chack &amp; edit  SD sheet'!V64)</f>
        <v/>
      </c>
      <c r="W64" s="179" t="str">
        <f t="shared" si="28"/>
        <v/>
      </c>
      <c r="X64" s="179" t="str">
        <f>IF(AND('Chack &amp; edit  SD sheet'!X64=""),"",'Chack &amp; edit  SD sheet'!X64)</f>
        <v/>
      </c>
      <c r="Y64" s="179" t="str">
        <f t="shared" si="29"/>
        <v/>
      </c>
      <c r="Z64" s="179" t="str">
        <f t="shared" si="30"/>
        <v/>
      </c>
      <c r="AA64" s="179" t="str">
        <f>IF(AND('Chack &amp; edit  SD sheet'!AA64=""),"",'Chack &amp; edit  SD sheet'!AA64)</f>
        <v/>
      </c>
      <c r="AB64" s="179" t="str">
        <f t="shared" si="31"/>
        <v/>
      </c>
      <c r="AC64" s="179" t="str">
        <f t="shared" si="32"/>
        <v/>
      </c>
      <c r="AD64" s="179" t="str">
        <f>IF(AND('Chack &amp; edit  SD sheet'!AF64=""),"",'Chack &amp; edit  SD sheet'!AF64)</f>
        <v/>
      </c>
      <c r="AE64" s="179" t="str">
        <f>IF(AND('Chack &amp; edit  SD sheet'!AG64=""),"",'Chack &amp; edit  SD sheet'!AG64)</f>
        <v/>
      </c>
      <c r="AF64" s="179" t="str">
        <f>IF(AND('Chack &amp; edit  SD sheet'!AH64=""),"",'Chack &amp; edit  SD sheet'!AH64)</f>
        <v/>
      </c>
      <c r="AG64" s="179" t="str">
        <f t="shared" si="33"/>
        <v/>
      </c>
      <c r="AH64" s="179" t="str">
        <f>IF(AND('Chack &amp; edit  SD sheet'!AJ64=""),"",'Chack &amp; edit  SD sheet'!AJ64)</f>
        <v/>
      </c>
      <c r="AI64" s="179" t="str">
        <f t="shared" si="34"/>
        <v/>
      </c>
      <c r="AJ64" s="179" t="str">
        <f t="shared" si="35"/>
        <v/>
      </c>
      <c r="AK64" s="179" t="str">
        <f>IF(AND('Chack &amp; edit  SD sheet'!AM64=""),"",'Chack &amp; edit  SD sheet'!AM64)</f>
        <v/>
      </c>
      <c r="AL64" s="179" t="str">
        <f t="shared" si="36"/>
        <v/>
      </c>
      <c r="AM64" s="179" t="str">
        <f t="shared" si="37"/>
        <v/>
      </c>
      <c r="AN64" s="179" t="str">
        <f>IF(AND('Chack &amp; edit  SD sheet'!AP64=""),"",'Chack &amp; edit  SD sheet'!AP64)</f>
        <v/>
      </c>
      <c r="AO64" s="179" t="str">
        <f>IF(AND('Chack &amp; edit  SD sheet'!AQ64=""),"",'Chack &amp; edit  SD sheet'!AQ64)</f>
        <v/>
      </c>
      <c r="AP64" s="179" t="str">
        <f>IF(AND('Chack &amp; edit  SD sheet'!AR64=""),"",'Chack &amp; edit  SD sheet'!AR64)</f>
        <v/>
      </c>
      <c r="AQ64" s="179" t="str">
        <f t="shared" si="38"/>
        <v/>
      </c>
      <c r="AR64" s="179" t="str">
        <f>IF(AND('Chack &amp; edit  SD sheet'!AT64=""),"",'Chack &amp; edit  SD sheet'!AT64)</f>
        <v/>
      </c>
      <c r="AS64" s="179" t="str">
        <f t="shared" si="39"/>
        <v/>
      </c>
      <c r="AT64" s="179" t="str">
        <f t="shared" si="40"/>
        <v/>
      </c>
      <c r="AU64" s="179" t="str">
        <f>IF(AND('Chack &amp; edit  SD sheet'!AW64=""),"",'Chack &amp; edit  SD sheet'!AW64)</f>
        <v/>
      </c>
      <c r="AV64" s="179" t="str">
        <f t="shared" si="41"/>
        <v/>
      </c>
      <c r="AW64" s="179" t="str">
        <f t="shared" si="42"/>
        <v/>
      </c>
      <c r="AX64" s="179" t="str">
        <f>IF(AND('Chack &amp; edit  SD sheet'!AZ64=""),"",'Chack &amp; edit  SD sheet'!AZ64)</f>
        <v/>
      </c>
      <c r="AY64" s="179" t="str">
        <f>IF(AND('Chack &amp; edit  SD sheet'!BA64=""),"",'Chack &amp; edit  SD sheet'!BA64)</f>
        <v/>
      </c>
      <c r="AZ64" s="179" t="str">
        <f>IF(AND('Chack &amp; edit  SD sheet'!BB64=""),"",'Chack &amp; edit  SD sheet'!BB64)</f>
        <v/>
      </c>
      <c r="BA64" s="179" t="str">
        <f t="shared" si="43"/>
        <v/>
      </c>
      <c r="BB64" s="179" t="str">
        <f>IF(AND('Chack &amp; edit  SD sheet'!BD64=""),"",'Chack &amp; edit  SD sheet'!BD64)</f>
        <v/>
      </c>
      <c r="BC64" s="179" t="str">
        <f t="shared" si="44"/>
        <v/>
      </c>
      <c r="BD64" s="179" t="str">
        <f t="shared" si="45"/>
        <v/>
      </c>
      <c r="BE64" s="179" t="str">
        <f>IF(AND('Chack &amp; edit  SD sheet'!BG64=""),"",'Chack &amp; edit  SD sheet'!BG64)</f>
        <v/>
      </c>
      <c r="BF64" s="179" t="str">
        <f t="shared" si="46"/>
        <v/>
      </c>
      <c r="BG64" s="179" t="str">
        <f t="shared" si="47"/>
        <v/>
      </c>
      <c r="BH64" s="179" t="str">
        <f>IF(AND('Chack &amp; edit  SD sheet'!BK64=""),"",'Chack &amp; edit  SD sheet'!BK64)</f>
        <v/>
      </c>
      <c r="BI64" s="179" t="str">
        <f>IF(AND('Chack &amp; edit  SD sheet'!BL64=""),"",'Chack &amp; edit  SD sheet'!BL64)</f>
        <v/>
      </c>
      <c r="BJ64" s="179" t="str">
        <f>IF(AND('Chack &amp; edit  SD sheet'!BM64=""),"",'Chack &amp; edit  SD sheet'!BM64)</f>
        <v/>
      </c>
      <c r="BK64" s="179" t="str">
        <f t="shared" si="48"/>
        <v/>
      </c>
      <c r="BL64" s="179" t="str">
        <f t="shared" si="49"/>
        <v/>
      </c>
      <c r="BM64" s="179" t="str">
        <f>IF(AND('Chack &amp; edit  SD sheet'!BN64=""),"",'Chack &amp; edit  SD sheet'!BN64)</f>
        <v/>
      </c>
      <c r="BN64" s="179" t="str">
        <f>IF(AND('Chack &amp; edit  SD sheet'!BO64=""),"",'Chack &amp; edit  SD sheet'!BO64)</f>
        <v/>
      </c>
      <c r="BO64" s="179" t="str">
        <f>IF(AND('Chack &amp; edit  SD sheet'!BP64=""),"",'Chack &amp; edit  SD sheet'!BP64)</f>
        <v/>
      </c>
      <c r="BP64" s="179" t="str">
        <f t="shared" si="50"/>
        <v/>
      </c>
      <c r="BQ64" s="179" t="str">
        <f>IF(AND('Chack &amp; edit  SD sheet'!BR64=""),"",'Chack &amp; edit  SD sheet'!BR64)</f>
        <v/>
      </c>
      <c r="BR64" s="179" t="str">
        <f t="shared" si="51"/>
        <v/>
      </c>
      <c r="BS64" s="179" t="str">
        <f t="shared" si="52"/>
        <v/>
      </c>
      <c r="BT64" s="179" t="str">
        <f>IF(AND('Chack &amp; edit  SD sheet'!BU64=""),"",'Chack &amp; edit  SD sheet'!BU64)</f>
        <v/>
      </c>
      <c r="BU64" s="179" t="str">
        <f t="shared" si="53"/>
        <v/>
      </c>
      <c r="BV64" s="179" t="str">
        <f t="shared" si="54"/>
        <v/>
      </c>
      <c r="BW64" s="181" t="str">
        <f t="shared" si="55"/>
        <v/>
      </c>
      <c r="BX64" s="179" t="str">
        <f t="shared" si="56"/>
        <v/>
      </c>
      <c r="BY64" s="179">
        <f t="shared" si="57"/>
        <v>0</v>
      </c>
      <c r="BZ64" s="179">
        <f t="shared" si="58"/>
        <v>0</v>
      </c>
      <c r="CA64" s="179" t="str">
        <f t="shared" si="59"/>
        <v/>
      </c>
      <c r="CB64" s="179" t="str">
        <f t="shared" si="60"/>
        <v/>
      </c>
      <c r="CC64" s="182" t="str">
        <f t="shared" si="61"/>
        <v/>
      </c>
      <c r="CD64" s="183">
        <f t="shared" si="62"/>
        <v>0</v>
      </c>
      <c r="CE64" s="182">
        <f t="shared" si="63"/>
        <v>0</v>
      </c>
      <c r="CF64" s="179" t="str">
        <f t="shared" si="64"/>
        <v/>
      </c>
      <c r="CG64" s="183" t="str">
        <f t="shared" si="65"/>
        <v/>
      </c>
      <c r="CH64" s="182" t="str">
        <f t="shared" si="66"/>
        <v/>
      </c>
      <c r="CI64" s="182">
        <f t="shared" si="67"/>
        <v>0</v>
      </c>
      <c r="CJ64" s="182">
        <f t="shared" si="68"/>
        <v>0</v>
      </c>
      <c r="CK64" s="179" t="str">
        <f t="shared" si="69"/>
        <v/>
      </c>
      <c r="CL64" s="183" t="str">
        <f t="shared" si="70"/>
        <v/>
      </c>
      <c r="CM64" s="182" t="str">
        <f t="shared" si="71"/>
        <v/>
      </c>
      <c r="CN64" s="182">
        <f t="shared" si="72"/>
        <v>0</v>
      </c>
      <c r="CO64" s="182">
        <f t="shared" si="73"/>
        <v>0</v>
      </c>
      <c r="CP64" s="183" t="str">
        <f t="shared" si="74"/>
        <v/>
      </c>
      <c r="CQ64" s="183" t="str">
        <f t="shared" si="75"/>
        <v/>
      </c>
      <c r="CR64" s="182" t="str">
        <f t="shared" si="76"/>
        <v/>
      </c>
      <c r="CS64" s="182">
        <f t="shared" si="77"/>
        <v>0</v>
      </c>
      <c r="CT64" s="182">
        <f t="shared" si="78"/>
        <v>0</v>
      </c>
      <c r="CU64" s="183" t="str">
        <f t="shared" si="79"/>
        <v/>
      </c>
      <c r="CV64" s="183" t="str">
        <f t="shared" si="80"/>
        <v/>
      </c>
      <c r="CW64" s="182" t="str">
        <f t="shared" si="81"/>
        <v/>
      </c>
      <c r="CX64" s="182">
        <f t="shared" si="82"/>
        <v>0</v>
      </c>
      <c r="CY64" s="182">
        <f t="shared" si="83"/>
        <v>0</v>
      </c>
      <c r="CZ64" s="183" t="str">
        <f t="shared" si="84"/>
        <v/>
      </c>
      <c r="DA64" s="183" t="str">
        <f t="shared" si="85"/>
        <v/>
      </c>
      <c r="DB64" s="184">
        <f t="shared" si="86"/>
        <v>0</v>
      </c>
      <c r="DC64" s="19" t="str">
        <f t="shared" si="87"/>
        <v xml:space="preserve">      </v>
      </c>
      <c r="DD64" s="252" t="str">
        <f>IF('Chack &amp; edit  SD sheet'!BY64="","",'Chack &amp; edit  SD sheet'!BY64)</f>
        <v/>
      </c>
      <c r="DE64" s="252" t="str">
        <f>IF('Chack &amp; edit  SD sheet'!BZ64="","",'Chack &amp; edit  SD sheet'!BZ64)</f>
        <v/>
      </c>
      <c r="DF64" s="252" t="str">
        <f>IF('Chack &amp; edit  SD sheet'!CA64="","",'Chack &amp; edit  SD sheet'!CA64)</f>
        <v/>
      </c>
      <c r="DG64" s="212" t="str">
        <f t="shared" si="88"/>
        <v/>
      </c>
      <c r="DH64" s="252" t="str">
        <f>IF('Chack &amp; edit  SD sheet'!CB64="","",'Chack &amp; edit  SD sheet'!CB64)</f>
        <v/>
      </c>
      <c r="DI64" s="212" t="str">
        <f t="shared" si="89"/>
        <v/>
      </c>
      <c r="DJ64" s="252" t="str">
        <f>IF('Chack &amp; edit  SD sheet'!CC64="","",'Chack &amp; edit  SD sheet'!CC64)</f>
        <v/>
      </c>
      <c r="DK64" s="212" t="str">
        <f t="shared" si="90"/>
        <v/>
      </c>
      <c r="DL64" s="213" t="str">
        <f t="shared" si="91"/>
        <v/>
      </c>
      <c r="DM64" s="252" t="str">
        <f>IF('Chack &amp; edit  SD sheet'!CD64="","",'Chack &amp; edit  SD sheet'!CD64)</f>
        <v/>
      </c>
      <c r="DN64" s="252" t="str">
        <f>IF('Chack &amp; edit  SD sheet'!CE64="","",'Chack &amp; edit  SD sheet'!CE64)</f>
        <v/>
      </c>
      <c r="DO64" s="252" t="str">
        <f>IF('Chack &amp; edit  SD sheet'!CF64="","",'Chack &amp; edit  SD sheet'!CF64)</f>
        <v/>
      </c>
      <c r="DP64" s="212" t="str">
        <f t="shared" si="92"/>
        <v/>
      </c>
      <c r="DQ64" s="252" t="str">
        <f>IF('Chack &amp; edit  SD sheet'!CG64="","",'Chack &amp; edit  SD sheet'!CG64)</f>
        <v/>
      </c>
      <c r="DR64" s="212" t="str">
        <f t="shared" si="93"/>
        <v/>
      </c>
      <c r="DS64" s="252" t="str">
        <f>IF('Chack &amp; edit  SD sheet'!CH64="","",'Chack &amp; edit  SD sheet'!CH64)</f>
        <v/>
      </c>
      <c r="DT64" s="212" t="str">
        <f t="shared" si="94"/>
        <v/>
      </c>
      <c r="DU64" s="213" t="str">
        <f t="shared" si="95"/>
        <v/>
      </c>
      <c r="DV64" s="252" t="str">
        <f>IF('Chack &amp; edit  SD sheet'!CI64="","",'Chack &amp; edit  SD sheet'!CI64)</f>
        <v/>
      </c>
      <c r="DW64" s="252" t="str">
        <f>IF('Chack &amp; edit  SD sheet'!CJ64="","",'Chack &amp; edit  SD sheet'!CJ64)</f>
        <v/>
      </c>
      <c r="DX64" s="252" t="str">
        <f>IF('Chack &amp; edit  SD sheet'!CK64="","",'Chack &amp; edit  SD sheet'!CK64)</f>
        <v/>
      </c>
      <c r="DY64" s="254" t="str">
        <f t="shared" si="96"/>
        <v/>
      </c>
      <c r="DZ64" s="252" t="str">
        <f>IF('Chack &amp; edit  SD sheet'!CL64="","",'Chack &amp; edit  SD sheet'!CL64)</f>
        <v/>
      </c>
      <c r="EA64" s="252" t="str">
        <f>IF('Chack &amp; edit  SD sheet'!CM64="","",'Chack &amp; edit  SD sheet'!CM64)</f>
        <v/>
      </c>
      <c r="EB64" s="252" t="str">
        <f>IF('Chack &amp; edit  SD sheet'!CN64="","",'Chack &amp; edit  SD sheet'!CN64)</f>
        <v/>
      </c>
      <c r="EC64" s="252" t="str">
        <f>IF('Chack &amp; edit  SD sheet'!CO64="","",'Chack &amp; edit  SD sheet'!CO64)</f>
        <v/>
      </c>
      <c r="ED64" s="254" t="str">
        <f t="shared" si="97"/>
        <v/>
      </c>
      <c r="EE64" s="252" t="str">
        <f>IF('Chack &amp; edit  SD sheet'!CP64="","",'Chack &amp; edit  SD sheet'!CP64)</f>
        <v/>
      </c>
      <c r="EF64" s="252" t="str">
        <f>IF('Chack &amp; edit  SD sheet'!CQ64="","",'Chack &amp; edit  SD sheet'!CQ64)</f>
        <v/>
      </c>
      <c r="EG64" s="19" t="str">
        <f t="shared" si="98"/>
        <v/>
      </c>
      <c r="EH64" s="20" t="str">
        <f t="shared" si="99"/>
        <v/>
      </c>
      <c r="EI64" s="21" t="str">
        <f t="shared" si="100"/>
        <v/>
      </c>
      <c r="EJ64" s="185" t="str">
        <f t="shared" si="101"/>
        <v/>
      </c>
      <c r="EK64" s="253" t="str">
        <f t="shared" si="102"/>
        <v/>
      </c>
      <c r="EL64" s="252" t="str">
        <f t="shared" si="103"/>
        <v/>
      </c>
      <c r="ET64" s="173" t="str">
        <f t="shared" si="104"/>
        <v/>
      </c>
      <c r="EU64" s="173" t="str">
        <f t="shared" si="105"/>
        <v/>
      </c>
      <c r="EV64" s="173" t="str">
        <f t="shared" si="106"/>
        <v/>
      </c>
      <c r="EW64" s="173" t="str">
        <f t="shared" si="107"/>
        <v/>
      </c>
    </row>
    <row r="65" spans="1:153" ht="15.75">
      <c r="A65" s="179" t="str">
        <f>IF(AND('Chack &amp; edit  SD sheet'!A65=""),"",'Chack &amp; edit  SD sheet'!A65)</f>
        <v/>
      </c>
      <c r="B65" s="179" t="str">
        <f>IF(AND('Chack &amp; edit  SD sheet'!B65=""),"",'Chack &amp; edit  SD sheet'!B65)</f>
        <v/>
      </c>
      <c r="C65" s="179" t="str">
        <f>IF(AND('Chack &amp; edit  SD sheet'!C65=""),"",IF(AND('Chack &amp; edit  SD sheet'!C65="Boy"),"M",IF(AND('Chack &amp; edit  SD sheet'!C65="Girl"),"F","")))</f>
        <v/>
      </c>
      <c r="D65" s="179" t="str">
        <f>IF(AND('Chack &amp; edit  SD sheet'!D65=""),"",VALUE('Chack &amp; edit  SD sheet'!D65))</f>
        <v/>
      </c>
      <c r="E65" s="179" t="str">
        <f>IF(AND('Chack &amp; edit  SD sheet'!E65=""),"",'Chack &amp; edit  SD sheet'!E65)</f>
        <v/>
      </c>
      <c r="F65" s="179" t="str">
        <f>IF(AND('Chack &amp; edit  SD sheet'!F65=""),"",'Chack &amp; edit  SD sheet'!F65)</f>
        <v/>
      </c>
      <c r="G65" s="180" t="str">
        <f>IF(AND('Chack &amp; edit  SD sheet'!G65=""),"",'Chack &amp; edit  SD sheet'!G65)</f>
        <v/>
      </c>
      <c r="H65" s="180" t="str">
        <f>IF(AND('Chack &amp; edit  SD sheet'!H65=""),"",'Chack &amp; edit  SD sheet'!H65)</f>
        <v/>
      </c>
      <c r="I65" s="180" t="str">
        <f>IF(AND('Chack &amp; edit  SD sheet'!I65=""),"",'Chack &amp; edit  SD sheet'!I65)</f>
        <v/>
      </c>
      <c r="J65" s="179" t="str">
        <f>IF(AND('Chack &amp; edit  SD sheet'!J65=""),"",'Chack &amp; edit  SD sheet'!J65)</f>
        <v/>
      </c>
      <c r="K65" s="179" t="str">
        <f>IF(AND('Chack &amp; edit  SD sheet'!K65=""),"",'Chack &amp; edit  SD sheet'!K65)</f>
        <v/>
      </c>
      <c r="L65" s="179" t="str">
        <f>IF(AND('Chack &amp; edit  SD sheet'!L65=""),"",'Chack &amp; edit  SD sheet'!L65)</f>
        <v/>
      </c>
      <c r="M65" s="179" t="str">
        <f t="shared" si="23"/>
        <v/>
      </c>
      <c r="N65" s="179" t="str">
        <f>IF(AND('Chack &amp; edit  SD sheet'!N65=""),"",'Chack &amp; edit  SD sheet'!N65)</f>
        <v/>
      </c>
      <c r="O65" s="179" t="str">
        <f t="shared" si="24"/>
        <v/>
      </c>
      <c r="P65" s="179" t="str">
        <f t="shared" si="25"/>
        <v/>
      </c>
      <c r="Q65" s="179" t="str">
        <f>IF(AND('Chack &amp; edit  SD sheet'!Q65=""),"",'Chack &amp; edit  SD sheet'!Q65)</f>
        <v/>
      </c>
      <c r="R65" s="179" t="str">
        <f t="shared" si="26"/>
        <v/>
      </c>
      <c r="S65" s="179" t="str">
        <f t="shared" si="27"/>
        <v/>
      </c>
      <c r="T65" s="179" t="str">
        <f>IF(AND('Chack &amp; edit  SD sheet'!T65=""),"",'Chack &amp; edit  SD sheet'!T65)</f>
        <v/>
      </c>
      <c r="U65" s="179" t="str">
        <f>IF(AND('Chack &amp; edit  SD sheet'!U65=""),"",'Chack &amp; edit  SD sheet'!U65)</f>
        <v/>
      </c>
      <c r="V65" s="179" t="str">
        <f>IF(AND('Chack &amp; edit  SD sheet'!V65=""),"",'Chack &amp; edit  SD sheet'!V65)</f>
        <v/>
      </c>
      <c r="W65" s="179" t="str">
        <f t="shared" si="28"/>
        <v/>
      </c>
      <c r="X65" s="179" t="str">
        <f>IF(AND('Chack &amp; edit  SD sheet'!X65=""),"",'Chack &amp; edit  SD sheet'!X65)</f>
        <v/>
      </c>
      <c r="Y65" s="179" t="str">
        <f t="shared" si="29"/>
        <v/>
      </c>
      <c r="Z65" s="179" t="str">
        <f t="shared" si="30"/>
        <v/>
      </c>
      <c r="AA65" s="179" t="str">
        <f>IF(AND('Chack &amp; edit  SD sheet'!AA65=""),"",'Chack &amp; edit  SD sheet'!AA65)</f>
        <v/>
      </c>
      <c r="AB65" s="179" t="str">
        <f t="shared" si="31"/>
        <v/>
      </c>
      <c r="AC65" s="179" t="str">
        <f t="shared" si="32"/>
        <v/>
      </c>
      <c r="AD65" s="179" t="str">
        <f>IF(AND('Chack &amp; edit  SD sheet'!AF65=""),"",'Chack &amp; edit  SD sheet'!AF65)</f>
        <v/>
      </c>
      <c r="AE65" s="179" t="str">
        <f>IF(AND('Chack &amp; edit  SD sheet'!AG65=""),"",'Chack &amp; edit  SD sheet'!AG65)</f>
        <v/>
      </c>
      <c r="AF65" s="179" t="str">
        <f>IF(AND('Chack &amp; edit  SD sheet'!AH65=""),"",'Chack &amp; edit  SD sheet'!AH65)</f>
        <v/>
      </c>
      <c r="AG65" s="179" t="str">
        <f t="shared" si="33"/>
        <v/>
      </c>
      <c r="AH65" s="179" t="str">
        <f>IF(AND('Chack &amp; edit  SD sheet'!AJ65=""),"",'Chack &amp; edit  SD sheet'!AJ65)</f>
        <v/>
      </c>
      <c r="AI65" s="179" t="str">
        <f t="shared" si="34"/>
        <v/>
      </c>
      <c r="AJ65" s="179" t="str">
        <f t="shared" si="35"/>
        <v/>
      </c>
      <c r="AK65" s="179" t="str">
        <f>IF(AND('Chack &amp; edit  SD sheet'!AM65=""),"",'Chack &amp; edit  SD sheet'!AM65)</f>
        <v/>
      </c>
      <c r="AL65" s="179" t="str">
        <f t="shared" si="36"/>
        <v/>
      </c>
      <c r="AM65" s="179" t="str">
        <f t="shared" si="37"/>
        <v/>
      </c>
      <c r="AN65" s="179" t="str">
        <f>IF(AND('Chack &amp; edit  SD sheet'!AP65=""),"",'Chack &amp; edit  SD sheet'!AP65)</f>
        <v/>
      </c>
      <c r="AO65" s="179" t="str">
        <f>IF(AND('Chack &amp; edit  SD sheet'!AQ65=""),"",'Chack &amp; edit  SD sheet'!AQ65)</f>
        <v/>
      </c>
      <c r="AP65" s="179" t="str">
        <f>IF(AND('Chack &amp; edit  SD sheet'!AR65=""),"",'Chack &amp; edit  SD sheet'!AR65)</f>
        <v/>
      </c>
      <c r="AQ65" s="179" t="str">
        <f t="shared" si="38"/>
        <v/>
      </c>
      <c r="AR65" s="179" t="str">
        <f>IF(AND('Chack &amp; edit  SD sheet'!AT65=""),"",'Chack &amp; edit  SD sheet'!AT65)</f>
        <v/>
      </c>
      <c r="AS65" s="179" t="str">
        <f t="shared" si="39"/>
        <v/>
      </c>
      <c r="AT65" s="179" t="str">
        <f t="shared" si="40"/>
        <v/>
      </c>
      <c r="AU65" s="179" t="str">
        <f>IF(AND('Chack &amp; edit  SD sheet'!AW65=""),"",'Chack &amp; edit  SD sheet'!AW65)</f>
        <v/>
      </c>
      <c r="AV65" s="179" t="str">
        <f t="shared" si="41"/>
        <v/>
      </c>
      <c r="AW65" s="179" t="str">
        <f t="shared" si="42"/>
        <v/>
      </c>
      <c r="AX65" s="179" t="str">
        <f>IF(AND('Chack &amp; edit  SD sheet'!AZ65=""),"",'Chack &amp; edit  SD sheet'!AZ65)</f>
        <v/>
      </c>
      <c r="AY65" s="179" t="str">
        <f>IF(AND('Chack &amp; edit  SD sheet'!BA65=""),"",'Chack &amp; edit  SD sheet'!BA65)</f>
        <v/>
      </c>
      <c r="AZ65" s="179" t="str">
        <f>IF(AND('Chack &amp; edit  SD sheet'!BB65=""),"",'Chack &amp; edit  SD sheet'!BB65)</f>
        <v/>
      </c>
      <c r="BA65" s="179" t="str">
        <f t="shared" si="43"/>
        <v/>
      </c>
      <c r="BB65" s="179" t="str">
        <f>IF(AND('Chack &amp; edit  SD sheet'!BD65=""),"",'Chack &amp; edit  SD sheet'!BD65)</f>
        <v/>
      </c>
      <c r="BC65" s="179" t="str">
        <f t="shared" si="44"/>
        <v/>
      </c>
      <c r="BD65" s="179" t="str">
        <f t="shared" si="45"/>
        <v/>
      </c>
      <c r="BE65" s="179" t="str">
        <f>IF(AND('Chack &amp; edit  SD sheet'!BG65=""),"",'Chack &amp; edit  SD sheet'!BG65)</f>
        <v/>
      </c>
      <c r="BF65" s="179" t="str">
        <f t="shared" si="46"/>
        <v/>
      </c>
      <c r="BG65" s="179" t="str">
        <f t="shared" si="47"/>
        <v/>
      </c>
      <c r="BH65" s="179" t="str">
        <f>IF(AND('Chack &amp; edit  SD sheet'!BK65=""),"",'Chack &amp; edit  SD sheet'!BK65)</f>
        <v/>
      </c>
      <c r="BI65" s="179" t="str">
        <f>IF(AND('Chack &amp; edit  SD sheet'!BL65=""),"",'Chack &amp; edit  SD sheet'!BL65)</f>
        <v/>
      </c>
      <c r="BJ65" s="179" t="str">
        <f>IF(AND('Chack &amp; edit  SD sheet'!BM65=""),"",'Chack &amp; edit  SD sheet'!BM65)</f>
        <v/>
      </c>
      <c r="BK65" s="179" t="str">
        <f t="shared" si="48"/>
        <v/>
      </c>
      <c r="BL65" s="179" t="str">
        <f t="shared" si="49"/>
        <v/>
      </c>
      <c r="BM65" s="179" t="str">
        <f>IF(AND('Chack &amp; edit  SD sheet'!BN65=""),"",'Chack &amp; edit  SD sheet'!BN65)</f>
        <v/>
      </c>
      <c r="BN65" s="179" t="str">
        <f>IF(AND('Chack &amp; edit  SD sheet'!BO65=""),"",'Chack &amp; edit  SD sheet'!BO65)</f>
        <v/>
      </c>
      <c r="BO65" s="179" t="str">
        <f>IF(AND('Chack &amp; edit  SD sheet'!BP65=""),"",'Chack &amp; edit  SD sheet'!BP65)</f>
        <v/>
      </c>
      <c r="BP65" s="179" t="str">
        <f t="shared" si="50"/>
        <v/>
      </c>
      <c r="BQ65" s="179" t="str">
        <f>IF(AND('Chack &amp; edit  SD sheet'!BR65=""),"",'Chack &amp; edit  SD sheet'!BR65)</f>
        <v/>
      </c>
      <c r="BR65" s="179" t="str">
        <f t="shared" si="51"/>
        <v/>
      </c>
      <c r="BS65" s="179" t="str">
        <f t="shared" si="52"/>
        <v/>
      </c>
      <c r="BT65" s="179" t="str">
        <f>IF(AND('Chack &amp; edit  SD sheet'!BU65=""),"",'Chack &amp; edit  SD sheet'!BU65)</f>
        <v/>
      </c>
      <c r="BU65" s="179" t="str">
        <f t="shared" si="53"/>
        <v/>
      </c>
      <c r="BV65" s="179" t="str">
        <f t="shared" si="54"/>
        <v/>
      </c>
      <c r="BW65" s="181" t="str">
        <f t="shared" si="55"/>
        <v/>
      </c>
      <c r="BX65" s="179" t="str">
        <f t="shared" si="56"/>
        <v/>
      </c>
      <c r="BY65" s="179">
        <f t="shared" si="57"/>
        <v>0</v>
      </c>
      <c r="BZ65" s="179">
        <f t="shared" si="58"/>
        <v>0</v>
      </c>
      <c r="CA65" s="179" t="str">
        <f t="shared" si="59"/>
        <v/>
      </c>
      <c r="CB65" s="179" t="str">
        <f t="shared" si="60"/>
        <v/>
      </c>
      <c r="CC65" s="182" t="str">
        <f t="shared" si="61"/>
        <v/>
      </c>
      <c r="CD65" s="183">
        <f t="shared" si="62"/>
        <v>0</v>
      </c>
      <c r="CE65" s="182">
        <f t="shared" si="63"/>
        <v>0</v>
      </c>
      <c r="CF65" s="179" t="str">
        <f t="shared" si="64"/>
        <v/>
      </c>
      <c r="CG65" s="183" t="str">
        <f t="shared" si="65"/>
        <v/>
      </c>
      <c r="CH65" s="182" t="str">
        <f t="shared" si="66"/>
        <v/>
      </c>
      <c r="CI65" s="182">
        <f t="shared" si="67"/>
        <v>0</v>
      </c>
      <c r="CJ65" s="182">
        <f t="shared" si="68"/>
        <v>0</v>
      </c>
      <c r="CK65" s="179" t="str">
        <f t="shared" si="69"/>
        <v/>
      </c>
      <c r="CL65" s="183" t="str">
        <f t="shared" si="70"/>
        <v/>
      </c>
      <c r="CM65" s="182" t="str">
        <f t="shared" si="71"/>
        <v/>
      </c>
      <c r="CN65" s="182">
        <f t="shared" si="72"/>
        <v>0</v>
      </c>
      <c r="CO65" s="182">
        <f t="shared" si="73"/>
        <v>0</v>
      </c>
      <c r="CP65" s="183" t="str">
        <f t="shared" si="74"/>
        <v/>
      </c>
      <c r="CQ65" s="183" t="str">
        <f t="shared" si="75"/>
        <v/>
      </c>
      <c r="CR65" s="182" t="str">
        <f t="shared" si="76"/>
        <v/>
      </c>
      <c r="CS65" s="182">
        <f t="shared" si="77"/>
        <v>0</v>
      </c>
      <c r="CT65" s="182">
        <f t="shared" si="78"/>
        <v>0</v>
      </c>
      <c r="CU65" s="183" t="str">
        <f t="shared" si="79"/>
        <v/>
      </c>
      <c r="CV65" s="183" t="str">
        <f t="shared" si="80"/>
        <v/>
      </c>
      <c r="CW65" s="182" t="str">
        <f t="shared" si="81"/>
        <v/>
      </c>
      <c r="CX65" s="182">
        <f t="shared" si="82"/>
        <v>0</v>
      </c>
      <c r="CY65" s="182">
        <f t="shared" si="83"/>
        <v>0</v>
      </c>
      <c r="CZ65" s="183" t="str">
        <f t="shared" si="84"/>
        <v/>
      </c>
      <c r="DA65" s="183" t="str">
        <f t="shared" si="85"/>
        <v/>
      </c>
      <c r="DB65" s="184">
        <f t="shared" si="86"/>
        <v>0</v>
      </c>
      <c r="DC65" s="19" t="str">
        <f t="shared" si="87"/>
        <v xml:space="preserve">      </v>
      </c>
      <c r="DD65" s="252" t="str">
        <f>IF('Chack &amp; edit  SD sheet'!BY65="","",'Chack &amp; edit  SD sheet'!BY65)</f>
        <v/>
      </c>
      <c r="DE65" s="252" t="str">
        <f>IF('Chack &amp; edit  SD sheet'!BZ65="","",'Chack &amp; edit  SD sheet'!BZ65)</f>
        <v/>
      </c>
      <c r="DF65" s="252" t="str">
        <f>IF('Chack &amp; edit  SD sheet'!CA65="","",'Chack &amp; edit  SD sheet'!CA65)</f>
        <v/>
      </c>
      <c r="DG65" s="212" t="str">
        <f t="shared" si="88"/>
        <v/>
      </c>
      <c r="DH65" s="252" t="str">
        <f>IF('Chack &amp; edit  SD sheet'!CB65="","",'Chack &amp; edit  SD sheet'!CB65)</f>
        <v/>
      </c>
      <c r="DI65" s="212" t="str">
        <f t="shared" si="89"/>
        <v/>
      </c>
      <c r="DJ65" s="252" t="str">
        <f>IF('Chack &amp; edit  SD sheet'!CC65="","",'Chack &amp; edit  SD sheet'!CC65)</f>
        <v/>
      </c>
      <c r="DK65" s="212" t="str">
        <f t="shared" si="90"/>
        <v/>
      </c>
      <c r="DL65" s="213" t="str">
        <f t="shared" si="91"/>
        <v/>
      </c>
      <c r="DM65" s="252" t="str">
        <f>IF('Chack &amp; edit  SD sheet'!CD65="","",'Chack &amp; edit  SD sheet'!CD65)</f>
        <v/>
      </c>
      <c r="DN65" s="252" t="str">
        <f>IF('Chack &amp; edit  SD sheet'!CE65="","",'Chack &amp; edit  SD sheet'!CE65)</f>
        <v/>
      </c>
      <c r="DO65" s="252" t="str">
        <f>IF('Chack &amp; edit  SD sheet'!CF65="","",'Chack &amp; edit  SD sheet'!CF65)</f>
        <v/>
      </c>
      <c r="DP65" s="212" t="str">
        <f t="shared" si="92"/>
        <v/>
      </c>
      <c r="DQ65" s="252" t="str">
        <f>IF('Chack &amp; edit  SD sheet'!CG65="","",'Chack &amp; edit  SD sheet'!CG65)</f>
        <v/>
      </c>
      <c r="DR65" s="212" t="str">
        <f t="shared" si="93"/>
        <v/>
      </c>
      <c r="DS65" s="252" t="str">
        <f>IF('Chack &amp; edit  SD sheet'!CH65="","",'Chack &amp; edit  SD sheet'!CH65)</f>
        <v/>
      </c>
      <c r="DT65" s="212" t="str">
        <f t="shared" si="94"/>
        <v/>
      </c>
      <c r="DU65" s="213" t="str">
        <f t="shared" si="95"/>
        <v/>
      </c>
      <c r="DV65" s="252" t="str">
        <f>IF('Chack &amp; edit  SD sheet'!CI65="","",'Chack &amp; edit  SD sheet'!CI65)</f>
        <v/>
      </c>
      <c r="DW65" s="252" t="str">
        <f>IF('Chack &amp; edit  SD sheet'!CJ65="","",'Chack &amp; edit  SD sheet'!CJ65)</f>
        <v/>
      </c>
      <c r="DX65" s="252" t="str">
        <f>IF('Chack &amp; edit  SD sheet'!CK65="","",'Chack &amp; edit  SD sheet'!CK65)</f>
        <v/>
      </c>
      <c r="DY65" s="254" t="str">
        <f t="shared" si="96"/>
        <v/>
      </c>
      <c r="DZ65" s="252" t="str">
        <f>IF('Chack &amp; edit  SD sheet'!CL65="","",'Chack &amp; edit  SD sheet'!CL65)</f>
        <v/>
      </c>
      <c r="EA65" s="252" t="str">
        <f>IF('Chack &amp; edit  SD sheet'!CM65="","",'Chack &amp; edit  SD sheet'!CM65)</f>
        <v/>
      </c>
      <c r="EB65" s="252" t="str">
        <f>IF('Chack &amp; edit  SD sheet'!CN65="","",'Chack &amp; edit  SD sheet'!CN65)</f>
        <v/>
      </c>
      <c r="EC65" s="252" t="str">
        <f>IF('Chack &amp; edit  SD sheet'!CO65="","",'Chack &amp; edit  SD sheet'!CO65)</f>
        <v/>
      </c>
      <c r="ED65" s="254" t="str">
        <f t="shared" si="97"/>
        <v/>
      </c>
      <c r="EE65" s="252" t="str">
        <f>IF('Chack &amp; edit  SD sheet'!CP65="","",'Chack &amp; edit  SD sheet'!CP65)</f>
        <v/>
      </c>
      <c r="EF65" s="252" t="str">
        <f>IF('Chack &amp; edit  SD sheet'!CQ65="","",'Chack &amp; edit  SD sheet'!CQ65)</f>
        <v/>
      </c>
      <c r="EG65" s="19" t="str">
        <f t="shared" si="98"/>
        <v/>
      </c>
      <c r="EH65" s="20" t="str">
        <f t="shared" si="99"/>
        <v/>
      </c>
      <c r="EI65" s="21" t="str">
        <f t="shared" si="100"/>
        <v/>
      </c>
      <c r="EJ65" s="185" t="str">
        <f t="shared" si="101"/>
        <v/>
      </c>
      <c r="EK65" s="253" t="str">
        <f t="shared" si="102"/>
        <v/>
      </c>
      <c r="EL65" s="252" t="str">
        <f t="shared" si="103"/>
        <v/>
      </c>
      <c r="ET65" s="173" t="str">
        <f t="shared" si="104"/>
        <v/>
      </c>
      <c r="EU65" s="173" t="str">
        <f t="shared" si="105"/>
        <v/>
      </c>
      <c r="EV65" s="173" t="str">
        <f t="shared" si="106"/>
        <v/>
      </c>
      <c r="EW65" s="173" t="str">
        <f t="shared" si="107"/>
        <v/>
      </c>
    </row>
    <row r="66" spans="1:153" ht="15.75">
      <c r="A66" s="179" t="str">
        <f>IF(AND('Chack &amp; edit  SD sheet'!A66=""),"",'Chack &amp; edit  SD sheet'!A66)</f>
        <v/>
      </c>
      <c r="B66" s="179" t="str">
        <f>IF(AND('Chack &amp; edit  SD sheet'!B66=""),"",'Chack &amp; edit  SD sheet'!B66)</f>
        <v/>
      </c>
      <c r="C66" s="179" t="str">
        <f>IF(AND('Chack &amp; edit  SD sheet'!C66=""),"",IF(AND('Chack &amp; edit  SD sheet'!C66="Boy"),"M",IF(AND('Chack &amp; edit  SD sheet'!C66="Girl"),"F","")))</f>
        <v/>
      </c>
      <c r="D66" s="179" t="str">
        <f>IF(AND('Chack &amp; edit  SD sheet'!D66=""),"",VALUE('Chack &amp; edit  SD sheet'!D66))</f>
        <v/>
      </c>
      <c r="E66" s="179" t="str">
        <f>IF(AND('Chack &amp; edit  SD sheet'!E66=""),"",'Chack &amp; edit  SD sheet'!E66)</f>
        <v/>
      </c>
      <c r="F66" s="179" t="str">
        <f>IF(AND('Chack &amp; edit  SD sheet'!F66=""),"",'Chack &amp; edit  SD sheet'!F66)</f>
        <v/>
      </c>
      <c r="G66" s="180" t="str">
        <f>IF(AND('Chack &amp; edit  SD sheet'!G66=""),"",'Chack &amp; edit  SD sheet'!G66)</f>
        <v/>
      </c>
      <c r="H66" s="180" t="str">
        <f>IF(AND('Chack &amp; edit  SD sheet'!H66=""),"",'Chack &amp; edit  SD sheet'!H66)</f>
        <v/>
      </c>
      <c r="I66" s="180" t="str">
        <f>IF(AND('Chack &amp; edit  SD sheet'!I66=""),"",'Chack &amp; edit  SD sheet'!I66)</f>
        <v/>
      </c>
      <c r="J66" s="179" t="str">
        <f>IF(AND('Chack &amp; edit  SD sheet'!J66=""),"",'Chack &amp; edit  SD sheet'!J66)</f>
        <v/>
      </c>
      <c r="K66" s="179" t="str">
        <f>IF(AND('Chack &amp; edit  SD sheet'!K66=""),"",'Chack &amp; edit  SD sheet'!K66)</f>
        <v/>
      </c>
      <c r="L66" s="179" t="str">
        <f>IF(AND('Chack &amp; edit  SD sheet'!L66=""),"",'Chack &amp; edit  SD sheet'!L66)</f>
        <v/>
      </c>
      <c r="M66" s="179" t="str">
        <f t="shared" si="23"/>
        <v/>
      </c>
      <c r="N66" s="179" t="str">
        <f>IF(AND('Chack &amp; edit  SD sheet'!N66=""),"",'Chack &amp; edit  SD sheet'!N66)</f>
        <v/>
      </c>
      <c r="O66" s="179" t="str">
        <f t="shared" si="24"/>
        <v/>
      </c>
      <c r="P66" s="179" t="str">
        <f t="shared" si="25"/>
        <v/>
      </c>
      <c r="Q66" s="179" t="str">
        <f>IF(AND('Chack &amp; edit  SD sheet'!Q66=""),"",'Chack &amp; edit  SD sheet'!Q66)</f>
        <v/>
      </c>
      <c r="R66" s="179" t="str">
        <f t="shared" si="26"/>
        <v/>
      </c>
      <c r="S66" s="179" t="str">
        <f t="shared" si="27"/>
        <v/>
      </c>
      <c r="T66" s="179" t="str">
        <f>IF(AND('Chack &amp; edit  SD sheet'!T66=""),"",'Chack &amp; edit  SD sheet'!T66)</f>
        <v/>
      </c>
      <c r="U66" s="179" t="str">
        <f>IF(AND('Chack &amp; edit  SD sheet'!U66=""),"",'Chack &amp; edit  SD sheet'!U66)</f>
        <v/>
      </c>
      <c r="V66" s="179" t="str">
        <f>IF(AND('Chack &amp; edit  SD sheet'!V66=""),"",'Chack &amp; edit  SD sheet'!V66)</f>
        <v/>
      </c>
      <c r="W66" s="179" t="str">
        <f t="shared" si="28"/>
        <v/>
      </c>
      <c r="X66" s="179" t="str">
        <f>IF(AND('Chack &amp; edit  SD sheet'!X66=""),"",'Chack &amp; edit  SD sheet'!X66)</f>
        <v/>
      </c>
      <c r="Y66" s="179" t="str">
        <f t="shared" si="29"/>
        <v/>
      </c>
      <c r="Z66" s="179" t="str">
        <f t="shared" si="30"/>
        <v/>
      </c>
      <c r="AA66" s="179" t="str">
        <f>IF(AND('Chack &amp; edit  SD sheet'!AA66=""),"",'Chack &amp; edit  SD sheet'!AA66)</f>
        <v/>
      </c>
      <c r="AB66" s="179" t="str">
        <f t="shared" si="31"/>
        <v/>
      </c>
      <c r="AC66" s="179" t="str">
        <f t="shared" si="32"/>
        <v/>
      </c>
      <c r="AD66" s="179" t="str">
        <f>IF(AND('Chack &amp; edit  SD sheet'!AF66=""),"",'Chack &amp; edit  SD sheet'!AF66)</f>
        <v/>
      </c>
      <c r="AE66" s="179" t="str">
        <f>IF(AND('Chack &amp; edit  SD sheet'!AG66=""),"",'Chack &amp; edit  SD sheet'!AG66)</f>
        <v/>
      </c>
      <c r="AF66" s="179" t="str">
        <f>IF(AND('Chack &amp; edit  SD sheet'!AH66=""),"",'Chack &amp; edit  SD sheet'!AH66)</f>
        <v/>
      </c>
      <c r="AG66" s="179" t="str">
        <f t="shared" si="33"/>
        <v/>
      </c>
      <c r="AH66" s="179" t="str">
        <f>IF(AND('Chack &amp; edit  SD sheet'!AJ66=""),"",'Chack &amp; edit  SD sheet'!AJ66)</f>
        <v/>
      </c>
      <c r="AI66" s="179" t="str">
        <f t="shared" si="34"/>
        <v/>
      </c>
      <c r="AJ66" s="179" t="str">
        <f t="shared" si="35"/>
        <v/>
      </c>
      <c r="AK66" s="179" t="str">
        <f>IF(AND('Chack &amp; edit  SD sheet'!AM66=""),"",'Chack &amp; edit  SD sheet'!AM66)</f>
        <v/>
      </c>
      <c r="AL66" s="179" t="str">
        <f t="shared" si="36"/>
        <v/>
      </c>
      <c r="AM66" s="179" t="str">
        <f t="shared" si="37"/>
        <v/>
      </c>
      <c r="AN66" s="179" t="str">
        <f>IF(AND('Chack &amp; edit  SD sheet'!AP66=""),"",'Chack &amp; edit  SD sheet'!AP66)</f>
        <v/>
      </c>
      <c r="AO66" s="179" t="str">
        <f>IF(AND('Chack &amp; edit  SD sheet'!AQ66=""),"",'Chack &amp; edit  SD sheet'!AQ66)</f>
        <v/>
      </c>
      <c r="AP66" s="179" t="str">
        <f>IF(AND('Chack &amp; edit  SD sheet'!AR66=""),"",'Chack &amp; edit  SD sheet'!AR66)</f>
        <v/>
      </c>
      <c r="AQ66" s="179" t="str">
        <f t="shared" si="38"/>
        <v/>
      </c>
      <c r="AR66" s="179" t="str">
        <f>IF(AND('Chack &amp; edit  SD sheet'!AT66=""),"",'Chack &amp; edit  SD sheet'!AT66)</f>
        <v/>
      </c>
      <c r="AS66" s="179" t="str">
        <f t="shared" si="39"/>
        <v/>
      </c>
      <c r="AT66" s="179" t="str">
        <f t="shared" si="40"/>
        <v/>
      </c>
      <c r="AU66" s="179" t="str">
        <f>IF(AND('Chack &amp; edit  SD sheet'!AW66=""),"",'Chack &amp; edit  SD sheet'!AW66)</f>
        <v/>
      </c>
      <c r="AV66" s="179" t="str">
        <f t="shared" si="41"/>
        <v/>
      </c>
      <c r="AW66" s="179" t="str">
        <f t="shared" si="42"/>
        <v/>
      </c>
      <c r="AX66" s="179" t="str">
        <f>IF(AND('Chack &amp; edit  SD sheet'!AZ66=""),"",'Chack &amp; edit  SD sheet'!AZ66)</f>
        <v/>
      </c>
      <c r="AY66" s="179" t="str">
        <f>IF(AND('Chack &amp; edit  SD sheet'!BA66=""),"",'Chack &amp; edit  SD sheet'!BA66)</f>
        <v/>
      </c>
      <c r="AZ66" s="179" t="str">
        <f>IF(AND('Chack &amp; edit  SD sheet'!BB66=""),"",'Chack &amp; edit  SD sheet'!BB66)</f>
        <v/>
      </c>
      <c r="BA66" s="179" t="str">
        <f t="shared" si="43"/>
        <v/>
      </c>
      <c r="BB66" s="179" t="str">
        <f>IF(AND('Chack &amp; edit  SD sheet'!BD66=""),"",'Chack &amp; edit  SD sheet'!BD66)</f>
        <v/>
      </c>
      <c r="BC66" s="179" t="str">
        <f t="shared" si="44"/>
        <v/>
      </c>
      <c r="BD66" s="179" t="str">
        <f t="shared" si="45"/>
        <v/>
      </c>
      <c r="BE66" s="179" t="str">
        <f>IF(AND('Chack &amp; edit  SD sheet'!BG66=""),"",'Chack &amp; edit  SD sheet'!BG66)</f>
        <v/>
      </c>
      <c r="BF66" s="179" t="str">
        <f t="shared" si="46"/>
        <v/>
      </c>
      <c r="BG66" s="179" t="str">
        <f t="shared" si="47"/>
        <v/>
      </c>
      <c r="BH66" s="179" t="str">
        <f>IF(AND('Chack &amp; edit  SD sheet'!BK66=""),"",'Chack &amp; edit  SD sheet'!BK66)</f>
        <v/>
      </c>
      <c r="BI66" s="179" t="str">
        <f>IF(AND('Chack &amp; edit  SD sheet'!BL66=""),"",'Chack &amp; edit  SD sheet'!BL66)</f>
        <v/>
      </c>
      <c r="BJ66" s="179" t="str">
        <f>IF(AND('Chack &amp; edit  SD sheet'!BM66=""),"",'Chack &amp; edit  SD sheet'!BM66)</f>
        <v/>
      </c>
      <c r="BK66" s="179" t="str">
        <f t="shared" si="48"/>
        <v/>
      </c>
      <c r="BL66" s="179" t="str">
        <f t="shared" si="49"/>
        <v/>
      </c>
      <c r="BM66" s="179" t="str">
        <f>IF(AND('Chack &amp; edit  SD sheet'!BN66=""),"",'Chack &amp; edit  SD sheet'!BN66)</f>
        <v/>
      </c>
      <c r="BN66" s="179" t="str">
        <f>IF(AND('Chack &amp; edit  SD sheet'!BO66=""),"",'Chack &amp; edit  SD sheet'!BO66)</f>
        <v/>
      </c>
      <c r="BO66" s="179" t="str">
        <f>IF(AND('Chack &amp; edit  SD sheet'!BP66=""),"",'Chack &amp; edit  SD sheet'!BP66)</f>
        <v/>
      </c>
      <c r="BP66" s="179" t="str">
        <f t="shared" si="50"/>
        <v/>
      </c>
      <c r="BQ66" s="179" t="str">
        <f>IF(AND('Chack &amp; edit  SD sheet'!BR66=""),"",'Chack &amp; edit  SD sheet'!BR66)</f>
        <v/>
      </c>
      <c r="BR66" s="179" t="str">
        <f t="shared" si="51"/>
        <v/>
      </c>
      <c r="BS66" s="179" t="str">
        <f t="shared" si="52"/>
        <v/>
      </c>
      <c r="BT66" s="179" t="str">
        <f>IF(AND('Chack &amp; edit  SD sheet'!BU66=""),"",'Chack &amp; edit  SD sheet'!BU66)</f>
        <v/>
      </c>
      <c r="BU66" s="179" t="str">
        <f t="shared" si="53"/>
        <v/>
      </c>
      <c r="BV66" s="179" t="str">
        <f t="shared" si="54"/>
        <v/>
      </c>
      <c r="BW66" s="181" t="str">
        <f t="shared" si="55"/>
        <v/>
      </c>
      <c r="BX66" s="179" t="str">
        <f t="shared" si="56"/>
        <v/>
      </c>
      <c r="BY66" s="179">
        <f t="shared" si="57"/>
        <v>0</v>
      </c>
      <c r="BZ66" s="179">
        <f t="shared" si="58"/>
        <v>0</v>
      </c>
      <c r="CA66" s="179" t="str">
        <f t="shared" si="59"/>
        <v/>
      </c>
      <c r="CB66" s="179" t="str">
        <f t="shared" si="60"/>
        <v/>
      </c>
      <c r="CC66" s="182" t="str">
        <f t="shared" si="61"/>
        <v/>
      </c>
      <c r="CD66" s="183">
        <f t="shared" si="62"/>
        <v>0</v>
      </c>
      <c r="CE66" s="182">
        <f t="shared" si="63"/>
        <v>0</v>
      </c>
      <c r="CF66" s="179" t="str">
        <f t="shared" si="64"/>
        <v/>
      </c>
      <c r="CG66" s="183" t="str">
        <f t="shared" si="65"/>
        <v/>
      </c>
      <c r="CH66" s="182" t="str">
        <f t="shared" si="66"/>
        <v/>
      </c>
      <c r="CI66" s="182">
        <f t="shared" si="67"/>
        <v>0</v>
      </c>
      <c r="CJ66" s="182">
        <f t="shared" si="68"/>
        <v>0</v>
      </c>
      <c r="CK66" s="179" t="str">
        <f t="shared" si="69"/>
        <v/>
      </c>
      <c r="CL66" s="183" t="str">
        <f t="shared" si="70"/>
        <v/>
      </c>
      <c r="CM66" s="182" t="str">
        <f t="shared" si="71"/>
        <v/>
      </c>
      <c r="CN66" s="182">
        <f t="shared" si="72"/>
        <v>0</v>
      </c>
      <c r="CO66" s="182">
        <f t="shared" si="73"/>
        <v>0</v>
      </c>
      <c r="CP66" s="183" t="str">
        <f t="shared" si="74"/>
        <v/>
      </c>
      <c r="CQ66" s="183" t="str">
        <f t="shared" si="75"/>
        <v/>
      </c>
      <c r="CR66" s="182" t="str">
        <f t="shared" si="76"/>
        <v/>
      </c>
      <c r="CS66" s="182">
        <f t="shared" si="77"/>
        <v>0</v>
      </c>
      <c r="CT66" s="182">
        <f t="shared" si="78"/>
        <v>0</v>
      </c>
      <c r="CU66" s="183" t="str">
        <f t="shared" si="79"/>
        <v/>
      </c>
      <c r="CV66" s="183" t="str">
        <f t="shared" si="80"/>
        <v/>
      </c>
      <c r="CW66" s="182" t="str">
        <f t="shared" si="81"/>
        <v/>
      </c>
      <c r="CX66" s="182">
        <f t="shared" si="82"/>
        <v>0</v>
      </c>
      <c r="CY66" s="182">
        <f t="shared" si="83"/>
        <v>0</v>
      </c>
      <c r="CZ66" s="183" t="str">
        <f t="shared" si="84"/>
        <v/>
      </c>
      <c r="DA66" s="183" t="str">
        <f t="shared" si="85"/>
        <v/>
      </c>
      <c r="DB66" s="184">
        <f t="shared" si="86"/>
        <v>0</v>
      </c>
      <c r="DC66" s="19" t="str">
        <f t="shared" si="87"/>
        <v xml:space="preserve">      </v>
      </c>
      <c r="DD66" s="252" t="str">
        <f>IF('Chack &amp; edit  SD sheet'!BY66="","",'Chack &amp; edit  SD sheet'!BY66)</f>
        <v/>
      </c>
      <c r="DE66" s="252" t="str">
        <f>IF('Chack &amp; edit  SD sheet'!BZ66="","",'Chack &amp; edit  SD sheet'!BZ66)</f>
        <v/>
      </c>
      <c r="DF66" s="252" t="str">
        <f>IF('Chack &amp; edit  SD sheet'!CA66="","",'Chack &amp; edit  SD sheet'!CA66)</f>
        <v/>
      </c>
      <c r="DG66" s="212" t="str">
        <f t="shared" si="88"/>
        <v/>
      </c>
      <c r="DH66" s="252" t="str">
        <f>IF('Chack &amp; edit  SD sheet'!CB66="","",'Chack &amp; edit  SD sheet'!CB66)</f>
        <v/>
      </c>
      <c r="DI66" s="212" t="str">
        <f t="shared" si="89"/>
        <v/>
      </c>
      <c r="DJ66" s="252" t="str">
        <f>IF('Chack &amp; edit  SD sheet'!CC66="","",'Chack &amp; edit  SD sheet'!CC66)</f>
        <v/>
      </c>
      <c r="DK66" s="212" t="str">
        <f t="shared" si="90"/>
        <v/>
      </c>
      <c r="DL66" s="213" t="str">
        <f t="shared" si="91"/>
        <v/>
      </c>
      <c r="DM66" s="252" t="str">
        <f>IF('Chack &amp; edit  SD sheet'!CD66="","",'Chack &amp; edit  SD sheet'!CD66)</f>
        <v/>
      </c>
      <c r="DN66" s="252" t="str">
        <f>IF('Chack &amp; edit  SD sheet'!CE66="","",'Chack &amp; edit  SD sheet'!CE66)</f>
        <v/>
      </c>
      <c r="DO66" s="252" t="str">
        <f>IF('Chack &amp; edit  SD sheet'!CF66="","",'Chack &amp; edit  SD sheet'!CF66)</f>
        <v/>
      </c>
      <c r="DP66" s="212" t="str">
        <f t="shared" si="92"/>
        <v/>
      </c>
      <c r="DQ66" s="252" t="str">
        <f>IF('Chack &amp; edit  SD sheet'!CG66="","",'Chack &amp; edit  SD sheet'!CG66)</f>
        <v/>
      </c>
      <c r="DR66" s="212" t="str">
        <f t="shared" si="93"/>
        <v/>
      </c>
      <c r="DS66" s="252" t="str">
        <f>IF('Chack &amp; edit  SD sheet'!CH66="","",'Chack &amp; edit  SD sheet'!CH66)</f>
        <v/>
      </c>
      <c r="DT66" s="212" t="str">
        <f t="shared" si="94"/>
        <v/>
      </c>
      <c r="DU66" s="213" t="str">
        <f t="shared" si="95"/>
        <v/>
      </c>
      <c r="DV66" s="252" t="str">
        <f>IF('Chack &amp; edit  SD sheet'!CI66="","",'Chack &amp; edit  SD sheet'!CI66)</f>
        <v/>
      </c>
      <c r="DW66" s="252" t="str">
        <f>IF('Chack &amp; edit  SD sheet'!CJ66="","",'Chack &amp; edit  SD sheet'!CJ66)</f>
        <v/>
      </c>
      <c r="DX66" s="252" t="str">
        <f>IF('Chack &amp; edit  SD sheet'!CK66="","",'Chack &amp; edit  SD sheet'!CK66)</f>
        <v/>
      </c>
      <c r="DY66" s="254" t="str">
        <f t="shared" si="96"/>
        <v/>
      </c>
      <c r="DZ66" s="252" t="str">
        <f>IF('Chack &amp; edit  SD sheet'!CL66="","",'Chack &amp; edit  SD sheet'!CL66)</f>
        <v/>
      </c>
      <c r="EA66" s="252" t="str">
        <f>IF('Chack &amp; edit  SD sheet'!CM66="","",'Chack &amp; edit  SD sheet'!CM66)</f>
        <v/>
      </c>
      <c r="EB66" s="252" t="str">
        <f>IF('Chack &amp; edit  SD sheet'!CN66="","",'Chack &amp; edit  SD sheet'!CN66)</f>
        <v/>
      </c>
      <c r="EC66" s="252" t="str">
        <f>IF('Chack &amp; edit  SD sheet'!CO66="","",'Chack &amp; edit  SD sheet'!CO66)</f>
        <v/>
      </c>
      <c r="ED66" s="254" t="str">
        <f t="shared" si="97"/>
        <v/>
      </c>
      <c r="EE66" s="252" t="str">
        <f>IF('Chack &amp; edit  SD sheet'!CP66="","",'Chack &amp; edit  SD sheet'!CP66)</f>
        <v/>
      </c>
      <c r="EF66" s="252" t="str">
        <f>IF('Chack &amp; edit  SD sheet'!CQ66="","",'Chack &amp; edit  SD sheet'!CQ66)</f>
        <v/>
      </c>
      <c r="EG66" s="19" t="str">
        <f t="shared" si="98"/>
        <v/>
      </c>
      <c r="EH66" s="20" t="str">
        <f t="shared" si="99"/>
        <v/>
      </c>
      <c r="EI66" s="21" t="str">
        <f t="shared" si="100"/>
        <v/>
      </c>
      <c r="EJ66" s="185" t="str">
        <f t="shared" si="101"/>
        <v/>
      </c>
      <c r="EK66" s="253" t="str">
        <f t="shared" si="102"/>
        <v/>
      </c>
      <c r="EL66" s="252" t="str">
        <f t="shared" si="103"/>
        <v/>
      </c>
      <c r="ET66" s="173" t="str">
        <f t="shared" si="104"/>
        <v/>
      </c>
      <c r="EU66" s="173" t="str">
        <f t="shared" si="105"/>
        <v/>
      </c>
      <c r="EV66" s="173" t="str">
        <f t="shared" si="106"/>
        <v/>
      </c>
      <c r="EW66" s="173" t="str">
        <f t="shared" si="107"/>
        <v/>
      </c>
    </row>
    <row r="67" spans="1:153" ht="15.75">
      <c r="A67" s="179" t="str">
        <f>IF(AND('Chack &amp; edit  SD sheet'!A67=""),"",'Chack &amp; edit  SD sheet'!A67)</f>
        <v/>
      </c>
      <c r="B67" s="179" t="str">
        <f>IF(AND('Chack &amp; edit  SD sheet'!B67=""),"",'Chack &amp; edit  SD sheet'!B67)</f>
        <v/>
      </c>
      <c r="C67" s="179" t="str">
        <f>IF(AND('Chack &amp; edit  SD sheet'!C67=""),"",IF(AND('Chack &amp; edit  SD sheet'!C67="Boy"),"M",IF(AND('Chack &amp; edit  SD sheet'!C67="Girl"),"F","")))</f>
        <v/>
      </c>
      <c r="D67" s="179" t="str">
        <f>IF(AND('Chack &amp; edit  SD sheet'!D67=""),"",VALUE('Chack &amp; edit  SD sheet'!D67))</f>
        <v/>
      </c>
      <c r="E67" s="179" t="str">
        <f>IF(AND('Chack &amp; edit  SD sheet'!E67=""),"",'Chack &amp; edit  SD sheet'!E67)</f>
        <v/>
      </c>
      <c r="F67" s="179" t="str">
        <f>IF(AND('Chack &amp; edit  SD sheet'!F67=""),"",'Chack &amp; edit  SD sheet'!F67)</f>
        <v/>
      </c>
      <c r="G67" s="180" t="str">
        <f>IF(AND('Chack &amp; edit  SD sheet'!G67=""),"",'Chack &amp; edit  SD sheet'!G67)</f>
        <v/>
      </c>
      <c r="H67" s="180" t="str">
        <f>IF(AND('Chack &amp; edit  SD sheet'!H67=""),"",'Chack &amp; edit  SD sheet'!H67)</f>
        <v/>
      </c>
      <c r="I67" s="180" t="str">
        <f>IF(AND('Chack &amp; edit  SD sheet'!I67=""),"",'Chack &amp; edit  SD sheet'!I67)</f>
        <v/>
      </c>
      <c r="J67" s="179" t="str">
        <f>IF(AND('Chack &amp; edit  SD sheet'!J67=""),"",'Chack &amp; edit  SD sheet'!J67)</f>
        <v/>
      </c>
      <c r="K67" s="179" t="str">
        <f>IF(AND('Chack &amp; edit  SD sheet'!K67=""),"",'Chack &amp; edit  SD sheet'!K67)</f>
        <v/>
      </c>
      <c r="L67" s="179" t="str">
        <f>IF(AND('Chack &amp; edit  SD sheet'!L67=""),"",'Chack &amp; edit  SD sheet'!L67)</f>
        <v/>
      </c>
      <c r="M67" s="179" t="str">
        <f t="shared" si="23"/>
        <v/>
      </c>
      <c r="N67" s="179" t="str">
        <f>IF(AND('Chack &amp; edit  SD sheet'!N67=""),"",'Chack &amp; edit  SD sheet'!N67)</f>
        <v/>
      </c>
      <c r="O67" s="179" t="str">
        <f t="shared" si="24"/>
        <v/>
      </c>
      <c r="P67" s="179" t="str">
        <f t="shared" si="25"/>
        <v/>
      </c>
      <c r="Q67" s="179" t="str">
        <f>IF(AND('Chack &amp; edit  SD sheet'!Q67=""),"",'Chack &amp; edit  SD sheet'!Q67)</f>
        <v/>
      </c>
      <c r="R67" s="179" t="str">
        <f t="shared" si="26"/>
        <v/>
      </c>
      <c r="S67" s="179" t="str">
        <f t="shared" si="27"/>
        <v/>
      </c>
      <c r="T67" s="179" t="str">
        <f>IF(AND('Chack &amp; edit  SD sheet'!T67=""),"",'Chack &amp; edit  SD sheet'!T67)</f>
        <v/>
      </c>
      <c r="U67" s="179" t="str">
        <f>IF(AND('Chack &amp; edit  SD sheet'!U67=""),"",'Chack &amp; edit  SD sheet'!U67)</f>
        <v/>
      </c>
      <c r="V67" s="179" t="str">
        <f>IF(AND('Chack &amp; edit  SD sheet'!V67=""),"",'Chack &amp; edit  SD sheet'!V67)</f>
        <v/>
      </c>
      <c r="W67" s="179" t="str">
        <f t="shared" si="28"/>
        <v/>
      </c>
      <c r="X67" s="179" t="str">
        <f>IF(AND('Chack &amp; edit  SD sheet'!X67=""),"",'Chack &amp; edit  SD sheet'!X67)</f>
        <v/>
      </c>
      <c r="Y67" s="179" t="str">
        <f t="shared" si="29"/>
        <v/>
      </c>
      <c r="Z67" s="179" t="str">
        <f t="shared" si="30"/>
        <v/>
      </c>
      <c r="AA67" s="179" t="str">
        <f>IF(AND('Chack &amp; edit  SD sheet'!AA67=""),"",'Chack &amp; edit  SD sheet'!AA67)</f>
        <v/>
      </c>
      <c r="AB67" s="179" t="str">
        <f t="shared" si="31"/>
        <v/>
      </c>
      <c r="AC67" s="179" t="str">
        <f t="shared" si="32"/>
        <v/>
      </c>
      <c r="AD67" s="179" t="str">
        <f>IF(AND('Chack &amp; edit  SD sheet'!AF67=""),"",'Chack &amp; edit  SD sheet'!AF67)</f>
        <v/>
      </c>
      <c r="AE67" s="179" t="str">
        <f>IF(AND('Chack &amp; edit  SD sheet'!AG67=""),"",'Chack &amp; edit  SD sheet'!AG67)</f>
        <v/>
      </c>
      <c r="AF67" s="179" t="str">
        <f>IF(AND('Chack &amp; edit  SD sheet'!AH67=""),"",'Chack &amp; edit  SD sheet'!AH67)</f>
        <v/>
      </c>
      <c r="AG67" s="179" t="str">
        <f t="shared" si="33"/>
        <v/>
      </c>
      <c r="AH67" s="179" t="str">
        <f>IF(AND('Chack &amp; edit  SD sheet'!AJ67=""),"",'Chack &amp; edit  SD sheet'!AJ67)</f>
        <v/>
      </c>
      <c r="AI67" s="179" t="str">
        <f t="shared" si="34"/>
        <v/>
      </c>
      <c r="AJ67" s="179" t="str">
        <f t="shared" si="35"/>
        <v/>
      </c>
      <c r="AK67" s="179" t="str">
        <f>IF(AND('Chack &amp; edit  SD sheet'!AM67=""),"",'Chack &amp; edit  SD sheet'!AM67)</f>
        <v/>
      </c>
      <c r="AL67" s="179" t="str">
        <f t="shared" si="36"/>
        <v/>
      </c>
      <c r="AM67" s="179" t="str">
        <f t="shared" si="37"/>
        <v/>
      </c>
      <c r="AN67" s="179" t="str">
        <f>IF(AND('Chack &amp; edit  SD sheet'!AP67=""),"",'Chack &amp; edit  SD sheet'!AP67)</f>
        <v/>
      </c>
      <c r="AO67" s="179" t="str">
        <f>IF(AND('Chack &amp; edit  SD sheet'!AQ67=""),"",'Chack &amp; edit  SD sheet'!AQ67)</f>
        <v/>
      </c>
      <c r="AP67" s="179" t="str">
        <f>IF(AND('Chack &amp; edit  SD sheet'!AR67=""),"",'Chack &amp; edit  SD sheet'!AR67)</f>
        <v/>
      </c>
      <c r="AQ67" s="179" t="str">
        <f t="shared" si="38"/>
        <v/>
      </c>
      <c r="AR67" s="179" t="str">
        <f>IF(AND('Chack &amp; edit  SD sheet'!AT67=""),"",'Chack &amp; edit  SD sheet'!AT67)</f>
        <v/>
      </c>
      <c r="AS67" s="179" t="str">
        <f t="shared" si="39"/>
        <v/>
      </c>
      <c r="AT67" s="179" t="str">
        <f t="shared" si="40"/>
        <v/>
      </c>
      <c r="AU67" s="179" t="str">
        <f>IF(AND('Chack &amp; edit  SD sheet'!AW67=""),"",'Chack &amp; edit  SD sheet'!AW67)</f>
        <v/>
      </c>
      <c r="AV67" s="179" t="str">
        <f t="shared" si="41"/>
        <v/>
      </c>
      <c r="AW67" s="179" t="str">
        <f t="shared" si="42"/>
        <v/>
      </c>
      <c r="AX67" s="179" t="str">
        <f>IF(AND('Chack &amp; edit  SD sheet'!AZ67=""),"",'Chack &amp; edit  SD sheet'!AZ67)</f>
        <v/>
      </c>
      <c r="AY67" s="179" t="str">
        <f>IF(AND('Chack &amp; edit  SD sheet'!BA67=""),"",'Chack &amp; edit  SD sheet'!BA67)</f>
        <v/>
      </c>
      <c r="AZ67" s="179" t="str">
        <f>IF(AND('Chack &amp; edit  SD sheet'!BB67=""),"",'Chack &amp; edit  SD sheet'!BB67)</f>
        <v/>
      </c>
      <c r="BA67" s="179" t="str">
        <f t="shared" si="43"/>
        <v/>
      </c>
      <c r="BB67" s="179" t="str">
        <f>IF(AND('Chack &amp; edit  SD sheet'!BD67=""),"",'Chack &amp; edit  SD sheet'!BD67)</f>
        <v/>
      </c>
      <c r="BC67" s="179" t="str">
        <f t="shared" si="44"/>
        <v/>
      </c>
      <c r="BD67" s="179" t="str">
        <f t="shared" si="45"/>
        <v/>
      </c>
      <c r="BE67" s="179" t="str">
        <f>IF(AND('Chack &amp; edit  SD sheet'!BG67=""),"",'Chack &amp; edit  SD sheet'!BG67)</f>
        <v/>
      </c>
      <c r="BF67" s="179" t="str">
        <f t="shared" si="46"/>
        <v/>
      </c>
      <c r="BG67" s="179" t="str">
        <f t="shared" si="47"/>
        <v/>
      </c>
      <c r="BH67" s="179" t="str">
        <f>IF(AND('Chack &amp; edit  SD sheet'!BK67=""),"",'Chack &amp; edit  SD sheet'!BK67)</f>
        <v/>
      </c>
      <c r="BI67" s="179" t="str">
        <f>IF(AND('Chack &amp; edit  SD sheet'!BL67=""),"",'Chack &amp; edit  SD sheet'!BL67)</f>
        <v/>
      </c>
      <c r="BJ67" s="179" t="str">
        <f>IF(AND('Chack &amp; edit  SD sheet'!BM67=""),"",'Chack &amp; edit  SD sheet'!BM67)</f>
        <v/>
      </c>
      <c r="BK67" s="179" t="str">
        <f t="shared" si="48"/>
        <v/>
      </c>
      <c r="BL67" s="179" t="str">
        <f t="shared" si="49"/>
        <v/>
      </c>
      <c r="BM67" s="179" t="str">
        <f>IF(AND('Chack &amp; edit  SD sheet'!BN67=""),"",'Chack &amp; edit  SD sheet'!BN67)</f>
        <v/>
      </c>
      <c r="BN67" s="179" t="str">
        <f>IF(AND('Chack &amp; edit  SD sheet'!BO67=""),"",'Chack &amp; edit  SD sheet'!BO67)</f>
        <v/>
      </c>
      <c r="BO67" s="179" t="str">
        <f>IF(AND('Chack &amp; edit  SD sheet'!BP67=""),"",'Chack &amp; edit  SD sheet'!BP67)</f>
        <v/>
      </c>
      <c r="BP67" s="179" t="str">
        <f t="shared" si="50"/>
        <v/>
      </c>
      <c r="BQ67" s="179" t="str">
        <f>IF(AND('Chack &amp; edit  SD sheet'!BR67=""),"",'Chack &amp; edit  SD sheet'!BR67)</f>
        <v/>
      </c>
      <c r="BR67" s="179" t="str">
        <f t="shared" si="51"/>
        <v/>
      </c>
      <c r="BS67" s="179" t="str">
        <f t="shared" si="52"/>
        <v/>
      </c>
      <c r="BT67" s="179" t="str">
        <f>IF(AND('Chack &amp; edit  SD sheet'!BU67=""),"",'Chack &amp; edit  SD sheet'!BU67)</f>
        <v/>
      </c>
      <c r="BU67" s="179" t="str">
        <f t="shared" si="53"/>
        <v/>
      </c>
      <c r="BV67" s="179" t="str">
        <f t="shared" si="54"/>
        <v/>
      </c>
      <c r="BW67" s="181" t="str">
        <f t="shared" si="55"/>
        <v/>
      </c>
      <c r="BX67" s="179" t="str">
        <f t="shared" si="56"/>
        <v/>
      </c>
      <c r="BY67" s="179">
        <f t="shared" si="57"/>
        <v>0</v>
      </c>
      <c r="BZ67" s="179">
        <f t="shared" si="58"/>
        <v>0</v>
      </c>
      <c r="CA67" s="179" t="str">
        <f t="shared" si="59"/>
        <v/>
      </c>
      <c r="CB67" s="179" t="str">
        <f t="shared" si="60"/>
        <v/>
      </c>
      <c r="CC67" s="182" t="str">
        <f t="shared" si="61"/>
        <v/>
      </c>
      <c r="CD67" s="183">
        <f t="shared" si="62"/>
        <v>0</v>
      </c>
      <c r="CE67" s="182">
        <f t="shared" si="63"/>
        <v>0</v>
      </c>
      <c r="CF67" s="179" t="str">
        <f t="shared" si="64"/>
        <v/>
      </c>
      <c r="CG67" s="183" t="str">
        <f t="shared" si="65"/>
        <v/>
      </c>
      <c r="CH67" s="182" t="str">
        <f t="shared" si="66"/>
        <v/>
      </c>
      <c r="CI67" s="182">
        <f t="shared" si="67"/>
        <v>0</v>
      </c>
      <c r="CJ67" s="182">
        <f t="shared" si="68"/>
        <v>0</v>
      </c>
      <c r="CK67" s="179" t="str">
        <f t="shared" si="69"/>
        <v/>
      </c>
      <c r="CL67" s="183" t="str">
        <f t="shared" si="70"/>
        <v/>
      </c>
      <c r="CM67" s="182" t="str">
        <f t="shared" si="71"/>
        <v/>
      </c>
      <c r="CN67" s="182">
        <f t="shared" si="72"/>
        <v>0</v>
      </c>
      <c r="CO67" s="182">
        <f t="shared" si="73"/>
        <v>0</v>
      </c>
      <c r="CP67" s="183" t="str">
        <f t="shared" si="74"/>
        <v/>
      </c>
      <c r="CQ67" s="183" t="str">
        <f t="shared" si="75"/>
        <v/>
      </c>
      <c r="CR67" s="182" t="str">
        <f t="shared" si="76"/>
        <v/>
      </c>
      <c r="CS67" s="182">
        <f t="shared" si="77"/>
        <v>0</v>
      </c>
      <c r="CT67" s="182">
        <f t="shared" si="78"/>
        <v>0</v>
      </c>
      <c r="CU67" s="183" t="str">
        <f t="shared" si="79"/>
        <v/>
      </c>
      <c r="CV67" s="183" t="str">
        <f t="shared" si="80"/>
        <v/>
      </c>
      <c r="CW67" s="182" t="str">
        <f t="shared" si="81"/>
        <v/>
      </c>
      <c r="CX67" s="182">
        <f t="shared" si="82"/>
        <v>0</v>
      </c>
      <c r="CY67" s="182">
        <f t="shared" si="83"/>
        <v>0</v>
      </c>
      <c r="CZ67" s="183" t="str">
        <f t="shared" si="84"/>
        <v/>
      </c>
      <c r="DA67" s="183" t="str">
        <f t="shared" si="85"/>
        <v/>
      </c>
      <c r="DB67" s="184">
        <f t="shared" si="86"/>
        <v>0</v>
      </c>
      <c r="DC67" s="19" t="str">
        <f t="shared" si="87"/>
        <v xml:space="preserve">      </v>
      </c>
      <c r="DD67" s="252" t="str">
        <f>IF('Chack &amp; edit  SD sheet'!BY67="","",'Chack &amp; edit  SD sheet'!BY67)</f>
        <v/>
      </c>
      <c r="DE67" s="252" t="str">
        <f>IF('Chack &amp; edit  SD sheet'!BZ67="","",'Chack &amp; edit  SD sheet'!BZ67)</f>
        <v/>
      </c>
      <c r="DF67" s="252" t="str">
        <f>IF('Chack &amp; edit  SD sheet'!CA67="","",'Chack &amp; edit  SD sheet'!CA67)</f>
        <v/>
      </c>
      <c r="DG67" s="212" t="str">
        <f t="shared" si="88"/>
        <v/>
      </c>
      <c r="DH67" s="252" t="str">
        <f>IF('Chack &amp; edit  SD sheet'!CB67="","",'Chack &amp; edit  SD sheet'!CB67)</f>
        <v/>
      </c>
      <c r="DI67" s="212" t="str">
        <f t="shared" si="89"/>
        <v/>
      </c>
      <c r="DJ67" s="252" t="str">
        <f>IF('Chack &amp; edit  SD sheet'!CC67="","",'Chack &amp; edit  SD sheet'!CC67)</f>
        <v/>
      </c>
      <c r="DK67" s="212" t="str">
        <f t="shared" si="90"/>
        <v/>
      </c>
      <c r="DL67" s="213" t="str">
        <f t="shared" si="91"/>
        <v/>
      </c>
      <c r="DM67" s="252" t="str">
        <f>IF('Chack &amp; edit  SD sheet'!CD67="","",'Chack &amp; edit  SD sheet'!CD67)</f>
        <v/>
      </c>
      <c r="DN67" s="252" t="str">
        <f>IF('Chack &amp; edit  SD sheet'!CE67="","",'Chack &amp; edit  SD sheet'!CE67)</f>
        <v/>
      </c>
      <c r="DO67" s="252" t="str">
        <f>IF('Chack &amp; edit  SD sheet'!CF67="","",'Chack &amp; edit  SD sheet'!CF67)</f>
        <v/>
      </c>
      <c r="DP67" s="212" t="str">
        <f t="shared" si="92"/>
        <v/>
      </c>
      <c r="DQ67" s="252" t="str">
        <f>IF('Chack &amp; edit  SD sheet'!CG67="","",'Chack &amp; edit  SD sheet'!CG67)</f>
        <v/>
      </c>
      <c r="DR67" s="212" t="str">
        <f t="shared" si="93"/>
        <v/>
      </c>
      <c r="DS67" s="252" t="str">
        <f>IF('Chack &amp; edit  SD sheet'!CH67="","",'Chack &amp; edit  SD sheet'!CH67)</f>
        <v/>
      </c>
      <c r="DT67" s="212" t="str">
        <f t="shared" si="94"/>
        <v/>
      </c>
      <c r="DU67" s="213" t="str">
        <f t="shared" si="95"/>
        <v/>
      </c>
      <c r="DV67" s="252" t="str">
        <f>IF('Chack &amp; edit  SD sheet'!CI67="","",'Chack &amp; edit  SD sheet'!CI67)</f>
        <v/>
      </c>
      <c r="DW67" s="252" t="str">
        <f>IF('Chack &amp; edit  SD sheet'!CJ67="","",'Chack &amp; edit  SD sheet'!CJ67)</f>
        <v/>
      </c>
      <c r="DX67" s="252" t="str">
        <f>IF('Chack &amp; edit  SD sheet'!CK67="","",'Chack &amp; edit  SD sheet'!CK67)</f>
        <v/>
      </c>
      <c r="DY67" s="254" t="str">
        <f t="shared" si="96"/>
        <v/>
      </c>
      <c r="DZ67" s="252" t="str">
        <f>IF('Chack &amp; edit  SD sheet'!CL67="","",'Chack &amp; edit  SD sheet'!CL67)</f>
        <v/>
      </c>
      <c r="EA67" s="252" t="str">
        <f>IF('Chack &amp; edit  SD sheet'!CM67="","",'Chack &amp; edit  SD sheet'!CM67)</f>
        <v/>
      </c>
      <c r="EB67" s="252" t="str">
        <f>IF('Chack &amp; edit  SD sheet'!CN67="","",'Chack &amp; edit  SD sheet'!CN67)</f>
        <v/>
      </c>
      <c r="EC67" s="252" t="str">
        <f>IF('Chack &amp; edit  SD sheet'!CO67="","",'Chack &amp; edit  SD sheet'!CO67)</f>
        <v/>
      </c>
      <c r="ED67" s="254" t="str">
        <f t="shared" si="97"/>
        <v/>
      </c>
      <c r="EE67" s="252" t="str">
        <f>IF('Chack &amp; edit  SD sheet'!CP67="","",'Chack &amp; edit  SD sheet'!CP67)</f>
        <v/>
      </c>
      <c r="EF67" s="252" t="str">
        <f>IF('Chack &amp; edit  SD sheet'!CQ67="","",'Chack &amp; edit  SD sheet'!CQ67)</f>
        <v/>
      </c>
      <c r="EG67" s="19" t="str">
        <f t="shared" si="98"/>
        <v/>
      </c>
      <c r="EH67" s="20" t="str">
        <f t="shared" si="99"/>
        <v/>
      </c>
      <c r="EI67" s="21" t="str">
        <f t="shared" si="100"/>
        <v/>
      </c>
      <c r="EJ67" s="185" t="str">
        <f t="shared" si="101"/>
        <v/>
      </c>
      <c r="EK67" s="253" t="str">
        <f t="shared" si="102"/>
        <v/>
      </c>
      <c r="EL67" s="252" t="str">
        <f t="shared" si="103"/>
        <v/>
      </c>
      <c r="ET67" s="173" t="str">
        <f t="shared" si="104"/>
        <v/>
      </c>
      <c r="EU67" s="173" t="str">
        <f t="shared" si="105"/>
        <v/>
      </c>
      <c r="EV67" s="173" t="str">
        <f t="shared" si="106"/>
        <v/>
      </c>
      <c r="EW67" s="173" t="str">
        <f t="shared" si="107"/>
        <v/>
      </c>
    </row>
    <row r="68" spans="1:153" ht="15.75">
      <c r="A68" s="179" t="str">
        <f>IF(AND('Chack &amp; edit  SD sheet'!A68=""),"",'Chack &amp; edit  SD sheet'!A68)</f>
        <v/>
      </c>
      <c r="B68" s="179" t="str">
        <f>IF(AND('Chack &amp; edit  SD sheet'!B68=""),"",'Chack &amp; edit  SD sheet'!B68)</f>
        <v/>
      </c>
      <c r="C68" s="179" t="str">
        <f>IF(AND('Chack &amp; edit  SD sheet'!C68=""),"",IF(AND('Chack &amp; edit  SD sheet'!C68="Boy"),"M",IF(AND('Chack &amp; edit  SD sheet'!C68="Girl"),"F","")))</f>
        <v/>
      </c>
      <c r="D68" s="179" t="str">
        <f>IF(AND('Chack &amp; edit  SD sheet'!D68=""),"",VALUE('Chack &amp; edit  SD sheet'!D68))</f>
        <v/>
      </c>
      <c r="E68" s="179" t="str">
        <f>IF(AND('Chack &amp; edit  SD sheet'!E68=""),"",'Chack &amp; edit  SD sheet'!E68)</f>
        <v/>
      </c>
      <c r="F68" s="179" t="str">
        <f>IF(AND('Chack &amp; edit  SD sheet'!F68=""),"",'Chack &amp; edit  SD sheet'!F68)</f>
        <v/>
      </c>
      <c r="G68" s="180" t="str">
        <f>IF(AND('Chack &amp; edit  SD sheet'!G68=""),"",'Chack &amp; edit  SD sheet'!G68)</f>
        <v/>
      </c>
      <c r="H68" s="180" t="str">
        <f>IF(AND('Chack &amp; edit  SD sheet'!H68=""),"",'Chack &amp; edit  SD sheet'!H68)</f>
        <v/>
      </c>
      <c r="I68" s="180" t="str">
        <f>IF(AND('Chack &amp; edit  SD sheet'!I68=""),"",'Chack &amp; edit  SD sheet'!I68)</f>
        <v/>
      </c>
      <c r="J68" s="179" t="str">
        <f>IF(AND('Chack &amp; edit  SD sheet'!J68=""),"",'Chack &amp; edit  SD sheet'!J68)</f>
        <v/>
      </c>
      <c r="K68" s="179" t="str">
        <f>IF(AND('Chack &amp; edit  SD sheet'!K68=""),"",'Chack &amp; edit  SD sheet'!K68)</f>
        <v/>
      </c>
      <c r="L68" s="179" t="str">
        <f>IF(AND('Chack &amp; edit  SD sheet'!L68=""),"",'Chack &amp; edit  SD sheet'!L68)</f>
        <v/>
      </c>
      <c r="M68" s="179" t="str">
        <f t="shared" si="23"/>
        <v/>
      </c>
      <c r="N68" s="179" t="str">
        <f>IF(AND('Chack &amp; edit  SD sheet'!N68=""),"",'Chack &amp; edit  SD sheet'!N68)</f>
        <v/>
      </c>
      <c r="O68" s="179" t="str">
        <f t="shared" si="24"/>
        <v/>
      </c>
      <c r="P68" s="179" t="str">
        <f t="shared" si="25"/>
        <v/>
      </c>
      <c r="Q68" s="179" t="str">
        <f>IF(AND('Chack &amp; edit  SD sheet'!Q68=""),"",'Chack &amp; edit  SD sheet'!Q68)</f>
        <v/>
      </c>
      <c r="R68" s="179" t="str">
        <f t="shared" si="26"/>
        <v/>
      </c>
      <c r="S68" s="179" t="str">
        <f t="shared" si="27"/>
        <v/>
      </c>
      <c r="T68" s="179" t="str">
        <f>IF(AND('Chack &amp; edit  SD sheet'!T68=""),"",'Chack &amp; edit  SD sheet'!T68)</f>
        <v/>
      </c>
      <c r="U68" s="179" t="str">
        <f>IF(AND('Chack &amp; edit  SD sheet'!U68=""),"",'Chack &amp; edit  SD sheet'!U68)</f>
        <v/>
      </c>
      <c r="V68" s="179" t="str">
        <f>IF(AND('Chack &amp; edit  SD sheet'!V68=""),"",'Chack &amp; edit  SD sheet'!V68)</f>
        <v/>
      </c>
      <c r="W68" s="179" t="str">
        <f t="shared" si="28"/>
        <v/>
      </c>
      <c r="X68" s="179" t="str">
        <f>IF(AND('Chack &amp; edit  SD sheet'!X68=""),"",'Chack &amp; edit  SD sheet'!X68)</f>
        <v/>
      </c>
      <c r="Y68" s="179" t="str">
        <f t="shared" si="29"/>
        <v/>
      </c>
      <c r="Z68" s="179" t="str">
        <f t="shared" si="30"/>
        <v/>
      </c>
      <c r="AA68" s="179" t="str">
        <f>IF(AND('Chack &amp; edit  SD sheet'!AA68=""),"",'Chack &amp; edit  SD sheet'!AA68)</f>
        <v/>
      </c>
      <c r="AB68" s="179" t="str">
        <f t="shared" si="31"/>
        <v/>
      </c>
      <c r="AC68" s="179" t="str">
        <f t="shared" si="32"/>
        <v/>
      </c>
      <c r="AD68" s="179" t="str">
        <f>IF(AND('Chack &amp; edit  SD sheet'!AF68=""),"",'Chack &amp; edit  SD sheet'!AF68)</f>
        <v/>
      </c>
      <c r="AE68" s="179" t="str">
        <f>IF(AND('Chack &amp; edit  SD sheet'!AG68=""),"",'Chack &amp; edit  SD sheet'!AG68)</f>
        <v/>
      </c>
      <c r="AF68" s="179" t="str">
        <f>IF(AND('Chack &amp; edit  SD sheet'!AH68=""),"",'Chack &amp; edit  SD sheet'!AH68)</f>
        <v/>
      </c>
      <c r="AG68" s="179" t="str">
        <f t="shared" si="33"/>
        <v/>
      </c>
      <c r="AH68" s="179" t="str">
        <f>IF(AND('Chack &amp; edit  SD sheet'!AJ68=""),"",'Chack &amp; edit  SD sheet'!AJ68)</f>
        <v/>
      </c>
      <c r="AI68" s="179" t="str">
        <f t="shared" si="34"/>
        <v/>
      </c>
      <c r="AJ68" s="179" t="str">
        <f t="shared" si="35"/>
        <v/>
      </c>
      <c r="AK68" s="179" t="str">
        <f>IF(AND('Chack &amp; edit  SD sheet'!AM68=""),"",'Chack &amp; edit  SD sheet'!AM68)</f>
        <v/>
      </c>
      <c r="AL68" s="179" t="str">
        <f t="shared" si="36"/>
        <v/>
      </c>
      <c r="AM68" s="179" t="str">
        <f t="shared" si="37"/>
        <v/>
      </c>
      <c r="AN68" s="179" t="str">
        <f>IF(AND('Chack &amp; edit  SD sheet'!AP68=""),"",'Chack &amp; edit  SD sheet'!AP68)</f>
        <v/>
      </c>
      <c r="AO68" s="179" t="str">
        <f>IF(AND('Chack &amp; edit  SD sheet'!AQ68=""),"",'Chack &amp; edit  SD sheet'!AQ68)</f>
        <v/>
      </c>
      <c r="AP68" s="179" t="str">
        <f>IF(AND('Chack &amp; edit  SD sheet'!AR68=""),"",'Chack &amp; edit  SD sheet'!AR68)</f>
        <v/>
      </c>
      <c r="AQ68" s="179" t="str">
        <f t="shared" si="38"/>
        <v/>
      </c>
      <c r="AR68" s="179" t="str">
        <f>IF(AND('Chack &amp; edit  SD sheet'!AT68=""),"",'Chack &amp; edit  SD sheet'!AT68)</f>
        <v/>
      </c>
      <c r="AS68" s="179" t="str">
        <f t="shared" si="39"/>
        <v/>
      </c>
      <c r="AT68" s="179" t="str">
        <f t="shared" si="40"/>
        <v/>
      </c>
      <c r="AU68" s="179" t="str">
        <f>IF(AND('Chack &amp; edit  SD sheet'!AW68=""),"",'Chack &amp; edit  SD sheet'!AW68)</f>
        <v/>
      </c>
      <c r="AV68" s="179" t="str">
        <f t="shared" si="41"/>
        <v/>
      </c>
      <c r="AW68" s="179" t="str">
        <f t="shared" si="42"/>
        <v/>
      </c>
      <c r="AX68" s="179" t="str">
        <f>IF(AND('Chack &amp; edit  SD sheet'!AZ68=""),"",'Chack &amp; edit  SD sheet'!AZ68)</f>
        <v/>
      </c>
      <c r="AY68" s="179" t="str">
        <f>IF(AND('Chack &amp; edit  SD sheet'!BA68=""),"",'Chack &amp; edit  SD sheet'!BA68)</f>
        <v/>
      </c>
      <c r="AZ68" s="179" t="str">
        <f>IF(AND('Chack &amp; edit  SD sheet'!BB68=""),"",'Chack &amp; edit  SD sheet'!BB68)</f>
        <v/>
      </c>
      <c r="BA68" s="179" t="str">
        <f t="shared" si="43"/>
        <v/>
      </c>
      <c r="BB68" s="179" t="str">
        <f>IF(AND('Chack &amp; edit  SD sheet'!BD68=""),"",'Chack &amp; edit  SD sheet'!BD68)</f>
        <v/>
      </c>
      <c r="BC68" s="179" t="str">
        <f t="shared" si="44"/>
        <v/>
      </c>
      <c r="BD68" s="179" t="str">
        <f t="shared" si="45"/>
        <v/>
      </c>
      <c r="BE68" s="179" t="str">
        <f>IF(AND('Chack &amp; edit  SD sheet'!BG68=""),"",'Chack &amp; edit  SD sheet'!BG68)</f>
        <v/>
      </c>
      <c r="BF68" s="179" t="str">
        <f t="shared" si="46"/>
        <v/>
      </c>
      <c r="BG68" s="179" t="str">
        <f t="shared" si="47"/>
        <v/>
      </c>
      <c r="BH68" s="179" t="str">
        <f>IF(AND('Chack &amp; edit  SD sheet'!BK68=""),"",'Chack &amp; edit  SD sheet'!BK68)</f>
        <v/>
      </c>
      <c r="BI68" s="179" t="str">
        <f>IF(AND('Chack &amp; edit  SD sheet'!BL68=""),"",'Chack &amp; edit  SD sheet'!BL68)</f>
        <v/>
      </c>
      <c r="BJ68" s="179" t="str">
        <f>IF(AND('Chack &amp; edit  SD sheet'!BM68=""),"",'Chack &amp; edit  SD sheet'!BM68)</f>
        <v/>
      </c>
      <c r="BK68" s="179" t="str">
        <f t="shared" si="48"/>
        <v/>
      </c>
      <c r="BL68" s="179" t="str">
        <f t="shared" si="49"/>
        <v/>
      </c>
      <c r="BM68" s="179" t="str">
        <f>IF(AND('Chack &amp; edit  SD sheet'!BN68=""),"",'Chack &amp; edit  SD sheet'!BN68)</f>
        <v/>
      </c>
      <c r="BN68" s="179" t="str">
        <f>IF(AND('Chack &amp; edit  SD sheet'!BO68=""),"",'Chack &amp; edit  SD sheet'!BO68)</f>
        <v/>
      </c>
      <c r="BO68" s="179" t="str">
        <f>IF(AND('Chack &amp; edit  SD sheet'!BP68=""),"",'Chack &amp; edit  SD sheet'!BP68)</f>
        <v/>
      </c>
      <c r="BP68" s="179" t="str">
        <f t="shared" si="50"/>
        <v/>
      </c>
      <c r="BQ68" s="179" t="str">
        <f>IF(AND('Chack &amp; edit  SD sheet'!BR68=""),"",'Chack &amp; edit  SD sheet'!BR68)</f>
        <v/>
      </c>
      <c r="BR68" s="179" t="str">
        <f t="shared" si="51"/>
        <v/>
      </c>
      <c r="BS68" s="179" t="str">
        <f t="shared" si="52"/>
        <v/>
      </c>
      <c r="BT68" s="179" t="str">
        <f>IF(AND('Chack &amp; edit  SD sheet'!BU68=""),"",'Chack &amp; edit  SD sheet'!BU68)</f>
        <v/>
      </c>
      <c r="BU68" s="179" t="str">
        <f t="shared" si="53"/>
        <v/>
      </c>
      <c r="BV68" s="179" t="str">
        <f t="shared" si="54"/>
        <v/>
      </c>
      <c r="BW68" s="181" t="str">
        <f t="shared" si="55"/>
        <v/>
      </c>
      <c r="BX68" s="179" t="str">
        <f t="shared" si="56"/>
        <v/>
      </c>
      <c r="BY68" s="179">
        <f t="shared" si="57"/>
        <v>0</v>
      </c>
      <c r="BZ68" s="179">
        <f t="shared" si="58"/>
        <v>0</v>
      </c>
      <c r="CA68" s="179" t="str">
        <f t="shared" si="59"/>
        <v/>
      </c>
      <c r="CB68" s="179" t="str">
        <f t="shared" si="60"/>
        <v/>
      </c>
      <c r="CC68" s="182" t="str">
        <f t="shared" si="61"/>
        <v/>
      </c>
      <c r="CD68" s="183">
        <f t="shared" si="62"/>
        <v>0</v>
      </c>
      <c r="CE68" s="182">
        <f t="shared" si="63"/>
        <v>0</v>
      </c>
      <c r="CF68" s="179" t="str">
        <f t="shared" si="64"/>
        <v/>
      </c>
      <c r="CG68" s="183" t="str">
        <f t="shared" si="65"/>
        <v/>
      </c>
      <c r="CH68" s="182" t="str">
        <f t="shared" si="66"/>
        <v/>
      </c>
      <c r="CI68" s="182">
        <f t="shared" si="67"/>
        <v>0</v>
      </c>
      <c r="CJ68" s="182">
        <f t="shared" si="68"/>
        <v>0</v>
      </c>
      <c r="CK68" s="179" t="str">
        <f t="shared" si="69"/>
        <v/>
      </c>
      <c r="CL68" s="183" t="str">
        <f t="shared" si="70"/>
        <v/>
      </c>
      <c r="CM68" s="182" t="str">
        <f t="shared" si="71"/>
        <v/>
      </c>
      <c r="CN68" s="182">
        <f t="shared" si="72"/>
        <v>0</v>
      </c>
      <c r="CO68" s="182">
        <f t="shared" si="73"/>
        <v>0</v>
      </c>
      <c r="CP68" s="183" t="str">
        <f t="shared" si="74"/>
        <v/>
      </c>
      <c r="CQ68" s="183" t="str">
        <f t="shared" si="75"/>
        <v/>
      </c>
      <c r="CR68" s="182" t="str">
        <f t="shared" si="76"/>
        <v/>
      </c>
      <c r="CS68" s="182">
        <f t="shared" si="77"/>
        <v>0</v>
      </c>
      <c r="CT68" s="182">
        <f t="shared" si="78"/>
        <v>0</v>
      </c>
      <c r="CU68" s="183" t="str">
        <f t="shared" si="79"/>
        <v/>
      </c>
      <c r="CV68" s="183" t="str">
        <f t="shared" si="80"/>
        <v/>
      </c>
      <c r="CW68" s="182" t="str">
        <f t="shared" si="81"/>
        <v/>
      </c>
      <c r="CX68" s="182">
        <f t="shared" si="82"/>
        <v>0</v>
      </c>
      <c r="CY68" s="182">
        <f t="shared" si="83"/>
        <v>0</v>
      </c>
      <c r="CZ68" s="183" t="str">
        <f t="shared" si="84"/>
        <v/>
      </c>
      <c r="DA68" s="183" t="str">
        <f t="shared" si="85"/>
        <v/>
      </c>
      <c r="DB68" s="184">
        <f t="shared" si="86"/>
        <v>0</v>
      </c>
      <c r="DC68" s="19" t="str">
        <f t="shared" si="87"/>
        <v xml:space="preserve">      </v>
      </c>
      <c r="DD68" s="252" t="str">
        <f>IF('Chack &amp; edit  SD sheet'!BY68="","",'Chack &amp; edit  SD sheet'!BY68)</f>
        <v/>
      </c>
      <c r="DE68" s="252" t="str">
        <f>IF('Chack &amp; edit  SD sheet'!BZ68="","",'Chack &amp; edit  SD sheet'!BZ68)</f>
        <v/>
      </c>
      <c r="DF68" s="252" t="str">
        <f>IF('Chack &amp; edit  SD sheet'!CA68="","",'Chack &amp; edit  SD sheet'!CA68)</f>
        <v/>
      </c>
      <c r="DG68" s="212" t="str">
        <f t="shared" si="88"/>
        <v/>
      </c>
      <c r="DH68" s="252" t="str">
        <f>IF('Chack &amp; edit  SD sheet'!CB68="","",'Chack &amp; edit  SD sheet'!CB68)</f>
        <v/>
      </c>
      <c r="DI68" s="212" t="str">
        <f t="shared" si="89"/>
        <v/>
      </c>
      <c r="DJ68" s="252" t="str">
        <f>IF('Chack &amp; edit  SD sheet'!CC68="","",'Chack &amp; edit  SD sheet'!CC68)</f>
        <v/>
      </c>
      <c r="DK68" s="212" t="str">
        <f t="shared" si="90"/>
        <v/>
      </c>
      <c r="DL68" s="213" t="str">
        <f t="shared" si="91"/>
        <v/>
      </c>
      <c r="DM68" s="252" t="str">
        <f>IF('Chack &amp; edit  SD sheet'!CD68="","",'Chack &amp; edit  SD sheet'!CD68)</f>
        <v/>
      </c>
      <c r="DN68" s="252" t="str">
        <f>IF('Chack &amp; edit  SD sheet'!CE68="","",'Chack &amp; edit  SD sheet'!CE68)</f>
        <v/>
      </c>
      <c r="DO68" s="252" t="str">
        <f>IF('Chack &amp; edit  SD sheet'!CF68="","",'Chack &amp; edit  SD sheet'!CF68)</f>
        <v/>
      </c>
      <c r="DP68" s="212" t="str">
        <f t="shared" si="92"/>
        <v/>
      </c>
      <c r="DQ68" s="252" t="str">
        <f>IF('Chack &amp; edit  SD sheet'!CG68="","",'Chack &amp; edit  SD sheet'!CG68)</f>
        <v/>
      </c>
      <c r="DR68" s="212" t="str">
        <f t="shared" si="93"/>
        <v/>
      </c>
      <c r="DS68" s="252" t="str">
        <f>IF('Chack &amp; edit  SD sheet'!CH68="","",'Chack &amp; edit  SD sheet'!CH68)</f>
        <v/>
      </c>
      <c r="DT68" s="212" t="str">
        <f t="shared" si="94"/>
        <v/>
      </c>
      <c r="DU68" s="213" t="str">
        <f t="shared" si="95"/>
        <v/>
      </c>
      <c r="DV68" s="252" t="str">
        <f>IF('Chack &amp; edit  SD sheet'!CI68="","",'Chack &amp; edit  SD sheet'!CI68)</f>
        <v/>
      </c>
      <c r="DW68" s="252" t="str">
        <f>IF('Chack &amp; edit  SD sheet'!CJ68="","",'Chack &amp; edit  SD sheet'!CJ68)</f>
        <v/>
      </c>
      <c r="DX68" s="252" t="str">
        <f>IF('Chack &amp; edit  SD sheet'!CK68="","",'Chack &amp; edit  SD sheet'!CK68)</f>
        <v/>
      </c>
      <c r="DY68" s="254" t="str">
        <f t="shared" si="96"/>
        <v/>
      </c>
      <c r="DZ68" s="252" t="str">
        <f>IF('Chack &amp; edit  SD sheet'!CL68="","",'Chack &amp; edit  SD sheet'!CL68)</f>
        <v/>
      </c>
      <c r="EA68" s="252" t="str">
        <f>IF('Chack &amp; edit  SD sheet'!CM68="","",'Chack &amp; edit  SD sheet'!CM68)</f>
        <v/>
      </c>
      <c r="EB68" s="252" t="str">
        <f>IF('Chack &amp; edit  SD sheet'!CN68="","",'Chack &amp; edit  SD sheet'!CN68)</f>
        <v/>
      </c>
      <c r="EC68" s="252" t="str">
        <f>IF('Chack &amp; edit  SD sheet'!CO68="","",'Chack &amp; edit  SD sheet'!CO68)</f>
        <v/>
      </c>
      <c r="ED68" s="254" t="str">
        <f t="shared" si="97"/>
        <v/>
      </c>
      <c r="EE68" s="252" t="str">
        <f>IF('Chack &amp; edit  SD sheet'!CP68="","",'Chack &amp; edit  SD sheet'!CP68)</f>
        <v/>
      </c>
      <c r="EF68" s="252" t="str">
        <f>IF('Chack &amp; edit  SD sheet'!CQ68="","",'Chack &amp; edit  SD sheet'!CQ68)</f>
        <v/>
      </c>
      <c r="EG68" s="19" t="str">
        <f t="shared" si="98"/>
        <v/>
      </c>
      <c r="EH68" s="20" t="str">
        <f t="shared" si="99"/>
        <v/>
      </c>
      <c r="EI68" s="21" t="str">
        <f t="shared" si="100"/>
        <v/>
      </c>
      <c r="EJ68" s="185" t="str">
        <f t="shared" si="101"/>
        <v/>
      </c>
      <c r="EK68" s="253" t="str">
        <f t="shared" si="102"/>
        <v/>
      </c>
      <c r="EL68" s="252" t="str">
        <f t="shared" si="103"/>
        <v/>
      </c>
      <c r="ET68" s="173" t="str">
        <f t="shared" si="104"/>
        <v/>
      </c>
      <c r="EU68" s="173" t="str">
        <f t="shared" si="105"/>
        <v/>
      </c>
      <c r="EV68" s="173" t="str">
        <f t="shared" si="106"/>
        <v/>
      </c>
      <c r="EW68" s="173" t="str">
        <f t="shared" si="107"/>
        <v/>
      </c>
    </row>
    <row r="69" spans="1:153" ht="15.75">
      <c r="A69" s="179" t="str">
        <f>IF(AND('Chack &amp; edit  SD sheet'!A69=""),"",'Chack &amp; edit  SD sheet'!A69)</f>
        <v/>
      </c>
      <c r="B69" s="179" t="str">
        <f>IF(AND('Chack &amp; edit  SD sheet'!B69=""),"",'Chack &amp; edit  SD sheet'!B69)</f>
        <v/>
      </c>
      <c r="C69" s="179" t="str">
        <f>IF(AND('Chack &amp; edit  SD sheet'!C69=""),"",IF(AND('Chack &amp; edit  SD sheet'!C69="Boy"),"M",IF(AND('Chack &amp; edit  SD sheet'!C69="Girl"),"F","")))</f>
        <v/>
      </c>
      <c r="D69" s="179" t="str">
        <f>IF(AND('Chack &amp; edit  SD sheet'!D69=""),"",VALUE('Chack &amp; edit  SD sheet'!D69))</f>
        <v/>
      </c>
      <c r="E69" s="179" t="str">
        <f>IF(AND('Chack &amp; edit  SD sheet'!E69=""),"",'Chack &amp; edit  SD sheet'!E69)</f>
        <v/>
      </c>
      <c r="F69" s="179" t="str">
        <f>IF(AND('Chack &amp; edit  SD sheet'!F69=""),"",'Chack &amp; edit  SD sheet'!F69)</f>
        <v/>
      </c>
      <c r="G69" s="180" t="str">
        <f>IF(AND('Chack &amp; edit  SD sheet'!G69=""),"",'Chack &amp; edit  SD sheet'!G69)</f>
        <v/>
      </c>
      <c r="H69" s="180" t="str">
        <f>IF(AND('Chack &amp; edit  SD sheet'!H69=""),"",'Chack &amp; edit  SD sheet'!H69)</f>
        <v/>
      </c>
      <c r="I69" s="180" t="str">
        <f>IF(AND('Chack &amp; edit  SD sheet'!I69=""),"",'Chack &amp; edit  SD sheet'!I69)</f>
        <v/>
      </c>
      <c r="J69" s="179" t="str">
        <f>IF(AND('Chack &amp; edit  SD sheet'!J69=""),"",'Chack &amp; edit  SD sheet'!J69)</f>
        <v/>
      </c>
      <c r="K69" s="179" t="str">
        <f>IF(AND('Chack &amp; edit  SD sheet'!K69=""),"",'Chack &amp; edit  SD sheet'!K69)</f>
        <v/>
      </c>
      <c r="L69" s="179" t="str">
        <f>IF(AND('Chack &amp; edit  SD sheet'!L69=""),"",'Chack &amp; edit  SD sheet'!L69)</f>
        <v/>
      </c>
      <c r="M69" s="179" t="str">
        <f t="shared" ref="M69:M132" si="108">IFERROR(IF(OR(G69=""),"",ROUND(CEILING((SUM(J69:L69) * 20 / 30),1), 0)),"")</f>
        <v/>
      </c>
      <c r="N69" s="179" t="str">
        <f>IF(AND('Chack &amp; edit  SD sheet'!N69=""),"",'Chack &amp; edit  SD sheet'!N69)</f>
        <v/>
      </c>
      <c r="O69" s="179" t="str">
        <f t="shared" ref="O69:O132" si="109">IFERROR(ROUND(CEILING((N69*50/70),1),0),"")</f>
        <v/>
      </c>
      <c r="P69" s="179" t="str">
        <f t="shared" ref="P69:P132" si="110">IFERROR(IF(OR(G69=""),"",SUM(M69,O69)),"")</f>
        <v/>
      </c>
      <c r="Q69" s="179" t="str">
        <f>IF(AND('Chack &amp; edit  SD sheet'!Q69=""),"",'Chack &amp; edit  SD sheet'!Q69)</f>
        <v/>
      </c>
      <c r="R69" s="179" t="str">
        <f t="shared" ref="R69:R132" si="111">IF(AND(Q69=""),"",ROUND(CEILING((Q69*30/100),1),0))</f>
        <v/>
      </c>
      <c r="S69" s="179" t="str">
        <f t="shared" ref="S69:S132" si="112">IFERROR(IF(OR(G69=""),"",SUM(P69,R69)),"")</f>
        <v/>
      </c>
      <c r="T69" s="179" t="str">
        <f>IF(AND('Chack &amp; edit  SD sheet'!T69=""),"",'Chack &amp; edit  SD sheet'!T69)</f>
        <v/>
      </c>
      <c r="U69" s="179" t="str">
        <f>IF(AND('Chack &amp; edit  SD sheet'!U69=""),"",'Chack &amp; edit  SD sheet'!U69)</f>
        <v/>
      </c>
      <c r="V69" s="179" t="str">
        <f>IF(AND('Chack &amp; edit  SD sheet'!V69=""),"",'Chack &amp; edit  SD sheet'!V69)</f>
        <v/>
      </c>
      <c r="W69" s="179" t="str">
        <f t="shared" ref="W69:W132" si="113">IFERROR(IF(OR(G69=""),"",ROUND(CEILING((SUM(T69:V69) * 20 / 30),1), 0)),"")</f>
        <v/>
      </c>
      <c r="X69" s="179" t="str">
        <f>IF(AND('Chack &amp; edit  SD sheet'!X69=""),"",'Chack &amp; edit  SD sheet'!X69)</f>
        <v/>
      </c>
      <c r="Y69" s="179" t="str">
        <f t="shared" ref="Y69:Y132" si="114">IFERROR(ROUND(CEILING((X69*50/70),1),0),"")</f>
        <v/>
      </c>
      <c r="Z69" s="179" t="str">
        <f t="shared" ref="Z69:Z132" si="115">IFERROR(IF(OR(G69=""),"",SUM(W69,Y69)),"")</f>
        <v/>
      </c>
      <c r="AA69" s="179" t="str">
        <f>IF(AND('Chack &amp; edit  SD sheet'!AA69=""),"",'Chack &amp; edit  SD sheet'!AA69)</f>
        <v/>
      </c>
      <c r="AB69" s="179" t="str">
        <f t="shared" ref="AB69:AB132" si="116">IF(AND(Q69=""),"",(ROUND(CEILING((AA69*30/100),1),0)))</f>
        <v/>
      </c>
      <c r="AC69" s="179" t="str">
        <f t="shared" ref="AC69:AC132" si="117">IFERROR(IF(OR(G69=""),"",SUM(Z69,AB69)),"")</f>
        <v/>
      </c>
      <c r="AD69" s="179" t="str">
        <f>IF(AND('Chack &amp; edit  SD sheet'!AF69=""),"",'Chack &amp; edit  SD sheet'!AF69)</f>
        <v/>
      </c>
      <c r="AE69" s="179" t="str">
        <f>IF(AND('Chack &amp; edit  SD sheet'!AG69=""),"",'Chack &amp; edit  SD sheet'!AG69)</f>
        <v/>
      </c>
      <c r="AF69" s="179" t="str">
        <f>IF(AND('Chack &amp; edit  SD sheet'!AH69=""),"",'Chack &amp; edit  SD sheet'!AH69)</f>
        <v/>
      </c>
      <c r="AG69" s="179" t="str">
        <f t="shared" ref="AG69:AG132" si="118">IFERROR(IF(OR(G69=""),"",ROUND(CEILING((SUM(AD69:AF69) * 20 / 30),1), 0)),"")</f>
        <v/>
      </c>
      <c r="AH69" s="179" t="str">
        <f>IF(AND('Chack &amp; edit  SD sheet'!AJ69=""),"",'Chack &amp; edit  SD sheet'!AJ69)</f>
        <v/>
      </c>
      <c r="AI69" s="179" t="str">
        <f t="shared" ref="AI69:AI132" si="119">IFERROR(ROUND(CEILING((AH69*50/70),1),0),"")</f>
        <v/>
      </c>
      <c r="AJ69" s="179" t="str">
        <f t="shared" ref="AJ69:AJ132" si="120">IFERROR(IF(OR(G69=""),"",SUM(AG69,AI69)),"")</f>
        <v/>
      </c>
      <c r="AK69" s="179" t="str">
        <f>IF(AND('Chack &amp; edit  SD sheet'!AM69=""),"",'Chack &amp; edit  SD sheet'!AM69)</f>
        <v/>
      </c>
      <c r="AL69" s="179" t="str">
        <f t="shared" ref="AL69:AL132" si="121">IF(AND(AK69=""),"",ROUND(CEILING((AK69*30/100),1),0))</f>
        <v/>
      </c>
      <c r="AM69" s="179" t="str">
        <f t="shared" ref="AM69:AM132" si="122">IFERROR(IF(OR(G69=""),"",SUM(AJ69,AL69)),"")</f>
        <v/>
      </c>
      <c r="AN69" s="179" t="str">
        <f>IF(AND('Chack &amp; edit  SD sheet'!AP69=""),"",'Chack &amp; edit  SD sheet'!AP69)</f>
        <v/>
      </c>
      <c r="AO69" s="179" t="str">
        <f>IF(AND('Chack &amp; edit  SD sheet'!AQ69=""),"",'Chack &amp; edit  SD sheet'!AQ69)</f>
        <v/>
      </c>
      <c r="AP69" s="179" t="str">
        <f>IF(AND('Chack &amp; edit  SD sheet'!AR69=""),"",'Chack &amp; edit  SD sheet'!AR69)</f>
        <v/>
      </c>
      <c r="AQ69" s="179" t="str">
        <f t="shared" ref="AQ69:AQ132" si="123">IFERROR(IF(OR(G69=""),"",ROUND( CEILING((SUM(AN69:AP69) * 20 / 30),1), 0)),"")</f>
        <v/>
      </c>
      <c r="AR69" s="179" t="str">
        <f>IF(AND('Chack &amp; edit  SD sheet'!AT69=""),"",'Chack &amp; edit  SD sheet'!AT69)</f>
        <v/>
      </c>
      <c r="AS69" s="179" t="str">
        <f t="shared" ref="AS69:AS132" si="124">IFERROR(ROUND( CEILING((AR69*50/70),1),0),"")</f>
        <v/>
      </c>
      <c r="AT69" s="179" t="str">
        <f t="shared" ref="AT69:AT132" si="125">IFERROR(IF(OR(G69=""),"",SUM(AQ69,AS69)),"")</f>
        <v/>
      </c>
      <c r="AU69" s="179" t="str">
        <f>IF(AND('Chack &amp; edit  SD sheet'!AW69=""),"",'Chack &amp; edit  SD sheet'!AW69)</f>
        <v/>
      </c>
      <c r="AV69" s="179" t="str">
        <f t="shared" ref="AV69:AV132" si="126">IF(AND(AU69=""),"",ROUND( CEILING((AU69*30/100),1),0))</f>
        <v/>
      </c>
      <c r="AW69" s="179" t="str">
        <f t="shared" ref="AW69:AW132" si="127">IFERROR(IF(OR(G69=""),"",SUM(AT69,AV69)),"")</f>
        <v/>
      </c>
      <c r="AX69" s="179" t="str">
        <f>IF(AND('Chack &amp; edit  SD sheet'!AZ69=""),"",'Chack &amp; edit  SD sheet'!AZ69)</f>
        <v/>
      </c>
      <c r="AY69" s="179" t="str">
        <f>IF(AND('Chack &amp; edit  SD sheet'!BA69=""),"",'Chack &amp; edit  SD sheet'!BA69)</f>
        <v/>
      </c>
      <c r="AZ69" s="179" t="str">
        <f>IF(AND('Chack &amp; edit  SD sheet'!BB69=""),"",'Chack &amp; edit  SD sheet'!BB69)</f>
        <v/>
      </c>
      <c r="BA69" s="179" t="str">
        <f t="shared" ref="BA69:BA132" si="128">IFERROR(IF(OR(G69=""),"",ROUND( CEILING((SUM(AX69:AZ69) * 20 / 30),1), 0)),"")</f>
        <v/>
      </c>
      <c r="BB69" s="179" t="str">
        <f>IF(AND('Chack &amp; edit  SD sheet'!BD69=""),"",'Chack &amp; edit  SD sheet'!BD69)</f>
        <v/>
      </c>
      <c r="BC69" s="179" t="str">
        <f t="shared" ref="BC69:BC132" si="129">IFERROR(ROUND(CEILING((BB69*50/70),1),0),"")</f>
        <v/>
      </c>
      <c r="BD69" s="179" t="str">
        <f t="shared" ref="BD69:BD132" si="130">IFERROR(IF(OR(G69=""),"",SUM(BA69,BC69)),"")</f>
        <v/>
      </c>
      <c r="BE69" s="179" t="str">
        <f>IF(AND('Chack &amp; edit  SD sheet'!BG69=""),"",'Chack &amp; edit  SD sheet'!BG69)</f>
        <v/>
      </c>
      <c r="BF69" s="179" t="str">
        <f t="shared" ref="BF69:BF132" si="131">IF(AND(BE69=""),"",ROUND(CEILING((BE69*30/100),1),0))</f>
        <v/>
      </c>
      <c r="BG69" s="179" t="str">
        <f t="shared" ref="BG69:BG132" si="132">IFERROR(IF(OR(G69=""),"",SUM(BD69,BF69)),"")</f>
        <v/>
      </c>
      <c r="BH69" s="179" t="str">
        <f>IF(AND('Chack &amp; edit  SD sheet'!BK69=""),"",'Chack &amp; edit  SD sheet'!BK69)</f>
        <v/>
      </c>
      <c r="BI69" s="179" t="str">
        <f>IF(AND('Chack &amp; edit  SD sheet'!BL69=""),"",'Chack &amp; edit  SD sheet'!BL69)</f>
        <v/>
      </c>
      <c r="BJ69" s="179" t="str">
        <f>IF(AND('Chack &amp; edit  SD sheet'!BM69=""),"",'Chack &amp; edit  SD sheet'!BM69)</f>
        <v/>
      </c>
      <c r="BK69" s="179" t="str">
        <f t="shared" ref="BK69:BK132" si="133">IFERROR(IF(OR(G69=""),"",SUM(BH69,BI69,BJ69)),"")</f>
        <v/>
      </c>
      <c r="BL69" s="179" t="str">
        <f t="shared" ref="BL69:BL132" si="134">IF(AND(BK69=""),"",IF(AND(BK69&gt;=36%*$BK$3),"P",""))</f>
        <v/>
      </c>
      <c r="BM69" s="179" t="str">
        <f>IF(AND('Chack &amp; edit  SD sheet'!BN69=""),"",'Chack &amp; edit  SD sheet'!BN69)</f>
        <v/>
      </c>
      <c r="BN69" s="179" t="str">
        <f>IF(AND('Chack &amp; edit  SD sheet'!BO69=""),"",'Chack &amp; edit  SD sheet'!BO69)</f>
        <v/>
      </c>
      <c r="BO69" s="179" t="str">
        <f>IF(AND('Chack &amp; edit  SD sheet'!BP69=""),"",'Chack &amp; edit  SD sheet'!BP69)</f>
        <v/>
      </c>
      <c r="BP69" s="179" t="str">
        <f t="shared" ref="BP69:BP132" si="135">IFERROR(IF(OR(G69=""),"",ROUND(CEILING((SUM(BM69:BO69) * 20 / 30),1), 0)),"")</f>
        <v/>
      </c>
      <c r="BQ69" s="179" t="str">
        <f>IF(AND('Chack &amp; edit  SD sheet'!BR69=""),"",'Chack &amp; edit  SD sheet'!BR69)</f>
        <v/>
      </c>
      <c r="BR69" s="179" t="str">
        <f t="shared" ref="BR69:BR132" si="136">IFERROR(ROUND(CEILING((BQ69*50/70),1),0),"")</f>
        <v/>
      </c>
      <c r="BS69" s="179" t="str">
        <f t="shared" ref="BS69:BS132" si="137">IFERROR(IF(OR(G69=""),"",SUM(BP69,BR69)),"")</f>
        <v/>
      </c>
      <c r="BT69" s="179" t="str">
        <f>IF(AND('Chack &amp; edit  SD sheet'!BU69=""),"",'Chack &amp; edit  SD sheet'!BU69)</f>
        <v/>
      </c>
      <c r="BU69" s="179" t="str">
        <f t="shared" ref="BU69:BU132" si="138">IF(AND(BT69=""),"",ROUND(CEILING((BT69*30/100),1),0))</f>
        <v/>
      </c>
      <c r="BV69" s="179" t="str">
        <f t="shared" ref="BV69:BV132" si="139">IFERROR(IF(OR(G69=""),"",SUM(BS69,BU69)),"")</f>
        <v/>
      </c>
      <c r="BW69" s="181" t="str">
        <f t="shared" ref="BW69:BW132" si="140">IFERROR(IF(OR(G69=""),"",IF(AND(BG69&gt;=BK69),BG69,BK69)+SUM(S69,AC69,AM69,AW69,BV69)),"")</f>
        <v/>
      </c>
      <c r="BX69" s="179" t="str">
        <f t="shared" ref="BX69:BX132" si="141">IFERROR(IF(AND(S69=""),"",S69),"")</f>
        <v/>
      </c>
      <c r="BY69" s="179">
        <f t="shared" ref="BY69:BY132" si="142">COUNTIF(J69:L69,"NA")*6.66</f>
        <v>0</v>
      </c>
      <c r="BZ69" s="179">
        <f t="shared" ref="BZ69:BZ132" si="143">(COUNTIF(J69:L69,"ML")*6.66)+(COUNTIF(N69,"ML")*50)+(COUNTIF(R69,"ML")*30)</f>
        <v>0</v>
      </c>
      <c r="CA69" s="179" t="str">
        <f t="shared" ref="CA69:CA132" si="144">IF(OR($D69="NSO",$G69=""),"",IF(AND(M69="",O69="",R69=""),"",IF(AND(O69="",R69=""),20-BY69-BZ69,IF(AND(R69=""),70-BY69-BZ69,100-BY69-BZ69))))</f>
        <v/>
      </c>
      <c r="CB69" s="179" t="str">
        <f t="shared" ref="CB69:CB132" si="145">IF(OR($D69="NSO",$G69=""),"",IF(OR(M69="AB",O69="ab",R69="AB"),"AB",IF(R69="ML","RE",IF(CA69="","",IF(BX69&gt;=75%*CA69,"D",IF(BX69&gt;=60%*CA69,"I",IF(BX69&gt;=48%*CA69,"II",IF(BX69&gt;=36%*CA69,"III",IF(BX69&gt;=0%*CA69,"P","")))))))))</f>
        <v/>
      </c>
      <c r="CC69" s="182" t="str">
        <f t="shared" ref="CC69:CC132" si="146">IFERROR(IF(AND(AC69=""),"",AC69),"")</f>
        <v/>
      </c>
      <c r="CD69" s="183">
        <f t="shared" ref="CD69:CD132" si="147">COUNTIF(T69:V69,"NA")*6.66</f>
        <v>0</v>
      </c>
      <c r="CE69" s="182">
        <f t="shared" ref="CE69:CE132" si="148">(COUNTIF(T69:V69,"ML")*6.66)+(COUNTIF(X69,"ML")*50)+(COUNTIF(AB69,"ML")*30)</f>
        <v>0</v>
      </c>
      <c r="CF69" s="179" t="str">
        <f t="shared" ref="CF69:CF132" si="149">IF(OR($D69="NSO",$G69=""),"",IF(AND(W69="",Y69="",AB69=""),"",IF(AND(Y69="",AB69=""),20-CD69-CE69,IF(AB69="",70-CD69-CE69,100-CD69-CE69))))</f>
        <v/>
      </c>
      <c r="CG69" s="183" t="str">
        <f t="shared" ref="CG69:CG132" si="150">IF(OR($D69="NSO",$G69=""),"",IF(OR(W69="AB",Y69="ab",AB69="AB"),"AB",IF(AB69="ML","RE",IF(CF69="","",IF(CC69&gt;=75%*CF69,"D",IF(CC69&gt;=60%*CF69,"I",IF(CC69&gt;=48%*CF69,"II",IF(CC69&gt;=36%*CF69,"III",IF(CC69&gt;=0%*CF69,"P","")))))))))</f>
        <v/>
      </c>
      <c r="CH69" s="182" t="str">
        <f t="shared" ref="CH69:CH132" si="151">IFERROR(IF(AND(AM69=""),"",AM69),"")</f>
        <v/>
      </c>
      <c r="CI69" s="182">
        <f t="shared" ref="CI69:CI132" si="152">COUNTIF(AD69:AF69,"NA")*6.66</f>
        <v>0</v>
      </c>
      <c r="CJ69" s="182">
        <f t="shared" ref="CJ69:CJ132" si="153">(COUNTIF(AD69:AF69,"ML")*6.66)+(COUNTIF(AH69,"ML")*50)+(COUNTIF(AL69,"ML")*30)</f>
        <v>0</v>
      </c>
      <c r="CK69" s="179" t="str">
        <f t="shared" ref="CK69:CK132" si="154">IF(OR($D69="NSO",$G69=""),"",IF(AND(AG69="",AI69="",AL69=""),"",IF(AND(AI69="",AL69=""),20-CI69-CJ69,IF(AL69="",70-CI69-CJ69,100-CI69-CJ69))))</f>
        <v/>
      </c>
      <c r="CL69" s="183" t="str">
        <f t="shared" ref="CL69:CL132" si="155">IF(OR($D69="NSO",$G69=""),"",IF(OR(AG69="AB",AI69="ab",AL69="AB"),"AB",IF(AL69="ML","RE",IF(CK69="","",IF(CH69&gt;=75%*CK69,"D",IF(CH69&gt;=60%*CK69,"I",IF(CH69&gt;=48%*CK69,"II",IF(CH69&gt;=36%*CK69,"III",IF(CH69&gt;=0%*CK69,"P","")))))))))</f>
        <v/>
      </c>
      <c r="CM69" s="182" t="str">
        <f t="shared" ref="CM69:CM132" si="156">IFERROR(IF(AND(AW69=""),"",AW69),"")</f>
        <v/>
      </c>
      <c r="CN69" s="182">
        <f t="shared" ref="CN69:CN132" si="157">COUNTIF(AN69:AP69,"NA")*6.66</f>
        <v>0</v>
      </c>
      <c r="CO69" s="182">
        <f t="shared" ref="CO69:CO132" si="158">(COUNTIF(AN69:AP69,"ML")*6.66)+(COUNTIF(AR69,"ML")*50)+(COUNTIF(AV69,"ML")*30)</f>
        <v>0</v>
      </c>
      <c r="CP69" s="183" t="str">
        <f t="shared" ref="CP69:CP132" si="159">IF(OR($D69="NSO",$G69=""),"",IF(AND(AQ69="",AS69="",AV69=""),"",IF(AND(AS69="",AV69=""),20-CN69-CO69,IF(AND(AV69=""),70-CN69-CO69,100-CN69-CO69))))</f>
        <v/>
      </c>
      <c r="CQ69" s="183" t="str">
        <f t="shared" ref="CQ69:CQ132" si="160">IF(OR($D69="NSO",$G69=""),"",IF(OR(AQ69="AB",AS69="ab",AV69="AB"),"AB",IF(AV69="ML","RE",IF(CP69="","",IF(CM69&gt;=75%*CP69,"D",IF(CM69&gt;=60%*CP69,"I",IF(CM69&gt;=48%*CP69,"II",IF(CM69&gt;=36%*CP69,"III",IF(CM69&gt;=0%*CP69,"P","")))))))))</f>
        <v/>
      </c>
      <c r="CR69" s="182" t="str">
        <f t="shared" ref="CR69:CR132" si="161">IFERROR(IF(AND(BG69=""),"",BG69),"")</f>
        <v/>
      </c>
      <c r="CS69" s="182">
        <f t="shared" ref="CS69:CS132" si="162">COUNTIF(AX69:AZ69,"NA")*6.66</f>
        <v>0</v>
      </c>
      <c r="CT69" s="182">
        <f t="shared" ref="CT69:CT132" si="163">(COUNTIF(AX69:AZ69,"ML")*6.66)+(COUNTIF(BB69,"ML")*50)+(COUNTIF(BF69,"ML")*30)</f>
        <v>0</v>
      </c>
      <c r="CU69" s="183" t="str">
        <f t="shared" ref="CU69:CU132" si="164">IF(OR($D69="NSO",$G69=""),"",IF(AND(BA69="",BC69="",BF69=""),"",IF(AND(BC69="",BF69=""),20-CS69-CT69,IF(AND(BF69=""),70-CS69-CT69,100-CS69-CT69))))</f>
        <v/>
      </c>
      <c r="CV69" s="183" t="str">
        <f t="shared" ref="CV69:CV132" si="165">IF(OR($D69="NSO",$G69=""),"",IF(OR(BA69="AB",BC69="ab",BF69="AB"),"AB",IF(BF69="ML","RE",IF(CU69="","",IF(CR69&gt;=75%*CU69,"D",IF(CR69&gt;=60%*CU69,"I",IF(CR69&gt;=48%*CU69,"II",IF(CR69&gt;=36%*CU69,"III",IF(CR69&gt;=0%*CU69,"P","")))))))))</f>
        <v/>
      </c>
      <c r="CW69" s="182" t="str">
        <f t="shared" ref="CW69:CW132" si="166">IFERROR(IF(AND(BV69=""),"",BV69),"")</f>
        <v/>
      </c>
      <c r="CX69" s="182">
        <f t="shared" ref="CX69:CX132" si="167">COUNTIF(BM69:BO69,"NA")*6.66</f>
        <v>0</v>
      </c>
      <c r="CY69" s="182">
        <f t="shared" ref="CY69:CY132" si="168">(COUNTIF(BM69:BO69,"ML")*6.66)+(COUNTIF(BQ69,"ML")*50)+(COUNTIF(BU69,"ML")*30)</f>
        <v>0</v>
      </c>
      <c r="CZ69" s="183" t="str">
        <f t="shared" ref="CZ69:CZ132" si="169">IF(OR($D69="NSO",$G69=""),"",IF(AND(BP69="",BR69="",BU69=""),"",IF(AND(BR69="",BU69=""),20-CX69-CY69,IF(AND(BU69=""),70-CX69-CY69,100-CX69-CY69))))</f>
        <v/>
      </c>
      <c r="DA69" s="183" t="str">
        <f t="shared" ref="DA69:DA132" si="170">IF(OR($D69="NSO",$G69=""),"",IF(OR(BP69="AB",BR69="ab",BU69="AB"),"AB",IF(BU69="ML","RE",IF(CZ69="","",IF(CW69&gt;=75%*CZ69,"D",IF(CW69&gt;=60%*CZ69,"I",IF(CW69&gt;=48%*CZ69,"II",IF(CW69&gt;=36%*CZ69,"III",IF(CW69&gt;=0%*CZ69,"P","")))))))))</f>
        <v/>
      </c>
      <c r="DB69" s="184">
        <f t="shared" ref="DB69:DB132" si="171">SUM(BY69,BZ69,CD69,CE69,CI69,CJ69,CN69,CO69,CS69,CT69,CX69,CY69)</f>
        <v>0</v>
      </c>
      <c r="DC69" s="19" t="str">
        <f t="shared" ref="DC69:DC132" si="172">CONCATENATE(IF(CB69="D",$BX$2,"")," ",IF(CG69="D",$CC$2,"")," ",IF(CL69="D",$CH$2,"")," ",IF(CQ69="D",$CM$2,"")," ",IF(CV69="D",$CR$2,"")," ",IF(DA69="D",$CW$2,"")," ")</f>
        <v xml:space="preserve">      </v>
      </c>
      <c r="DD69" s="252" t="str">
        <f>IF('Chack &amp; edit  SD sheet'!BY69="","",'Chack &amp; edit  SD sheet'!BY69)</f>
        <v/>
      </c>
      <c r="DE69" s="252" t="str">
        <f>IF('Chack &amp; edit  SD sheet'!BZ69="","",'Chack &amp; edit  SD sheet'!BZ69)</f>
        <v/>
      </c>
      <c r="DF69" s="252" t="str">
        <f>IF('Chack &amp; edit  SD sheet'!CA69="","",'Chack &amp; edit  SD sheet'!CA69)</f>
        <v/>
      </c>
      <c r="DG69" s="212" t="str">
        <f t="shared" ref="DG69:DG132" si="173">IFERROR(IF(OR(G69=""),"",ROUND( CEILING((SUM(DD69:DF69) * 40 / 60),1), 0)),"")</f>
        <v/>
      </c>
      <c r="DH69" s="252" t="str">
        <f>IF('Chack &amp; edit  SD sheet'!CB69="","",'Chack &amp; edit  SD sheet'!CB69)</f>
        <v/>
      </c>
      <c r="DI69" s="212" t="str">
        <f t="shared" ref="DI69:DI132" si="174">IFERROR(ROUND(CEILING((DH69*30/40),1),0),"")</f>
        <v/>
      </c>
      <c r="DJ69" s="252" t="str">
        <f>IF('Chack &amp; edit  SD sheet'!CC69="","",'Chack &amp; edit  SD sheet'!CC69)</f>
        <v/>
      </c>
      <c r="DK69" s="212" t="str">
        <f t="shared" ref="DK69:DK132" si="175">IFERROR(ROUND(CEILING((DJ69*30/100),1),0),"")</f>
        <v/>
      </c>
      <c r="DL69" s="213" t="str">
        <f t="shared" ref="DL69:DL132" si="176">IFERROR(IF(OR(G69=""),"",SUM(DG69,DI69,DK69)),"")</f>
        <v/>
      </c>
      <c r="DM69" s="252" t="str">
        <f>IF('Chack &amp; edit  SD sheet'!CD69="","",'Chack &amp; edit  SD sheet'!CD69)</f>
        <v/>
      </c>
      <c r="DN69" s="252" t="str">
        <f>IF('Chack &amp; edit  SD sheet'!CE69="","",'Chack &amp; edit  SD sheet'!CE69)</f>
        <v/>
      </c>
      <c r="DO69" s="252" t="str">
        <f>IF('Chack &amp; edit  SD sheet'!CF69="","",'Chack &amp; edit  SD sheet'!CF69)</f>
        <v/>
      </c>
      <c r="DP69" s="212" t="str">
        <f t="shared" ref="DP69:DP132" si="177">IFERROR(IF(OR(G69=""),"",ROUND( CEILING((SUM(DM69:DO69) * 20 / 30),1), 0)),"")</f>
        <v/>
      </c>
      <c r="DQ69" s="252" t="str">
        <f>IF('Chack &amp; edit  SD sheet'!CG69="","",'Chack &amp; edit  SD sheet'!CG69)</f>
        <v/>
      </c>
      <c r="DR69" s="212" t="str">
        <f t="shared" ref="DR69:DR132" si="178">IFERROR(ROUND(CEILING((DQ69*50/70),1),0),"")</f>
        <v/>
      </c>
      <c r="DS69" s="252" t="str">
        <f>IF('Chack &amp; edit  SD sheet'!CH69="","",'Chack &amp; edit  SD sheet'!CH69)</f>
        <v/>
      </c>
      <c r="DT69" s="212" t="str">
        <f t="shared" ref="DT69:DT132" si="179">IFERROR(ROUND(CEILING((DS69*30/100),1),0),"")</f>
        <v/>
      </c>
      <c r="DU69" s="213" t="str">
        <f t="shared" ref="DU69:DU132" si="180">IFERROR(IF(OR(G69=""),"",SUM(DP69,DR69,DT69)),"")</f>
        <v/>
      </c>
      <c r="DV69" s="252" t="str">
        <f>IF('Chack &amp; edit  SD sheet'!CI69="","",'Chack &amp; edit  SD sheet'!CI69)</f>
        <v/>
      </c>
      <c r="DW69" s="252" t="str">
        <f>IF('Chack &amp; edit  SD sheet'!CJ69="","",'Chack &amp; edit  SD sheet'!CJ69)</f>
        <v/>
      </c>
      <c r="DX69" s="252" t="str">
        <f>IF('Chack &amp; edit  SD sheet'!CK69="","",'Chack &amp; edit  SD sheet'!CK69)</f>
        <v/>
      </c>
      <c r="DY69" s="254" t="str">
        <f t="shared" ref="DY69:DY132" si="181">IF(AND(DV69="",DW69="",DX69=""),"",SUM(DV69:DX69))</f>
        <v/>
      </c>
      <c r="DZ69" s="252" t="str">
        <f>IF('Chack &amp; edit  SD sheet'!CL69="","",'Chack &amp; edit  SD sheet'!CL69)</f>
        <v/>
      </c>
      <c r="EA69" s="252" t="str">
        <f>IF('Chack &amp; edit  SD sheet'!CM69="","",'Chack &amp; edit  SD sheet'!CM69)</f>
        <v/>
      </c>
      <c r="EB69" s="252" t="str">
        <f>IF('Chack &amp; edit  SD sheet'!CN69="","",'Chack &amp; edit  SD sheet'!CN69)</f>
        <v/>
      </c>
      <c r="EC69" s="252" t="str">
        <f>IF('Chack &amp; edit  SD sheet'!CO69="","",'Chack &amp; edit  SD sheet'!CO69)</f>
        <v/>
      </c>
      <c r="ED69" s="254" t="str">
        <f t="shared" ref="ED69:ED132" si="182">IF(AND(DZ69="",EA69="",EB69="",EC69=""),"",SUM(DZ69:EC69))</f>
        <v/>
      </c>
      <c r="EE69" s="252" t="str">
        <f>IF('Chack &amp; edit  SD sheet'!CP69="","",'Chack &amp; edit  SD sheet'!CP69)</f>
        <v/>
      </c>
      <c r="EF69" s="252" t="str">
        <f>IF('Chack &amp; edit  SD sheet'!CQ69="","",'Chack &amp; edit  SD sheet'!CQ69)</f>
        <v/>
      </c>
      <c r="EG69" s="19" t="str">
        <f t="shared" ref="EG69:EG132" si="183">IF(AND(G69=""),"",IF(AND(D69="NSO"),"NSO","Promoted to Class 10th"))</f>
        <v/>
      </c>
      <c r="EH69" s="20" t="str">
        <f t="shared" ref="EH69:EH132" si="184">IF(OR(G69="",D69="NSO"),"",BW69)</f>
        <v/>
      </c>
      <c r="EI69" s="21" t="str">
        <f t="shared" ref="EI69:EI132" si="185">IF(OR(G69="",D69="NSO",EH69=""),"",EH69*100/($EH$3-DB69))</f>
        <v/>
      </c>
      <c r="EJ69" s="185" t="str">
        <f t="shared" ref="EJ69:EJ132" si="186">IF(AND($D69="NSO"),"NSO",IF(AND($G69=""),"",IF(EG69="","",IF(EI69="","",IF(EI69&gt;=60,"I",IF(EI69&gt;=48,"II",IF(EI69&gt;=36,"III",IF(EI69&gt;=0,"P",""))))))))</f>
        <v/>
      </c>
      <c r="EK69" s="253" t="str">
        <f t="shared" ref="EK69:EK132" si="187">IF(EI69="","",SUMPRODUCT((EI69&lt;EI$4:EI$205)/COUNTIF(EI$4:EI$205,EI$4:EI$205)))</f>
        <v/>
      </c>
      <c r="EL69" s="252" t="str">
        <f t="shared" ref="EL69:EL132" si="188">IF(EJ69="P","Promoted","")</f>
        <v/>
      </c>
      <c r="ET69" s="173" t="str">
        <f t="shared" ref="ET69:ET132" si="189">IF(AND(EG69="NSO"),"NSO",IF(AND(DL69=""),"",IF(DL69&gt;=80,"A",IF(DL69&gt;=60,"B",IF(DL69&gt;=40,"C",IF(DL69&gt;0,"D",""))))))</f>
        <v/>
      </c>
      <c r="EU69" s="173" t="str">
        <f t="shared" ref="EU69:EU132" si="190">IF(AND(EG69="NSO"),"NSO",IF(AND(DU69=""),"",IF(DU69&gt;=80,"A",IF(DU69&gt;=60,"B",IF(DU69&gt;=40,"C",IF(DU69&gt;0,"D",""))))))</f>
        <v/>
      </c>
      <c r="EV69" s="173" t="str">
        <f t="shared" ref="EV69:EV132" si="191">IF(AND(EG69="NSO"),"NSO",IF(AND(DY69=""),"",IF(DY69&gt;=80,"A",IF(DY69&gt;=60,"B",IF(DY69&gt;=40,"C",IF(DY69&gt;0,"D",""))))))</f>
        <v/>
      </c>
      <c r="EW69" s="173" t="str">
        <f t="shared" ref="EW69:EW132" si="192">IF(AND(EG69="NSO"),"NSO",IF(AND(ED69=""),"",IF(ED69&gt;=80,"A",IF(ED69&gt;=60,"B",IF(ED69&gt;=40,"C",IF(ED69&gt;0,"D",""))))))</f>
        <v/>
      </c>
    </row>
    <row r="70" spans="1:153" ht="15.75">
      <c r="A70" s="179" t="str">
        <f>IF(AND('Chack &amp; edit  SD sheet'!A70=""),"",'Chack &amp; edit  SD sheet'!A70)</f>
        <v/>
      </c>
      <c r="B70" s="179" t="str">
        <f>IF(AND('Chack &amp; edit  SD sheet'!B70=""),"",'Chack &amp; edit  SD sheet'!B70)</f>
        <v/>
      </c>
      <c r="C70" s="179" t="str">
        <f>IF(AND('Chack &amp; edit  SD sheet'!C70=""),"",IF(AND('Chack &amp; edit  SD sheet'!C70="Boy"),"M",IF(AND('Chack &amp; edit  SD sheet'!C70="Girl"),"F","")))</f>
        <v/>
      </c>
      <c r="D70" s="179" t="str">
        <f>IF(AND('Chack &amp; edit  SD sheet'!D70=""),"",VALUE('Chack &amp; edit  SD sheet'!D70))</f>
        <v/>
      </c>
      <c r="E70" s="179" t="str">
        <f>IF(AND('Chack &amp; edit  SD sheet'!E70=""),"",'Chack &amp; edit  SD sheet'!E70)</f>
        <v/>
      </c>
      <c r="F70" s="179" t="str">
        <f>IF(AND('Chack &amp; edit  SD sheet'!F70=""),"",'Chack &amp; edit  SD sheet'!F70)</f>
        <v/>
      </c>
      <c r="G70" s="180" t="str">
        <f>IF(AND('Chack &amp; edit  SD sheet'!G70=""),"",'Chack &amp; edit  SD sheet'!G70)</f>
        <v/>
      </c>
      <c r="H70" s="180" t="str">
        <f>IF(AND('Chack &amp; edit  SD sheet'!H70=""),"",'Chack &amp; edit  SD sheet'!H70)</f>
        <v/>
      </c>
      <c r="I70" s="180" t="str">
        <f>IF(AND('Chack &amp; edit  SD sheet'!I70=""),"",'Chack &amp; edit  SD sheet'!I70)</f>
        <v/>
      </c>
      <c r="J70" s="179" t="str">
        <f>IF(AND('Chack &amp; edit  SD sheet'!J70=""),"",'Chack &amp; edit  SD sheet'!J70)</f>
        <v/>
      </c>
      <c r="K70" s="179" t="str">
        <f>IF(AND('Chack &amp; edit  SD sheet'!K70=""),"",'Chack &amp; edit  SD sheet'!K70)</f>
        <v/>
      </c>
      <c r="L70" s="179" t="str">
        <f>IF(AND('Chack &amp; edit  SD sheet'!L70=""),"",'Chack &amp; edit  SD sheet'!L70)</f>
        <v/>
      </c>
      <c r="M70" s="179" t="str">
        <f t="shared" si="108"/>
        <v/>
      </c>
      <c r="N70" s="179" t="str">
        <f>IF(AND('Chack &amp; edit  SD sheet'!N70=""),"",'Chack &amp; edit  SD sheet'!N70)</f>
        <v/>
      </c>
      <c r="O70" s="179" t="str">
        <f t="shared" si="109"/>
        <v/>
      </c>
      <c r="P70" s="179" t="str">
        <f t="shared" si="110"/>
        <v/>
      </c>
      <c r="Q70" s="179" t="str">
        <f>IF(AND('Chack &amp; edit  SD sheet'!Q70=""),"",'Chack &amp; edit  SD sheet'!Q70)</f>
        <v/>
      </c>
      <c r="R70" s="179" t="str">
        <f t="shared" si="111"/>
        <v/>
      </c>
      <c r="S70" s="179" t="str">
        <f t="shared" si="112"/>
        <v/>
      </c>
      <c r="T70" s="179" t="str">
        <f>IF(AND('Chack &amp; edit  SD sheet'!T70=""),"",'Chack &amp; edit  SD sheet'!T70)</f>
        <v/>
      </c>
      <c r="U70" s="179" t="str">
        <f>IF(AND('Chack &amp; edit  SD sheet'!U70=""),"",'Chack &amp; edit  SD sheet'!U70)</f>
        <v/>
      </c>
      <c r="V70" s="179" t="str">
        <f>IF(AND('Chack &amp; edit  SD sheet'!V70=""),"",'Chack &amp; edit  SD sheet'!V70)</f>
        <v/>
      </c>
      <c r="W70" s="179" t="str">
        <f t="shared" si="113"/>
        <v/>
      </c>
      <c r="X70" s="179" t="str">
        <f>IF(AND('Chack &amp; edit  SD sheet'!X70=""),"",'Chack &amp; edit  SD sheet'!X70)</f>
        <v/>
      </c>
      <c r="Y70" s="179" t="str">
        <f t="shared" si="114"/>
        <v/>
      </c>
      <c r="Z70" s="179" t="str">
        <f t="shared" si="115"/>
        <v/>
      </c>
      <c r="AA70" s="179" t="str">
        <f>IF(AND('Chack &amp; edit  SD sheet'!AA70=""),"",'Chack &amp; edit  SD sheet'!AA70)</f>
        <v/>
      </c>
      <c r="AB70" s="179" t="str">
        <f t="shared" si="116"/>
        <v/>
      </c>
      <c r="AC70" s="179" t="str">
        <f t="shared" si="117"/>
        <v/>
      </c>
      <c r="AD70" s="179" t="str">
        <f>IF(AND('Chack &amp; edit  SD sheet'!AF70=""),"",'Chack &amp; edit  SD sheet'!AF70)</f>
        <v/>
      </c>
      <c r="AE70" s="179" t="str">
        <f>IF(AND('Chack &amp; edit  SD sheet'!AG70=""),"",'Chack &amp; edit  SD sheet'!AG70)</f>
        <v/>
      </c>
      <c r="AF70" s="179" t="str">
        <f>IF(AND('Chack &amp; edit  SD sheet'!AH70=""),"",'Chack &amp; edit  SD sheet'!AH70)</f>
        <v/>
      </c>
      <c r="AG70" s="179" t="str">
        <f t="shared" si="118"/>
        <v/>
      </c>
      <c r="AH70" s="179" t="str">
        <f>IF(AND('Chack &amp; edit  SD sheet'!AJ70=""),"",'Chack &amp; edit  SD sheet'!AJ70)</f>
        <v/>
      </c>
      <c r="AI70" s="179" t="str">
        <f t="shared" si="119"/>
        <v/>
      </c>
      <c r="AJ70" s="179" t="str">
        <f t="shared" si="120"/>
        <v/>
      </c>
      <c r="AK70" s="179" t="str">
        <f>IF(AND('Chack &amp; edit  SD sheet'!AM70=""),"",'Chack &amp; edit  SD sheet'!AM70)</f>
        <v/>
      </c>
      <c r="AL70" s="179" t="str">
        <f t="shared" si="121"/>
        <v/>
      </c>
      <c r="AM70" s="179" t="str">
        <f t="shared" si="122"/>
        <v/>
      </c>
      <c r="AN70" s="179" t="str">
        <f>IF(AND('Chack &amp; edit  SD sheet'!AP70=""),"",'Chack &amp; edit  SD sheet'!AP70)</f>
        <v/>
      </c>
      <c r="AO70" s="179" t="str">
        <f>IF(AND('Chack &amp; edit  SD sheet'!AQ70=""),"",'Chack &amp; edit  SD sheet'!AQ70)</f>
        <v/>
      </c>
      <c r="AP70" s="179" t="str">
        <f>IF(AND('Chack &amp; edit  SD sheet'!AR70=""),"",'Chack &amp; edit  SD sheet'!AR70)</f>
        <v/>
      </c>
      <c r="AQ70" s="179" t="str">
        <f t="shared" si="123"/>
        <v/>
      </c>
      <c r="AR70" s="179" t="str">
        <f>IF(AND('Chack &amp; edit  SD sheet'!AT70=""),"",'Chack &amp; edit  SD sheet'!AT70)</f>
        <v/>
      </c>
      <c r="AS70" s="179" t="str">
        <f t="shared" si="124"/>
        <v/>
      </c>
      <c r="AT70" s="179" t="str">
        <f t="shared" si="125"/>
        <v/>
      </c>
      <c r="AU70" s="179" t="str">
        <f>IF(AND('Chack &amp; edit  SD sheet'!AW70=""),"",'Chack &amp; edit  SD sheet'!AW70)</f>
        <v/>
      </c>
      <c r="AV70" s="179" t="str">
        <f t="shared" si="126"/>
        <v/>
      </c>
      <c r="AW70" s="179" t="str">
        <f t="shared" si="127"/>
        <v/>
      </c>
      <c r="AX70" s="179" t="str">
        <f>IF(AND('Chack &amp; edit  SD sheet'!AZ70=""),"",'Chack &amp; edit  SD sheet'!AZ70)</f>
        <v/>
      </c>
      <c r="AY70" s="179" t="str">
        <f>IF(AND('Chack &amp; edit  SD sheet'!BA70=""),"",'Chack &amp; edit  SD sheet'!BA70)</f>
        <v/>
      </c>
      <c r="AZ70" s="179" t="str">
        <f>IF(AND('Chack &amp; edit  SD sheet'!BB70=""),"",'Chack &amp; edit  SD sheet'!BB70)</f>
        <v/>
      </c>
      <c r="BA70" s="179" t="str">
        <f t="shared" si="128"/>
        <v/>
      </c>
      <c r="BB70" s="179" t="str">
        <f>IF(AND('Chack &amp; edit  SD sheet'!BD70=""),"",'Chack &amp; edit  SD sheet'!BD70)</f>
        <v/>
      </c>
      <c r="BC70" s="179" t="str">
        <f t="shared" si="129"/>
        <v/>
      </c>
      <c r="BD70" s="179" t="str">
        <f t="shared" si="130"/>
        <v/>
      </c>
      <c r="BE70" s="179" t="str">
        <f>IF(AND('Chack &amp; edit  SD sheet'!BG70=""),"",'Chack &amp; edit  SD sheet'!BG70)</f>
        <v/>
      </c>
      <c r="BF70" s="179" t="str">
        <f t="shared" si="131"/>
        <v/>
      </c>
      <c r="BG70" s="179" t="str">
        <f t="shared" si="132"/>
        <v/>
      </c>
      <c r="BH70" s="179" t="str">
        <f>IF(AND('Chack &amp; edit  SD sheet'!BK70=""),"",'Chack &amp; edit  SD sheet'!BK70)</f>
        <v/>
      </c>
      <c r="BI70" s="179" t="str">
        <f>IF(AND('Chack &amp; edit  SD sheet'!BL70=""),"",'Chack &amp; edit  SD sheet'!BL70)</f>
        <v/>
      </c>
      <c r="BJ70" s="179" t="str">
        <f>IF(AND('Chack &amp; edit  SD sheet'!BM70=""),"",'Chack &amp; edit  SD sheet'!BM70)</f>
        <v/>
      </c>
      <c r="BK70" s="179" t="str">
        <f t="shared" si="133"/>
        <v/>
      </c>
      <c r="BL70" s="179" t="str">
        <f t="shared" si="134"/>
        <v/>
      </c>
      <c r="BM70" s="179" t="str">
        <f>IF(AND('Chack &amp; edit  SD sheet'!BN70=""),"",'Chack &amp; edit  SD sheet'!BN70)</f>
        <v/>
      </c>
      <c r="BN70" s="179" t="str">
        <f>IF(AND('Chack &amp; edit  SD sheet'!BO70=""),"",'Chack &amp; edit  SD sheet'!BO70)</f>
        <v/>
      </c>
      <c r="BO70" s="179" t="str">
        <f>IF(AND('Chack &amp; edit  SD sheet'!BP70=""),"",'Chack &amp; edit  SD sheet'!BP70)</f>
        <v/>
      </c>
      <c r="BP70" s="179" t="str">
        <f t="shared" si="135"/>
        <v/>
      </c>
      <c r="BQ70" s="179" t="str">
        <f>IF(AND('Chack &amp; edit  SD sheet'!BR70=""),"",'Chack &amp; edit  SD sheet'!BR70)</f>
        <v/>
      </c>
      <c r="BR70" s="179" t="str">
        <f t="shared" si="136"/>
        <v/>
      </c>
      <c r="BS70" s="179" t="str">
        <f t="shared" si="137"/>
        <v/>
      </c>
      <c r="BT70" s="179" t="str">
        <f>IF(AND('Chack &amp; edit  SD sheet'!BU70=""),"",'Chack &amp; edit  SD sheet'!BU70)</f>
        <v/>
      </c>
      <c r="BU70" s="179" t="str">
        <f t="shared" si="138"/>
        <v/>
      </c>
      <c r="BV70" s="179" t="str">
        <f t="shared" si="139"/>
        <v/>
      </c>
      <c r="BW70" s="181" t="str">
        <f t="shared" si="140"/>
        <v/>
      </c>
      <c r="BX70" s="179" t="str">
        <f t="shared" si="141"/>
        <v/>
      </c>
      <c r="BY70" s="179">
        <f t="shared" si="142"/>
        <v>0</v>
      </c>
      <c r="BZ70" s="179">
        <f t="shared" si="143"/>
        <v>0</v>
      </c>
      <c r="CA70" s="179" t="str">
        <f t="shared" si="144"/>
        <v/>
      </c>
      <c r="CB70" s="179" t="str">
        <f t="shared" si="145"/>
        <v/>
      </c>
      <c r="CC70" s="182" t="str">
        <f t="shared" si="146"/>
        <v/>
      </c>
      <c r="CD70" s="183">
        <f t="shared" si="147"/>
        <v>0</v>
      </c>
      <c r="CE70" s="182">
        <f t="shared" si="148"/>
        <v>0</v>
      </c>
      <c r="CF70" s="179" t="str">
        <f t="shared" si="149"/>
        <v/>
      </c>
      <c r="CG70" s="183" t="str">
        <f t="shared" si="150"/>
        <v/>
      </c>
      <c r="CH70" s="182" t="str">
        <f t="shared" si="151"/>
        <v/>
      </c>
      <c r="CI70" s="182">
        <f t="shared" si="152"/>
        <v>0</v>
      </c>
      <c r="CJ70" s="182">
        <f t="shared" si="153"/>
        <v>0</v>
      </c>
      <c r="CK70" s="179" t="str">
        <f t="shared" si="154"/>
        <v/>
      </c>
      <c r="CL70" s="183" t="str">
        <f t="shared" si="155"/>
        <v/>
      </c>
      <c r="CM70" s="182" t="str">
        <f t="shared" si="156"/>
        <v/>
      </c>
      <c r="CN70" s="182">
        <f t="shared" si="157"/>
        <v>0</v>
      </c>
      <c r="CO70" s="182">
        <f t="shared" si="158"/>
        <v>0</v>
      </c>
      <c r="CP70" s="183" t="str">
        <f t="shared" si="159"/>
        <v/>
      </c>
      <c r="CQ70" s="183" t="str">
        <f t="shared" si="160"/>
        <v/>
      </c>
      <c r="CR70" s="182" t="str">
        <f t="shared" si="161"/>
        <v/>
      </c>
      <c r="CS70" s="182">
        <f t="shared" si="162"/>
        <v>0</v>
      </c>
      <c r="CT70" s="182">
        <f t="shared" si="163"/>
        <v>0</v>
      </c>
      <c r="CU70" s="183" t="str">
        <f t="shared" si="164"/>
        <v/>
      </c>
      <c r="CV70" s="183" t="str">
        <f t="shared" si="165"/>
        <v/>
      </c>
      <c r="CW70" s="182" t="str">
        <f t="shared" si="166"/>
        <v/>
      </c>
      <c r="CX70" s="182">
        <f t="shared" si="167"/>
        <v>0</v>
      </c>
      <c r="CY70" s="182">
        <f t="shared" si="168"/>
        <v>0</v>
      </c>
      <c r="CZ70" s="183" t="str">
        <f t="shared" si="169"/>
        <v/>
      </c>
      <c r="DA70" s="183" t="str">
        <f t="shared" si="170"/>
        <v/>
      </c>
      <c r="DB70" s="184">
        <f t="shared" si="171"/>
        <v>0</v>
      </c>
      <c r="DC70" s="19" t="str">
        <f t="shared" si="172"/>
        <v xml:space="preserve">      </v>
      </c>
      <c r="DD70" s="252" t="str">
        <f>IF('Chack &amp; edit  SD sheet'!BY70="","",'Chack &amp; edit  SD sheet'!BY70)</f>
        <v/>
      </c>
      <c r="DE70" s="252" t="str">
        <f>IF('Chack &amp; edit  SD sheet'!BZ70="","",'Chack &amp; edit  SD sheet'!BZ70)</f>
        <v/>
      </c>
      <c r="DF70" s="252" t="str">
        <f>IF('Chack &amp; edit  SD sheet'!CA70="","",'Chack &amp; edit  SD sheet'!CA70)</f>
        <v/>
      </c>
      <c r="DG70" s="212" t="str">
        <f t="shared" si="173"/>
        <v/>
      </c>
      <c r="DH70" s="252" t="str">
        <f>IF('Chack &amp; edit  SD sheet'!CB70="","",'Chack &amp; edit  SD sheet'!CB70)</f>
        <v/>
      </c>
      <c r="DI70" s="212" t="str">
        <f t="shared" si="174"/>
        <v/>
      </c>
      <c r="DJ70" s="252" t="str">
        <f>IF('Chack &amp; edit  SD sheet'!CC70="","",'Chack &amp; edit  SD sheet'!CC70)</f>
        <v/>
      </c>
      <c r="DK70" s="212" t="str">
        <f t="shared" si="175"/>
        <v/>
      </c>
      <c r="DL70" s="213" t="str">
        <f t="shared" si="176"/>
        <v/>
      </c>
      <c r="DM70" s="252" t="str">
        <f>IF('Chack &amp; edit  SD sheet'!CD70="","",'Chack &amp; edit  SD sheet'!CD70)</f>
        <v/>
      </c>
      <c r="DN70" s="252" t="str">
        <f>IF('Chack &amp; edit  SD sheet'!CE70="","",'Chack &amp; edit  SD sheet'!CE70)</f>
        <v/>
      </c>
      <c r="DO70" s="252" t="str">
        <f>IF('Chack &amp; edit  SD sheet'!CF70="","",'Chack &amp; edit  SD sheet'!CF70)</f>
        <v/>
      </c>
      <c r="DP70" s="212" t="str">
        <f t="shared" si="177"/>
        <v/>
      </c>
      <c r="DQ70" s="252" t="str">
        <f>IF('Chack &amp; edit  SD sheet'!CG70="","",'Chack &amp; edit  SD sheet'!CG70)</f>
        <v/>
      </c>
      <c r="DR70" s="212" t="str">
        <f t="shared" si="178"/>
        <v/>
      </c>
      <c r="DS70" s="252" t="str">
        <f>IF('Chack &amp; edit  SD sheet'!CH70="","",'Chack &amp; edit  SD sheet'!CH70)</f>
        <v/>
      </c>
      <c r="DT70" s="212" t="str">
        <f t="shared" si="179"/>
        <v/>
      </c>
      <c r="DU70" s="213" t="str">
        <f t="shared" si="180"/>
        <v/>
      </c>
      <c r="DV70" s="252" t="str">
        <f>IF('Chack &amp; edit  SD sheet'!CI70="","",'Chack &amp; edit  SD sheet'!CI70)</f>
        <v/>
      </c>
      <c r="DW70" s="252" t="str">
        <f>IF('Chack &amp; edit  SD sheet'!CJ70="","",'Chack &amp; edit  SD sheet'!CJ70)</f>
        <v/>
      </c>
      <c r="DX70" s="252" t="str">
        <f>IF('Chack &amp; edit  SD sheet'!CK70="","",'Chack &amp; edit  SD sheet'!CK70)</f>
        <v/>
      </c>
      <c r="DY70" s="254" t="str">
        <f t="shared" si="181"/>
        <v/>
      </c>
      <c r="DZ70" s="252" t="str">
        <f>IF('Chack &amp; edit  SD sheet'!CL70="","",'Chack &amp; edit  SD sheet'!CL70)</f>
        <v/>
      </c>
      <c r="EA70" s="252" t="str">
        <f>IF('Chack &amp; edit  SD sheet'!CM70="","",'Chack &amp; edit  SD sheet'!CM70)</f>
        <v/>
      </c>
      <c r="EB70" s="252" t="str">
        <f>IF('Chack &amp; edit  SD sheet'!CN70="","",'Chack &amp; edit  SD sheet'!CN70)</f>
        <v/>
      </c>
      <c r="EC70" s="252" t="str">
        <f>IF('Chack &amp; edit  SD sheet'!CO70="","",'Chack &amp; edit  SD sheet'!CO70)</f>
        <v/>
      </c>
      <c r="ED70" s="254" t="str">
        <f t="shared" si="182"/>
        <v/>
      </c>
      <c r="EE70" s="252" t="str">
        <f>IF('Chack &amp; edit  SD sheet'!CP70="","",'Chack &amp; edit  SD sheet'!CP70)</f>
        <v/>
      </c>
      <c r="EF70" s="252" t="str">
        <f>IF('Chack &amp; edit  SD sheet'!CQ70="","",'Chack &amp; edit  SD sheet'!CQ70)</f>
        <v/>
      </c>
      <c r="EG70" s="19" t="str">
        <f t="shared" si="183"/>
        <v/>
      </c>
      <c r="EH70" s="20" t="str">
        <f t="shared" si="184"/>
        <v/>
      </c>
      <c r="EI70" s="21" t="str">
        <f t="shared" si="185"/>
        <v/>
      </c>
      <c r="EJ70" s="185" t="str">
        <f t="shared" si="186"/>
        <v/>
      </c>
      <c r="EK70" s="253" t="str">
        <f t="shared" si="187"/>
        <v/>
      </c>
      <c r="EL70" s="252" t="str">
        <f t="shared" si="188"/>
        <v/>
      </c>
      <c r="ET70" s="173" t="str">
        <f t="shared" si="189"/>
        <v/>
      </c>
      <c r="EU70" s="173" t="str">
        <f t="shared" si="190"/>
        <v/>
      </c>
      <c r="EV70" s="173" t="str">
        <f t="shared" si="191"/>
        <v/>
      </c>
      <c r="EW70" s="173" t="str">
        <f t="shared" si="192"/>
        <v/>
      </c>
    </row>
    <row r="71" spans="1:153" ht="15.75">
      <c r="A71" s="179" t="str">
        <f>IF(AND('Chack &amp; edit  SD sheet'!A71=""),"",'Chack &amp; edit  SD sheet'!A71)</f>
        <v/>
      </c>
      <c r="B71" s="179" t="str">
        <f>IF(AND('Chack &amp; edit  SD sheet'!B71=""),"",'Chack &amp; edit  SD sheet'!B71)</f>
        <v/>
      </c>
      <c r="C71" s="179" t="str">
        <f>IF(AND('Chack &amp; edit  SD sheet'!C71=""),"",IF(AND('Chack &amp; edit  SD sheet'!C71="Boy"),"M",IF(AND('Chack &amp; edit  SD sheet'!C71="Girl"),"F","")))</f>
        <v/>
      </c>
      <c r="D71" s="179" t="str">
        <f>IF(AND('Chack &amp; edit  SD sheet'!D71=""),"",VALUE('Chack &amp; edit  SD sheet'!D71))</f>
        <v/>
      </c>
      <c r="E71" s="179" t="str">
        <f>IF(AND('Chack &amp; edit  SD sheet'!E71=""),"",'Chack &amp; edit  SD sheet'!E71)</f>
        <v/>
      </c>
      <c r="F71" s="179" t="str">
        <f>IF(AND('Chack &amp; edit  SD sheet'!F71=""),"",'Chack &amp; edit  SD sheet'!F71)</f>
        <v/>
      </c>
      <c r="G71" s="180" t="str">
        <f>IF(AND('Chack &amp; edit  SD sheet'!G71=""),"",'Chack &amp; edit  SD sheet'!G71)</f>
        <v/>
      </c>
      <c r="H71" s="180" t="str">
        <f>IF(AND('Chack &amp; edit  SD sheet'!H71=""),"",'Chack &amp; edit  SD sheet'!H71)</f>
        <v/>
      </c>
      <c r="I71" s="180" t="str">
        <f>IF(AND('Chack &amp; edit  SD sheet'!I71=""),"",'Chack &amp; edit  SD sheet'!I71)</f>
        <v/>
      </c>
      <c r="J71" s="179" t="str">
        <f>IF(AND('Chack &amp; edit  SD sheet'!J71=""),"",'Chack &amp; edit  SD sheet'!J71)</f>
        <v/>
      </c>
      <c r="K71" s="179" t="str">
        <f>IF(AND('Chack &amp; edit  SD sheet'!K71=""),"",'Chack &amp; edit  SD sheet'!K71)</f>
        <v/>
      </c>
      <c r="L71" s="179" t="str">
        <f>IF(AND('Chack &amp; edit  SD sheet'!L71=""),"",'Chack &amp; edit  SD sheet'!L71)</f>
        <v/>
      </c>
      <c r="M71" s="179" t="str">
        <f t="shared" si="108"/>
        <v/>
      </c>
      <c r="N71" s="179" t="str">
        <f>IF(AND('Chack &amp; edit  SD sheet'!N71=""),"",'Chack &amp; edit  SD sheet'!N71)</f>
        <v/>
      </c>
      <c r="O71" s="179" t="str">
        <f t="shared" si="109"/>
        <v/>
      </c>
      <c r="P71" s="179" t="str">
        <f t="shared" si="110"/>
        <v/>
      </c>
      <c r="Q71" s="179" t="str">
        <f>IF(AND('Chack &amp; edit  SD sheet'!Q71=""),"",'Chack &amp; edit  SD sheet'!Q71)</f>
        <v/>
      </c>
      <c r="R71" s="179" t="str">
        <f t="shared" si="111"/>
        <v/>
      </c>
      <c r="S71" s="179" t="str">
        <f t="shared" si="112"/>
        <v/>
      </c>
      <c r="T71" s="179" t="str">
        <f>IF(AND('Chack &amp; edit  SD sheet'!T71=""),"",'Chack &amp; edit  SD sheet'!T71)</f>
        <v/>
      </c>
      <c r="U71" s="179" t="str">
        <f>IF(AND('Chack &amp; edit  SD sheet'!U71=""),"",'Chack &amp; edit  SD sheet'!U71)</f>
        <v/>
      </c>
      <c r="V71" s="179" t="str">
        <f>IF(AND('Chack &amp; edit  SD sheet'!V71=""),"",'Chack &amp; edit  SD sheet'!V71)</f>
        <v/>
      </c>
      <c r="W71" s="179" t="str">
        <f t="shared" si="113"/>
        <v/>
      </c>
      <c r="X71" s="179" t="str">
        <f>IF(AND('Chack &amp; edit  SD sheet'!X71=""),"",'Chack &amp; edit  SD sheet'!X71)</f>
        <v/>
      </c>
      <c r="Y71" s="179" t="str">
        <f t="shared" si="114"/>
        <v/>
      </c>
      <c r="Z71" s="179" t="str">
        <f t="shared" si="115"/>
        <v/>
      </c>
      <c r="AA71" s="179" t="str">
        <f>IF(AND('Chack &amp; edit  SD sheet'!AA71=""),"",'Chack &amp; edit  SD sheet'!AA71)</f>
        <v/>
      </c>
      <c r="AB71" s="179" t="str">
        <f t="shared" si="116"/>
        <v/>
      </c>
      <c r="AC71" s="179" t="str">
        <f t="shared" si="117"/>
        <v/>
      </c>
      <c r="AD71" s="179" t="str">
        <f>IF(AND('Chack &amp; edit  SD sheet'!AF71=""),"",'Chack &amp; edit  SD sheet'!AF71)</f>
        <v/>
      </c>
      <c r="AE71" s="179" t="str">
        <f>IF(AND('Chack &amp; edit  SD sheet'!AG71=""),"",'Chack &amp; edit  SD sheet'!AG71)</f>
        <v/>
      </c>
      <c r="AF71" s="179" t="str">
        <f>IF(AND('Chack &amp; edit  SD sheet'!AH71=""),"",'Chack &amp; edit  SD sheet'!AH71)</f>
        <v/>
      </c>
      <c r="AG71" s="179" t="str">
        <f t="shared" si="118"/>
        <v/>
      </c>
      <c r="AH71" s="179" t="str">
        <f>IF(AND('Chack &amp; edit  SD sheet'!AJ71=""),"",'Chack &amp; edit  SD sheet'!AJ71)</f>
        <v/>
      </c>
      <c r="AI71" s="179" t="str">
        <f t="shared" si="119"/>
        <v/>
      </c>
      <c r="AJ71" s="179" t="str">
        <f t="shared" si="120"/>
        <v/>
      </c>
      <c r="AK71" s="179" t="str">
        <f>IF(AND('Chack &amp; edit  SD sheet'!AM71=""),"",'Chack &amp; edit  SD sheet'!AM71)</f>
        <v/>
      </c>
      <c r="AL71" s="179" t="str">
        <f t="shared" si="121"/>
        <v/>
      </c>
      <c r="AM71" s="179" t="str">
        <f t="shared" si="122"/>
        <v/>
      </c>
      <c r="AN71" s="179" t="str">
        <f>IF(AND('Chack &amp; edit  SD sheet'!AP71=""),"",'Chack &amp; edit  SD sheet'!AP71)</f>
        <v/>
      </c>
      <c r="AO71" s="179" t="str">
        <f>IF(AND('Chack &amp; edit  SD sheet'!AQ71=""),"",'Chack &amp; edit  SD sheet'!AQ71)</f>
        <v/>
      </c>
      <c r="AP71" s="179" t="str">
        <f>IF(AND('Chack &amp; edit  SD sheet'!AR71=""),"",'Chack &amp; edit  SD sheet'!AR71)</f>
        <v/>
      </c>
      <c r="AQ71" s="179" t="str">
        <f t="shared" si="123"/>
        <v/>
      </c>
      <c r="AR71" s="179" t="str">
        <f>IF(AND('Chack &amp; edit  SD sheet'!AT71=""),"",'Chack &amp; edit  SD sheet'!AT71)</f>
        <v/>
      </c>
      <c r="AS71" s="179" t="str">
        <f t="shared" si="124"/>
        <v/>
      </c>
      <c r="AT71" s="179" t="str">
        <f t="shared" si="125"/>
        <v/>
      </c>
      <c r="AU71" s="179" t="str">
        <f>IF(AND('Chack &amp; edit  SD sheet'!AW71=""),"",'Chack &amp; edit  SD sheet'!AW71)</f>
        <v/>
      </c>
      <c r="AV71" s="179" t="str">
        <f t="shared" si="126"/>
        <v/>
      </c>
      <c r="AW71" s="179" t="str">
        <f t="shared" si="127"/>
        <v/>
      </c>
      <c r="AX71" s="179" t="str">
        <f>IF(AND('Chack &amp; edit  SD sheet'!AZ71=""),"",'Chack &amp; edit  SD sheet'!AZ71)</f>
        <v/>
      </c>
      <c r="AY71" s="179" t="str">
        <f>IF(AND('Chack &amp; edit  SD sheet'!BA71=""),"",'Chack &amp; edit  SD sheet'!BA71)</f>
        <v/>
      </c>
      <c r="AZ71" s="179" t="str">
        <f>IF(AND('Chack &amp; edit  SD sheet'!BB71=""),"",'Chack &amp; edit  SD sheet'!BB71)</f>
        <v/>
      </c>
      <c r="BA71" s="179" t="str">
        <f t="shared" si="128"/>
        <v/>
      </c>
      <c r="BB71" s="179" t="str">
        <f>IF(AND('Chack &amp; edit  SD sheet'!BD71=""),"",'Chack &amp; edit  SD sheet'!BD71)</f>
        <v/>
      </c>
      <c r="BC71" s="179" t="str">
        <f t="shared" si="129"/>
        <v/>
      </c>
      <c r="BD71" s="179" t="str">
        <f t="shared" si="130"/>
        <v/>
      </c>
      <c r="BE71" s="179" t="str">
        <f>IF(AND('Chack &amp; edit  SD sheet'!BG71=""),"",'Chack &amp; edit  SD sheet'!BG71)</f>
        <v/>
      </c>
      <c r="BF71" s="179" t="str">
        <f t="shared" si="131"/>
        <v/>
      </c>
      <c r="BG71" s="179" t="str">
        <f t="shared" si="132"/>
        <v/>
      </c>
      <c r="BH71" s="179" t="str">
        <f>IF(AND('Chack &amp; edit  SD sheet'!BK71=""),"",'Chack &amp; edit  SD sheet'!BK71)</f>
        <v/>
      </c>
      <c r="BI71" s="179" t="str">
        <f>IF(AND('Chack &amp; edit  SD sheet'!BL71=""),"",'Chack &amp; edit  SD sheet'!BL71)</f>
        <v/>
      </c>
      <c r="BJ71" s="179" t="str">
        <f>IF(AND('Chack &amp; edit  SD sheet'!BM71=""),"",'Chack &amp; edit  SD sheet'!BM71)</f>
        <v/>
      </c>
      <c r="BK71" s="179" t="str">
        <f t="shared" si="133"/>
        <v/>
      </c>
      <c r="BL71" s="179" t="str">
        <f t="shared" si="134"/>
        <v/>
      </c>
      <c r="BM71" s="179" t="str">
        <f>IF(AND('Chack &amp; edit  SD sheet'!BN71=""),"",'Chack &amp; edit  SD sheet'!BN71)</f>
        <v/>
      </c>
      <c r="BN71" s="179" t="str">
        <f>IF(AND('Chack &amp; edit  SD sheet'!BO71=""),"",'Chack &amp; edit  SD sheet'!BO71)</f>
        <v/>
      </c>
      <c r="BO71" s="179" t="str">
        <f>IF(AND('Chack &amp; edit  SD sheet'!BP71=""),"",'Chack &amp; edit  SD sheet'!BP71)</f>
        <v/>
      </c>
      <c r="BP71" s="179" t="str">
        <f t="shared" si="135"/>
        <v/>
      </c>
      <c r="BQ71" s="179" t="str">
        <f>IF(AND('Chack &amp; edit  SD sheet'!BR71=""),"",'Chack &amp; edit  SD sheet'!BR71)</f>
        <v/>
      </c>
      <c r="BR71" s="179" t="str">
        <f t="shared" si="136"/>
        <v/>
      </c>
      <c r="BS71" s="179" t="str">
        <f t="shared" si="137"/>
        <v/>
      </c>
      <c r="BT71" s="179" t="str">
        <f>IF(AND('Chack &amp; edit  SD sheet'!BU71=""),"",'Chack &amp; edit  SD sheet'!BU71)</f>
        <v/>
      </c>
      <c r="BU71" s="179" t="str">
        <f t="shared" si="138"/>
        <v/>
      </c>
      <c r="BV71" s="179" t="str">
        <f t="shared" si="139"/>
        <v/>
      </c>
      <c r="BW71" s="181" t="str">
        <f t="shared" si="140"/>
        <v/>
      </c>
      <c r="BX71" s="179" t="str">
        <f t="shared" si="141"/>
        <v/>
      </c>
      <c r="BY71" s="179">
        <f t="shared" si="142"/>
        <v>0</v>
      </c>
      <c r="BZ71" s="179">
        <f t="shared" si="143"/>
        <v>0</v>
      </c>
      <c r="CA71" s="179" t="str">
        <f t="shared" si="144"/>
        <v/>
      </c>
      <c r="CB71" s="179" t="str">
        <f t="shared" si="145"/>
        <v/>
      </c>
      <c r="CC71" s="182" t="str">
        <f t="shared" si="146"/>
        <v/>
      </c>
      <c r="CD71" s="183">
        <f t="shared" si="147"/>
        <v>0</v>
      </c>
      <c r="CE71" s="182">
        <f t="shared" si="148"/>
        <v>0</v>
      </c>
      <c r="CF71" s="179" t="str">
        <f t="shared" si="149"/>
        <v/>
      </c>
      <c r="CG71" s="183" t="str">
        <f t="shared" si="150"/>
        <v/>
      </c>
      <c r="CH71" s="182" t="str">
        <f t="shared" si="151"/>
        <v/>
      </c>
      <c r="CI71" s="182">
        <f t="shared" si="152"/>
        <v>0</v>
      </c>
      <c r="CJ71" s="182">
        <f t="shared" si="153"/>
        <v>0</v>
      </c>
      <c r="CK71" s="179" t="str">
        <f t="shared" si="154"/>
        <v/>
      </c>
      <c r="CL71" s="183" t="str">
        <f t="shared" si="155"/>
        <v/>
      </c>
      <c r="CM71" s="182" t="str">
        <f t="shared" si="156"/>
        <v/>
      </c>
      <c r="CN71" s="182">
        <f t="shared" si="157"/>
        <v>0</v>
      </c>
      <c r="CO71" s="182">
        <f t="shared" si="158"/>
        <v>0</v>
      </c>
      <c r="CP71" s="183" t="str">
        <f t="shared" si="159"/>
        <v/>
      </c>
      <c r="CQ71" s="183" t="str">
        <f t="shared" si="160"/>
        <v/>
      </c>
      <c r="CR71" s="182" t="str">
        <f t="shared" si="161"/>
        <v/>
      </c>
      <c r="CS71" s="182">
        <f t="shared" si="162"/>
        <v>0</v>
      </c>
      <c r="CT71" s="182">
        <f t="shared" si="163"/>
        <v>0</v>
      </c>
      <c r="CU71" s="183" t="str">
        <f t="shared" si="164"/>
        <v/>
      </c>
      <c r="CV71" s="183" t="str">
        <f t="shared" si="165"/>
        <v/>
      </c>
      <c r="CW71" s="182" t="str">
        <f t="shared" si="166"/>
        <v/>
      </c>
      <c r="CX71" s="182">
        <f t="shared" si="167"/>
        <v>0</v>
      </c>
      <c r="CY71" s="182">
        <f t="shared" si="168"/>
        <v>0</v>
      </c>
      <c r="CZ71" s="183" t="str">
        <f t="shared" si="169"/>
        <v/>
      </c>
      <c r="DA71" s="183" t="str">
        <f t="shared" si="170"/>
        <v/>
      </c>
      <c r="DB71" s="184">
        <f t="shared" si="171"/>
        <v>0</v>
      </c>
      <c r="DC71" s="19" t="str">
        <f t="shared" si="172"/>
        <v xml:space="preserve">      </v>
      </c>
      <c r="DD71" s="252" t="str">
        <f>IF('Chack &amp; edit  SD sheet'!BY71="","",'Chack &amp; edit  SD sheet'!BY71)</f>
        <v/>
      </c>
      <c r="DE71" s="252" t="str">
        <f>IF('Chack &amp; edit  SD sheet'!BZ71="","",'Chack &amp; edit  SD sheet'!BZ71)</f>
        <v/>
      </c>
      <c r="DF71" s="252" t="str">
        <f>IF('Chack &amp; edit  SD sheet'!CA71="","",'Chack &amp; edit  SD sheet'!CA71)</f>
        <v/>
      </c>
      <c r="DG71" s="212" t="str">
        <f t="shared" si="173"/>
        <v/>
      </c>
      <c r="DH71" s="252" t="str">
        <f>IF('Chack &amp; edit  SD sheet'!CB71="","",'Chack &amp; edit  SD sheet'!CB71)</f>
        <v/>
      </c>
      <c r="DI71" s="212" t="str">
        <f t="shared" si="174"/>
        <v/>
      </c>
      <c r="DJ71" s="252" t="str">
        <f>IF('Chack &amp; edit  SD sheet'!CC71="","",'Chack &amp; edit  SD sheet'!CC71)</f>
        <v/>
      </c>
      <c r="DK71" s="212" t="str">
        <f t="shared" si="175"/>
        <v/>
      </c>
      <c r="DL71" s="213" t="str">
        <f t="shared" si="176"/>
        <v/>
      </c>
      <c r="DM71" s="252" t="str">
        <f>IF('Chack &amp; edit  SD sheet'!CD71="","",'Chack &amp; edit  SD sheet'!CD71)</f>
        <v/>
      </c>
      <c r="DN71" s="252" t="str">
        <f>IF('Chack &amp; edit  SD sheet'!CE71="","",'Chack &amp; edit  SD sheet'!CE71)</f>
        <v/>
      </c>
      <c r="DO71" s="252" t="str">
        <f>IF('Chack &amp; edit  SD sheet'!CF71="","",'Chack &amp; edit  SD sheet'!CF71)</f>
        <v/>
      </c>
      <c r="DP71" s="212" t="str">
        <f t="shared" si="177"/>
        <v/>
      </c>
      <c r="DQ71" s="252" t="str">
        <f>IF('Chack &amp; edit  SD sheet'!CG71="","",'Chack &amp; edit  SD sheet'!CG71)</f>
        <v/>
      </c>
      <c r="DR71" s="212" t="str">
        <f t="shared" si="178"/>
        <v/>
      </c>
      <c r="DS71" s="252" t="str">
        <f>IF('Chack &amp; edit  SD sheet'!CH71="","",'Chack &amp; edit  SD sheet'!CH71)</f>
        <v/>
      </c>
      <c r="DT71" s="212" t="str">
        <f t="shared" si="179"/>
        <v/>
      </c>
      <c r="DU71" s="213" t="str">
        <f t="shared" si="180"/>
        <v/>
      </c>
      <c r="DV71" s="252" t="str">
        <f>IF('Chack &amp; edit  SD sheet'!CI71="","",'Chack &amp; edit  SD sheet'!CI71)</f>
        <v/>
      </c>
      <c r="DW71" s="252" t="str">
        <f>IF('Chack &amp; edit  SD sheet'!CJ71="","",'Chack &amp; edit  SD sheet'!CJ71)</f>
        <v/>
      </c>
      <c r="DX71" s="252" t="str">
        <f>IF('Chack &amp; edit  SD sheet'!CK71="","",'Chack &amp; edit  SD sheet'!CK71)</f>
        <v/>
      </c>
      <c r="DY71" s="254" t="str">
        <f t="shared" si="181"/>
        <v/>
      </c>
      <c r="DZ71" s="252" t="str">
        <f>IF('Chack &amp; edit  SD sheet'!CL71="","",'Chack &amp; edit  SD sheet'!CL71)</f>
        <v/>
      </c>
      <c r="EA71" s="252" t="str">
        <f>IF('Chack &amp; edit  SD sheet'!CM71="","",'Chack &amp; edit  SD sheet'!CM71)</f>
        <v/>
      </c>
      <c r="EB71" s="252" t="str">
        <f>IF('Chack &amp; edit  SD sheet'!CN71="","",'Chack &amp; edit  SD sheet'!CN71)</f>
        <v/>
      </c>
      <c r="EC71" s="252" t="str">
        <f>IF('Chack &amp; edit  SD sheet'!CO71="","",'Chack &amp; edit  SD sheet'!CO71)</f>
        <v/>
      </c>
      <c r="ED71" s="254" t="str">
        <f t="shared" si="182"/>
        <v/>
      </c>
      <c r="EE71" s="252" t="str">
        <f>IF('Chack &amp; edit  SD sheet'!CP71="","",'Chack &amp; edit  SD sheet'!CP71)</f>
        <v/>
      </c>
      <c r="EF71" s="252" t="str">
        <f>IF('Chack &amp; edit  SD sheet'!CQ71="","",'Chack &amp; edit  SD sheet'!CQ71)</f>
        <v/>
      </c>
      <c r="EG71" s="19" t="str">
        <f t="shared" si="183"/>
        <v/>
      </c>
      <c r="EH71" s="20" t="str">
        <f t="shared" si="184"/>
        <v/>
      </c>
      <c r="EI71" s="21" t="str">
        <f t="shared" si="185"/>
        <v/>
      </c>
      <c r="EJ71" s="185" t="str">
        <f t="shared" si="186"/>
        <v/>
      </c>
      <c r="EK71" s="253" t="str">
        <f t="shared" si="187"/>
        <v/>
      </c>
      <c r="EL71" s="252" t="str">
        <f t="shared" si="188"/>
        <v/>
      </c>
      <c r="ET71" s="173" t="str">
        <f t="shared" si="189"/>
        <v/>
      </c>
      <c r="EU71" s="173" t="str">
        <f t="shared" si="190"/>
        <v/>
      </c>
      <c r="EV71" s="173" t="str">
        <f t="shared" si="191"/>
        <v/>
      </c>
      <c r="EW71" s="173" t="str">
        <f t="shared" si="192"/>
        <v/>
      </c>
    </row>
    <row r="72" spans="1:153" ht="15.75">
      <c r="A72" s="179" t="str">
        <f>IF(AND('Chack &amp; edit  SD sheet'!A72=""),"",'Chack &amp; edit  SD sheet'!A72)</f>
        <v/>
      </c>
      <c r="B72" s="179" t="str">
        <f>IF(AND('Chack &amp; edit  SD sheet'!B72=""),"",'Chack &amp; edit  SD sheet'!B72)</f>
        <v/>
      </c>
      <c r="C72" s="179" t="str">
        <f>IF(AND('Chack &amp; edit  SD sheet'!C72=""),"",IF(AND('Chack &amp; edit  SD sheet'!C72="Boy"),"M",IF(AND('Chack &amp; edit  SD sheet'!C72="Girl"),"F","")))</f>
        <v/>
      </c>
      <c r="D72" s="179" t="str">
        <f>IF(AND('Chack &amp; edit  SD sheet'!D72=""),"",VALUE('Chack &amp; edit  SD sheet'!D72))</f>
        <v/>
      </c>
      <c r="E72" s="179" t="str">
        <f>IF(AND('Chack &amp; edit  SD sheet'!E72=""),"",'Chack &amp; edit  SD sheet'!E72)</f>
        <v/>
      </c>
      <c r="F72" s="179" t="str">
        <f>IF(AND('Chack &amp; edit  SD sheet'!F72=""),"",'Chack &amp; edit  SD sheet'!F72)</f>
        <v/>
      </c>
      <c r="G72" s="180" t="str">
        <f>IF(AND('Chack &amp; edit  SD sheet'!G72=""),"",'Chack &amp; edit  SD sheet'!G72)</f>
        <v/>
      </c>
      <c r="H72" s="180" t="str">
        <f>IF(AND('Chack &amp; edit  SD sheet'!H72=""),"",'Chack &amp; edit  SD sheet'!H72)</f>
        <v/>
      </c>
      <c r="I72" s="180" t="str">
        <f>IF(AND('Chack &amp; edit  SD sheet'!I72=""),"",'Chack &amp; edit  SD sheet'!I72)</f>
        <v/>
      </c>
      <c r="J72" s="179" t="str">
        <f>IF(AND('Chack &amp; edit  SD sheet'!J72=""),"",'Chack &amp; edit  SD sheet'!J72)</f>
        <v/>
      </c>
      <c r="K72" s="179" t="str">
        <f>IF(AND('Chack &amp; edit  SD sheet'!K72=""),"",'Chack &amp; edit  SD sheet'!K72)</f>
        <v/>
      </c>
      <c r="L72" s="179" t="str">
        <f>IF(AND('Chack &amp; edit  SD sheet'!L72=""),"",'Chack &amp; edit  SD sheet'!L72)</f>
        <v/>
      </c>
      <c r="M72" s="179" t="str">
        <f t="shared" si="108"/>
        <v/>
      </c>
      <c r="N72" s="179" t="str">
        <f>IF(AND('Chack &amp; edit  SD sheet'!N72=""),"",'Chack &amp; edit  SD sheet'!N72)</f>
        <v/>
      </c>
      <c r="O72" s="179" t="str">
        <f t="shared" si="109"/>
        <v/>
      </c>
      <c r="P72" s="179" t="str">
        <f t="shared" si="110"/>
        <v/>
      </c>
      <c r="Q72" s="179" t="str">
        <f>IF(AND('Chack &amp; edit  SD sheet'!Q72=""),"",'Chack &amp; edit  SD sheet'!Q72)</f>
        <v/>
      </c>
      <c r="R72" s="179" t="str">
        <f t="shared" si="111"/>
        <v/>
      </c>
      <c r="S72" s="179" t="str">
        <f t="shared" si="112"/>
        <v/>
      </c>
      <c r="T72" s="179" t="str">
        <f>IF(AND('Chack &amp; edit  SD sheet'!T72=""),"",'Chack &amp; edit  SD sheet'!T72)</f>
        <v/>
      </c>
      <c r="U72" s="179" t="str">
        <f>IF(AND('Chack &amp; edit  SD sheet'!U72=""),"",'Chack &amp; edit  SD sheet'!U72)</f>
        <v/>
      </c>
      <c r="V72" s="179" t="str">
        <f>IF(AND('Chack &amp; edit  SD sheet'!V72=""),"",'Chack &amp; edit  SD sheet'!V72)</f>
        <v/>
      </c>
      <c r="W72" s="179" t="str">
        <f t="shared" si="113"/>
        <v/>
      </c>
      <c r="X72" s="179" t="str">
        <f>IF(AND('Chack &amp; edit  SD sheet'!X72=""),"",'Chack &amp; edit  SD sheet'!X72)</f>
        <v/>
      </c>
      <c r="Y72" s="179" t="str">
        <f t="shared" si="114"/>
        <v/>
      </c>
      <c r="Z72" s="179" t="str">
        <f t="shared" si="115"/>
        <v/>
      </c>
      <c r="AA72" s="179" t="str">
        <f>IF(AND('Chack &amp; edit  SD sheet'!AA72=""),"",'Chack &amp; edit  SD sheet'!AA72)</f>
        <v/>
      </c>
      <c r="AB72" s="179" t="str">
        <f t="shared" si="116"/>
        <v/>
      </c>
      <c r="AC72" s="179" t="str">
        <f t="shared" si="117"/>
        <v/>
      </c>
      <c r="AD72" s="179" t="str">
        <f>IF(AND('Chack &amp; edit  SD sheet'!AF72=""),"",'Chack &amp; edit  SD sheet'!AF72)</f>
        <v/>
      </c>
      <c r="AE72" s="179" t="str">
        <f>IF(AND('Chack &amp; edit  SD sheet'!AG72=""),"",'Chack &amp; edit  SD sheet'!AG72)</f>
        <v/>
      </c>
      <c r="AF72" s="179" t="str">
        <f>IF(AND('Chack &amp; edit  SD sheet'!AH72=""),"",'Chack &amp; edit  SD sheet'!AH72)</f>
        <v/>
      </c>
      <c r="AG72" s="179" t="str">
        <f t="shared" si="118"/>
        <v/>
      </c>
      <c r="AH72" s="179" t="str">
        <f>IF(AND('Chack &amp; edit  SD sheet'!AJ72=""),"",'Chack &amp; edit  SD sheet'!AJ72)</f>
        <v/>
      </c>
      <c r="AI72" s="179" t="str">
        <f t="shared" si="119"/>
        <v/>
      </c>
      <c r="AJ72" s="179" t="str">
        <f t="shared" si="120"/>
        <v/>
      </c>
      <c r="AK72" s="179" t="str">
        <f>IF(AND('Chack &amp; edit  SD sheet'!AM72=""),"",'Chack &amp; edit  SD sheet'!AM72)</f>
        <v/>
      </c>
      <c r="AL72" s="179" t="str">
        <f t="shared" si="121"/>
        <v/>
      </c>
      <c r="AM72" s="179" t="str">
        <f t="shared" si="122"/>
        <v/>
      </c>
      <c r="AN72" s="179" t="str">
        <f>IF(AND('Chack &amp; edit  SD sheet'!AP72=""),"",'Chack &amp; edit  SD sheet'!AP72)</f>
        <v/>
      </c>
      <c r="AO72" s="179" t="str">
        <f>IF(AND('Chack &amp; edit  SD sheet'!AQ72=""),"",'Chack &amp; edit  SD sheet'!AQ72)</f>
        <v/>
      </c>
      <c r="AP72" s="179" t="str">
        <f>IF(AND('Chack &amp; edit  SD sheet'!AR72=""),"",'Chack &amp; edit  SD sheet'!AR72)</f>
        <v/>
      </c>
      <c r="AQ72" s="179" t="str">
        <f t="shared" si="123"/>
        <v/>
      </c>
      <c r="AR72" s="179" t="str">
        <f>IF(AND('Chack &amp; edit  SD sheet'!AT72=""),"",'Chack &amp; edit  SD sheet'!AT72)</f>
        <v/>
      </c>
      <c r="AS72" s="179" t="str">
        <f t="shared" si="124"/>
        <v/>
      </c>
      <c r="AT72" s="179" t="str">
        <f t="shared" si="125"/>
        <v/>
      </c>
      <c r="AU72" s="179" t="str">
        <f>IF(AND('Chack &amp; edit  SD sheet'!AW72=""),"",'Chack &amp; edit  SD sheet'!AW72)</f>
        <v/>
      </c>
      <c r="AV72" s="179" t="str">
        <f t="shared" si="126"/>
        <v/>
      </c>
      <c r="AW72" s="179" t="str">
        <f t="shared" si="127"/>
        <v/>
      </c>
      <c r="AX72" s="179" t="str">
        <f>IF(AND('Chack &amp; edit  SD sheet'!AZ72=""),"",'Chack &amp; edit  SD sheet'!AZ72)</f>
        <v/>
      </c>
      <c r="AY72" s="179" t="str">
        <f>IF(AND('Chack &amp; edit  SD sheet'!BA72=""),"",'Chack &amp; edit  SD sheet'!BA72)</f>
        <v/>
      </c>
      <c r="AZ72" s="179" t="str">
        <f>IF(AND('Chack &amp; edit  SD sheet'!BB72=""),"",'Chack &amp; edit  SD sheet'!BB72)</f>
        <v/>
      </c>
      <c r="BA72" s="179" t="str">
        <f t="shared" si="128"/>
        <v/>
      </c>
      <c r="BB72" s="179" t="str">
        <f>IF(AND('Chack &amp; edit  SD sheet'!BD72=""),"",'Chack &amp; edit  SD sheet'!BD72)</f>
        <v/>
      </c>
      <c r="BC72" s="179" t="str">
        <f t="shared" si="129"/>
        <v/>
      </c>
      <c r="BD72" s="179" t="str">
        <f t="shared" si="130"/>
        <v/>
      </c>
      <c r="BE72" s="179" t="str">
        <f>IF(AND('Chack &amp; edit  SD sheet'!BG72=""),"",'Chack &amp; edit  SD sheet'!BG72)</f>
        <v/>
      </c>
      <c r="BF72" s="179" t="str">
        <f t="shared" si="131"/>
        <v/>
      </c>
      <c r="BG72" s="179" t="str">
        <f t="shared" si="132"/>
        <v/>
      </c>
      <c r="BH72" s="179" t="str">
        <f>IF(AND('Chack &amp; edit  SD sheet'!BK72=""),"",'Chack &amp; edit  SD sheet'!BK72)</f>
        <v/>
      </c>
      <c r="BI72" s="179" t="str">
        <f>IF(AND('Chack &amp; edit  SD sheet'!BL72=""),"",'Chack &amp; edit  SD sheet'!BL72)</f>
        <v/>
      </c>
      <c r="BJ72" s="179" t="str">
        <f>IF(AND('Chack &amp; edit  SD sheet'!BM72=""),"",'Chack &amp; edit  SD sheet'!BM72)</f>
        <v/>
      </c>
      <c r="BK72" s="179" t="str">
        <f t="shared" si="133"/>
        <v/>
      </c>
      <c r="BL72" s="179" t="str">
        <f t="shared" si="134"/>
        <v/>
      </c>
      <c r="BM72" s="179" t="str">
        <f>IF(AND('Chack &amp; edit  SD sheet'!BN72=""),"",'Chack &amp; edit  SD sheet'!BN72)</f>
        <v/>
      </c>
      <c r="BN72" s="179" t="str">
        <f>IF(AND('Chack &amp; edit  SD sheet'!BO72=""),"",'Chack &amp; edit  SD sheet'!BO72)</f>
        <v/>
      </c>
      <c r="BO72" s="179" t="str">
        <f>IF(AND('Chack &amp; edit  SD sheet'!BP72=""),"",'Chack &amp; edit  SD sheet'!BP72)</f>
        <v/>
      </c>
      <c r="BP72" s="179" t="str">
        <f t="shared" si="135"/>
        <v/>
      </c>
      <c r="BQ72" s="179" t="str">
        <f>IF(AND('Chack &amp; edit  SD sheet'!BR72=""),"",'Chack &amp; edit  SD sheet'!BR72)</f>
        <v/>
      </c>
      <c r="BR72" s="179" t="str">
        <f t="shared" si="136"/>
        <v/>
      </c>
      <c r="BS72" s="179" t="str">
        <f t="shared" si="137"/>
        <v/>
      </c>
      <c r="BT72" s="179" t="str">
        <f>IF(AND('Chack &amp; edit  SD sheet'!BU72=""),"",'Chack &amp; edit  SD sheet'!BU72)</f>
        <v/>
      </c>
      <c r="BU72" s="179" t="str">
        <f t="shared" si="138"/>
        <v/>
      </c>
      <c r="BV72" s="179" t="str">
        <f t="shared" si="139"/>
        <v/>
      </c>
      <c r="BW72" s="181" t="str">
        <f t="shared" si="140"/>
        <v/>
      </c>
      <c r="BX72" s="179" t="str">
        <f t="shared" si="141"/>
        <v/>
      </c>
      <c r="BY72" s="179">
        <f t="shared" si="142"/>
        <v>0</v>
      </c>
      <c r="BZ72" s="179">
        <f t="shared" si="143"/>
        <v>0</v>
      </c>
      <c r="CA72" s="179" t="str">
        <f t="shared" si="144"/>
        <v/>
      </c>
      <c r="CB72" s="179" t="str">
        <f t="shared" si="145"/>
        <v/>
      </c>
      <c r="CC72" s="182" t="str">
        <f t="shared" si="146"/>
        <v/>
      </c>
      <c r="CD72" s="183">
        <f t="shared" si="147"/>
        <v>0</v>
      </c>
      <c r="CE72" s="182">
        <f t="shared" si="148"/>
        <v>0</v>
      </c>
      <c r="CF72" s="179" t="str">
        <f t="shared" si="149"/>
        <v/>
      </c>
      <c r="CG72" s="183" t="str">
        <f t="shared" si="150"/>
        <v/>
      </c>
      <c r="CH72" s="182" t="str">
        <f t="shared" si="151"/>
        <v/>
      </c>
      <c r="CI72" s="182">
        <f t="shared" si="152"/>
        <v>0</v>
      </c>
      <c r="CJ72" s="182">
        <f t="shared" si="153"/>
        <v>0</v>
      </c>
      <c r="CK72" s="179" t="str">
        <f t="shared" si="154"/>
        <v/>
      </c>
      <c r="CL72" s="183" t="str">
        <f t="shared" si="155"/>
        <v/>
      </c>
      <c r="CM72" s="182" t="str">
        <f t="shared" si="156"/>
        <v/>
      </c>
      <c r="CN72" s="182">
        <f t="shared" si="157"/>
        <v>0</v>
      </c>
      <c r="CO72" s="182">
        <f t="shared" si="158"/>
        <v>0</v>
      </c>
      <c r="CP72" s="183" t="str">
        <f t="shared" si="159"/>
        <v/>
      </c>
      <c r="CQ72" s="183" t="str">
        <f t="shared" si="160"/>
        <v/>
      </c>
      <c r="CR72" s="182" t="str">
        <f t="shared" si="161"/>
        <v/>
      </c>
      <c r="CS72" s="182">
        <f t="shared" si="162"/>
        <v>0</v>
      </c>
      <c r="CT72" s="182">
        <f t="shared" si="163"/>
        <v>0</v>
      </c>
      <c r="CU72" s="183" t="str">
        <f t="shared" si="164"/>
        <v/>
      </c>
      <c r="CV72" s="183" t="str">
        <f t="shared" si="165"/>
        <v/>
      </c>
      <c r="CW72" s="182" t="str">
        <f t="shared" si="166"/>
        <v/>
      </c>
      <c r="CX72" s="182">
        <f t="shared" si="167"/>
        <v>0</v>
      </c>
      <c r="CY72" s="182">
        <f t="shared" si="168"/>
        <v>0</v>
      </c>
      <c r="CZ72" s="183" t="str">
        <f t="shared" si="169"/>
        <v/>
      </c>
      <c r="DA72" s="183" t="str">
        <f t="shared" si="170"/>
        <v/>
      </c>
      <c r="DB72" s="184">
        <f t="shared" si="171"/>
        <v>0</v>
      </c>
      <c r="DC72" s="19" t="str">
        <f t="shared" si="172"/>
        <v xml:space="preserve">      </v>
      </c>
      <c r="DD72" s="252" t="str">
        <f>IF('Chack &amp; edit  SD sheet'!BY72="","",'Chack &amp; edit  SD sheet'!BY72)</f>
        <v/>
      </c>
      <c r="DE72" s="252" t="str">
        <f>IF('Chack &amp; edit  SD sheet'!BZ72="","",'Chack &amp; edit  SD sheet'!BZ72)</f>
        <v/>
      </c>
      <c r="DF72" s="252" t="str">
        <f>IF('Chack &amp; edit  SD sheet'!CA72="","",'Chack &amp; edit  SD sheet'!CA72)</f>
        <v/>
      </c>
      <c r="DG72" s="212" t="str">
        <f t="shared" si="173"/>
        <v/>
      </c>
      <c r="DH72" s="252" t="str">
        <f>IF('Chack &amp; edit  SD sheet'!CB72="","",'Chack &amp; edit  SD sheet'!CB72)</f>
        <v/>
      </c>
      <c r="DI72" s="212" t="str">
        <f t="shared" si="174"/>
        <v/>
      </c>
      <c r="DJ72" s="252" t="str">
        <f>IF('Chack &amp; edit  SD sheet'!CC72="","",'Chack &amp; edit  SD sheet'!CC72)</f>
        <v/>
      </c>
      <c r="DK72" s="212" t="str">
        <f t="shared" si="175"/>
        <v/>
      </c>
      <c r="DL72" s="213" t="str">
        <f t="shared" si="176"/>
        <v/>
      </c>
      <c r="DM72" s="252" t="str">
        <f>IF('Chack &amp; edit  SD sheet'!CD72="","",'Chack &amp; edit  SD sheet'!CD72)</f>
        <v/>
      </c>
      <c r="DN72" s="252" t="str">
        <f>IF('Chack &amp; edit  SD sheet'!CE72="","",'Chack &amp; edit  SD sheet'!CE72)</f>
        <v/>
      </c>
      <c r="DO72" s="252" t="str">
        <f>IF('Chack &amp; edit  SD sheet'!CF72="","",'Chack &amp; edit  SD sheet'!CF72)</f>
        <v/>
      </c>
      <c r="DP72" s="212" t="str">
        <f t="shared" si="177"/>
        <v/>
      </c>
      <c r="DQ72" s="252" t="str">
        <f>IF('Chack &amp; edit  SD sheet'!CG72="","",'Chack &amp; edit  SD sheet'!CG72)</f>
        <v/>
      </c>
      <c r="DR72" s="212" t="str">
        <f t="shared" si="178"/>
        <v/>
      </c>
      <c r="DS72" s="252" t="str">
        <f>IF('Chack &amp; edit  SD sheet'!CH72="","",'Chack &amp; edit  SD sheet'!CH72)</f>
        <v/>
      </c>
      <c r="DT72" s="212" t="str">
        <f t="shared" si="179"/>
        <v/>
      </c>
      <c r="DU72" s="213" t="str">
        <f t="shared" si="180"/>
        <v/>
      </c>
      <c r="DV72" s="252" t="str">
        <f>IF('Chack &amp; edit  SD sheet'!CI72="","",'Chack &amp; edit  SD sheet'!CI72)</f>
        <v/>
      </c>
      <c r="DW72" s="252" t="str">
        <f>IF('Chack &amp; edit  SD sheet'!CJ72="","",'Chack &amp; edit  SD sheet'!CJ72)</f>
        <v/>
      </c>
      <c r="DX72" s="252" t="str">
        <f>IF('Chack &amp; edit  SD sheet'!CK72="","",'Chack &amp; edit  SD sheet'!CK72)</f>
        <v/>
      </c>
      <c r="DY72" s="254" t="str">
        <f t="shared" si="181"/>
        <v/>
      </c>
      <c r="DZ72" s="252" t="str">
        <f>IF('Chack &amp; edit  SD sheet'!CL72="","",'Chack &amp; edit  SD sheet'!CL72)</f>
        <v/>
      </c>
      <c r="EA72" s="252" t="str">
        <f>IF('Chack &amp; edit  SD sheet'!CM72="","",'Chack &amp; edit  SD sheet'!CM72)</f>
        <v/>
      </c>
      <c r="EB72" s="252" t="str">
        <f>IF('Chack &amp; edit  SD sheet'!CN72="","",'Chack &amp; edit  SD sheet'!CN72)</f>
        <v/>
      </c>
      <c r="EC72" s="252" t="str">
        <f>IF('Chack &amp; edit  SD sheet'!CO72="","",'Chack &amp; edit  SD sheet'!CO72)</f>
        <v/>
      </c>
      <c r="ED72" s="254" t="str">
        <f t="shared" si="182"/>
        <v/>
      </c>
      <c r="EE72" s="252" t="str">
        <f>IF('Chack &amp; edit  SD sheet'!CP72="","",'Chack &amp; edit  SD sheet'!CP72)</f>
        <v/>
      </c>
      <c r="EF72" s="252" t="str">
        <f>IF('Chack &amp; edit  SD sheet'!CQ72="","",'Chack &amp; edit  SD sheet'!CQ72)</f>
        <v/>
      </c>
      <c r="EG72" s="19" t="str">
        <f t="shared" si="183"/>
        <v/>
      </c>
      <c r="EH72" s="20" t="str">
        <f t="shared" si="184"/>
        <v/>
      </c>
      <c r="EI72" s="21" t="str">
        <f t="shared" si="185"/>
        <v/>
      </c>
      <c r="EJ72" s="185" t="str">
        <f t="shared" si="186"/>
        <v/>
      </c>
      <c r="EK72" s="253" t="str">
        <f t="shared" si="187"/>
        <v/>
      </c>
      <c r="EL72" s="252" t="str">
        <f t="shared" si="188"/>
        <v/>
      </c>
      <c r="ET72" s="173" t="str">
        <f t="shared" si="189"/>
        <v/>
      </c>
      <c r="EU72" s="173" t="str">
        <f t="shared" si="190"/>
        <v/>
      </c>
      <c r="EV72" s="173" t="str">
        <f t="shared" si="191"/>
        <v/>
      </c>
      <c r="EW72" s="173" t="str">
        <f t="shared" si="192"/>
        <v/>
      </c>
    </row>
    <row r="73" spans="1:153" ht="15.75">
      <c r="A73" s="179" t="str">
        <f>IF(AND('Chack &amp; edit  SD sheet'!A73=""),"",'Chack &amp; edit  SD sheet'!A73)</f>
        <v/>
      </c>
      <c r="B73" s="179" t="str">
        <f>IF(AND('Chack &amp; edit  SD sheet'!B73=""),"",'Chack &amp; edit  SD sheet'!B73)</f>
        <v/>
      </c>
      <c r="C73" s="179" t="str">
        <f>IF(AND('Chack &amp; edit  SD sheet'!C73=""),"",IF(AND('Chack &amp; edit  SD sheet'!C73="Boy"),"M",IF(AND('Chack &amp; edit  SD sheet'!C73="Girl"),"F","")))</f>
        <v/>
      </c>
      <c r="D73" s="179" t="str">
        <f>IF(AND('Chack &amp; edit  SD sheet'!D73=""),"",VALUE('Chack &amp; edit  SD sheet'!D73))</f>
        <v/>
      </c>
      <c r="E73" s="179" t="str">
        <f>IF(AND('Chack &amp; edit  SD sheet'!E73=""),"",'Chack &amp; edit  SD sheet'!E73)</f>
        <v/>
      </c>
      <c r="F73" s="179" t="str">
        <f>IF(AND('Chack &amp; edit  SD sheet'!F73=""),"",'Chack &amp; edit  SD sheet'!F73)</f>
        <v/>
      </c>
      <c r="G73" s="180" t="str">
        <f>IF(AND('Chack &amp; edit  SD sheet'!G73=""),"",'Chack &amp; edit  SD sheet'!G73)</f>
        <v/>
      </c>
      <c r="H73" s="180" t="str">
        <f>IF(AND('Chack &amp; edit  SD sheet'!H73=""),"",'Chack &amp; edit  SD sheet'!H73)</f>
        <v/>
      </c>
      <c r="I73" s="180" t="str">
        <f>IF(AND('Chack &amp; edit  SD sheet'!I73=""),"",'Chack &amp; edit  SD sheet'!I73)</f>
        <v/>
      </c>
      <c r="J73" s="179" t="str">
        <f>IF(AND('Chack &amp; edit  SD sheet'!J73=""),"",'Chack &amp; edit  SD sheet'!J73)</f>
        <v/>
      </c>
      <c r="K73" s="179" t="str">
        <f>IF(AND('Chack &amp; edit  SD sheet'!K73=""),"",'Chack &amp; edit  SD sheet'!K73)</f>
        <v/>
      </c>
      <c r="L73" s="179" t="str">
        <f>IF(AND('Chack &amp; edit  SD sheet'!L73=""),"",'Chack &amp; edit  SD sheet'!L73)</f>
        <v/>
      </c>
      <c r="M73" s="179" t="str">
        <f t="shared" si="108"/>
        <v/>
      </c>
      <c r="N73" s="179" t="str">
        <f>IF(AND('Chack &amp; edit  SD sheet'!N73=""),"",'Chack &amp; edit  SD sheet'!N73)</f>
        <v/>
      </c>
      <c r="O73" s="179" t="str">
        <f t="shared" si="109"/>
        <v/>
      </c>
      <c r="P73" s="179" t="str">
        <f t="shared" si="110"/>
        <v/>
      </c>
      <c r="Q73" s="179" t="str">
        <f>IF(AND('Chack &amp; edit  SD sheet'!Q73=""),"",'Chack &amp; edit  SD sheet'!Q73)</f>
        <v/>
      </c>
      <c r="R73" s="179" t="str">
        <f t="shared" si="111"/>
        <v/>
      </c>
      <c r="S73" s="179" t="str">
        <f t="shared" si="112"/>
        <v/>
      </c>
      <c r="T73" s="179" t="str">
        <f>IF(AND('Chack &amp; edit  SD sheet'!T73=""),"",'Chack &amp; edit  SD sheet'!T73)</f>
        <v/>
      </c>
      <c r="U73" s="179" t="str">
        <f>IF(AND('Chack &amp; edit  SD sheet'!U73=""),"",'Chack &amp; edit  SD sheet'!U73)</f>
        <v/>
      </c>
      <c r="V73" s="179" t="str">
        <f>IF(AND('Chack &amp; edit  SD sheet'!V73=""),"",'Chack &amp; edit  SD sheet'!V73)</f>
        <v/>
      </c>
      <c r="W73" s="179" t="str">
        <f t="shared" si="113"/>
        <v/>
      </c>
      <c r="X73" s="179" t="str">
        <f>IF(AND('Chack &amp; edit  SD sheet'!X73=""),"",'Chack &amp; edit  SD sheet'!X73)</f>
        <v/>
      </c>
      <c r="Y73" s="179" t="str">
        <f t="shared" si="114"/>
        <v/>
      </c>
      <c r="Z73" s="179" t="str">
        <f t="shared" si="115"/>
        <v/>
      </c>
      <c r="AA73" s="179" t="str">
        <f>IF(AND('Chack &amp; edit  SD sheet'!AA73=""),"",'Chack &amp; edit  SD sheet'!AA73)</f>
        <v/>
      </c>
      <c r="AB73" s="179" t="str">
        <f t="shared" si="116"/>
        <v/>
      </c>
      <c r="AC73" s="179" t="str">
        <f t="shared" si="117"/>
        <v/>
      </c>
      <c r="AD73" s="179" t="str">
        <f>IF(AND('Chack &amp; edit  SD sheet'!AF73=""),"",'Chack &amp; edit  SD sheet'!AF73)</f>
        <v/>
      </c>
      <c r="AE73" s="179" t="str">
        <f>IF(AND('Chack &amp; edit  SD sheet'!AG73=""),"",'Chack &amp; edit  SD sheet'!AG73)</f>
        <v/>
      </c>
      <c r="AF73" s="179" t="str">
        <f>IF(AND('Chack &amp; edit  SD sheet'!AH73=""),"",'Chack &amp; edit  SD sheet'!AH73)</f>
        <v/>
      </c>
      <c r="AG73" s="179" t="str">
        <f t="shared" si="118"/>
        <v/>
      </c>
      <c r="AH73" s="179" t="str">
        <f>IF(AND('Chack &amp; edit  SD sheet'!AJ73=""),"",'Chack &amp; edit  SD sheet'!AJ73)</f>
        <v/>
      </c>
      <c r="AI73" s="179" t="str">
        <f t="shared" si="119"/>
        <v/>
      </c>
      <c r="AJ73" s="179" t="str">
        <f t="shared" si="120"/>
        <v/>
      </c>
      <c r="AK73" s="179" t="str">
        <f>IF(AND('Chack &amp; edit  SD sheet'!AM73=""),"",'Chack &amp; edit  SD sheet'!AM73)</f>
        <v/>
      </c>
      <c r="AL73" s="179" t="str">
        <f t="shared" si="121"/>
        <v/>
      </c>
      <c r="AM73" s="179" t="str">
        <f t="shared" si="122"/>
        <v/>
      </c>
      <c r="AN73" s="179" t="str">
        <f>IF(AND('Chack &amp; edit  SD sheet'!AP73=""),"",'Chack &amp; edit  SD sheet'!AP73)</f>
        <v/>
      </c>
      <c r="AO73" s="179" t="str">
        <f>IF(AND('Chack &amp; edit  SD sheet'!AQ73=""),"",'Chack &amp; edit  SD sheet'!AQ73)</f>
        <v/>
      </c>
      <c r="AP73" s="179" t="str">
        <f>IF(AND('Chack &amp; edit  SD sheet'!AR73=""),"",'Chack &amp; edit  SD sheet'!AR73)</f>
        <v/>
      </c>
      <c r="AQ73" s="179" t="str">
        <f t="shared" si="123"/>
        <v/>
      </c>
      <c r="AR73" s="179" t="str">
        <f>IF(AND('Chack &amp; edit  SD sheet'!AT73=""),"",'Chack &amp; edit  SD sheet'!AT73)</f>
        <v/>
      </c>
      <c r="AS73" s="179" t="str">
        <f t="shared" si="124"/>
        <v/>
      </c>
      <c r="AT73" s="179" t="str">
        <f t="shared" si="125"/>
        <v/>
      </c>
      <c r="AU73" s="179" t="str">
        <f>IF(AND('Chack &amp; edit  SD sheet'!AW73=""),"",'Chack &amp; edit  SD sheet'!AW73)</f>
        <v/>
      </c>
      <c r="AV73" s="179" t="str">
        <f t="shared" si="126"/>
        <v/>
      </c>
      <c r="AW73" s="179" t="str">
        <f t="shared" si="127"/>
        <v/>
      </c>
      <c r="AX73" s="179" t="str">
        <f>IF(AND('Chack &amp; edit  SD sheet'!AZ73=""),"",'Chack &amp; edit  SD sheet'!AZ73)</f>
        <v/>
      </c>
      <c r="AY73" s="179" t="str">
        <f>IF(AND('Chack &amp; edit  SD sheet'!BA73=""),"",'Chack &amp; edit  SD sheet'!BA73)</f>
        <v/>
      </c>
      <c r="AZ73" s="179" t="str">
        <f>IF(AND('Chack &amp; edit  SD sheet'!BB73=""),"",'Chack &amp; edit  SD sheet'!BB73)</f>
        <v/>
      </c>
      <c r="BA73" s="179" t="str">
        <f t="shared" si="128"/>
        <v/>
      </c>
      <c r="BB73" s="179" t="str">
        <f>IF(AND('Chack &amp; edit  SD sheet'!BD73=""),"",'Chack &amp; edit  SD sheet'!BD73)</f>
        <v/>
      </c>
      <c r="BC73" s="179" t="str">
        <f t="shared" si="129"/>
        <v/>
      </c>
      <c r="BD73" s="179" t="str">
        <f t="shared" si="130"/>
        <v/>
      </c>
      <c r="BE73" s="179" t="str">
        <f>IF(AND('Chack &amp; edit  SD sheet'!BG73=""),"",'Chack &amp; edit  SD sheet'!BG73)</f>
        <v/>
      </c>
      <c r="BF73" s="179" t="str">
        <f t="shared" si="131"/>
        <v/>
      </c>
      <c r="BG73" s="179" t="str">
        <f t="shared" si="132"/>
        <v/>
      </c>
      <c r="BH73" s="179" t="str">
        <f>IF(AND('Chack &amp; edit  SD sheet'!BK73=""),"",'Chack &amp; edit  SD sheet'!BK73)</f>
        <v/>
      </c>
      <c r="BI73" s="179" t="str">
        <f>IF(AND('Chack &amp; edit  SD sheet'!BL73=""),"",'Chack &amp; edit  SD sheet'!BL73)</f>
        <v/>
      </c>
      <c r="BJ73" s="179" t="str">
        <f>IF(AND('Chack &amp; edit  SD sheet'!BM73=""),"",'Chack &amp; edit  SD sheet'!BM73)</f>
        <v/>
      </c>
      <c r="BK73" s="179" t="str">
        <f t="shared" si="133"/>
        <v/>
      </c>
      <c r="BL73" s="179" t="str">
        <f t="shared" si="134"/>
        <v/>
      </c>
      <c r="BM73" s="179" t="str">
        <f>IF(AND('Chack &amp; edit  SD sheet'!BN73=""),"",'Chack &amp; edit  SD sheet'!BN73)</f>
        <v/>
      </c>
      <c r="BN73" s="179" t="str">
        <f>IF(AND('Chack &amp; edit  SD sheet'!BO73=""),"",'Chack &amp; edit  SD sheet'!BO73)</f>
        <v/>
      </c>
      <c r="BO73" s="179" t="str">
        <f>IF(AND('Chack &amp; edit  SD sheet'!BP73=""),"",'Chack &amp; edit  SD sheet'!BP73)</f>
        <v/>
      </c>
      <c r="BP73" s="179" t="str">
        <f t="shared" si="135"/>
        <v/>
      </c>
      <c r="BQ73" s="179" t="str">
        <f>IF(AND('Chack &amp; edit  SD sheet'!BR73=""),"",'Chack &amp; edit  SD sheet'!BR73)</f>
        <v/>
      </c>
      <c r="BR73" s="179" t="str">
        <f t="shared" si="136"/>
        <v/>
      </c>
      <c r="BS73" s="179" t="str">
        <f t="shared" si="137"/>
        <v/>
      </c>
      <c r="BT73" s="179" t="str">
        <f>IF(AND('Chack &amp; edit  SD sheet'!BU73=""),"",'Chack &amp; edit  SD sheet'!BU73)</f>
        <v/>
      </c>
      <c r="BU73" s="179" t="str">
        <f t="shared" si="138"/>
        <v/>
      </c>
      <c r="BV73" s="179" t="str">
        <f t="shared" si="139"/>
        <v/>
      </c>
      <c r="BW73" s="181" t="str">
        <f t="shared" si="140"/>
        <v/>
      </c>
      <c r="BX73" s="179" t="str">
        <f t="shared" si="141"/>
        <v/>
      </c>
      <c r="BY73" s="179">
        <f t="shared" si="142"/>
        <v>0</v>
      </c>
      <c r="BZ73" s="179">
        <f t="shared" si="143"/>
        <v>0</v>
      </c>
      <c r="CA73" s="179" t="str">
        <f t="shared" si="144"/>
        <v/>
      </c>
      <c r="CB73" s="179" t="str">
        <f t="shared" si="145"/>
        <v/>
      </c>
      <c r="CC73" s="182" t="str">
        <f t="shared" si="146"/>
        <v/>
      </c>
      <c r="CD73" s="183">
        <f t="shared" si="147"/>
        <v>0</v>
      </c>
      <c r="CE73" s="182">
        <f t="shared" si="148"/>
        <v>0</v>
      </c>
      <c r="CF73" s="179" t="str">
        <f t="shared" si="149"/>
        <v/>
      </c>
      <c r="CG73" s="183" t="str">
        <f t="shared" si="150"/>
        <v/>
      </c>
      <c r="CH73" s="182" t="str">
        <f t="shared" si="151"/>
        <v/>
      </c>
      <c r="CI73" s="182">
        <f t="shared" si="152"/>
        <v>0</v>
      </c>
      <c r="CJ73" s="182">
        <f t="shared" si="153"/>
        <v>0</v>
      </c>
      <c r="CK73" s="179" t="str">
        <f t="shared" si="154"/>
        <v/>
      </c>
      <c r="CL73" s="183" t="str">
        <f t="shared" si="155"/>
        <v/>
      </c>
      <c r="CM73" s="182" t="str">
        <f t="shared" si="156"/>
        <v/>
      </c>
      <c r="CN73" s="182">
        <f t="shared" si="157"/>
        <v>0</v>
      </c>
      <c r="CO73" s="182">
        <f t="shared" si="158"/>
        <v>0</v>
      </c>
      <c r="CP73" s="183" t="str">
        <f t="shared" si="159"/>
        <v/>
      </c>
      <c r="CQ73" s="183" t="str">
        <f t="shared" si="160"/>
        <v/>
      </c>
      <c r="CR73" s="182" t="str">
        <f t="shared" si="161"/>
        <v/>
      </c>
      <c r="CS73" s="182">
        <f t="shared" si="162"/>
        <v>0</v>
      </c>
      <c r="CT73" s="182">
        <f t="shared" si="163"/>
        <v>0</v>
      </c>
      <c r="CU73" s="183" t="str">
        <f t="shared" si="164"/>
        <v/>
      </c>
      <c r="CV73" s="183" t="str">
        <f t="shared" si="165"/>
        <v/>
      </c>
      <c r="CW73" s="182" t="str">
        <f t="shared" si="166"/>
        <v/>
      </c>
      <c r="CX73" s="182">
        <f t="shared" si="167"/>
        <v>0</v>
      </c>
      <c r="CY73" s="182">
        <f t="shared" si="168"/>
        <v>0</v>
      </c>
      <c r="CZ73" s="183" t="str">
        <f t="shared" si="169"/>
        <v/>
      </c>
      <c r="DA73" s="183" t="str">
        <f t="shared" si="170"/>
        <v/>
      </c>
      <c r="DB73" s="184">
        <f t="shared" si="171"/>
        <v>0</v>
      </c>
      <c r="DC73" s="19" t="str">
        <f t="shared" si="172"/>
        <v xml:space="preserve">      </v>
      </c>
      <c r="DD73" s="252" t="str">
        <f>IF('Chack &amp; edit  SD sheet'!BY73="","",'Chack &amp; edit  SD sheet'!BY73)</f>
        <v/>
      </c>
      <c r="DE73" s="252" t="str">
        <f>IF('Chack &amp; edit  SD sheet'!BZ73="","",'Chack &amp; edit  SD sheet'!BZ73)</f>
        <v/>
      </c>
      <c r="DF73" s="252" t="str">
        <f>IF('Chack &amp; edit  SD sheet'!CA73="","",'Chack &amp; edit  SD sheet'!CA73)</f>
        <v/>
      </c>
      <c r="DG73" s="212" t="str">
        <f t="shared" si="173"/>
        <v/>
      </c>
      <c r="DH73" s="252" t="str">
        <f>IF('Chack &amp; edit  SD sheet'!CB73="","",'Chack &amp; edit  SD sheet'!CB73)</f>
        <v/>
      </c>
      <c r="DI73" s="212" t="str">
        <f t="shared" si="174"/>
        <v/>
      </c>
      <c r="DJ73" s="252" t="str">
        <f>IF('Chack &amp; edit  SD sheet'!CC73="","",'Chack &amp; edit  SD sheet'!CC73)</f>
        <v/>
      </c>
      <c r="DK73" s="212" t="str">
        <f t="shared" si="175"/>
        <v/>
      </c>
      <c r="DL73" s="213" t="str">
        <f t="shared" si="176"/>
        <v/>
      </c>
      <c r="DM73" s="252" t="str">
        <f>IF('Chack &amp; edit  SD sheet'!CD73="","",'Chack &amp; edit  SD sheet'!CD73)</f>
        <v/>
      </c>
      <c r="DN73" s="252" t="str">
        <f>IF('Chack &amp; edit  SD sheet'!CE73="","",'Chack &amp; edit  SD sheet'!CE73)</f>
        <v/>
      </c>
      <c r="DO73" s="252" t="str">
        <f>IF('Chack &amp; edit  SD sheet'!CF73="","",'Chack &amp; edit  SD sheet'!CF73)</f>
        <v/>
      </c>
      <c r="DP73" s="212" t="str">
        <f t="shared" si="177"/>
        <v/>
      </c>
      <c r="DQ73" s="252" t="str">
        <f>IF('Chack &amp; edit  SD sheet'!CG73="","",'Chack &amp; edit  SD sheet'!CG73)</f>
        <v/>
      </c>
      <c r="DR73" s="212" t="str">
        <f t="shared" si="178"/>
        <v/>
      </c>
      <c r="DS73" s="252" t="str">
        <f>IF('Chack &amp; edit  SD sheet'!CH73="","",'Chack &amp; edit  SD sheet'!CH73)</f>
        <v/>
      </c>
      <c r="DT73" s="212" t="str">
        <f t="shared" si="179"/>
        <v/>
      </c>
      <c r="DU73" s="213" t="str">
        <f t="shared" si="180"/>
        <v/>
      </c>
      <c r="DV73" s="252" t="str">
        <f>IF('Chack &amp; edit  SD sheet'!CI73="","",'Chack &amp; edit  SD sheet'!CI73)</f>
        <v/>
      </c>
      <c r="DW73" s="252" t="str">
        <f>IF('Chack &amp; edit  SD sheet'!CJ73="","",'Chack &amp; edit  SD sheet'!CJ73)</f>
        <v/>
      </c>
      <c r="DX73" s="252" t="str">
        <f>IF('Chack &amp; edit  SD sheet'!CK73="","",'Chack &amp; edit  SD sheet'!CK73)</f>
        <v/>
      </c>
      <c r="DY73" s="254" t="str">
        <f t="shared" si="181"/>
        <v/>
      </c>
      <c r="DZ73" s="252" t="str">
        <f>IF('Chack &amp; edit  SD sheet'!CL73="","",'Chack &amp; edit  SD sheet'!CL73)</f>
        <v/>
      </c>
      <c r="EA73" s="252" t="str">
        <f>IF('Chack &amp; edit  SD sheet'!CM73="","",'Chack &amp; edit  SD sheet'!CM73)</f>
        <v/>
      </c>
      <c r="EB73" s="252" t="str">
        <f>IF('Chack &amp; edit  SD sheet'!CN73="","",'Chack &amp; edit  SD sheet'!CN73)</f>
        <v/>
      </c>
      <c r="EC73" s="252" t="str">
        <f>IF('Chack &amp; edit  SD sheet'!CO73="","",'Chack &amp; edit  SD sheet'!CO73)</f>
        <v/>
      </c>
      <c r="ED73" s="254" t="str">
        <f t="shared" si="182"/>
        <v/>
      </c>
      <c r="EE73" s="252" t="str">
        <f>IF('Chack &amp; edit  SD sheet'!CP73="","",'Chack &amp; edit  SD sheet'!CP73)</f>
        <v/>
      </c>
      <c r="EF73" s="252" t="str">
        <f>IF('Chack &amp; edit  SD sheet'!CQ73="","",'Chack &amp; edit  SD sheet'!CQ73)</f>
        <v/>
      </c>
      <c r="EG73" s="19" t="str">
        <f t="shared" si="183"/>
        <v/>
      </c>
      <c r="EH73" s="20" t="str">
        <f t="shared" si="184"/>
        <v/>
      </c>
      <c r="EI73" s="21" t="str">
        <f t="shared" si="185"/>
        <v/>
      </c>
      <c r="EJ73" s="185" t="str">
        <f t="shared" si="186"/>
        <v/>
      </c>
      <c r="EK73" s="253" t="str">
        <f t="shared" si="187"/>
        <v/>
      </c>
      <c r="EL73" s="252" t="str">
        <f t="shared" si="188"/>
        <v/>
      </c>
      <c r="ET73" s="173" t="str">
        <f t="shared" si="189"/>
        <v/>
      </c>
      <c r="EU73" s="173" t="str">
        <f t="shared" si="190"/>
        <v/>
      </c>
      <c r="EV73" s="173" t="str">
        <f t="shared" si="191"/>
        <v/>
      </c>
      <c r="EW73" s="173" t="str">
        <f t="shared" si="192"/>
        <v/>
      </c>
    </row>
    <row r="74" spans="1:153" ht="15.75">
      <c r="A74" s="179" t="str">
        <f>IF(AND('Chack &amp; edit  SD sheet'!A74=""),"",'Chack &amp; edit  SD sheet'!A74)</f>
        <v/>
      </c>
      <c r="B74" s="179" t="str">
        <f>IF(AND('Chack &amp; edit  SD sheet'!B74=""),"",'Chack &amp; edit  SD sheet'!B74)</f>
        <v/>
      </c>
      <c r="C74" s="179" t="str">
        <f>IF(AND('Chack &amp; edit  SD sheet'!C74=""),"",IF(AND('Chack &amp; edit  SD sheet'!C74="Boy"),"M",IF(AND('Chack &amp; edit  SD sheet'!C74="Girl"),"F","")))</f>
        <v/>
      </c>
      <c r="D74" s="179" t="str">
        <f>IF(AND('Chack &amp; edit  SD sheet'!D74=""),"",VALUE('Chack &amp; edit  SD sheet'!D74))</f>
        <v/>
      </c>
      <c r="E74" s="179" t="str">
        <f>IF(AND('Chack &amp; edit  SD sheet'!E74=""),"",'Chack &amp; edit  SD sheet'!E74)</f>
        <v/>
      </c>
      <c r="F74" s="179" t="str">
        <f>IF(AND('Chack &amp; edit  SD sheet'!F74=""),"",'Chack &amp; edit  SD sheet'!F74)</f>
        <v/>
      </c>
      <c r="G74" s="180" t="str">
        <f>IF(AND('Chack &amp; edit  SD sheet'!G74=""),"",'Chack &amp; edit  SD sheet'!G74)</f>
        <v/>
      </c>
      <c r="H74" s="180" t="str">
        <f>IF(AND('Chack &amp; edit  SD sheet'!H74=""),"",'Chack &amp; edit  SD sheet'!H74)</f>
        <v/>
      </c>
      <c r="I74" s="180" t="str">
        <f>IF(AND('Chack &amp; edit  SD sheet'!I74=""),"",'Chack &amp; edit  SD sheet'!I74)</f>
        <v/>
      </c>
      <c r="J74" s="179" t="str">
        <f>IF(AND('Chack &amp; edit  SD sheet'!J74=""),"",'Chack &amp; edit  SD sheet'!J74)</f>
        <v/>
      </c>
      <c r="K74" s="179" t="str">
        <f>IF(AND('Chack &amp; edit  SD sheet'!K74=""),"",'Chack &amp; edit  SD sheet'!K74)</f>
        <v/>
      </c>
      <c r="L74" s="179" t="str">
        <f>IF(AND('Chack &amp; edit  SD sheet'!L74=""),"",'Chack &amp; edit  SD sheet'!L74)</f>
        <v/>
      </c>
      <c r="M74" s="179" t="str">
        <f t="shared" si="108"/>
        <v/>
      </c>
      <c r="N74" s="179" t="str">
        <f>IF(AND('Chack &amp; edit  SD sheet'!N74=""),"",'Chack &amp; edit  SD sheet'!N74)</f>
        <v/>
      </c>
      <c r="O74" s="179" t="str">
        <f t="shared" si="109"/>
        <v/>
      </c>
      <c r="P74" s="179" t="str">
        <f t="shared" si="110"/>
        <v/>
      </c>
      <c r="Q74" s="179" t="str">
        <f>IF(AND('Chack &amp; edit  SD sheet'!Q74=""),"",'Chack &amp; edit  SD sheet'!Q74)</f>
        <v/>
      </c>
      <c r="R74" s="179" t="str">
        <f t="shared" si="111"/>
        <v/>
      </c>
      <c r="S74" s="179" t="str">
        <f t="shared" si="112"/>
        <v/>
      </c>
      <c r="T74" s="179" t="str">
        <f>IF(AND('Chack &amp; edit  SD sheet'!T74=""),"",'Chack &amp; edit  SD sheet'!T74)</f>
        <v/>
      </c>
      <c r="U74" s="179" t="str">
        <f>IF(AND('Chack &amp; edit  SD sheet'!U74=""),"",'Chack &amp; edit  SD sheet'!U74)</f>
        <v/>
      </c>
      <c r="V74" s="179" t="str">
        <f>IF(AND('Chack &amp; edit  SD sheet'!V74=""),"",'Chack &amp; edit  SD sheet'!V74)</f>
        <v/>
      </c>
      <c r="W74" s="179" t="str">
        <f t="shared" si="113"/>
        <v/>
      </c>
      <c r="X74" s="179" t="str">
        <f>IF(AND('Chack &amp; edit  SD sheet'!X74=""),"",'Chack &amp; edit  SD sheet'!X74)</f>
        <v/>
      </c>
      <c r="Y74" s="179" t="str">
        <f t="shared" si="114"/>
        <v/>
      </c>
      <c r="Z74" s="179" t="str">
        <f t="shared" si="115"/>
        <v/>
      </c>
      <c r="AA74" s="179" t="str">
        <f>IF(AND('Chack &amp; edit  SD sheet'!AA74=""),"",'Chack &amp; edit  SD sheet'!AA74)</f>
        <v/>
      </c>
      <c r="AB74" s="179" t="str">
        <f t="shared" si="116"/>
        <v/>
      </c>
      <c r="AC74" s="179" t="str">
        <f t="shared" si="117"/>
        <v/>
      </c>
      <c r="AD74" s="179" t="str">
        <f>IF(AND('Chack &amp; edit  SD sheet'!AF74=""),"",'Chack &amp; edit  SD sheet'!AF74)</f>
        <v/>
      </c>
      <c r="AE74" s="179" t="str">
        <f>IF(AND('Chack &amp; edit  SD sheet'!AG74=""),"",'Chack &amp; edit  SD sheet'!AG74)</f>
        <v/>
      </c>
      <c r="AF74" s="179" t="str">
        <f>IF(AND('Chack &amp; edit  SD sheet'!AH74=""),"",'Chack &amp; edit  SD sheet'!AH74)</f>
        <v/>
      </c>
      <c r="AG74" s="179" t="str">
        <f t="shared" si="118"/>
        <v/>
      </c>
      <c r="AH74" s="179" t="str">
        <f>IF(AND('Chack &amp; edit  SD sheet'!AJ74=""),"",'Chack &amp; edit  SD sheet'!AJ74)</f>
        <v/>
      </c>
      <c r="AI74" s="179" t="str">
        <f t="shared" si="119"/>
        <v/>
      </c>
      <c r="AJ74" s="179" t="str">
        <f t="shared" si="120"/>
        <v/>
      </c>
      <c r="AK74" s="179" t="str">
        <f>IF(AND('Chack &amp; edit  SD sheet'!AM74=""),"",'Chack &amp; edit  SD sheet'!AM74)</f>
        <v/>
      </c>
      <c r="AL74" s="179" t="str">
        <f t="shared" si="121"/>
        <v/>
      </c>
      <c r="AM74" s="179" t="str">
        <f t="shared" si="122"/>
        <v/>
      </c>
      <c r="AN74" s="179" t="str">
        <f>IF(AND('Chack &amp; edit  SD sheet'!AP74=""),"",'Chack &amp; edit  SD sheet'!AP74)</f>
        <v/>
      </c>
      <c r="AO74" s="179" t="str">
        <f>IF(AND('Chack &amp; edit  SD sheet'!AQ74=""),"",'Chack &amp; edit  SD sheet'!AQ74)</f>
        <v/>
      </c>
      <c r="AP74" s="179" t="str">
        <f>IF(AND('Chack &amp; edit  SD sheet'!AR74=""),"",'Chack &amp; edit  SD sheet'!AR74)</f>
        <v/>
      </c>
      <c r="AQ74" s="179" t="str">
        <f t="shared" si="123"/>
        <v/>
      </c>
      <c r="AR74" s="179" t="str">
        <f>IF(AND('Chack &amp; edit  SD sheet'!AT74=""),"",'Chack &amp; edit  SD sheet'!AT74)</f>
        <v/>
      </c>
      <c r="AS74" s="179" t="str">
        <f t="shared" si="124"/>
        <v/>
      </c>
      <c r="AT74" s="179" t="str">
        <f t="shared" si="125"/>
        <v/>
      </c>
      <c r="AU74" s="179" t="str">
        <f>IF(AND('Chack &amp; edit  SD sheet'!AW74=""),"",'Chack &amp; edit  SD sheet'!AW74)</f>
        <v/>
      </c>
      <c r="AV74" s="179" t="str">
        <f t="shared" si="126"/>
        <v/>
      </c>
      <c r="AW74" s="179" t="str">
        <f t="shared" si="127"/>
        <v/>
      </c>
      <c r="AX74" s="179" t="str">
        <f>IF(AND('Chack &amp; edit  SD sheet'!AZ74=""),"",'Chack &amp; edit  SD sheet'!AZ74)</f>
        <v/>
      </c>
      <c r="AY74" s="179" t="str">
        <f>IF(AND('Chack &amp; edit  SD sheet'!BA74=""),"",'Chack &amp; edit  SD sheet'!BA74)</f>
        <v/>
      </c>
      <c r="AZ74" s="179" t="str">
        <f>IF(AND('Chack &amp; edit  SD sheet'!BB74=""),"",'Chack &amp; edit  SD sheet'!BB74)</f>
        <v/>
      </c>
      <c r="BA74" s="179" t="str">
        <f t="shared" si="128"/>
        <v/>
      </c>
      <c r="BB74" s="179" t="str">
        <f>IF(AND('Chack &amp; edit  SD sheet'!BD74=""),"",'Chack &amp; edit  SD sheet'!BD74)</f>
        <v/>
      </c>
      <c r="BC74" s="179" t="str">
        <f t="shared" si="129"/>
        <v/>
      </c>
      <c r="BD74" s="179" t="str">
        <f t="shared" si="130"/>
        <v/>
      </c>
      <c r="BE74" s="179" t="str">
        <f>IF(AND('Chack &amp; edit  SD sheet'!BG74=""),"",'Chack &amp; edit  SD sheet'!BG74)</f>
        <v/>
      </c>
      <c r="BF74" s="179" t="str">
        <f t="shared" si="131"/>
        <v/>
      </c>
      <c r="BG74" s="179" t="str">
        <f t="shared" si="132"/>
        <v/>
      </c>
      <c r="BH74" s="179" t="str">
        <f>IF(AND('Chack &amp; edit  SD sheet'!BK74=""),"",'Chack &amp; edit  SD sheet'!BK74)</f>
        <v/>
      </c>
      <c r="BI74" s="179" t="str">
        <f>IF(AND('Chack &amp; edit  SD sheet'!BL74=""),"",'Chack &amp; edit  SD sheet'!BL74)</f>
        <v/>
      </c>
      <c r="BJ74" s="179" t="str">
        <f>IF(AND('Chack &amp; edit  SD sheet'!BM74=""),"",'Chack &amp; edit  SD sheet'!BM74)</f>
        <v/>
      </c>
      <c r="BK74" s="179" t="str">
        <f t="shared" si="133"/>
        <v/>
      </c>
      <c r="BL74" s="179" t="str">
        <f t="shared" si="134"/>
        <v/>
      </c>
      <c r="BM74" s="179" t="str">
        <f>IF(AND('Chack &amp; edit  SD sheet'!BN74=""),"",'Chack &amp; edit  SD sheet'!BN74)</f>
        <v/>
      </c>
      <c r="BN74" s="179" t="str">
        <f>IF(AND('Chack &amp; edit  SD sheet'!BO74=""),"",'Chack &amp; edit  SD sheet'!BO74)</f>
        <v/>
      </c>
      <c r="BO74" s="179" t="str">
        <f>IF(AND('Chack &amp; edit  SD sheet'!BP74=""),"",'Chack &amp; edit  SD sheet'!BP74)</f>
        <v/>
      </c>
      <c r="BP74" s="179" t="str">
        <f t="shared" si="135"/>
        <v/>
      </c>
      <c r="BQ74" s="179" t="str">
        <f>IF(AND('Chack &amp; edit  SD sheet'!BR74=""),"",'Chack &amp; edit  SD sheet'!BR74)</f>
        <v/>
      </c>
      <c r="BR74" s="179" t="str">
        <f t="shared" si="136"/>
        <v/>
      </c>
      <c r="BS74" s="179" t="str">
        <f t="shared" si="137"/>
        <v/>
      </c>
      <c r="BT74" s="179" t="str">
        <f>IF(AND('Chack &amp; edit  SD sheet'!BU74=""),"",'Chack &amp; edit  SD sheet'!BU74)</f>
        <v/>
      </c>
      <c r="BU74" s="179" t="str">
        <f t="shared" si="138"/>
        <v/>
      </c>
      <c r="BV74" s="179" t="str">
        <f t="shared" si="139"/>
        <v/>
      </c>
      <c r="BW74" s="181" t="str">
        <f t="shared" si="140"/>
        <v/>
      </c>
      <c r="BX74" s="179" t="str">
        <f t="shared" si="141"/>
        <v/>
      </c>
      <c r="BY74" s="179">
        <f t="shared" si="142"/>
        <v>0</v>
      </c>
      <c r="BZ74" s="179">
        <f t="shared" si="143"/>
        <v>0</v>
      </c>
      <c r="CA74" s="179" t="str">
        <f t="shared" si="144"/>
        <v/>
      </c>
      <c r="CB74" s="179" t="str">
        <f t="shared" si="145"/>
        <v/>
      </c>
      <c r="CC74" s="182" t="str">
        <f t="shared" si="146"/>
        <v/>
      </c>
      <c r="CD74" s="183">
        <f t="shared" si="147"/>
        <v>0</v>
      </c>
      <c r="CE74" s="182">
        <f t="shared" si="148"/>
        <v>0</v>
      </c>
      <c r="CF74" s="179" t="str">
        <f t="shared" si="149"/>
        <v/>
      </c>
      <c r="CG74" s="183" t="str">
        <f t="shared" si="150"/>
        <v/>
      </c>
      <c r="CH74" s="182" t="str">
        <f t="shared" si="151"/>
        <v/>
      </c>
      <c r="CI74" s="182">
        <f t="shared" si="152"/>
        <v>0</v>
      </c>
      <c r="CJ74" s="182">
        <f t="shared" si="153"/>
        <v>0</v>
      </c>
      <c r="CK74" s="179" t="str">
        <f t="shared" si="154"/>
        <v/>
      </c>
      <c r="CL74" s="183" t="str">
        <f t="shared" si="155"/>
        <v/>
      </c>
      <c r="CM74" s="182" t="str">
        <f t="shared" si="156"/>
        <v/>
      </c>
      <c r="CN74" s="182">
        <f t="shared" si="157"/>
        <v>0</v>
      </c>
      <c r="CO74" s="182">
        <f t="shared" si="158"/>
        <v>0</v>
      </c>
      <c r="CP74" s="183" t="str">
        <f t="shared" si="159"/>
        <v/>
      </c>
      <c r="CQ74" s="183" t="str">
        <f t="shared" si="160"/>
        <v/>
      </c>
      <c r="CR74" s="182" t="str">
        <f t="shared" si="161"/>
        <v/>
      </c>
      <c r="CS74" s="182">
        <f t="shared" si="162"/>
        <v>0</v>
      </c>
      <c r="CT74" s="182">
        <f t="shared" si="163"/>
        <v>0</v>
      </c>
      <c r="CU74" s="183" t="str">
        <f t="shared" si="164"/>
        <v/>
      </c>
      <c r="CV74" s="183" t="str">
        <f t="shared" si="165"/>
        <v/>
      </c>
      <c r="CW74" s="182" t="str">
        <f t="shared" si="166"/>
        <v/>
      </c>
      <c r="CX74" s="182">
        <f t="shared" si="167"/>
        <v>0</v>
      </c>
      <c r="CY74" s="182">
        <f t="shared" si="168"/>
        <v>0</v>
      </c>
      <c r="CZ74" s="183" t="str">
        <f t="shared" si="169"/>
        <v/>
      </c>
      <c r="DA74" s="183" t="str">
        <f t="shared" si="170"/>
        <v/>
      </c>
      <c r="DB74" s="184">
        <f t="shared" si="171"/>
        <v>0</v>
      </c>
      <c r="DC74" s="19" t="str">
        <f t="shared" si="172"/>
        <v xml:space="preserve">      </v>
      </c>
      <c r="DD74" s="252" t="str">
        <f>IF('Chack &amp; edit  SD sheet'!BY74="","",'Chack &amp; edit  SD sheet'!BY74)</f>
        <v/>
      </c>
      <c r="DE74" s="252" t="str">
        <f>IF('Chack &amp; edit  SD sheet'!BZ74="","",'Chack &amp; edit  SD sheet'!BZ74)</f>
        <v/>
      </c>
      <c r="DF74" s="252" t="str">
        <f>IF('Chack &amp; edit  SD sheet'!CA74="","",'Chack &amp; edit  SD sheet'!CA74)</f>
        <v/>
      </c>
      <c r="DG74" s="212" t="str">
        <f t="shared" si="173"/>
        <v/>
      </c>
      <c r="DH74" s="252" t="str">
        <f>IF('Chack &amp; edit  SD sheet'!CB74="","",'Chack &amp; edit  SD sheet'!CB74)</f>
        <v/>
      </c>
      <c r="DI74" s="212" t="str">
        <f t="shared" si="174"/>
        <v/>
      </c>
      <c r="DJ74" s="252" t="str">
        <f>IF('Chack &amp; edit  SD sheet'!CC74="","",'Chack &amp; edit  SD sheet'!CC74)</f>
        <v/>
      </c>
      <c r="DK74" s="212" t="str">
        <f t="shared" si="175"/>
        <v/>
      </c>
      <c r="DL74" s="213" t="str">
        <f t="shared" si="176"/>
        <v/>
      </c>
      <c r="DM74" s="252" t="str">
        <f>IF('Chack &amp; edit  SD sheet'!CD74="","",'Chack &amp; edit  SD sheet'!CD74)</f>
        <v/>
      </c>
      <c r="DN74" s="252" t="str">
        <f>IF('Chack &amp; edit  SD sheet'!CE74="","",'Chack &amp; edit  SD sheet'!CE74)</f>
        <v/>
      </c>
      <c r="DO74" s="252" t="str">
        <f>IF('Chack &amp; edit  SD sheet'!CF74="","",'Chack &amp; edit  SD sheet'!CF74)</f>
        <v/>
      </c>
      <c r="DP74" s="212" t="str">
        <f t="shared" si="177"/>
        <v/>
      </c>
      <c r="DQ74" s="252" t="str">
        <f>IF('Chack &amp; edit  SD sheet'!CG74="","",'Chack &amp; edit  SD sheet'!CG74)</f>
        <v/>
      </c>
      <c r="DR74" s="212" t="str">
        <f t="shared" si="178"/>
        <v/>
      </c>
      <c r="DS74" s="252" t="str">
        <f>IF('Chack &amp; edit  SD sheet'!CH74="","",'Chack &amp; edit  SD sheet'!CH74)</f>
        <v/>
      </c>
      <c r="DT74" s="212" t="str">
        <f t="shared" si="179"/>
        <v/>
      </c>
      <c r="DU74" s="213" t="str">
        <f t="shared" si="180"/>
        <v/>
      </c>
      <c r="DV74" s="252" t="str">
        <f>IF('Chack &amp; edit  SD sheet'!CI74="","",'Chack &amp; edit  SD sheet'!CI74)</f>
        <v/>
      </c>
      <c r="DW74" s="252" t="str">
        <f>IF('Chack &amp; edit  SD sheet'!CJ74="","",'Chack &amp; edit  SD sheet'!CJ74)</f>
        <v/>
      </c>
      <c r="DX74" s="252" t="str">
        <f>IF('Chack &amp; edit  SD sheet'!CK74="","",'Chack &amp; edit  SD sheet'!CK74)</f>
        <v/>
      </c>
      <c r="DY74" s="254" t="str">
        <f t="shared" si="181"/>
        <v/>
      </c>
      <c r="DZ74" s="252" t="str">
        <f>IF('Chack &amp; edit  SD sheet'!CL74="","",'Chack &amp; edit  SD sheet'!CL74)</f>
        <v/>
      </c>
      <c r="EA74" s="252" t="str">
        <f>IF('Chack &amp; edit  SD sheet'!CM74="","",'Chack &amp; edit  SD sheet'!CM74)</f>
        <v/>
      </c>
      <c r="EB74" s="252" t="str">
        <f>IF('Chack &amp; edit  SD sheet'!CN74="","",'Chack &amp; edit  SD sheet'!CN74)</f>
        <v/>
      </c>
      <c r="EC74" s="252" t="str">
        <f>IF('Chack &amp; edit  SD sheet'!CO74="","",'Chack &amp; edit  SD sheet'!CO74)</f>
        <v/>
      </c>
      <c r="ED74" s="254" t="str">
        <f t="shared" si="182"/>
        <v/>
      </c>
      <c r="EE74" s="252" t="str">
        <f>IF('Chack &amp; edit  SD sheet'!CP74="","",'Chack &amp; edit  SD sheet'!CP74)</f>
        <v/>
      </c>
      <c r="EF74" s="252" t="str">
        <f>IF('Chack &amp; edit  SD sheet'!CQ74="","",'Chack &amp; edit  SD sheet'!CQ74)</f>
        <v/>
      </c>
      <c r="EG74" s="19" t="str">
        <f t="shared" si="183"/>
        <v/>
      </c>
      <c r="EH74" s="20" t="str">
        <f t="shared" si="184"/>
        <v/>
      </c>
      <c r="EI74" s="21" t="str">
        <f t="shared" si="185"/>
        <v/>
      </c>
      <c r="EJ74" s="185" t="str">
        <f t="shared" si="186"/>
        <v/>
      </c>
      <c r="EK74" s="253" t="str">
        <f t="shared" si="187"/>
        <v/>
      </c>
      <c r="EL74" s="252" t="str">
        <f t="shared" si="188"/>
        <v/>
      </c>
      <c r="ET74" s="173" t="str">
        <f t="shared" si="189"/>
        <v/>
      </c>
      <c r="EU74" s="173" t="str">
        <f t="shared" si="190"/>
        <v/>
      </c>
      <c r="EV74" s="173" t="str">
        <f t="shared" si="191"/>
        <v/>
      </c>
      <c r="EW74" s="173" t="str">
        <f t="shared" si="192"/>
        <v/>
      </c>
    </row>
    <row r="75" spans="1:153" ht="15.75">
      <c r="A75" s="179" t="str">
        <f>IF(AND('Chack &amp; edit  SD sheet'!A75=""),"",'Chack &amp; edit  SD sheet'!A75)</f>
        <v/>
      </c>
      <c r="B75" s="179" t="str">
        <f>IF(AND('Chack &amp; edit  SD sheet'!B75=""),"",'Chack &amp; edit  SD sheet'!B75)</f>
        <v/>
      </c>
      <c r="C75" s="179" t="str">
        <f>IF(AND('Chack &amp; edit  SD sheet'!C75=""),"",IF(AND('Chack &amp; edit  SD sheet'!C75="Boy"),"M",IF(AND('Chack &amp; edit  SD sheet'!C75="Girl"),"F","")))</f>
        <v/>
      </c>
      <c r="D75" s="179" t="str">
        <f>IF(AND('Chack &amp; edit  SD sheet'!D75=""),"",VALUE('Chack &amp; edit  SD sheet'!D75))</f>
        <v/>
      </c>
      <c r="E75" s="179" t="str">
        <f>IF(AND('Chack &amp; edit  SD sheet'!E75=""),"",'Chack &amp; edit  SD sheet'!E75)</f>
        <v/>
      </c>
      <c r="F75" s="179" t="str">
        <f>IF(AND('Chack &amp; edit  SD sheet'!F75=""),"",'Chack &amp; edit  SD sheet'!F75)</f>
        <v/>
      </c>
      <c r="G75" s="180" t="str">
        <f>IF(AND('Chack &amp; edit  SD sheet'!G75=""),"",'Chack &amp; edit  SD sheet'!G75)</f>
        <v/>
      </c>
      <c r="H75" s="180" t="str">
        <f>IF(AND('Chack &amp; edit  SD sheet'!H75=""),"",'Chack &amp; edit  SD sheet'!H75)</f>
        <v/>
      </c>
      <c r="I75" s="180" t="str">
        <f>IF(AND('Chack &amp; edit  SD sheet'!I75=""),"",'Chack &amp; edit  SD sheet'!I75)</f>
        <v/>
      </c>
      <c r="J75" s="179" t="str">
        <f>IF(AND('Chack &amp; edit  SD sheet'!J75=""),"",'Chack &amp; edit  SD sheet'!J75)</f>
        <v/>
      </c>
      <c r="K75" s="179" t="str">
        <f>IF(AND('Chack &amp; edit  SD sheet'!K75=""),"",'Chack &amp; edit  SD sheet'!K75)</f>
        <v/>
      </c>
      <c r="L75" s="179" t="str">
        <f>IF(AND('Chack &amp; edit  SD sheet'!L75=""),"",'Chack &amp; edit  SD sheet'!L75)</f>
        <v/>
      </c>
      <c r="M75" s="179" t="str">
        <f t="shared" si="108"/>
        <v/>
      </c>
      <c r="N75" s="179" t="str">
        <f>IF(AND('Chack &amp; edit  SD sheet'!N75=""),"",'Chack &amp; edit  SD sheet'!N75)</f>
        <v/>
      </c>
      <c r="O75" s="179" t="str">
        <f t="shared" si="109"/>
        <v/>
      </c>
      <c r="P75" s="179" t="str">
        <f t="shared" si="110"/>
        <v/>
      </c>
      <c r="Q75" s="179" t="str">
        <f>IF(AND('Chack &amp; edit  SD sheet'!Q75=""),"",'Chack &amp; edit  SD sheet'!Q75)</f>
        <v/>
      </c>
      <c r="R75" s="179" t="str">
        <f t="shared" si="111"/>
        <v/>
      </c>
      <c r="S75" s="179" t="str">
        <f t="shared" si="112"/>
        <v/>
      </c>
      <c r="T75" s="179" t="str">
        <f>IF(AND('Chack &amp; edit  SD sheet'!T75=""),"",'Chack &amp; edit  SD sheet'!T75)</f>
        <v/>
      </c>
      <c r="U75" s="179" t="str">
        <f>IF(AND('Chack &amp; edit  SD sheet'!U75=""),"",'Chack &amp; edit  SD sheet'!U75)</f>
        <v/>
      </c>
      <c r="V75" s="179" t="str">
        <f>IF(AND('Chack &amp; edit  SD sheet'!V75=""),"",'Chack &amp; edit  SD sheet'!V75)</f>
        <v/>
      </c>
      <c r="W75" s="179" t="str">
        <f t="shared" si="113"/>
        <v/>
      </c>
      <c r="X75" s="179" t="str">
        <f>IF(AND('Chack &amp; edit  SD sheet'!X75=""),"",'Chack &amp; edit  SD sheet'!X75)</f>
        <v/>
      </c>
      <c r="Y75" s="179" t="str">
        <f t="shared" si="114"/>
        <v/>
      </c>
      <c r="Z75" s="179" t="str">
        <f t="shared" si="115"/>
        <v/>
      </c>
      <c r="AA75" s="179" t="str">
        <f>IF(AND('Chack &amp; edit  SD sheet'!AA75=""),"",'Chack &amp; edit  SD sheet'!AA75)</f>
        <v/>
      </c>
      <c r="AB75" s="179" t="str">
        <f t="shared" si="116"/>
        <v/>
      </c>
      <c r="AC75" s="179" t="str">
        <f t="shared" si="117"/>
        <v/>
      </c>
      <c r="AD75" s="179" t="str">
        <f>IF(AND('Chack &amp; edit  SD sheet'!AF75=""),"",'Chack &amp; edit  SD sheet'!AF75)</f>
        <v/>
      </c>
      <c r="AE75" s="179" t="str">
        <f>IF(AND('Chack &amp; edit  SD sheet'!AG75=""),"",'Chack &amp; edit  SD sheet'!AG75)</f>
        <v/>
      </c>
      <c r="AF75" s="179" t="str">
        <f>IF(AND('Chack &amp; edit  SD sheet'!AH75=""),"",'Chack &amp; edit  SD sheet'!AH75)</f>
        <v/>
      </c>
      <c r="AG75" s="179" t="str">
        <f t="shared" si="118"/>
        <v/>
      </c>
      <c r="AH75" s="179" t="str">
        <f>IF(AND('Chack &amp; edit  SD sheet'!AJ75=""),"",'Chack &amp; edit  SD sheet'!AJ75)</f>
        <v/>
      </c>
      <c r="AI75" s="179" t="str">
        <f t="shared" si="119"/>
        <v/>
      </c>
      <c r="AJ75" s="179" t="str">
        <f t="shared" si="120"/>
        <v/>
      </c>
      <c r="AK75" s="179" t="str">
        <f>IF(AND('Chack &amp; edit  SD sheet'!AM75=""),"",'Chack &amp; edit  SD sheet'!AM75)</f>
        <v/>
      </c>
      <c r="AL75" s="179" t="str">
        <f t="shared" si="121"/>
        <v/>
      </c>
      <c r="AM75" s="179" t="str">
        <f t="shared" si="122"/>
        <v/>
      </c>
      <c r="AN75" s="179" t="str">
        <f>IF(AND('Chack &amp; edit  SD sheet'!AP75=""),"",'Chack &amp; edit  SD sheet'!AP75)</f>
        <v/>
      </c>
      <c r="AO75" s="179" t="str">
        <f>IF(AND('Chack &amp; edit  SD sheet'!AQ75=""),"",'Chack &amp; edit  SD sheet'!AQ75)</f>
        <v/>
      </c>
      <c r="AP75" s="179" t="str">
        <f>IF(AND('Chack &amp; edit  SD sheet'!AR75=""),"",'Chack &amp; edit  SD sheet'!AR75)</f>
        <v/>
      </c>
      <c r="AQ75" s="179" t="str">
        <f t="shared" si="123"/>
        <v/>
      </c>
      <c r="AR75" s="179" t="str">
        <f>IF(AND('Chack &amp; edit  SD sheet'!AT75=""),"",'Chack &amp; edit  SD sheet'!AT75)</f>
        <v/>
      </c>
      <c r="AS75" s="179" t="str">
        <f t="shared" si="124"/>
        <v/>
      </c>
      <c r="AT75" s="179" t="str">
        <f t="shared" si="125"/>
        <v/>
      </c>
      <c r="AU75" s="179" t="str">
        <f>IF(AND('Chack &amp; edit  SD sheet'!AW75=""),"",'Chack &amp; edit  SD sheet'!AW75)</f>
        <v/>
      </c>
      <c r="AV75" s="179" t="str">
        <f t="shared" si="126"/>
        <v/>
      </c>
      <c r="AW75" s="179" t="str">
        <f t="shared" si="127"/>
        <v/>
      </c>
      <c r="AX75" s="179" t="str">
        <f>IF(AND('Chack &amp; edit  SD sheet'!AZ75=""),"",'Chack &amp; edit  SD sheet'!AZ75)</f>
        <v/>
      </c>
      <c r="AY75" s="179" t="str">
        <f>IF(AND('Chack &amp; edit  SD sheet'!BA75=""),"",'Chack &amp; edit  SD sheet'!BA75)</f>
        <v/>
      </c>
      <c r="AZ75" s="179" t="str">
        <f>IF(AND('Chack &amp; edit  SD sheet'!BB75=""),"",'Chack &amp; edit  SD sheet'!BB75)</f>
        <v/>
      </c>
      <c r="BA75" s="179" t="str">
        <f t="shared" si="128"/>
        <v/>
      </c>
      <c r="BB75" s="179" t="str">
        <f>IF(AND('Chack &amp; edit  SD sheet'!BD75=""),"",'Chack &amp; edit  SD sheet'!BD75)</f>
        <v/>
      </c>
      <c r="BC75" s="179" t="str">
        <f t="shared" si="129"/>
        <v/>
      </c>
      <c r="BD75" s="179" t="str">
        <f t="shared" si="130"/>
        <v/>
      </c>
      <c r="BE75" s="179" t="str">
        <f>IF(AND('Chack &amp; edit  SD sheet'!BG75=""),"",'Chack &amp; edit  SD sheet'!BG75)</f>
        <v/>
      </c>
      <c r="BF75" s="179" t="str">
        <f t="shared" si="131"/>
        <v/>
      </c>
      <c r="BG75" s="179" t="str">
        <f t="shared" si="132"/>
        <v/>
      </c>
      <c r="BH75" s="179" t="str">
        <f>IF(AND('Chack &amp; edit  SD sheet'!BK75=""),"",'Chack &amp; edit  SD sheet'!BK75)</f>
        <v/>
      </c>
      <c r="BI75" s="179" t="str">
        <f>IF(AND('Chack &amp; edit  SD sheet'!BL75=""),"",'Chack &amp; edit  SD sheet'!BL75)</f>
        <v/>
      </c>
      <c r="BJ75" s="179" t="str">
        <f>IF(AND('Chack &amp; edit  SD sheet'!BM75=""),"",'Chack &amp; edit  SD sheet'!BM75)</f>
        <v/>
      </c>
      <c r="BK75" s="179" t="str">
        <f t="shared" si="133"/>
        <v/>
      </c>
      <c r="BL75" s="179" t="str">
        <f t="shared" si="134"/>
        <v/>
      </c>
      <c r="BM75" s="179" t="str">
        <f>IF(AND('Chack &amp; edit  SD sheet'!BN75=""),"",'Chack &amp; edit  SD sheet'!BN75)</f>
        <v/>
      </c>
      <c r="BN75" s="179" t="str">
        <f>IF(AND('Chack &amp; edit  SD sheet'!BO75=""),"",'Chack &amp; edit  SD sheet'!BO75)</f>
        <v/>
      </c>
      <c r="BO75" s="179" t="str">
        <f>IF(AND('Chack &amp; edit  SD sheet'!BP75=""),"",'Chack &amp; edit  SD sheet'!BP75)</f>
        <v/>
      </c>
      <c r="BP75" s="179" t="str">
        <f t="shared" si="135"/>
        <v/>
      </c>
      <c r="BQ75" s="179" t="str">
        <f>IF(AND('Chack &amp; edit  SD sheet'!BR75=""),"",'Chack &amp; edit  SD sheet'!BR75)</f>
        <v/>
      </c>
      <c r="BR75" s="179" t="str">
        <f t="shared" si="136"/>
        <v/>
      </c>
      <c r="BS75" s="179" t="str">
        <f t="shared" si="137"/>
        <v/>
      </c>
      <c r="BT75" s="179" t="str">
        <f>IF(AND('Chack &amp; edit  SD sheet'!BU75=""),"",'Chack &amp; edit  SD sheet'!BU75)</f>
        <v/>
      </c>
      <c r="BU75" s="179" t="str">
        <f t="shared" si="138"/>
        <v/>
      </c>
      <c r="BV75" s="179" t="str">
        <f t="shared" si="139"/>
        <v/>
      </c>
      <c r="BW75" s="181" t="str">
        <f t="shared" si="140"/>
        <v/>
      </c>
      <c r="BX75" s="179" t="str">
        <f t="shared" si="141"/>
        <v/>
      </c>
      <c r="BY75" s="179">
        <f t="shared" si="142"/>
        <v>0</v>
      </c>
      <c r="BZ75" s="179">
        <f t="shared" si="143"/>
        <v>0</v>
      </c>
      <c r="CA75" s="179" t="str">
        <f t="shared" si="144"/>
        <v/>
      </c>
      <c r="CB75" s="179" t="str">
        <f t="shared" si="145"/>
        <v/>
      </c>
      <c r="CC75" s="182" t="str">
        <f t="shared" si="146"/>
        <v/>
      </c>
      <c r="CD75" s="183">
        <f t="shared" si="147"/>
        <v>0</v>
      </c>
      <c r="CE75" s="182">
        <f t="shared" si="148"/>
        <v>0</v>
      </c>
      <c r="CF75" s="179" t="str">
        <f t="shared" si="149"/>
        <v/>
      </c>
      <c r="CG75" s="183" t="str">
        <f t="shared" si="150"/>
        <v/>
      </c>
      <c r="CH75" s="182" t="str">
        <f t="shared" si="151"/>
        <v/>
      </c>
      <c r="CI75" s="182">
        <f t="shared" si="152"/>
        <v>0</v>
      </c>
      <c r="CJ75" s="182">
        <f t="shared" si="153"/>
        <v>0</v>
      </c>
      <c r="CK75" s="179" t="str">
        <f t="shared" si="154"/>
        <v/>
      </c>
      <c r="CL75" s="183" t="str">
        <f t="shared" si="155"/>
        <v/>
      </c>
      <c r="CM75" s="182" t="str">
        <f t="shared" si="156"/>
        <v/>
      </c>
      <c r="CN75" s="182">
        <f t="shared" si="157"/>
        <v>0</v>
      </c>
      <c r="CO75" s="182">
        <f t="shared" si="158"/>
        <v>0</v>
      </c>
      <c r="CP75" s="183" t="str">
        <f t="shared" si="159"/>
        <v/>
      </c>
      <c r="CQ75" s="183" t="str">
        <f t="shared" si="160"/>
        <v/>
      </c>
      <c r="CR75" s="182" t="str">
        <f t="shared" si="161"/>
        <v/>
      </c>
      <c r="CS75" s="182">
        <f t="shared" si="162"/>
        <v>0</v>
      </c>
      <c r="CT75" s="182">
        <f t="shared" si="163"/>
        <v>0</v>
      </c>
      <c r="CU75" s="183" t="str">
        <f t="shared" si="164"/>
        <v/>
      </c>
      <c r="CV75" s="183" t="str">
        <f t="shared" si="165"/>
        <v/>
      </c>
      <c r="CW75" s="182" t="str">
        <f t="shared" si="166"/>
        <v/>
      </c>
      <c r="CX75" s="182">
        <f t="shared" si="167"/>
        <v>0</v>
      </c>
      <c r="CY75" s="182">
        <f t="shared" si="168"/>
        <v>0</v>
      </c>
      <c r="CZ75" s="183" t="str">
        <f t="shared" si="169"/>
        <v/>
      </c>
      <c r="DA75" s="183" t="str">
        <f t="shared" si="170"/>
        <v/>
      </c>
      <c r="DB75" s="184">
        <f t="shared" si="171"/>
        <v>0</v>
      </c>
      <c r="DC75" s="19" t="str">
        <f t="shared" si="172"/>
        <v xml:space="preserve">      </v>
      </c>
      <c r="DD75" s="252" t="str">
        <f>IF('Chack &amp; edit  SD sheet'!BY75="","",'Chack &amp; edit  SD sheet'!BY75)</f>
        <v/>
      </c>
      <c r="DE75" s="252" t="str">
        <f>IF('Chack &amp; edit  SD sheet'!BZ75="","",'Chack &amp; edit  SD sheet'!BZ75)</f>
        <v/>
      </c>
      <c r="DF75" s="252" t="str">
        <f>IF('Chack &amp; edit  SD sheet'!CA75="","",'Chack &amp; edit  SD sheet'!CA75)</f>
        <v/>
      </c>
      <c r="DG75" s="212" t="str">
        <f t="shared" si="173"/>
        <v/>
      </c>
      <c r="DH75" s="252" t="str">
        <f>IF('Chack &amp; edit  SD sheet'!CB75="","",'Chack &amp; edit  SD sheet'!CB75)</f>
        <v/>
      </c>
      <c r="DI75" s="212" t="str">
        <f t="shared" si="174"/>
        <v/>
      </c>
      <c r="DJ75" s="252" t="str">
        <f>IF('Chack &amp; edit  SD sheet'!CC75="","",'Chack &amp; edit  SD sheet'!CC75)</f>
        <v/>
      </c>
      <c r="DK75" s="212" t="str">
        <f t="shared" si="175"/>
        <v/>
      </c>
      <c r="DL75" s="213" t="str">
        <f t="shared" si="176"/>
        <v/>
      </c>
      <c r="DM75" s="252" t="str">
        <f>IF('Chack &amp; edit  SD sheet'!CD75="","",'Chack &amp; edit  SD sheet'!CD75)</f>
        <v/>
      </c>
      <c r="DN75" s="252" t="str">
        <f>IF('Chack &amp; edit  SD sheet'!CE75="","",'Chack &amp; edit  SD sheet'!CE75)</f>
        <v/>
      </c>
      <c r="DO75" s="252" t="str">
        <f>IF('Chack &amp; edit  SD sheet'!CF75="","",'Chack &amp; edit  SD sheet'!CF75)</f>
        <v/>
      </c>
      <c r="DP75" s="212" t="str">
        <f t="shared" si="177"/>
        <v/>
      </c>
      <c r="DQ75" s="252" t="str">
        <f>IF('Chack &amp; edit  SD sheet'!CG75="","",'Chack &amp; edit  SD sheet'!CG75)</f>
        <v/>
      </c>
      <c r="DR75" s="212" t="str">
        <f t="shared" si="178"/>
        <v/>
      </c>
      <c r="DS75" s="252" t="str">
        <f>IF('Chack &amp; edit  SD sheet'!CH75="","",'Chack &amp; edit  SD sheet'!CH75)</f>
        <v/>
      </c>
      <c r="DT75" s="212" t="str">
        <f t="shared" si="179"/>
        <v/>
      </c>
      <c r="DU75" s="213" t="str">
        <f t="shared" si="180"/>
        <v/>
      </c>
      <c r="DV75" s="252" t="str">
        <f>IF('Chack &amp; edit  SD sheet'!CI75="","",'Chack &amp; edit  SD sheet'!CI75)</f>
        <v/>
      </c>
      <c r="DW75" s="252" t="str">
        <f>IF('Chack &amp; edit  SD sheet'!CJ75="","",'Chack &amp; edit  SD sheet'!CJ75)</f>
        <v/>
      </c>
      <c r="DX75" s="252" t="str">
        <f>IF('Chack &amp; edit  SD sheet'!CK75="","",'Chack &amp; edit  SD sheet'!CK75)</f>
        <v/>
      </c>
      <c r="DY75" s="254" t="str">
        <f t="shared" si="181"/>
        <v/>
      </c>
      <c r="DZ75" s="252" t="str">
        <f>IF('Chack &amp; edit  SD sheet'!CL75="","",'Chack &amp; edit  SD sheet'!CL75)</f>
        <v/>
      </c>
      <c r="EA75" s="252" t="str">
        <f>IF('Chack &amp; edit  SD sheet'!CM75="","",'Chack &amp; edit  SD sheet'!CM75)</f>
        <v/>
      </c>
      <c r="EB75" s="252" t="str">
        <f>IF('Chack &amp; edit  SD sheet'!CN75="","",'Chack &amp; edit  SD sheet'!CN75)</f>
        <v/>
      </c>
      <c r="EC75" s="252" t="str">
        <f>IF('Chack &amp; edit  SD sheet'!CO75="","",'Chack &amp; edit  SD sheet'!CO75)</f>
        <v/>
      </c>
      <c r="ED75" s="254" t="str">
        <f t="shared" si="182"/>
        <v/>
      </c>
      <c r="EE75" s="252" t="str">
        <f>IF('Chack &amp; edit  SD sheet'!CP75="","",'Chack &amp; edit  SD sheet'!CP75)</f>
        <v/>
      </c>
      <c r="EF75" s="252" t="str">
        <f>IF('Chack &amp; edit  SD sheet'!CQ75="","",'Chack &amp; edit  SD sheet'!CQ75)</f>
        <v/>
      </c>
      <c r="EG75" s="19" t="str">
        <f t="shared" si="183"/>
        <v/>
      </c>
      <c r="EH75" s="20" t="str">
        <f t="shared" si="184"/>
        <v/>
      </c>
      <c r="EI75" s="21" t="str">
        <f t="shared" si="185"/>
        <v/>
      </c>
      <c r="EJ75" s="185" t="str">
        <f t="shared" si="186"/>
        <v/>
      </c>
      <c r="EK75" s="253" t="str">
        <f t="shared" si="187"/>
        <v/>
      </c>
      <c r="EL75" s="252" t="str">
        <f t="shared" si="188"/>
        <v/>
      </c>
      <c r="ET75" s="173" t="str">
        <f t="shared" si="189"/>
        <v/>
      </c>
      <c r="EU75" s="173" t="str">
        <f t="shared" si="190"/>
        <v/>
      </c>
      <c r="EV75" s="173" t="str">
        <f t="shared" si="191"/>
        <v/>
      </c>
      <c r="EW75" s="173" t="str">
        <f t="shared" si="192"/>
        <v/>
      </c>
    </row>
    <row r="76" spans="1:153" ht="15.75">
      <c r="A76" s="179" t="str">
        <f>IF(AND('Chack &amp; edit  SD sheet'!A76=""),"",'Chack &amp; edit  SD sheet'!A76)</f>
        <v/>
      </c>
      <c r="B76" s="179" t="str">
        <f>IF(AND('Chack &amp; edit  SD sheet'!B76=""),"",'Chack &amp; edit  SD sheet'!B76)</f>
        <v/>
      </c>
      <c r="C76" s="179" t="str">
        <f>IF(AND('Chack &amp; edit  SD sheet'!C76=""),"",IF(AND('Chack &amp; edit  SD sheet'!C76="Boy"),"M",IF(AND('Chack &amp; edit  SD sheet'!C76="Girl"),"F","")))</f>
        <v/>
      </c>
      <c r="D76" s="179" t="str">
        <f>IF(AND('Chack &amp; edit  SD sheet'!D76=""),"",VALUE('Chack &amp; edit  SD sheet'!D76))</f>
        <v/>
      </c>
      <c r="E76" s="179" t="str">
        <f>IF(AND('Chack &amp; edit  SD sheet'!E76=""),"",'Chack &amp; edit  SD sheet'!E76)</f>
        <v/>
      </c>
      <c r="F76" s="179" t="str">
        <f>IF(AND('Chack &amp; edit  SD sheet'!F76=""),"",'Chack &amp; edit  SD sheet'!F76)</f>
        <v/>
      </c>
      <c r="G76" s="180" t="str">
        <f>IF(AND('Chack &amp; edit  SD sheet'!G76=""),"",'Chack &amp; edit  SD sheet'!G76)</f>
        <v/>
      </c>
      <c r="H76" s="180" t="str">
        <f>IF(AND('Chack &amp; edit  SD sheet'!H76=""),"",'Chack &amp; edit  SD sheet'!H76)</f>
        <v/>
      </c>
      <c r="I76" s="180" t="str">
        <f>IF(AND('Chack &amp; edit  SD sheet'!I76=""),"",'Chack &amp; edit  SD sheet'!I76)</f>
        <v/>
      </c>
      <c r="J76" s="179" t="str">
        <f>IF(AND('Chack &amp; edit  SD sheet'!J76=""),"",'Chack &amp; edit  SD sheet'!J76)</f>
        <v/>
      </c>
      <c r="K76" s="179" t="str">
        <f>IF(AND('Chack &amp; edit  SD sheet'!K76=""),"",'Chack &amp; edit  SD sheet'!K76)</f>
        <v/>
      </c>
      <c r="L76" s="179" t="str">
        <f>IF(AND('Chack &amp; edit  SD sheet'!L76=""),"",'Chack &amp; edit  SD sheet'!L76)</f>
        <v/>
      </c>
      <c r="M76" s="179" t="str">
        <f t="shared" si="108"/>
        <v/>
      </c>
      <c r="N76" s="179" t="str">
        <f>IF(AND('Chack &amp; edit  SD sheet'!N76=""),"",'Chack &amp; edit  SD sheet'!N76)</f>
        <v/>
      </c>
      <c r="O76" s="179" t="str">
        <f t="shared" si="109"/>
        <v/>
      </c>
      <c r="P76" s="179" t="str">
        <f t="shared" si="110"/>
        <v/>
      </c>
      <c r="Q76" s="179" t="str">
        <f>IF(AND('Chack &amp; edit  SD sheet'!Q76=""),"",'Chack &amp; edit  SD sheet'!Q76)</f>
        <v/>
      </c>
      <c r="R76" s="179" t="str">
        <f t="shared" si="111"/>
        <v/>
      </c>
      <c r="S76" s="179" t="str">
        <f t="shared" si="112"/>
        <v/>
      </c>
      <c r="T76" s="179" t="str">
        <f>IF(AND('Chack &amp; edit  SD sheet'!T76=""),"",'Chack &amp; edit  SD sheet'!T76)</f>
        <v/>
      </c>
      <c r="U76" s="179" t="str">
        <f>IF(AND('Chack &amp; edit  SD sheet'!U76=""),"",'Chack &amp; edit  SD sheet'!U76)</f>
        <v/>
      </c>
      <c r="V76" s="179" t="str">
        <f>IF(AND('Chack &amp; edit  SD sheet'!V76=""),"",'Chack &amp; edit  SD sheet'!V76)</f>
        <v/>
      </c>
      <c r="W76" s="179" t="str">
        <f t="shared" si="113"/>
        <v/>
      </c>
      <c r="X76" s="179" t="str">
        <f>IF(AND('Chack &amp; edit  SD sheet'!X76=""),"",'Chack &amp; edit  SD sheet'!X76)</f>
        <v/>
      </c>
      <c r="Y76" s="179" t="str">
        <f t="shared" si="114"/>
        <v/>
      </c>
      <c r="Z76" s="179" t="str">
        <f t="shared" si="115"/>
        <v/>
      </c>
      <c r="AA76" s="179" t="str">
        <f>IF(AND('Chack &amp; edit  SD sheet'!AA76=""),"",'Chack &amp; edit  SD sheet'!AA76)</f>
        <v/>
      </c>
      <c r="AB76" s="179" t="str">
        <f t="shared" si="116"/>
        <v/>
      </c>
      <c r="AC76" s="179" t="str">
        <f t="shared" si="117"/>
        <v/>
      </c>
      <c r="AD76" s="179" t="str">
        <f>IF(AND('Chack &amp; edit  SD sheet'!AF76=""),"",'Chack &amp; edit  SD sheet'!AF76)</f>
        <v/>
      </c>
      <c r="AE76" s="179" t="str">
        <f>IF(AND('Chack &amp; edit  SD sheet'!AG76=""),"",'Chack &amp; edit  SD sheet'!AG76)</f>
        <v/>
      </c>
      <c r="AF76" s="179" t="str">
        <f>IF(AND('Chack &amp; edit  SD sheet'!AH76=""),"",'Chack &amp; edit  SD sheet'!AH76)</f>
        <v/>
      </c>
      <c r="AG76" s="179" t="str">
        <f t="shared" si="118"/>
        <v/>
      </c>
      <c r="AH76" s="179" t="str">
        <f>IF(AND('Chack &amp; edit  SD sheet'!AJ76=""),"",'Chack &amp; edit  SD sheet'!AJ76)</f>
        <v/>
      </c>
      <c r="AI76" s="179" t="str">
        <f t="shared" si="119"/>
        <v/>
      </c>
      <c r="AJ76" s="179" t="str">
        <f t="shared" si="120"/>
        <v/>
      </c>
      <c r="AK76" s="179" t="str">
        <f>IF(AND('Chack &amp; edit  SD sheet'!AM76=""),"",'Chack &amp; edit  SD sheet'!AM76)</f>
        <v/>
      </c>
      <c r="AL76" s="179" t="str">
        <f t="shared" si="121"/>
        <v/>
      </c>
      <c r="AM76" s="179" t="str">
        <f t="shared" si="122"/>
        <v/>
      </c>
      <c r="AN76" s="179" t="str">
        <f>IF(AND('Chack &amp; edit  SD sheet'!AP76=""),"",'Chack &amp; edit  SD sheet'!AP76)</f>
        <v/>
      </c>
      <c r="AO76" s="179" t="str">
        <f>IF(AND('Chack &amp; edit  SD sheet'!AQ76=""),"",'Chack &amp; edit  SD sheet'!AQ76)</f>
        <v/>
      </c>
      <c r="AP76" s="179" t="str">
        <f>IF(AND('Chack &amp; edit  SD sheet'!AR76=""),"",'Chack &amp; edit  SD sheet'!AR76)</f>
        <v/>
      </c>
      <c r="AQ76" s="179" t="str">
        <f t="shared" si="123"/>
        <v/>
      </c>
      <c r="AR76" s="179" t="str">
        <f>IF(AND('Chack &amp; edit  SD sheet'!AT76=""),"",'Chack &amp; edit  SD sheet'!AT76)</f>
        <v/>
      </c>
      <c r="AS76" s="179" t="str">
        <f t="shared" si="124"/>
        <v/>
      </c>
      <c r="AT76" s="179" t="str">
        <f t="shared" si="125"/>
        <v/>
      </c>
      <c r="AU76" s="179" t="str">
        <f>IF(AND('Chack &amp; edit  SD sheet'!AW76=""),"",'Chack &amp; edit  SD sheet'!AW76)</f>
        <v/>
      </c>
      <c r="AV76" s="179" t="str">
        <f t="shared" si="126"/>
        <v/>
      </c>
      <c r="AW76" s="179" t="str">
        <f t="shared" si="127"/>
        <v/>
      </c>
      <c r="AX76" s="179" t="str">
        <f>IF(AND('Chack &amp; edit  SD sheet'!AZ76=""),"",'Chack &amp; edit  SD sheet'!AZ76)</f>
        <v/>
      </c>
      <c r="AY76" s="179" t="str">
        <f>IF(AND('Chack &amp; edit  SD sheet'!BA76=""),"",'Chack &amp; edit  SD sheet'!BA76)</f>
        <v/>
      </c>
      <c r="AZ76" s="179" t="str">
        <f>IF(AND('Chack &amp; edit  SD sheet'!BB76=""),"",'Chack &amp; edit  SD sheet'!BB76)</f>
        <v/>
      </c>
      <c r="BA76" s="179" t="str">
        <f t="shared" si="128"/>
        <v/>
      </c>
      <c r="BB76" s="179" t="str">
        <f>IF(AND('Chack &amp; edit  SD sheet'!BD76=""),"",'Chack &amp; edit  SD sheet'!BD76)</f>
        <v/>
      </c>
      <c r="BC76" s="179" t="str">
        <f t="shared" si="129"/>
        <v/>
      </c>
      <c r="BD76" s="179" t="str">
        <f t="shared" si="130"/>
        <v/>
      </c>
      <c r="BE76" s="179" t="str">
        <f>IF(AND('Chack &amp; edit  SD sheet'!BG76=""),"",'Chack &amp; edit  SD sheet'!BG76)</f>
        <v/>
      </c>
      <c r="BF76" s="179" t="str">
        <f t="shared" si="131"/>
        <v/>
      </c>
      <c r="BG76" s="179" t="str">
        <f t="shared" si="132"/>
        <v/>
      </c>
      <c r="BH76" s="179" t="str">
        <f>IF(AND('Chack &amp; edit  SD sheet'!BK76=""),"",'Chack &amp; edit  SD sheet'!BK76)</f>
        <v/>
      </c>
      <c r="BI76" s="179" t="str">
        <f>IF(AND('Chack &amp; edit  SD sheet'!BL76=""),"",'Chack &amp; edit  SD sheet'!BL76)</f>
        <v/>
      </c>
      <c r="BJ76" s="179" t="str">
        <f>IF(AND('Chack &amp; edit  SD sheet'!BM76=""),"",'Chack &amp; edit  SD sheet'!BM76)</f>
        <v/>
      </c>
      <c r="BK76" s="179" t="str">
        <f t="shared" si="133"/>
        <v/>
      </c>
      <c r="BL76" s="179" t="str">
        <f t="shared" si="134"/>
        <v/>
      </c>
      <c r="BM76" s="179" t="str">
        <f>IF(AND('Chack &amp; edit  SD sheet'!BN76=""),"",'Chack &amp; edit  SD sheet'!BN76)</f>
        <v/>
      </c>
      <c r="BN76" s="179" t="str">
        <f>IF(AND('Chack &amp; edit  SD sheet'!BO76=""),"",'Chack &amp; edit  SD sheet'!BO76)</f>
        <v/>
      </c>
      <c r="BO76" s="179" t="str">
        <f>IF(AND('Chack &amp; edit  SD sheet'!BP76=""),"",'Chack &amp; edit  SD sheet'!BP76)</f>
        <v/>
      </c>
      <c r="BP76" s="179" t="str">
        <f t="shared" si="135"/>
        <v/>
      </c>
      <c r="BQ76" s="179" t="str">
        <f>IF(AND('Chack &amp; edit  SD sheet'!BR76=""),"",'Chack &amp; edit  SD sheet'!BR76)</f>
        <v/>
      </c>
      <c r="BR76" s="179" t="str">
        <f t="shared" si="136"/>
        <v/>
      </c>
      <c r="BS76" s="179" t="str">
        <f t="shared" si="137"/>
        <v/>
      </c>
      <c r="BT76" s="179" t="str">
        <f>IF(AND('Chack &amp; edit  SD sheet'!BU76=""),"",'Chack &amp; edit  SD sheet'!BU76)</f>
        <v/>
      </c>
      <c r="BU76" s="179" t="str">
        <f t="shared" si="138"/>
        <v/>
      </c>
      <c r="BV76" s="179" t="str">
        <f t="shared" si="139"/>
        <v/>
      </c>
      <c r="BW76" s="181" t="str">
        <f t="shared" si="140"/>
        <v/>
      </c>
      <c r="BX76" s="179" t="str">
        <f t="shared" si="141"/>
        <v/>
      </c>
      <c r="BY76" s="179">
        <f t="shared" si="142"/>
        <v>0</v>
      </c>
      <c r="BZ76" s="179">
        <f t="shared" si="143"/>
        <v>0</v>
      </c>
      <c r="CA76" s="179" t="str">
        <f t="shared" si="144"/>
        <v/>
      </c>
      <c r="CB76" s="179" t="str">
        <f t="shared" si="145"/>
        <v/>
      </c>
      <c r="CC76" s="182" t="str">
        <f t="shared" si="146"/>
        <v/>
      </c>
      <c r="CD76" s="183">
        <f t="shared" si="147"/>
        <v>0</v>
      </c>
      <c r="CE76" s="182">
        <f t="shared" si="148"/>
        <v>0</v>
      </c>
      <c r="CF76" s="179" t="str">
        <f t="shared" si="149"/>
        <v/>
      </c>
      <c r="CG76" s="183" t="str">
        <f t="shared" si="150"/>
        <v/>
      </c>
      <c r="CH76" s="182" t="str">
        <f t="shared" si="151"/>
        <v/>
      </c>
      <c r="CI76" s="182">
        <f t="shared" si="152"/>
        <v>0</v>
      </c>
      <c r="CJ76" s="182">
        <f t="shared" si="153"/>
        <v>0</v>
      </c>
      <c r="CK76" s="179" t="str">
        <f t="shared" si="154"/>
        <v/>
      </c>
      <c r="CL76" s="183" t="str">
        <f t="shared" si="155"/>
        <v/>
      </c>
      <c r="CM76" s="182" t="str">
        <f t="shared" si="156"/>
        <v/>
      </c>
      <c r="CN76" s="182">
        <f t="shared" si="157"/>
        <v>0</v>
      </c>
      <c r="CO76" s="182">
        <f t="shared" si="158"/>
        <v>0</v>
      </c>
      <c r="CP76" s="183" t="str">
        <f t="shared" si="159"/>
        <v/>
      </c>
      <c r="CQ76" s="183" t="str">
        <f t="shared" si="160"/>
        <v/>
      </c>
      <c r="CR76" s="182" t="str">
        <f t="shared" si="161"/>
        <v/>
      </c>
      <c r="CS76" s="182">
        <f t="shared" si="162"/>
        <v>0</v>
      </c>
      <c r="CT76" s="182">
        <f t="shared" si="163"/>
        <v>0</v>
      </c>
      <c r="CU76" s="183" t="str">
        <f t="shared" si="164"/>
        <v/>
      </c>
      <c r="CV76" s="183" t="str">
        <f t="shared" si="165"/>
        <v/>
      </c>
      <c r="CW76" s="182" t="str">
        <f t="shared" si="166"/>
        <v/>
      </c>
      <c r="CX76" s="182">
        <f t="shared" si="167"/>
        <v>0</v>
      </c>
      <c r="CY76" s="182">
        <f t="shared" si="168"/>
        <v>0</v>
      </c>
      <c r="CZ76" s="183" t="str">
        <f t="shared" si="169"/>
        <v/>
      </c>
      <c r="DA76" s="183" t="str">
        <f t="shared" si="170"/>
        <v/>
      </c>
      <c r="DB76" s="184">
        <f t="shared" si="171"/>
        <v>0</v>
      </c>
      <c r="DC76" s="19" t="str">
        <f t="shared" si="172"/>
        <v xml:space="preserve">      </v>
      </c>
      <c r="DD76" s="252" t="str">
        <f>IF('Chack &amp; edit  SD sheet'!BY76="","",'Chack &amp; edit  SD sheet'!BY76)</f>
        <v/>
      </c>
      <c r="DE76" s="252" t="str">
        <f>IF('Chack &amp; edit  SD sheet'!BZ76="","",'Chack &amp; edit  SD sheet'!BZ76)</f>
        <v/>
      </c>
      <c r="DF76" s="252" t="str">
        <f>IF('Chack &amp; edit  SD sheet'!CA76="","",'Chack &amp; edit  SD sheet'!CA76)</f>
        <v/>
      </c>
      <c r="DG76" s="212" t="str">
        <f t="shared" si="173"/>
        <v/>
      </c>
      <c r="DH76" s="252" t="str">
        <f>IF('Chack &amp; edit  SD sheet'!CB76="","",'Chack &amp; edit  SD sheet'!CB76)</f>
        <v/>
      </c>
      <c r="DI76" s="212" t="str">
        <f t="shared" si="174"/>
        <v/>
      </c>
      <c r="DJ76" s="252" t="str">
        <f>IF('Chack &amp; edit  SD sheet'!CC76="","",'Chack &amp; edit  SD sheet'!CC76)</f>
        <v/>
      </c>
      <c r="DK76" s="212" t="str">
        <f t="shared" si="175"/>
        <v/>
      </c>
      <c r="DL76" s="213" t="str">
        <f t="shared" si="176"/>
        <v/>
      </c>
      <c r="DM76" s="252" t="str">
        <f>IF('Chack &amp; edit  SD sheet'!CD76="","",'Chack &amp; edit  SD sheet'!CD76)</f>
        <v/>
      </c>
      <c r="DN76" s="252" t="str">
        <f>IF('Chack &amp; edit  SD sheet'!CE76="","",'Chack &amp; edit  SD sheet'!CE76)</f>
        <v/>
      </c>
      <c r="DO76" s="252" t="str">
        <f>IF('Chack &amp; edit  SD sheet'!CF76="","",'Chack &amp; edit  SD sheet'!CF76)</f>
        <v/>
      </c>
      <c r="DP76" s="212" t="str">
        <f t="shared" si="177"/>
        <v/>
      </c>
      <c r="DQ76" s="252" t="str">
        <f>IF('Chack &amp; edit  SD sheet'!CG76="","",'Chack &amp; edit  SD sheet'!CG76)</f>
        <v/>
      </c>
      <c r="DR76" s="212" t="str">
        <f t="shared" si="178"/>
        <v/>
      </c>
      <c r="DS76" s="252" t="str">
        <f>IF('Chack &amp; edit  SD sheet'!CH76="","",'Chack &amp; edit  SD sheet'!CH76)</f>
        <v/>
      </c>
      <c r="DT76" s="212" t="str">
        <f t="shared" si="179"/>
        <v/>
      </c>
      <c r="DU76" s="213" t="str">
        <f t="shared" si="180"/>
        <v/>
      </c>
      <c r="DV76" s="252" t="str">
        <f>IF('Chack &amp; edit  SD sheet'!CI76="","",'Chack &amp; edit  SD sheet'!CI76)</f>
        <v/>
      </c>
      <c r="DW76" s="252" t="str">
        <f>IF('Chack &amp; edit  SD sheet'!CJ76="","",'Chack &amp; edit  SD sheet'!CJ76)</f>
        <v/>
      </c>
      <c r="DX76" s="252" t="str">
        <f>IF('Chack &amp; edit  SD sheet'!CK76="","",'Chack &amp; edit  SD sheet'!CK76)</f>
        <v/>
      </c>
      <c r="DY76" s="254" t="str">
        <f t="shared" si="181"/>
        <v/>
      </c>
      <c r="DZ76" s="252" t="str">
        <f>IF('Chack &amp; edit  SD sheet'!CL76="","",'Chack &amp; edit  SD sheet'!CL76)</f>
        <v/>
      </c>
      <c r="EA76" s="252" t="str">
        <f>IF('Chack &amp; edit  SD sheet'!CM76="","",'Chack &amp; edit  SD sheet'!CM76)</f>
        <v/>
      </c>
      <c r="EB76" s="252" t="str">
        <f>IF('Chack &amp; edit  SD sheet'!CN76="","",'Chack &amp; edit  SD sheet'!CN76)</f>
        <v/>
      </c>
      <c r="EC76" s="252" t="str">
        <f>IF('Chack &amp; edit  SD sheet'!CO76="","",'Chack &amp; edit  SD sheet'!CO76)</f>
        <v/>
      </c>
      <c r="ED76" s="254" t="str">
        <f t="shared" si="182"/>
        <v/>
      </c>
      <c r="EE76" s="252" t="str">
        <f>IF('Chack &amp; edit  SD sheet'!CP76="","",'Chack &amp; edit  SD sheet'!CP76)</f>
        <v/>
      </c>
      <c r="EF76" s="252" t="str">
        <f>IF('Chack &amp; edit  SD sheet'!CQ76="","",'Chack &amp; edit  SD sheet'!CQ76)</f>
        <v/>
      </c>
      <c r="EG76" s="19" t="str">
        <f t="shared" si="183"/>
        <v/>
      </c>
      <c r="EH76" s="20" t="str">
        <f t="shared" si="184"/>
        <v/>
      </c>
      <c r="EI76" s="21" t="str">
        <f t="shared" si="185"/>
        <v/>
      </c>
      <c r="EJ76" s="185" t="str">
        <f t="shared" si="186"/>
        <v/>
      </c>
      <c r="EK76" s="253" t="str">
        <f t="shared" si="187"/>
        <v/>
      </c>
      <c r="EL76" s="252" t="str">
        <f t="shared" si="188"/>
        <v/>
      </c>
      <c r="ET76" s="173" t="str">
        <f t="shared" si="189"/>
        <v/>
      </c>
      <c r="EU76" s="173" t="str">
        <f t="shared" si="190"/>
        <v/>
      </c>
      <c r="EV76" s="173" t="str">
        <f t="shared" si="191"/>
        <v/>
      </c>
      <c r="EW76" s="173" t="str">
        <f t="shared" si="192"/>
        <v/>
      </c>
    </row>
    <row r="77" spans="1:153" ht="15.75">
      <c r="A77" s="179" t="str">
        <f>IF(AND('Chack &amp; edit  SD sheet'!A77=""),"",'Chack &amp; edit  SD sheet'!A77)</f>
        <v/>
      </c>
      <c r="B77" s="179" t="str">
        <f>IF(AND('Chack &amp; edit  SD sheet'!B77=""),"",'Chack &amp; edit  SD sheet'!B77)</f>
        <v/>
      </c>
      <c r="C77" s="179" t="str">
        <f>IF(AND('Chack &amp; edit  SD sheet'!C77=""),"",IF(AND('Chack &amp; edit  SD sheet'!C77="Boy"),"M",IF(AND('Chack &amp; edit  SD sheet'!C77="Girl"),"F","")))</f>
        <v/>
      </c>
      <c r="D77" s="179" t="str">
        <f>IF(AND('Chack &amp; edit  SD sheet'!D77=""),"",VALUE('Chack &amp; edit  SD sheet'!D77))</f>
        <v/>
      </c>
      <c r="E77" s="179" t="str">
        <f>IF(AND('Chack &amp; edit  SD sheet'!E77=""),"",'Chack &amp; edit  SD sheet'!E77)</f>
        <v/>
      </c>
      <c r="F77" s="179" t="str">
        <f>IF(AND('Chack &amp; edit  SD sheet'!F77=""),"",'Chack &amp; edit  SD sheet'!F77)</f>
        <v/>
      </c>
      <c r="G77" s="180" t="str">
        <f>IF(AND('Chack &amp; edit  SD sheet'!G77=""),"",'Chack &amp; edit  SD sheet'!G77)</f>
        <v/>
      </c>
      <c r="H77" s="180" t="str">
        <f>IF(AND('Chack &amp; edit  SD sheet'!H77=""),"",'Chack &amp; edit  SD sheet'!H77)</f>
        <v/>
      </c>
      <c r="I77" s="180" t="str">
        <f>IF(AND('Chack &amp; edit  SD sheet'!I77=""),"",'Chack &amp; edit  SD sheet'!I77)</f>
        <v/>
      </c>
      <c r="J77" s="179" t="str">
        <f>IF(AND('Chack &amp; edit  SD sheet'!J77=""),"",'Chack &amp; edit  SD sheet'!J77)</f>
        <v/>
      </c>
      <c r="K77" s="179" t="str">
        <f>IF(AND('Chack &amp; edit  SD sheet'!K77=""),"",'Chack &amp; edit  SD sheet'!K77)</f>
        <v/>
      </c>
      <c r="L77" s="179" t="str">
        <f>IF(AND('Chack &amp; edit  SD sheet'!L77=""),"",'Chack &amp; edit  SD sheet'!L77)</f>
        <v/>
      </c>
      <c r="M77" s="179" t="str">
        <f t="shared" si="108"/>
        <v/>
      </c>
      <c r="N77" s="179" t="str">
        <f>IF(AND('Chack &amp; edit  SD sheet'!N77=""),"",'Chack &amp; edit  SD sheet'!N77)</f>
        <v/>
      </c>
      <c r="O77" s="179" t="str">
        <f t="shared" si="109"/>
        <v/>
      </c>
      <c r="P77" s="179" t="str">
        <f t="shared" si="110"/>
        <v/>
      </c>
      <c r="Q77" s="179" t="str">
        <f>IF(AND('Chack &amp; edit  SD sheet'!Q77=""),"",'Chack &amp; edit  SD sheet'!Q77)</f>
        <v/>
      </c>
      <c r="R77" s="179" t="str">
        <f t="shared" si="111"/>
        <v/>
      </c>
      <c r="S77" s="179" t="str">
        <f t="shared" si="112"/>
        <v/>
      </c>
      <c r="T77" s="179" t="str">
        <f>IF(AND('Chack &amp; edit  SD sheet'!T77=""),"",'Chack &amp; edit  SD sheet'!T77)</f>
        <v/>
      </c>
      <c r="U77" s="179" t="str">
        <f>IF(AND('Chack &amp; edit  SD sheet'!U77=""),"",'Chack &amp; edit  SD sheet'!U77)</f>
        <v/>
      </c>
      <c r="V77" s="179" t="str">
        <f>IF(AND('Chack &amp; edit  SD sheet'!V77=""),"",'Chack &amp; edit  SD sheet'!V77)</f>
        <v/>
      </c>
      <c r="W77" s="179" t="str">
        <f t="shared" si="113"/>
        <v/>
      </c>
      <c r="X77" s="179" t="str">
        <f>IF(AND('Chack &amp; edit  SD sheet'!X77=""),"",'Chack &amp; edit  SD sheet'!X77)</f>
        <v/>
      </c>
      <c r="Y77" s="179" t="str">
        <f t="shared" si="114"/>
        <v/>
      </c>
      <c r="Z77" s="179" t="str">
        <f t="shared" si="115"/>
        <v/>
      </c>
      <c r="AA77" s="179" t="str">
        <f>IF(AND('Chack &amp; edit  SD sheet'!AA77=""),"",'Chack &amp; edit  SD sheet'!AA77)</f>
        <v/>
      </c>
      <c r="AB77" s="179" t="str">
        <f t="shared" si="116"/>
        <v/>
      </c>
      <c r="AC77" s="179" t="str">
        <f t="shared" si="117"/>
        <v/>
      </c>
      <c r="AD77" s="179" t="str">
        <f>IF(AND('Chack &amp; edit  SD sheet'!AF77=""),"",'Chack &amp; edit  SD sheet'!AF77)</f>
        <v/>
      </c>
      <c r="AE77" s="179" t="str">
        <f>IF(AND('Chack &amp; edit  SD sheet'!AG77=""),"",'Chack &amp; edit  SD sheet'!AG77)</f>
        <v/>
      </c>
      <c r="AF77" s="179" t="str">
        <f>IF(AND('Chack &amp; edit  SD sheet'!AH77=""),"",'Chack &amp; edit  SD sheet'!AH77)</f>
        <v/>
      </c>
      <c r="AG77" s="179" t="str">
        <f t="shared" si="118"/>
        <v/>
      </c>
      <c r="AH77" s="179" t="str">
        <f>IF(AND('Chack &amp; edit  SD sheet'!AJ77=""),"",'Chack &amp; edit  SD sheet'!AJ77)</f>
        <v/>
      </c>
      <c r="AI77" s="179" t="str">
        <f t="shared" si="119"/>
        <v/>
      </c>
      <c r="AJ77" s="179" t="str">
        <f t="shared" si="120"/>
        <v/>
      </c>
      <c r="AK77" s="179" t="str">
        <f>IF(AND('Chack &amp; edit  SD sheet'!AM77=""),"",'Chack &amp; edit  SD sheet'!AM77)</f>
        <v/>
      </c>
      <c r="AL77" s="179" t="str">
        <f t="shared" si="121"/>
        <v/>
      </c>
      <c r="AM77" s="179" t="str">
        <f t="shared" si="122"/>
        <v/>
      </c>
      <c r="AN77" s="179" t="str">
        <f>IF(AND('Chack &amp; edit  SD sheet'!AP77=""),"",'Chack &amp; edit  SD sheet'!AP77)</f>
        <v/>
      </c>
      <c r="AO77" s="179" t="str">
        <f>IF(AND('Chack &amp; edit  SD sheet'!AQ77=""),"",'Chack &amp; edit  SD sheet'!AQ77)</f>
        <v/>
      </c>
      <c r="AP77" s="179" t="str">
        <f>IF(AND('Chack &amp; edit  SD sheet'!AR77=""),"",'Chack &amp; edit  SD sheet'!AR77)</f>
        <v/>
      </c>
      <c r="AQ77" s="179" t="str">
        <f t="shared" si="123"/>
        <v/>
      </c>
      <c r="AR77" s="179" t="str">
        <f>IF(AND('Chack &amp; edit  SD sheet'!AT77=""),"",'Chack &amp; edit  SD sheet'!AT77)</f>
        <v/>
      </c>
      <c r="AS77" s="179" t="str">
        <f t="shared" si="124"/>
        <v/>
      </c>
      <c r="AT77" s="179" t="str">
        <f t="shared" si="125"/>
        <v/>
      </c>
      <c r="AU77" s="179" t="str">
        <f>IF(AND('Chack &amp; edit  SD sheet'!AW77=""),"",'Chack &amp; edit  SD sheet'!AW77)</f>
        <v/>
      </c>
      <c r="AV77" s="179" t="str">
        <f t="shared" si="126"/>
        <v/>
      </c>
      <c r="AW77" s="179" t="str">
        <f t="shared" si="127"/>
        <v/>
      </c>
      <c r="AX77" s="179" t="str">
        <f>IF(AND('Chack &amp; edit  SD sheet'!AZ77=""),"",'Chack &amp; edit  SD sheet'!AZ77)</f>
        <v/>
      </c>
      <c r="AY77" s="179" t="str">
        <f>IF(AND('Chack &amp; edit  SD sheet'!BA77=""),"",'Chack &amp; edit  SD sheet'!BA77)</f>
        <v/>
      </c>
      <c r="AZ77" s="179" t="str">
        <f>IF(AND('Chack &amp; edit  SD sheet'!BB77=""),"",'Chack &amp; edit  SD sheet'!BB77)</f>
        <v/>
      </c>
      <c r="BA77" s="179" t="str">
        <f t="shared" si="128"/>
        <v/>
      </c>
      <c r="BB77" s="179" t="str">
        <f>IF(AND('Chack &amp; edit  SD sheet'!BD77=""),"",'Chack &amp; edit  SD sheet'!BD77)</f>
        <v/>
      </c>
      <c r="BC77" s="179" t="str">
        <f t="shared" si="129"/>
        <v/>
      </c>
      <c r="BD77" s="179" t="str">
        <f t="shared" si="130"/>
        <v/>
      </c>
      <c r="BE77" s="179" t="str">
        <f>IF(AND('Chack &amp; edit  SD sheet'!BG77=""),"",'Chack &amp; edit  SD sheet'!BG77)</f>
        <v/>
      </c>
      <c r="BF77" s="179" t="str">
        <f t="shared" si="131"/>
        <v/>
      </c>
      <c r="BG77" s="179" t="str">
        <f t="shared" si="132"/>
        <v/>
      </c>
      <c r="BH77" s="179" t="str">
        <f>IF(AND('Chack &amp; edit  SD sheet'!BK77=""),"",'Chack &amp; edit  SD sheet'!BK77)</f>
        <v/>
      </c>
      <c r="BI77" s="179" t="str">
        <f>IF(AND('Chack &amp; edit  SD sheet'!BL77=""),"",'Chack &amp; edit  SD sheet'!BL77)</f>
        <v/>
      </c>
      <c r="BJ77" s="179" t="str">
        <f>IF(AND('Chack &amp; edit  SD sheet'!BM77=""),"",'Chack &amp; edit  SD sheet'!BM77)</f>
        <v/>
      </c>
      <c r="BK77" s="179" t="str">
        <f t="shared" si="133"/>
        <v/>
      </c>
      <c r="BL77" s="179" t="str">
        <f t="shared" si="134"/>
        <v/>
      </c>
      <c r="BM77" s="179" t="str">
        <f>IF(AND('Chack &amp; edit  SD sheet'!BN77=""),"",'Chack &amp; edit  SD sheet'!BN77)</f>
        <v/>
      </c>
      <c r="BN77" s="179" t="str">
        <f>IF(AND('Chack &amp; edit  SD sheet'!BO77=""),"",'Chack &amp; edit  SD sheet'!BO77)</f>
        <v/>
      </c>
      <c r="BO77" s="179" t="str">
        <f>IF(AND('Chack &amp; edit  SD sheet'!BP77=""),"",'Chack &amp; edit  SD sheet'!BP77)</f>
        <v/>
      </c>
      <c r="BP77" s="179" t="str">
        <f t="shared" si="135"/>
        <v/>
      </c>
      <c r="BQ77" s="179" t="str">
        <f>IF(AND('Chack &amp; edit  SD sheet'!BR77=""),"",'Chack &amp; edit  SD sheet'!BR77)</f>
        <v/>
      </c>
      <c r="BR77" s="179" t="str">
        <f t="shared" si="136"/>
        <v/>
      </c>
      <c r="BS77" s="179" t="str">
        <f t="shared" si="137"/>
        <v/>
      </c>
      <c r="BT77" s="179" t="str">
        <f>IF(AND('Chack &amp; edit  SD sheet'!BU77=""),"",'Chack &amp; edit  SD sheet'!BU77)</f>
        <v/>
      </c>
      <c r="BU77" s="179" t="str">
        <f t="shared" si="138"/>
        <v/>
      </c>
      <c r="BV77" s="179" t="str">
        <f t="shared" si="139"/>
        <v/>
      </c>
      <c r="BW77" s="181" t="str">
        <f t="shared" si="140"/>
        <v/>
      </c>
      <c r="BX77" s="179" t="str">
        <f t="shared" si="141"/>
        <v/>
      </c>
      <c r="BY77" s="179">
        <f t="shared" si="142"/>
        <v>0</v>
      </c>
      <c r="BZ77" s="179">
        <f t="shared" si="143"/>
        <v>0</v>
      </c>
      <c r="CA77" s="179" t="str">
        <f t="shared" si="144"/>
        <v/>
      </c>
      <c r="CB77" s="179" t="str">
        <f t="shared" si="145"/>
        <v/>
      </c>
      <c r="CC77" s="182" t="str">
        <f t="shared" si="146"/>
        <v/>
      </c>
      <c r="CD77" s="183">
        <f t="shared" si="147"/>
        <v>0</v>
      </c>
      <c r="CE77" s="182">
        <f t="shared" si="148"/>
        <v>0</v>
      </c>
      <c r="CF77" s="179" t="str">
        <f t="shared" si="149"/>
        <v/>
      </c>
      <c r="CG77" s="183" t="str">
        <f t="shared" si="150"/>
        <v/>
      </c>
      <c r="CH77" s="182" t="str">
        <f t="shared" si="151"/>
        <v/>
      </c>
      <c r="CI77" s="182">
        <f t="shared" si="152"/>
        <v>0</v>
      </c>
      <c r="CJ77" s="182">
        <f t="shared" si="153"/>
        <v>0</v>
      </c>
      <c r="CK77" s="179" t="str">
        <f t="shared" si="154"/>
        <v/>
      </c>
      <c r="CL77" s="183" t="str">
        <f t="shared" si="155"/>
        <v/>
      </c>
      <c r="CM77" s="182" t="str">
        <f t="shared" si="156"/>
        <v/>
      </c>
      <c r="CN77" s="182">
        <f t="shared" si="157"/>
        <v>0</v>
      </c>
      <c r="CO77" s="182">
        <f t="shared" si="158"/>
        <v>0</v>
      </c>
      <c r="CP77" s="183" t="str">
        <f t="shared" si="159"/>
        <v/>
      </c>
      <c r="CQ77" s="183" t="str">
        <f t="shared" si="160"/>
        <v/>
      </c>
      <c r="CR77" s="182" t="str">
        <f t="shared" si="161"/>
        <v/>
      </c>
      <c r="CS77" s="182">
        <f t="shared" si="162"/>
        <v>0</v>
      </c>
      <c r="CT77" s="182">
        <f t="shared" si="163"/>
        <v>0</v>
      </c>
      <c r="CU77" s="183" t="str">
        <f t="shared" si="164"/>
        <v/>
      </c>
      <c r="CV77" s="183" t="str">
        <f t="shared" si="165"/>
        <v/>
      </c>
      <c r="CW77" s="182" t="str">
        <f t="shared" si="166"/>
        <v/>
      </c>
      <c r="CX77" s="182">
        <f t="shared" si="167"/>
        <v>0</v>
      </c>
      <c r="CY77" s="182">
        <f t="shared" si="168"/>
        <v>0</v>
      </c>
      <c r="CZ77" s="183" t="str">
        <f t="shared" si="169"/>
        <v/>
      </c>
      <c r="DA77" s="183" t="str">
        <f t="shared" si="170"/>
        <v/>
      </c>
      <c r="DB77" s="184">
        <f t="shared" si="171"/>
        <v>0</v>
      </c>
      <c r="DC77" s="19" t="str">
        <f t="shared" si="172"/>
        <v xml:space="preserve">      </v>
      </c>
      <c r="DD77" s="252" t="str">
        <f>IF('Chack &amp; edit  SD sheet'!BY77="","",'Chack &amp; edit  SD sheet'!BY77)</f>
        <v/>
      </c>
      <c r="DE77" s="252" t="str">
        <f>IF('Chack &amp; edit  SD sheet'!BZ77="","",'Chack &amp; edit  SD sheet'!BZ77)</f>
        <v/>
      </c>
      <c r="DF77" s="252" t="str">
        <f>IF('Chack &amp; edit  SD sheet'!CA77="","",'Chack &amp; edit  SD sheet'!CA77)</f>
        <v/>
      </c>
      <c r="DG77" s="212" t="str">
        <f t="shared" si="173"/>
        <v/>
      </c>
      <c r="DH77" s="252" t="str">
        <f>IF('Chack &amp; edit  SD sheet'!CB77="","",'Chack &amp; edit  SD sheet'!CB77)</f>
        <v/>
      </c>
      <c r="DI77" s="212" t="str">
        <f t="shared" si="174"/>
        <v/>
      </c>
      <c r="DJ77" s="252" t="str">
        <f>IF('Chack &amp; edit  SD sheet'!CC77="","",'Chack &amp; edit  SD sheet'!CC77)</f>
        <v/>
      </c>
      <c r="DK77" s="212" t="str">
        <f t="shared" si="175"/>
        <v/>
      </c>
      <c r="DL77" s="213" t="str">
        <f t="shared" si="176"/>
        <v/>
      </c>
      <c r="DM77" s="252" t="str">
        <f>IF('Chack &amp; edit  SD sheet'!CD77="","",'Chack &amp; edit  SD sheet'!CD77)</f>
        <v/>
      </c>
      <c r="DN77" s="252" t="str">
        <f>IF('Chack &amp; edit  SD sheet'!CE77="","",'Chack &amp; edit  SD sheet'!CE77)</f>
        <v/>
      </c>
      <c r="DO77" s="252" t="str">
        <f>IF('Chack &amp; edit  SD sheet'!CF77="","",'Chack &amp; edit  SD sheet'!CF77)</f>
        <v/>
      </c>
      <c r="DP77" s="212" t="str">
        <f t="shared" si="177"/>
        <v/>
      </c>
      <c r="DQ77" s="252" t="str">
        <f>IF('Chack &amp; edit  SD sheet'!CG77="","",'Chack &amp; edit  SD sheet'!CG77)</f>
        <v/>
      </c>
      <c r="DR77" s="212" t="str">
        <f t="shared" si="178"/>
        <v/>
      </c>
      <c r="DS77" s="252" t="str">
        <f>IF('Chack &amp; edit  SD sheet'!CH77="","",'Chack &amp; edit  SD sheet'!CH77)</f>
        <v/>
      </c>
      <c r="DT77" s="212" t="str">
        <f t="shared" si="179"/>
        <v/>
      </c>
      <c r="DU77" s="213" t="str">
        <f t="shared" si="180"/>
        <v/>
      </c>
      <c r="DV77" s="252" t="str">
        <f>IF('Chack &amp; edit  SD sheet'!CI77="","",'Chack &amp; edit  SD sheet'!CI77)</f>
        <v/>
      </c>
      <c r="DW77" s="252" t="str">
        <f>IF('Chack &amp; edit  SD sheet'!CJ77="","",'Chack &amp; edit  SD sheet'!CJ77)</f>
        <v/>
      </c>
      <c r="DX77" s="252" t="str">
        <f>IF('Chack &amp; edit  SD sheet'!CK77="","",'Chack &amp; edit  SD sheet'!CK77)</f>
        <v/>
      </c>
      <c r="DY77" s="254" t="str">
        <f t="shared" si="181"/>
        <v/>
      </c>
      <c r="DZ77" s="252" t="str">
        <f>IF('Chack &amp; edit  SD sheet'!CL77="","",'Chack &amp; edit  SD sheet'!CL77)</f>
        <v/>
      </c>
      <c r="EA77" s="252" t="str">
        <f>IF('Chack &amp; edit  SD sheet'!CM77="","",'Chack &amp; edit  SD sheet'!CM77)</f>
        <v/>
      </c>
      <c r="EB77" s="252" t="str">
        <f>IF('Chack &amp; edit  SD sheet'!CN77="","",'Chack &amp; edit  SD sheet'!CN77)</f>
        <v/>
      </c>
      <c r="EC77" s="252" t="str">
        <f>IF('Chack &amp; edit  SD sheet'!CO77="","",'Chack &amp; edit  SD sheet'!CO77)</f>
        <v/>
      </c>
      <c r="ED77" s="254" t="str">
        <f t="shared" si="182"/>
        <v/>
      </c>
      <c r="EE77" s="252" t="str">
        <f>IF('Chack &amp; edit  SD sheet'!CP77="","",'Chack &amp; edit  SD sheet'!CP77)</f>
        <v/>
      </c>
      <c r="EF77" s="252" t="str">
        <f>IF('Chack &amp; edit  SD sheet'!CQ77="","",'Chack &amp; edit  SD sheet'!CQ77)</f>
        <v/>
      </c>
      <c r="EG77" s="19" t="str">
        <f t="shared" si="183"/>
        <v/>
      </c>
      <c r="EH77" s="20" t="str">
        <f t="shared" si="184"/>
        <v/>
      </c>
      <c r="EI77" s="21" t="str">
        <f t="shared" si="185"/>
        <v/>
      </c>
      <c r="EJ77" s="185" t="str">
        <f t="shared" si="186"/>
        <v/>
      </c>
      <c r="EK77" s="253" t="str">
        <f t="shared" si="187"/>
        <v/>
      </c>
      <c r="EL77" s="252" t="str">
        <f t="shared" si="188"/>
        <v/>
      </c>
      <c r="ET77" s="173" t="str">
        <f t="shared" si="189"/>
        <v/>
      </c>
      <c r="EU77" s="173" t="str">
        <f t="shared" si="190"/>
        <v/>
      </c>
      <c r="EV77" s="173" t="str">
        <f t="shared" si="191"/>
        <v/>
      </c>
      <c r="EW77" s="173" t="str">
        <f t="shared" si="192"/>
        <v/>
      </c>
    </row>
    <row r="78" spans="1:153" ht="15.75">
      <c r="A78" s="179" t="str">
        <f>IF(AND('Chack &amp; edit  SD sheet'!A78=""),"",'Chack &amp; edit  SD sheet'!A78)</f>
        <v/>
      </c>
      <c r="B78" s="179" t="str">
        <f>IF(AND('Chack &amp; edit  SD sheet'!B78=""),"",'Chack &amp; edit  SD sheet'!B78)</f>
        <v/>
      </c>
      <c r="C78" s="179" t="str">
        <f>IF(AND('Chack &amp; edit  SD sheet'!C78=""),"",IF(AND('Chack &amp; edit  SD sheet'!C78="Boy"),"M",IF(AND('Chack &amp; edit  SD sheet'!C78="Girl"),"F","")))</f>
        <v/>
      </c>
      <c r="D78" s="179" t="str">
        <f>IF(AND('Chack &amp; edit  SD sheet'!D78=""),"",VALUE('Chack &amp; edit  SD sheet'!D78))</f>
        <v/>
      </c>
      <c r="E78" s="179" t="str">
        <f>IF(AND('Chack &amp; edit  SD sheet'!E78=""),"",'Chack &amp; edit  SD sheet'!E78)</f>
        <v/>
      </c>
      <c r="F78" s="179" t="str">
        <f>IF(AND('Chack &amp; edit  SD sheet'!F78=""),"",'Chack &amp; edit  SD sheet'!F78)</f>
        <v/>
      </c>
      <c r="G78" s="180" t="str">
        <f>IF(AND('Chack &amp; edit  SD sheet'!G78=""),"",'Chack &amp; edit  SD sheet'!G78)</f>
        <v/>
      </c>
      <c r="H78" s="180" t="str">
        <f>IF(AND('Chack &amp; edit  SD sheet'!H78=""),"",'Chack &amp; edit  SD sheet'!H78)</f>
        <v/>
      </c>
      <c r="I78" s="180" t="str">
        <f>IF(AND('Chack &amp; edit  SD sheet'!I78=""),"",'Chack &amp; edit  SD sheet'!I78)</f>
        <v/>
      </c>
      <c r="J78" s="179" t="str">
        <f>IF(AND('Chack &amp; edit  SD sheet'!J78=""),"",'Chack &amp; edit  SD sheet'!J78)</f>
        <v/>
      </c>
      <c r="K78" s="179" t="str">
        <f>IF(AND('Chack &amp; edit  SD sheet'!K78=""),"",'Chack &amp; edit  SD sheet'!K78)</f>
        <v/>
      </c>
      <c r="L78" s="179" t="str">
        <f>IF(AND('Chack &amp; edit  SD sheet'!L78=""),"",'Chack &amp; edit  SD sheet'!L78)</f>
        <v/>
      </c>
      <c r="M78" s="179" t="str">
        <f t="shared" si="108"/>
        <v/>
      </c>
      <c r="N78" s="179" t="str">
        <f>IF(AND('Chack &amp; edit  SD sheet'!N78=""),"",'Chack &amp; edit  SD sheet'!N78)</f>
        <v/>
      </c>
      <c r="O78" s="179" t="str">
        <f t="shared" si="109"/>
        <v/>
      </c>
      <c r="P78" s="179" t="str">
        <f t="shared" si="110"/>
        <v/>
      </c>
      <c r="Q78" s="179" t="str">
        <f>IF(AND('Chack &amp; edit  SD sheet'!Q78=""),"",'Chack &amp; edit  SD sheet'!Q78)</f>
        <v/>
      </c>
      <c r="R78" s="179" t="str">
        <f t="shared" si="111"/>
        <v/>
      </c>
      <c r="S78" s="179" t="str">
        <f t="shared" si="112"/>
        <v/>
      </c>
      <c r="T78" s="179" t="str">
        <f>IF(AND('Chack &amp; edit  SD sheet'!T78=""),"",'Chack &amp; edit  SD sheet'!T78)</f>
        <v/>
      </c>
      <c r="U78" s="179" t="str">
        <f>IF(AND('Chack &amp; edit  SD sheet'!U78=""),"",'Chack &amp; edit  SD sheet'!U78)</f>
        <v/>
      </c>
      <c r="V78" s="179" t="str">
        <f>IF(AND('Chack &amp; edit  SD sheet'!V78=""),"",'Chack &amp; edit  SD sheet'!V78)</f>
        <v/>
      </c>
      <c r="W78" s="179" t="str">
        <f t="shared" si="113"/>
        <v/>
      </c>
      <c r="X78" s="179" t="str">
        <f>IF(AND('Chack &amp; edit  SD sheet'!X78=""),"",'Chack &amp; edit  SD sheet'!X78)</f>
        <v/>
      </c>
      <c r="Y78" s="179" t="str">
        <f t="shared" si="114"/>
        <v/>
      </c>
      <c r="Z78" s="179" t="str">
        <f t="shared" si="115"/>
        <v/>
      </c>
      <c r="AA78" s="179" t="str">
        <f>IF(AND('Chack &amp; edit  SD sheet'!AA78=""),"",'Chack &amp; edit  SD sheet'!AA78)</f>
        <v/>
      </c>
      <c r="AB78" s="179" t="str">
        <f t="shared" si="116"/>
        <v/>
      </c>
      <c r="AC78" s="179" t="str">
        <f t="shared" si="117"/>
        <v/>
      </c>
      <c r="AD78" s="179" t="str">
        <f>IF(AND('Chack &amp; edit  SD sheet'!AF78=""),"",'Chack &amp; edit  SD sheet'!AF78)</f>
        <v/>
      </c>
      <c r="AE78" s="179" t="str">
        <f>IF(AND('Chack &amp; edit  SD sheet'!AG78=""),"",'Chack &amp; edit  SD sheet'!AG78)</f>
        <v/>
      </c>
      <c r="AF78" s="179" t="str">
        <f>IF(AND('Chack &amp; edit  SD sheet'!AH78=""),"",'Chack &amp; edit  SD sheet'!AH78)</f>
        <v/>
      </c>
      <c r="AG78" s="179" t="str">
        <f t="shared" si="118"/>
        <v/>
      </c>
      <c r="AH78" s="179" t="str">
        <f>IF(AND('Chack &amp; edit  SD sheet'!AJ78=""),"",'Chack &amp; edit  SD sheet'!AJ78)</f>
        <v/>
      </c>
      <c r="AI78" s="179" t="str">
        <f t="shared" si="119"/>
        <v/>
      </c>
      <c r="AJ78" s="179" t="str">
        <f t="shared" si="120"/>
        <v/>
      </c>
      <c r="AK78" s="179" t="str">
        <f>IF(AND('Chack &amp; edit  SD sheet'!AM78=""),"",'Chack &amp; edit  SD sheet'!AM78)</f>
        <v/>
      </c>
      <c r="AL78" s="179" t="str">
        <f t="shared" si="121"/>
        <v/>
      </c>
      <c r="AM78" s="179" t="str">
        <f t="shared" si="122"/>
        <v/>
      </c>
      <c r="AN78" s="179" t="str">
        <f>IF(AND('Chack &amp; edit  SD sheet'!AP78=""),"",'Chack &amp; edit  SD sheet'!AP78)</f>
        <v/>
      </c>
      <c r="AO78" s="179" t="str">
        <f>IF(AND('Chack &amp; edit  SD sheet'!AQ78=""),"",'Chack &amp; edit  SD sheet'!AQ78)</f>
        <v/>
      </c>
      <c r="AP78" s="179" t="str">
        <f>IF(AND('Chack &amp; edit  SD sheet'!AR78=""),"",'Chack &amp; edit  SD sheet'!AR78)</f>
        <v/>
      </c>
      <c r="AQ78" s="179" t="str">
        <f t="shared" si="123"/>
        <v/>
      </c>
      <c r="AR78" s="179" t="str">
        <f>IF(AND('Chack &amp; edit  SD sheet'!AT78=""),"",'Chack &amp; edit  SD sheet'!AT78)</f>
        <v/>
      </c>
      <c r="AS78" s="179" t="str">
        <f t="shared" si="124"/>
        <v/>
      </c>
      <c r="AT78" s="179" t="str">
        <f t="shared" si="125"/>
        <v/>
      </c>
      <c r="AU78" s="179" t="str">
        <f>IF(AND('Chack &amp; edit  SD sheet'!AW78=""),"",'Chack &amp; edit  SD sheet'!AW78)</f>
        <v/>
      </c>
      <c r="AV78" s="179" t="str">
        <f t="shared" si="126"/>
        <v/>
      </c>
      <c r="AW78" s="179" t="str">
        <f t="shared" si="127"/>
        <v/>
      </c>
      <c r="AX78" s="179" t="str">
        <f>IF(AND('Chack &amp; edit  SD sheet'!AZ78=""),"",'Chack &amp; edit  SD sheet'!AZ78)</f>
        <v/>
      </c>
      <c r="AY78" s="179" t="str">
        <f>IF(AND('Chack &amp; edit  SD sheet'!BA78=""),"",'Chack &amp; edit  SD sheet'!BA78)</f>
        <v/>
      </c>
      <c r="AZ78" s="179" t="str">
        <f>IF(AND('Chack &amp; edit  SD sheet'!BB78=""),"",'Chack &amp; edit  SD sheet'!BB78)</f>
        <v/>
      </c>
      <c r="BA78" s="179" t="str">
        <f t="shared" si="128"/>
        <v/>
      </c>
      <c r="BB78" s="179" t="str">
        <f>IF(AND('Chack &amp; edit  SD sheet'!BD78=""),"",'Chack &amp; edit  SD sheet'!BD78)</f>
        <v/>
      </c>
      <c r="BC78" s="179" t="str">
        <f t="shared" si="129"/>
        <v/>
      </c>
      <c r="BD78" s="179" t="str">
        <f t="shared" si="130"/>
        <v/>
      </c>
      <c r="BE78" s="179" t="str">
        <f>IF(AND('Chack &amp; edit  SD sheet'!BG78=""),"",'Chack &amp; edit  SD sheet'!BG78)</f>
        <v/>
      </c>
      <c r="BF78" s="179" t="str">
        <f t="shared" si="131"/>
        <v/>
      </c>
      <c r="BG78" s="179" t="str">
        <f t="shared" si="132"/>
        <v/>
      </c>
      <c r="BH78" s="179" t="str">
        <f>IF(AND('Chack &amp; edit  SD sheet'!BK78=""),"",'Chack &amp; edit  SD sheet'!BK78)</f>
        <v/>
      </c>
      <c r="BI78" s="179" t="str">
        <f>IF(AND('Chack &amp; edit  SD sheet'!BL78=""),"",'Chack &amp; edit  SD sheet'!BL78)</f>
        <v/>
      </c>
      <c r="BJ78" s="179" t="str">
        <f>IF(AND('Chack &amp; edit  SD sheet'!BM78=""),"",'Chack &amp; edit  SD sheet'!BM78)</f>
        <v/>
      </c>
      <c r="BK78" s="179" t="str">
        <f t="shared" si="133"/>
        <v/>
      </c>
      <c r="BL78" s="179" t="str">
        <f t="shared" si="134"/>
        <v/>
      </c>
      <c r="BM78" s="179" t="str">
        <f>IF(AND('Chack &amp; edit  SD sheet'!BN78=""),"",'Chack &amp; edit  SD sheet'!BN78)</f>
        <v/>
      </c>
      <c r="BN78" s="179" t="str">
        <f>IF(AND('Chack &amp; edit  SD sheet'!BO78=""),"",'Chack &amp; edit  SD sheet'!BO78)</f>
        <v/>
      </c>
      <c r="BO78" s="179" t="str">
        <f>IF(AND('Chack &amp; edit  SD sheet'!BP78=""),"",'Chack &amp; edit  SD sheet'!BP78)</f>
        <v/>
      </c>
      <c r="BP78" s="179" t="str">
        <f t="shared" si="135"/>
        <v/>
      </c>
      <c r="BQ78" s="179" t="str">
        <f>IF(AND('Chack &amp; edit  SD sheet'!BR78=""),"",'Chack &amp; edit  SD sheet'!BR78)</f>
        <v/>
      </c>
      <c r="BR78" s="179" t="str">
        <f t="shared" si="136"/>
        <v/>
      </c>
      <c r="BS78" s="179" t="str">
        <f t="shared" si="137"/>
        <v/>
      </c>
      <c r="BT78" s="179" t="str">
        <f>IF(AND('Chack &amp; edit  SD sheet'!BU78=""),"",'Chack &amp; edit  SD sheet'!BU78)</f>
        <v/>
      </c>
      <c r="BU78" s="179" t="str">
        <f t="shared" si="138"/>
        <v/>
      </c>
      <c r="BV78" s="179" t="str">
        <f t="shared" si="139"/>
        <v/>
      </c>
      <c r="BW78" s="181" t="str">
        <f t="shared" si="140"/>
        <v/>
      </c>
      <c r="BX78" s="179" t="str">
        <f t="shared" si="141"/>
        <v/>
      </c>
      <c r="BY78" s="179">
        <f t="shared" si="142"/>
        <v>0</v>
      </c>
      <c r="BZ78" s="179">
        <f t="shared" si="143"/>
        <v>0</v>
      </c>
      <c r="CA78" s="179" t="str">
        <f t="shared" si="144"/>
        <v/>
      </c>
      <c r="CB78" s="179" t="str">
        <f t="shared" si="145"/>
        <v/>
      </c>
      <c r="CC78" s="182" t="str">
        <f t="shared" si="146"/>
        <v/>
      </c>
      <c r="CD78" s="183">
        <f t="shared" si="147"/>
        <v>0</v>
      </c>
      <c r="CE78" s="182">
        <f t="shared" si="148"/>
        <v>0</v>
      </c>
      <c r="CF78" s="179" t="str">
        <f t="shared" si="149"/>
        <v/>
      </c>
      <c r="CG78" s="183" t="str">
        <f t="shared" si="150"/>
        <v/>
      </c>
      <c r="CH78" s="182" t="str">
        <f t="shared" si="151"/>
        <v/>
      </c>
      <c r="CI78" s="182">
        <f t="shared" si="152"/>
        <v>0</v>
      </c>
      <c r="CJ78" s="182">
        <f t="shared" si="153"/>
        <v>0</v>
      </c>
      <c r="CK78" s="179" t="str">
        <f t="shared" si="154"/>
        <v/>
      </c>
      <c r="CL78" s="183" t="str">
        <f t="shared" si="155"/>
        <v/>
      </c>
      <c r="CM78" s="182" t="str">
        <f t="shared" si="156"/>
        <v/>
      </c>
      <c r="CN78" s="182">
        <f t="shared" si="157"/>
        <v>0</v>
      </c>
      <c r="CO78" s="182">
        <f t="shared" si="158"/>
        <v>0</v>
      </c>
      <c r="CP78" s="183" t="str">
        <f t="shared" si="159"/>
        <v/>
      </c>
      <c r="CQ78" s="183" t="str">
        <f t="shared" si="160"/>
        <v/>
      </c>
      <c r="CR78" s="182" t="str">
        <f t="shared" si="161"/>
        <v/>
      </c>
      <c r="CS78" s="182">
        <f t="shared" si="162"/>
        <v>0</v>
      </c>
      <c r="CT78" s="182">
        <f t="shared" si="163"/>
        <v>0</v>
      </c>
      <c r="CU78" s="183" t="str">
        <f t="shared" si="164"/>
        <v/>
      </c>
      <c r="CV78" s="183" t="str">
        <f t="shared" si="165"/>
        <v/>
      </c>
      <c r="CW78" s="182" t="str">
        <f t="shared" si="166"/>
        <v/>
      </c>
      <c r="CX78" s="182">
        <f t="shared" si="167"/>
        <v>0</v>
      </c>
      <c r="CY78" s="182">
        <f t="shared" si="168"/>
        <v>0</v>
      </c>
      <c r="CZ78" s="183" t="str">
        <f t="shared" si="169"/>
        <v/>
      </c>
      <c r="DA78" s="183" t="str">
        <f t="shared" si="170"/>
        <v/>
      </c>
      <c r="DB78" s="184">
        <f t="shared" si="171"/>
        <v>0</v>
      </c>
      <c r="DC78" s="19" t="str">
        <f t="shared" si="172"/>
        <v xml:space="preserve">      </v>
      </c>
      <c r="DD78" s="252" t="str">
        <f>IF('Chack &amp; edit  SD sheet'!BY78="","",'Chack &amp; edit  SD sheet'!BY78)</f>
        <v/>
      </c>
      <c r="DE78" s="252" t="str">
        <f>IF('Chack &amp; edit  SD sheet'!BZ78="","",'Chack &amp; edit  SD sheet'!BZ78)</f>
        <v/>
      </c>
      <c r="DF78" s="252" t="str">
        <f>IF('Chack &amp; edit  SD sheet'!CA78="","",'Chack &amp; edit  SD sheet'!CA78)</f>
        <v/>
      </c>
      <c r="DG78" s="212" t="str">
        <f t="shared" si="173"/>
        <v/>
      </c>
      <c r="DH78" s="252" t="str">
        <f>IF('Chack &amp; edit  SD sheet'!CB78="","",'Chack &amp; edit  SD sheet'!CB78)</f>
        <v/>
      </c>
      <c r="DI78" s="212" t="str">
        <f t="shared" si="174"/>
        <v/>
      </c>
      <c r="DJ78" s="252" t="str">
        <f>IF('Chack &amp; edit  SD sheet'!CC78="","",'Chack &amp; edit  SD sheet'!CC78)</f>
        <v/>
      </c>
      <c r="DK78" s="212" t="str">
        <f t="shared" si="175"/>
        <v/>
      </c>
      <c r="DL78" s="213" t="str">
        <f t="shared" si="176"/>
        <v/>
      </c>
      <c r="DM78" s="252" t="str">
        <f>IF('Chack &amp; edit  SD sheet'!CD78="","",'Chack &amp; edit  SD sheet'!CD78)</f>
        <v/>
      </c>
      <c r="DN78" s="252" t="str">
        <f>IF('Chack &amp; edit  SD sheet'!CE78="","",'Chack &amp; edit  SD sheet'!CE78)</f>
        <v/>
      </c>
      <c r="DO78" s="252" t="str">
        <f>IF('Chack &amp; edit  SD sheet'!CF78="","",'Chack &amp; edit  SD sheet'!CF78)</f>
        <v/>
      </c>
      <c r="DP78" s="212" t="str">
        <f t="shared" si="177"/>
        <v/>
      </c>
      <c r="DQ78" s="252" t="str">
        <f>IF('Chack &amp; edit  SD sheet'!CG78="","",'Chack &amp; edit  SD sheet'!CG78)</f>
        <v/>
      </c>
      <c r="DR78" s="212" t="str">
        <f t="shared" si="178"/>
        <v/>
      </c>
      <c r="DS78" s="252" t="str">
        <f>IF('Chack &amp; edit  SD sheet'!CH78="","",'Chack &amp; edit  SD sheet'!CH78)</f>
        <v/>
      </c>
      <c r="DT78" s="212" t="str">
        <f t="shared" si="179"/>
        <v/>
      </c>
      <c r="DU78" s="213" t="str">
        <f t="shared" si="180"/>
        <v/>
      </c>
      <c r="DV78" s="252" t="str">
        <f>IF('Chack &amp; edit  SD sheet'!CI78="","",'Chack &amp; edit  SD sheet'!CI78)</f>
        <v/>
      </c>
      <c r="DW78" s="252" t="str">
        <f>IF('Chack &amp; edit  SD sheet'!CJ78="","",'Chack &amp; edit  SD sheet'!CJ78)</f>
        <v/>
      </c>
      <c r="DX78" s="252" t="str">
        <f>IF('Chack &amp; edit  SD sheet'!CK78="","",'Chack &amp; edit  SD sheet'!CK78)</f>
        <v/>
      </c>
      <c r="DY78" s="254" t="str">
        <f t="shared" si="181"/>
        <v/>
      </c>
      <c r="DZ78" s="252" t="str">
        <f>IF('Chack &amp; edit  SD sheet'!CL78="","",'Chack &amp; edit  SD sheet'!CL78)</f>
        <v/>
      </c>
      <c r="EA78" s="252" t="str">
        <f>IF('Chack &amp; edit  SD sheet'!CM78="","",'Chack &amp; edit  SD sheet'!CM78)</f>
        <v/>
      </c>
      <c r="EB78" s="252" t="str">
        <f>IF('Chack &amp; edit  SD sheet'!CN78="","",'Chack &amp; edit  SD sheet'!CN78)</f>
        <v/>
      </c>
      <c r="EC78" s="252" t="str">
        <f>IF('Chack &amp; edit  SD sheet'!CO78="","",'Chack &amp; edit  SD sheet'!CO78)</f>
        <v/>
      </c>
      <c r="ED78" s="254" t="str">
        <f t="shared" si="182"/>
        <v/>
      </c>
      <c r="EE78" s="252" t="str">
        <f>IF('Chack &amp; edit  SD sheet'!CP78="","",'Chack &amp; edit  SD sheet'!CP78)</f>
        <v/>
      </c>
      <c r="EF78" s="252" t="str">
        <f>IF('Chack &amp; edit  SD sheet'!CQ78="","",'Chack &amp; edit  SD sheet'!CQ78)</f>
        <v/>
      </c>
      <c r="EG78" s="19" t="str">
        <f t="shared" si="183"/>
        <v/>
      </c>
      <c r="EH78" s="20" t="str">
        <f t="shared" si="184"/>
        <v/>
      </c>
      <c r="EI78" s="21" t="str">
        <f t="shared" si="185"/>
        <v/>
      </c>
      <c r="EJ78" s="185" t="str">
        <f t="shared" si="186"/>
        <v/>
      </c>
      <c r="EK78" s="253" t="str">
        <f t="shared" si="187"/>
        <v/>
      </c>
      <c r="EL78" s="252" t="str">
        <f t="shared" si="188"/>
        <v/>
      </c>
      <c r="ET78" s="173" t="str">
        <f t="shared" si="189"/>
        <v/>
      </c>
      <c r="EU78" s="173" t="str">
        <f t="shared" si="190"/>
        <v/>
      </c>
      <c r="EV78" s="173" t="str">
        <f t="shared" si="191"/>
        <v/>
      </c>
      <c r="EW78" s="173" t="str">
        <f t="shared" si="192"/>
        <v/>
      </c>
    </row>
    <row r="79" spans="1:153" ht="15.75">
      <c r="A79" s="179" t="str">
        <f>IF(AND('Chack &amp; edit  SD sheet'!A79=""),"",'Chack &amp; edit  SD sheet'!A79)</f>
        <v/>
      </c>
      <c r="B79" s="179" t="str">
        <f>IF(AND('Chack &amp; edit  SD sheet'!B79=""),"",'Chack &amp; edit  SD sheet'!B79)</f>
        <v/>
      </c>
      <c r="C79" s="179" t="str">
        <f>IF(AND('Chack &amp; edit  SD sheet'!C79=""),"",IF(AND('Chack &amp; edit  SD sheet'!C79="Boy"),"M",IF(AND('Chack &amp; edit  SD sheet'!C79="Girl"),"F","")))</f>
        <v/>
      </c>
      <c r="D79" s="179" t="str">
        <f>IF(AND('Chack &amp; edit  SD sheet'!D79=""),"",VALUE('Chack &amp; edit  SD sheet'!D79))</f>
        <v/>
      </c>
      <c r="E79" s="179" t="str">
        <f>IF(AND('Chack &amp; edit  SD sheet'!E79=""),"",'Chack &amp; edit  SD sheet'!E79)</f>
        <v/>
      </c>
      <c r="F79" s="179" t="str">
        <f>IF(AND('Chack &amp; edit  SD sheet'!F79=""),"",'Chack &amp; edit  SD sheet'!F79)</f>
        <v/>
      </c>
      <c r="G79" s="180" t="str">
        <f>IF(AND('Chack &amp; edit  SD sheet'!G79=""),"",'Chack &amp; edit  SD sheet'!G79)</f>
        <v/>
      </c>
      <c r="H79" s="180" t="str">
        <f>IF(AND('Chack &amp; edit  SD sheet'!H79=""),"",'Chack &amp; edit  SD sheet'!H79)</f>
        <v/>
      </c>
      <c r="I79" s="180" t="str">
        <f>IF(AND('Chack &amp; edit  SD sheet'!I79=""),"",'Chack &amp; edit  SD sheet'!I79)</f>
        <v/>
      </c>
      <c r="J79" s="179" t="str">
        <f>IF(AND('Chack &amp; edit  SD sheet'!J79=""),"",'Chack &amp; edit  SD sheet'!J79)</f>
        <v/>
      </c>
      <c r="K79" s="179" t="str">
        <f>IF(AND('Chack &amp; edit  SD sheet'!K79=""),"",'Chack &amp; edit  SD sheet'!K79)</f>
        <v/>
      </c>
      <c r="L79" s="179" t="str">
        <f>IF(AND('Chack &amp; edit  SD sheet'!L79=""),"",'Chack &amp; edit  SD sheet'!L79)</f>
        <v/>
      </c>
      <c r="M79" s="179" t="str">
        <f t="shared" si="108"/>
        <v/>
      </c>
      <c r="N79" s="179" t="str">
        <f>IF(AND('Chack &amp; edit  SD sheet'!N79=""),"",'Chack &amp; edit  SD sheet'!N79)</f>
        <v/>
      </c>
      <c r="O79" s="179" t="str">
        <f t="shared" si="109"/>
        <v/>
      </c>
      <c r="P79" s="179" t="str">
        <f t="shared" si="110"/>
        <v/>
      </c>
      <c r="Q79" s="179" t="str">
        <f>IF(AND('Chack &amp; edit  SD sheet'!Q79=""),"",'Chack &amp; edit  SD sheet'!Q79)</f>
        <v/>
      </c>
      <c r="R79" s="179" t="str">
        <f t="shared" si="111"/>
        <v/>
      </c>
      <c r="S79" s="179" t="str">
        <f t="shared" si="112"/>
        <v/>
      </c>
      <c r="T79" s="179" t="str">
        <f>IF(AND('Chack &amp; edit  SD sheet'!T79=""),"",'Chack &amp; edit  SD sheet'!T79)</f>
        <v/>
      </c>
      <c r="U79" s="179" t="str">
        <f>IF(AND('Chack &amp; edit  SD sheet'!U79=""),"",'Chack &amp; edit  SD sheet'!U79)</f>
        <v/>
      </c>
      <c r="V79" s="179" t="str">
        <f>IF(AND('Chack &amp; edit  SD sheet'!V79=""),"",'Chack &amp; edit  SD sheet'!V79)</f>
        <v/>
      </c>
      <c r="W79" s="179" t="str">
        <f t="shared" si="113"/>
        <v/>
      </c>
      <c r="X79" s="179" t="str">
        <f>IF(AND('Chack &amp; edit  SD sheet'!X79=""),"",'Chack &amp; edit  SD sheet'!X79)</f>
        <v/>
      </c>
      <c r="Y79" s="179" t="str">
        <f t="shared" si="114"/>
        <v/>
      </c>
      <c r="Z79" s="179" t="str">
        <f t="shared" si="115"/>
        <v/>
      </c>
      <c r="AA79" s="179" t="str">
        <f>IF(AND('Chack &amp; edit  SD sheet'!AA79=""),"",'Chack &amp; edit  SD sheet'!AA79)</f>
        <v/>
      </c>
      <c r="AB79" s="179" t="str">
        <f t="shared" si="116"/>
        <v/>
      </c>
      <c r="AC79" s="179" t="str">
        <f t="shared" si="117"/>
        <v/>
      </c>
      <c r="AD79" s="179" t="str">
        <f>IF(AND('Chack &amp; edit  SD sheet'!AF79=""),"",'Chack &amp; edit  SD sheet'!AF79)</f>
        <v/>
      </c>
      <c r="AE79" s="179" t="str">
        <f>IF(AND('Chack &amp; edit  SD sheet'!AG79=""),"",'Chack &amp; edit  SD sheet'!AG79)</f>
        <v/>
      </c>
      <c r="AF79" s="179" t="str">
        <f>IF(AND('Chack &amp; edit  SD sheet'!AH79=""),"",'Chack &amp; edit  SD sheet'!AH79)</f>
        <v/>
      </c>
      <c r="AG79" s="179" t="str">
        <f t="shared" si="118"/>
        <v/>
      </c>
      <c r="AH79" s="179" t="str">
        <f>IF(AND('Chack &amp; edit  SD sheet'!AJ79=""),"",'Chack &amp; edit  SD sheet'!AJ79)</f>
        <v/>
      </c>
      <c r="AI79" s="179" t="str">
        <f t="shared" si="119"/>
        <v/>
      </c>
      <c r="AJ79" s="179" t="str">
        <f t="shared" si="120"/>
        <v/>
      </c>
      <c r="AK79" s="179" t="str">
        <f>IF(AND('Chack &amp; edit  SD sheet'!AM79=""),"",'Chack &amp; edit  SD sheet'!AM79)</f>
        <v/>
      </c>
      <c r="AL79" s="179" t="str">
        <f t="shared" si="121"/>
        <v/>
      </c>
      <c r="AM79" s="179" t="str">
        <f t="shared" si="122"/>
        <v/>
      </c>
      <c r="AN79" s="179" t="str">
        <f>IF(AND('Chack &amp; edit  SD sheet'!AP79=""),"",'Chack &amp; edit  SD sheet'!AP79)</f>
        <v/>
      </c>
      <c r="AO79" s="179" t="str">
        <f>IF(AND('Chack &amp; edit  SD sheet'!AQ79=""),"",'Chack &amp; edit  SD sheet'!AQ79)</f>
        <v/>
      </c>
      <c r="AP79" s="179" t="str">
        <f>IF(AND('Chack &amp; edit  SD sheet'!AR79=""),"",'Chack &amp; edit  SD sheet'!AR79)</f>
        <v/>
      </c>
      <c r="AQ79" s="179" t="str">
        <f t="shared" si="123"/>
        <v/>
      </c>
      <c r="AR79" s="179" t="str">
        <f>IF(AND('Chack &amp; edit  SD sheet'!AT79=""),"",'Chack &amp; edit  SD sheet'!AT79)</f>
        <v/>
      </c>
      <c r="AS79" s="179" t="str">
        <f t="shared" si="124"/>
        <v/>
      </c>
      <c r="AT79" s="179" t="str">
        <f t="shared" si="125"/>
        <v/>
      </c>
      <c r="AU79" s="179" t="str">
        <f>IF(AND('Chack &amp; edit  SD sheet'!AW79=""),"",'Chack &amp; edit  SD sheet'!AW79)</f>
        <v/>
      </c>
      <c r="AV79" s="179" t="str">
        <f t="shared" si="126"/>
        <v/>
      </c>
      <c r="AW79" s="179" t="str">
        <f t="shared" si="127"/>
        <v/>
      </c>
      <c r="AX79" s="179" t="str">
        <f>IF(AND('Chack &amp; edit  SD sheet'!AZ79=""),"",'Chack &amp; edit  SD sheet'!AZ79)</f>
        <v/>
      </c>
      <c r="AY79" s="179" t="str">
        <f>IF(AND('Chack &amp; edit  SD sheet'!BA79=""),"",'Chack &amp; edit  SD sheet'!BA79)</f>
        <v/>
      </c>
      <c r="AZ79" s="179" t="str">
        <f>IF(AND('Chack &amp; edit  SD sheet'!BB79=""),"",'Chack &amp; edit  SD sheet'!BB79)</f>
        <v/>
      </c>
      <c r="BA79" s="179" t="str">
        <f t="shared" si="128"/>
        <v/>
      </c>
      <c r="BB79" s="179" t="str">
        <f>IF(AND('Chack &amp; edit  SD sheet'!BD79=""),"",'Chack &amp; edit  SD sheet'!BD79)</f>
        <v/>
      </c>
      <c r="BC79" s="179" t="str">
        <f t="shared" si="129"/>
        <v/>
      </c>
      <c r="BD79" s="179" t="str">
        <f t="shared" si="130"/>
        <v/>
      </c>
      <c r="BE79" s="179" t="str">
        <f>IF(AND('Chack &amp; edit  SD sheet'!BG79=""),"",'Chack &amp; edit  SD sheet'!BG79)</f>
        <v/>
      </c>
      <c r="BF79" s="179" t="str">
        <f t="shared" si="131"/>
        <v/>
      </c>
      <c r="BG79" s="179" t="str">
        <f t="shared" si="132"/>
        <v/>
      </c>
      <c r="BH79" s="179" t="str">
        <f>IF(AND('Chack &amp; edit  SD sheet'!BK79=""),"",'Chack &amp; edit  SD sheet'!BK79)</f>
        <v/>
      </c>
      <c r="BI79" s="179" t="str">
        <f>IF(AND('Chack &amp; edit  SD sheet'!BL79=""),"",'Chack &amp; edit  SD sheet'!BL79)</f>
        <v/>
      </c>
      <c r="BJ79" s="179" t="str">
        <f>IF(AND('Chack &amp; edit  SD sheet'!BM79=""),"",'Chack &amp; edit  SD sheet'!BM79)</f>
        <v/>
      </c>
      <c r="BK79" s="179" t="str">
        <f t="shared" si="133"/>
        <v/>
      </c>
      <c r="BL79" s="179" t="str">
        <f t="shared" si="134"/>
        <v/>
      </c>
      <c r="BM79" s="179" t="str">
        <f>IF(AND('Chack &amp; edit  SD sheet'!BN79=""),"",'Chack &amp; edit  SD sheet'!BN79)</f>
        <v/>
      </c>
      <c r="BN79" s="179" t="str">
        <f>IF(AND('Chack &amp; edit  SD sheet'!BO79=""),"",'Chack &amp; edit  SD sheet'!BO79)</f>
        <v/>
      </c>
      <c r="BO79" s="179" t="str">
        <f>IF(AND('Chack &amp; edit  SD sheet'!BP79=""),"",'Chack &amp; edit  SD sheet'!BP79)</f>
        <v/>
      </c>
      <c r="BP79" s="179" t="str">
        <f t="shared" si="135"/>
        <v/>
      </c>
      <c r="BQ79" s="179" t="str">
        <f>IF(AND('Chack &amp; edit  SD sheet'!BR79=""),"",'Chack &amp; edit  SD sheet'!BR79)</f>
        <v/>
      </c>
      <c r="BR79" s="179" t="str">
        <f t="shared" si="136"/>
        <v/>
      </c>
      <c r="BS79" s="179" t="str">
        <f t="shared" si="137"/>
        <v/>
      </c>
      <c r="BT79" s="179" t="str">
        <f>IF(AND('Chack &amp; edit  SD sheet'!BU79=""),"",'Chack &amp; edit  SD sheet'!BU79)</f>
        <v/>
      </c>
      <c r="BU79" s="179" t="str">
        <f t="shared" si="138"/>
        <v/>
      </c>
      <c r="BV79" s="179" t="str">
        <f t="shared" si="139"/>
        <v/>
      </c>
      <c r="BW79" s="181" t="str">
        <f t="shared" si="140"/>
        <v/>
      </c>
      <c r="BX79" s="179" t="str">
        <f t="shared" si="141"/>
        <v/>
      </c>
      <c r="BY79" s="179">
        <f t="shared" si="142"/>
        <v>0</v>
      </c>
      <c r="BZ79" s="179">
        <f t="shared" si="143"/>
        <v>0</v>
      </c>
      <c r="CA79" s="179" t="str">
        <f t="shared" si="144"/>
        <v/>
      </c>
      <c r="CB79" s="179" t="str">
        <f t="shared" si="145"/>
        <v/>
      </c>
      <c r="CC79" s="182" t="str">
        <f t="shared" si="146"/>
        <v/>
      </c>
      <c r="CD79" s="183">
        <f t="shared" si="147"/>
        <v>0</v>
      </c>
      <c r="CE79" s="182">
        <f t="shared" si="148"/>
        <v>0</v>
      </c>
      <c r="CF79" s="179" t="str">
        <f t="shared" si="149"/>
        <v/>
      </c>
      <c r="CG79" s="183" t="str">
        <f t="shared" si="150"/>
        <v/>
      </c>
      <c r="CH79" s="182" t="str">
        <f t="shared" si="151"/>
        <v/>
      </c>
      <c r="CI79" s="182">
        <f t="shared" si="152"/>
        <v>0</v>
      </c>
      <c r="CJ79" s="182">
        <f t="shared" si="153"/>
        <v>0</v>
      </c>
      <c r="CK79" s="179" t="str">
        <f t="shared" si="154"/>
        <v/>
      </c>
      <c r="CL79" s="183" t="str">
        <f t="shared" si="155"/>
        <v/>
      </c>
      <c r="CM79" s="182" t="str">
        <f t="shared" si="156"/>
        <v/>
      </c>
      <c r="CN79" s="182">
        <f t="shared" si="157"/>
        <v>0</v>
      </c>
      <c r="CO79" s="182">
        <f t="shared" si="158"/>
        <v>0</v>
      </c>
      <c r="CP79" s="183" t="str">
        <f t="shared" si="159"/>
        <v/>
      </c>
      <c r="CQ79" s="183" t="str">
        <f t="shared" si="160"/>
        <v/>
      </c>
      <c r="CR79" s="182" t="str">
        <f t="shared" si="161"/>
        <v/>
      </c>
      <c r="CS79" s="182">
        <f t="shared" si="162"/>
        <v>0</v>
      </c>
      <c r="CT79" s="182">
        <f t="shared" si="163"/>
        <v>0</v>
      </c>
      <c r="CU79" s="183" t="str">
        <f t="shared" si="164"/>
        <v/>
      </c>
      <c r="CV79" s="183" t="str">
        <f t="shared" si="165"/>
        <v/>
      </c>
      <c r="CW79" s="182" t="str">
        <f t="shared" si="166"/>
        <v/>
      </c>
      <c r="CX79" s="182">
        <f t="shared" si="167"/>
        <v>0</v>
      </c>
      <c r="CY79" s="182">
        <f t="shared" si="168"/>
        <v>0</v>
      </c>
      <c r="CZ79" s="183" t="str">
        <f t="shared" si="169"/>
        <v/>
      </c>
      <c r="DA79" s="183" t="str">
        <f t="shared" si="170"/>
        <v/>
      </c>
      <c r="DB79" s="184">
        <f t="shared" si="171"/>
        <v>0</v>
      </c>
      <c r="DC79" s="19" t="str">
        <f t="shared" si="172"/>
        <v xml:space="preserve">      </v>
      </c>
      <c r="DD79" s="252" t="str">
        <f>IF('Chack &amp; edit  SD sheet'!BY79="","",'Chack &amp; edit  SD sheet'!BY79)</f>
        <v/>
      </c>
      <c r="DE79" s="252" t="str">
        <f>IF('Chack &amp; edit  SD sheet'!BZ79="","",'Chack &amp; edit  SD sheet'!BZ79)</f>
        <v/>
      </c>
      <c r="DF79" s="252" t="str">
        <f>IF('Chack &amp; edit  SD sheet'!CA79="","",'Chack &amp; edit  SD sheet'!CA79)</f>
        <v/>
      </c>
      <c r="DG79" s="212" t="str">
        <f t="shared" si="173"/>
        <v/>
      </c>
      <c r="DH79" s="252" t="str">
        <f>IF('Chack &amp; edit  SD sheet'!CB79="","",'Chack &amp; edit  SD sheet'!CB79)</f>
        <v/>
      </c>
      <c r="DI79" s="212" t="str">
        <f t="shared" si="174"/>
        <v/>
      </c>
      <c r="DJ79" s="252" t="str">
        <f>IF('Chack &amp; edit  SD sheet'!CC79="","",'Chack &amp; edit  SD sheet'!CC79)</f>
        <v/>
      </c>
      <c r="DK79" s="212" t="str">
        <f t="shared" si="175"/>
        <v/>
      </c>
      <c r="DL79" s="213" t="str">
        <f t="shared" si="176"/>
        <v/>
      </c>
      <c r="DM79" s="252" t="str">
        <f>IF('Chack &amp; edit  SD sheet'!CD79="","",'Chack &amp; edit  SD sheet'!CD79)</f>
        <v/>
      </c>
      <c r="DN79" s="252" t="str">
        <f>IF('Chack &amp; edit  SD sheet'!CE79="","",'Chack &amp; edit  SD sheet'!CE79)</f>
        <v/>
      </c>
      <c r="DO79" s="252" t="str">
        <f>IF('Chack &amp; edit  SD sheet'!CF79="","",'Chack &amp; edit  SD sheet'!CF79)</f>
        <v/>
      </c>
      <c r="DP79" s="212" t="str">
        <f t="shared" si="177"/>
        <v/>
      </c>
      <c r="DQ79" s="252" t="str">
        <f>IF('Chack &amp; edit  SD sheet'!CG79="","",'Chack &amp; edit  SD sheet'!CG79)</f>
        <v/>
      </c>
      <c r="DR79" s="212" t="str">
        <f t="shared" si="178"/>
        <v/>
      </c>
      <c r="DS79" s="252" t="str">
        <f>IF('Chack &amp; edit  SD sheet'!CH79="","",'Chack &amp; edit  SD sheet'!CH79)</f>
        <v/>
      </c>
      <c r="DT79" s="212" t="str">
        <f t="shared" si="179"/>
        <v/>
      </c>
      <c r="DU79" s="213" t="str">
        <f t="shared" si="180"/>
        <v/>
      </c>
      <c r="DV79" s="252" t="str">
        <f>IF('Chack &amp; edit  SD sheet'!CI79="","",'Chack &amp; edit  SD sheet'!CI79)</f>
        <v/>
      </c>
      <c r="DW79" s="252" t="str">
        <f>IF('Chack &amp; edit  SD sheet'!CJ79="","",'Chack &amp; edit  SD sheet'!CJ79)</f>
        <v/>
      </c>
      <c r="DX79" s="252" t="str">
        <f>IF('Chack &amp; edit  SD sheet'!CK79="","",'Chack &amp; edit  SD sheet'!CK79)</f>
        <v/>
      </c>
      <c r="DY79" s="254" t="str">
        <f t="shared" si="181"/>
        <v/>
      </c>
      <c r="DZ79" s="252" t="str">
        <f>IF('Chack &amp; edit  SD sheet'!CL79="","",'Chack &amp; edit  SD sheet'!CL79)</f>
        <v/>
      </c>
      <c r="EA79" s="252" t="str">
        <f>IF('Chack &amp; edit  SD sheet'!CM79="","",'Chack &amp; edit  SD sheet'!CM79)</f>
        <v/>
      </c>
      <c r="EB79" s="252" t="str">
        <f>IF('Chack &amp; edit  SD sheet'!CN79="","",'Chack &amp; edit  SD sheet'!CN79)</f>
        <v/>
      </c>
      <c r="EC79" s="252" t="str">
        <f>IF('Chack &amp; edit  SD sheet'!CO79="","",'Chack &amp; edit  SD sheet'!CO79)</f>
        <v/>
      </c>
      <c r="ED79" s="254" t="str">
        <f t="shared" si="182"/>
        <v/>
      </c>
      <c r="EE79" s="252" t="str">
        <f>IF('Chack &amp; edit  SD sheet'!CP79="","",'Chack &amp; edit  SD sheet'!CP79)</f>
        <v/>
      </c>
      <c r="EF79" s="252" t="str">
        <f>IF('Chack &amp; edit  SD sheet'!CQ79="","",'Chack &amp; edit  SD sheet'!CQ79)</f>
        <v/>
      </c>
      <c r="EG79" s="19" t="str">
        <f t="shared" si="183"/>
        <v/>
      </c>
      <c r="EH79" s="20" t="str">
        <f t="shared" si="184"/>
        <v/>
      </c>
      <c r="EI79" s="21" t="str">
        <f t="shared" si="185"/>
        <v/>
      </c>
      <c r="EJ79" s="185" t="str">
        <f t="shared" si="186"/>
        <v/>
      </c>
      <c r="EK79" s="253" t="str">
        <f t="shared" si="187"/>
        <v/>
      </c>
      <c r="EL79" s="252" t="str">
        <f t="shared" si="188"/>
        <v/>
      </c>
      <c r="ET79" s="173" t="str">
        <f t="shared" si="189"/>
        <v/>
      </c>
      <c r="EU79" s="173" t="str">
        <f t="shared" si="190"/>
        <v/>
      </c>
      <c r="EV79" s="173" t="str">
        <f t="shared" si="191"/>
        <v/>
      </c>
      <c r="EW79" s="173" t="str">
        <f t="shared" si="192"/>
        <v/>
      </c>
    </row>
    <row r="80" spans="1:153" ht="15.75">
      <c r="A80" s="179" t="str">
        <f>IF(AND('Chack &amp; edit  SD sheet'!A80=""),"",'Chack &amp; edit  SD sheet'!A80)</f>
        <v/>
      </c>
      <c r="B80" s="179" t="str">
        <f>IF(AND('Chack &amp; edit  SD sheet'!B80=""),"",'Chack &amp; edit  SD sheet'!B80)</f>
        <v/>
      </c>
      <c r="C80" s="179" t="str">
        <f>IF(AND('Chack &amp; edit  SD sheet'!C80=""),"",IF(AND('Chack &amp; edit  SD sheet'!C80="Boy"),"M",IF(AND('Chack &amp; edit  SD sheet'!C80="Girl"),"F","")))</f>
        <v/>
      </c>
      <c r="D80" s="179" t="str">
        <f>IF(AND('Chack &amp; edit  SD sheet'!D80=""),"",VALUE('Chack &amp; edit  SD sheet'!D80))</f>
        <v/>
      </c>
      <c r="E80" s="179" t="str">
        <f>IF(AND('Chack &amp; edit  SD sheet'!E80=""),"",'Chack &amp; edit  SD sheet'!E80)</f>
        <v/>
      </c>
      <c r="F80" s="179" t="str">
        <f>IF(AND('Chack &amp; edit  SD sheet'!F80=""),"",'Chack &amp; edit  SD sheet'!F80)</f>
        <v/>
      </c>
      <c r="G80" s="180" t="str">
        <f>IF(AND('Chack &amp; edit  SD sheet'!G80=""),"",'Chack &amp; edit  SD sheet'!G80)</f>
        <v/>
      </c>
      <c r="H80" s="180" t="str">
        <f>IF(AND('Chack &amp; edit  SD sheet'!H80=""),"",'Chack &amp; edit  SD sheet'!H80)</f>
        <v/>
      </c>
      <c r="I80" s="180" t="str">
        <f>IF(AND('Chack &amp; edit  SD sheet'!I80=""),"",'Chack &amp; edit  SD sheet'!I80)</f>
        <v/>
      </c>
      <c r="J80" s="179" t="str">
        <f>IF(AND('Chack &amp; edit  SD sheet'!J80=""),"",'Chack &amp; edit  SD sheet'!J80)</f>
        <v/>
      </c>
      <c r="K80" s="179" t="str">
        <f>IF(AND('Chack &amp; edit  SD sheet'!K80=""),"",'Chack &amp; edit  SD sheet'!K80)</f>
        <v/>
      </c>
      <c r="L80" s="179" t="str">
        <f>IF(AND('Chack &amp; edit  SD sheet'!L80=""),"",'Chack &amp; edit  SD sheet'!L80)</f>
        <v/>
      </c>
      <c r="M80" s="179" t="str">
        <f t="shared" si="108"/>
        <v/>
      </c>
      <c r="N80" s="179" t="str">
        <f>IF(AND('Chack &amp; edit  SD sheet'!N80=""),"",'Chack &amp; edit  SD sheet'!N80)</f>
        <v/>
      </c>
      <c r="O80" s="179" t="str">
        <f t="shared" si="109"/>
        <v/>
      </c>
      <c r="P80" s="179" t="str">
        <f t="shared" si="110"/>
        <v/>
      </c>
      <c r="Q80" s="179" t="str">
        <f>IF(AND('Chack &amp; edit  SD sheet'!Q80=""),"",'Chack &amp; edit  SD sheet'!Q80)</f>
        <v/>
      </c>
      <c r="R80" s="179" t="str">
        <f t="shared" si="111"/>
        <v/>
      </c>
      <c r="S80" s="179" t="str">
        <f t="shared" si="112"/>
        <v/>
      </c>
      <c r="T80" s="179" t="str">
        <f>IF(AND('Chack &amp; edit  SD sheet'!T80=""),"",'Chack &amp; edit  SD sheet'!T80)</f>
        <v/>
      </c>
      <c r="U80" s="179" t="str">
        <f>IF(AND('Chack &amp; edit  SD sheet'!U80=""),"",'Chack &amp; edit  SD sheet'!U80)</f>
        <v/>
      </c>
      <c r="V80" s="179" t="str">
        <f>IF(AND('Chack &amp; edit  SD sheet'!V80=""),"",'Chack &amp; edit  SD sheet'!V80)</f>
        <v/>
      </c>
      <c r="W80" s="179" t="str">
        <f t="shared" si="113"/>
        <v/>
      </c>
      <c r="X80" s="179" t="str">
        <f>IF(AND('Chack &amp; edit  SD sheet'!X80=""),"",'Chack &amp; edit  SD sheet'!X80)</f>
        <v/>
      </c>
      <c r="Y80" s="179" t="str">
        <f t="shared" si="114"/>
        <v/>
      </c>
      <c r="Z80" s="179" t="str">
        <f t="shared" si="115"/>
        <v/>
      </c>
      <c r="AA80" s="179" t="str">
        <f>IF(AND('Chack &amp; edit  SD sheet'!AA80=""),"",'Chack &amp; edit  SD sheet'!AA80)</f>
        <v/>
      </c>
      <c r="AB80" s="179" t="str">
        <f t="shared" si="116"/>
        <v/>
      </c>
      <c r="AC80" s="179" t="str">
        <f t="shared" si="117"/>
        <v/>
      </c>
      <c r="AD80" s="179" t="str">
        <f>IF(AND('Chack &amp; edit  SD sheet'!AF80=""),"",'Chack &amp; edit  SD sheet'!AF80)</f>
        <v/>
      </c>
      <c r="AE80" s="179" t="str">
        <f>IF(AND('Chack &amp; edit  SD sheet'!AG80=""),"",'Chack &amp; edit  SD sheet'!AG80)</f>
        <v/>
      </c>
      <c r="AF80" s="179" t="str">
        <f>IF(AND('Chack &amp; edit  SD sheet'!AH80=""),"",'Chack &amp; edit  SD sheet'!AH80)</f>
        <v/>
      </c>
      <c r="AG80" s="179" t="str">
        <f t="shared" si="118"/>
        <v/>
      </c>
      <c r="AH80" s="179" t="str">
        <f>IF(AND('Chack &amp; edit  SD sheet'!AJ80=""),"",'Chack &amp; edit  SD sheet'!AJ80)</f>
        <v/>
      </c>
      <c r="AI80" s="179" t="str">
        <f t="shared" si="119"/>
        <v/>
      </c>
      <c r="AJ80" s="179" t="str">
        <f t="shared" si="120"/>
        <v/>
      </c>
      <c r="AK80" s="179" t="str">
        <f>IF(AND('Chack &amp; edit  SD sheet'!AM80=""),"",'Chack &amp; edit  SD sheet'!AM80)</f>
        <v/>
      </c>
      <c r="AL80" s="179" t="str">
        <f t="shared" si="121"/>
        <v/>
      </c>
      <c r="AM80" s="179" t="str">
        <f t="shared" si="122"/>
        <v/>
      </c>
      <c r="AN80" s="179" t="str">
        <f>IF(AND('Chack &amp; edit  SD sheet'!AP80=""),"",'Chack &amp; edit  SD sheet'!AP80)</f>
        <v/>
      </c>
      <c r="AO80" s="179" t="str">
        <f>IF(AND('Chack &amp; edit  SD sheet'!AQ80=""),"",'Chack &amp; edit  SD sheet'!AQ80)</f>
        <v/>
      </c>
      <c r="AP80" s="179" t="str">
        <f>IF(AND('Chack &amp; edit  SD sheet'!AR80=""),"",'Chack &amp; edit  SD sheet'!AR80)</f>
        <v/>
      </c>
      <c r="AQ80" s="179" t="str">
        <f t="shared" si="123"/>
        <v/>
      </c>
      <c r="AR80" s="179" t="str">
        <f>IF(AND('Chack &amp; edit  SD sheet'!AT80=""),"",'Chack &amp; edit  SD sheet'!AT80)</f>
        <v/>
      </c>
      <c r="AS80" s="179" t="str">
        <f t="shared" si="124"/>
        <v/>
      </c>
      <c r="AT80" s="179" t="str">
        <f t="shared" si="125"/>
        <v/>
      </c>
      <c r="AU80" s="179" t="str">
        <f>IF(AND('Chack &amp; edit  SD sheet'!AW80=""),"",'Chack &amp; edit  SD sheet'!AW80)</f>
        <v/>
      </c>
      <c r="AV80" s="179" t="str">
        <f t="shared" si="126"/>
        <v/>
      </c>
      <c r="AW80" s="179" t="str">
        <f t="shared" si="127"/>
        <v/>
      </c>
      <c r="AX80" s="179" t="str">
        <f>IF(AND('Chack &amp; edit  SD sheet'!AZ80=""),"",'Chack &amp; edit  SD sheet'!AZ80)</f>
        <v/>
      </c>
      <c r="AY80" s="179" t="str">
        <f>IF(AND('Chack &amp; edit  SD sheet'!BA80=""),"",'Chack &amp; edit  SD sheet'!BA80)</f>
        <v/>
      </c>
      <c r="AZ80" s="179" t="str">
        <f>IF(AND('Chack &amp; edit  SD sheet'!BB80=""),"",'Chack &amp; edit  SD sheet'!BB80)</f>
        <v/>
      </c>
      <c r="BA80" s="179" t="str">
        <f t="shared" si="128"/>
        <v/>
      </c>
      <c r="BB80" s="179" t="str">
        <f>IF(AND('Chack &amp; edit  SD sheet'!BD80=""),"",'Chack &amp; edit  SD sheet'!BD80)</f>
        <v/>
      </c>
      <c r="BC80" s="179" t="str">
        <f t="shared" si="129"/>
        <v/>
      </c>
      <c r="BD80" s="179" t="str">
        <f t="shared" si="130"/>
        <v/>
      </c>
      <c r="BE80" s="179" t="str">
        <f>IF(AND('Chack &amp; edit  SD sheet'!BG80=""),"",'Chack &amp; edit  SD sheet'!BG80)</f>
        <v/>
      </c>
      <c r="BF80" s="179" t="str">
        <f t="shared" si="131"/>
        <v/>
      </c>
      <c r="BG80" s="179" t="str">
        <f t="shared" si="132"/>
        <v/>
      </c>
      <c r="BH80" s="179" t="str">
        <f>IF(AND('Chack &amp; edit  SD sheet'!BK80=""),"",'Chack &amp; edit  SD sheet'!BK80)</f>
        <v/>
      </c>
      <c r="BI80" s="179" t="str">
        <f>IF(AND('Chack &amp; edit  SD sheet'!BL80=""),"",'Chack &amp; edit  SD sheet'!BL80)</f>
        <v/>
      </c>
      <c r="BJ80" s="179" t="str">
        <f>IF(AND('Chack &amp; edit  SD sheet'!BM80=""),"",'Chack &amp; edit  SD sheet'!BM80)</f>
        <v/>
      </c>
      <c r="BK80" s="179" t="str">
        <f t="shared" si="133"/>
        <v/>
      </c>
      <c r="BL80" s="179" t="str">
        <f t="shared" si="134"/>
        <v/>
      </c>
      <c r="BM80" s="179" t="str">
        <f>IF(AND('Chack &amp; edit  SD sheet'!BN80=""),"",'Chack &amp; edit  SD sheet'!BN80)</f>
        <v/>
      </c>
      <c r="BN80" s="179" t="str">
        <f>IF(AND('Chack &amp; edit  SD sheet'!BO80=""),"",'Chack &amp; edit  SD sheet'!BO80)</f>
        <v/>
      </c>
      <c r="BO80" s="179" t="str">
        <f>IF(AND('Chack &amp; edit  SD sheet'!BP80=""),"",'Chack &amp; edit  SD sheet'!BP80)</f>
        <v/>
      </c>
      <c r="BP80" s="179" t="str">
        <f t="shared" si="135"/>
        <v/>
      </c>
      <c r="BQ80" s="179" t="str">
        <f>IF(AND('Chack &amp; edit  SD sheet'!BR80=""),"",'Chack &amp; edit  SD sheet'!BR80)</f>
        <v/>
      </c>
      <c r="BR80" s="179" t="str">
        <f t="shared" si="136"/>
        <v/>
      </c>
      <c r="BS80" s="179" t="str">
        <f t="shared" si="137"/>
        <v/>
      </c>
      <c r="BT80" s="179" t="str">
        <f>IF(AND('Chack &amp; edit  SD sheet'!BU80=""),"",'Chack &amp; edit  SD sheet'!BU80)</f>
        <v/>
      </c>
      <c r="BU80" s="179" t="str">
        <f t="shared" si="138"/>
        <v/>
      </c>
      <c r="BV80" s="179" t="str">
        <f t="shared" si="139"/>
        <v/>
      </c>
      <c r="BW80" s="181" t="str">
        <f t="shared" si="140"/>
        <v/>
      </c>
      <c r="BX80" s="179" t="str">
        <f t="shared" si="141"/>
        <v/>
      </c>
      <c r="BY80" s="179">
        <f t="shared" si="142"/>
        <v>0</v>
      </c>
      <c r="BZ80" s="179">
        <f t="shared" si="143"/>
        <v>0</v>
      </c>
      <c r="CA80" s="179" t="str">
        <f t="shared" si="144"/>
        <v/>
      </c>
      <c r="CB80" s="179" t="str">
        <f t="shared" si="145"/>
        <v/>
      </c>
      <c r="CC80" s="182" t="str">
        <f t="shared" si="146"/>
        <v/>
      </c>
      <c r="CD80" s="183">
        <f t="shared" si="147"/>
        <v>0</v>
      </c>
      <c r="CE80" s="182">
        <f t="shared" si="148"/>
        <v>0</v>
      </c>
      <c r="CF80" s="179" t="str">
        <f t="shared" si="149"/>
        <v/>
      </c>
      <c r="CG80" s="183" t="str">
        <f t="shared" si="150"/>
        <v/>
      </c>
      <c r="CH80" s="182" t="str">
        <f t="shared" si="151"/>
        <v/>
      </c>
      <c r="CI80" s="182">
        <f t="shared" si="152"/>
        <v>0</v>
      </c>
      <c r="CJ80" s="182">
        <f t="shared" si="153"/>
        <v>0</v>
      </c>
      <c r="CK80" s="179" t="str">
        <f t="shared" si="154"/>
        <v/>
      </c>
      <c r="CL80" s="183" t="str">
        <f t="shared" si="155"/>
        <v/>
      </c>
      <c r="CM80" s="182" t="str">
        <f t="shared" si="156"/>
        <v/>
      </c>
      <c r="CN80" s="182">
        <f t="shared" si="157"/>
        <v>0</v>
      </c>
      <c r="CO80" s="182">
        <f t="shared" si="158"/>
        <v>0</v>
      </c>
      <c r="CP80" s="183" t="str">
        <f t="shared" si="159"/>
        <v/>
      </c>
      <c r="CQ80" s="183" t="str">
        <f t="shared" si="160"/>
        <v/>
      </c>
      <c r="CR80" s="182" t="str">
        <f t="shared" si="161"/>
        <v/>
      </c>
      <c r="CS80" s="182">
        <f t="shared" si="162"/>
        <v>0</v>
      </c>
      <c r="CT80" s="182">
        <f t="shared" si="163"/>
        <v>0</v>
      </c>
      <c r="CU80" s="183" t="str">
        <f t="shared" si="164"/>
        <v/>
      </c>
      <c r="CV80" s="183" t="str">
        <f t="shared" si="165"/>
        <v/>
      </c>
      <c r="CW80" s="182" t="str">
        <f t="shared" si="166"/>
        <v/>
      </c>
      <c r="CX80" s="182">
        <f t="shared" si="167"/>
        <v>0</v>
      </c>
      <c r="CY80" s="182">
        <f t="shared" si="168"/>
        <v>0</v>
      </c>
      <c r="CZ80" s="183" t="str">
        <f t="shared" si="169"/>
        <v/>
      </c>
      <c r="DA80" s="183" t="str">
        <f t="shared" si="170"/>
        <v/>
      </c>
      <c r="DB80" s="184">
        <f t="shared" si="171"/>
        <v>0</v>
      </c>
      <c r="DC80" s="19" t="str">
        <f t="shared" si="172"/>
        <v xml:space="preserve">      </v>
      </c>
      <c r="DD80" s="252" t="str">
        <f>IF('Chack &amp; edit  SD sheet'!BY80="","",'Chack &amp; edit  SD sheet'!BY80)</f>
        <v/>
      </c>
      <c r="DE80" s="252" t="str">
        <f>IF('Chack &amp; edit  SD sheet'!BZ80="","",'Chack &amp; edit  SD sheet'!BZ80)</f>
        <v/>
      </c>
      <c r="DF80" s="252" t="str">
        <f>IF('Chack &amp; edit  SD sheet'!CA80="","",'Chack &amp; edit  SD sheet'!CA80)</f>
        <v/>
      </c>
      <c r="DG80" s="212" t="str">
        <f t="shared" si="173"/>
        <v/>
      </c>
      <c r="DH80" s="252" t="str">
        <f>IF('Chack &amp; edit  SD sheet'!CB80="","",'Chack &amp; edit  SD sheet'!CB80)</f>
        <v/>
      </c>
      <c r="DI80" s="212" t="str">
        <f t="shared" si="174"/>
        <v/>
      </c>
      <c r="DJ80" s="252" t="str">
        <f>IF('Chack &amp; edit  SD sheet'!CC80="","",'Chack &amp; edit  SD sheet'!CC80)</f>
        <v/>
      </c>
      <c r="DK80" s="212" t="str">
        <f t="shared" si="175"/>
        <v/>
      </c>
      <c r="DL80" s="213" t="str">
        <f t="shared" si="176"/>
        <v/>
      </c>
      <c r="DM80" s="252" t="str">
        <f>IF('Chack &amp; edit  SD sheet'!CD80="","",'Chack &amp; edit  SD sheet'!CD80)</f>
        <v/>
      </c>
      <c r="DN80" s="252" t="str">
        <f>IF('Chack &amp; edit  SD sheet'!CE80="","",'Chack &amp; edit  SD sheet'!CE80)</f>
        <v/>
      </c>
      <c r="DO80" s="252" t="str">
        <f>IF('Chack &amp; edit  SD sheet'!CF80="","",'Chack &amp; edit  SD sheet'!CF80)</f>
        <v/>
      </c>
      <c r="DP80" s="212" t="str">
        <f t="shared" si="177"/>
        <v/>
      </c>
      <c r="DQ80" s="252" t="str">
        <f>IF('Chack &amp; edit  SD sheet'!CG80="","",'Chack &amp; edit  SD sheet'!CG80)</f>
        <v/>
      </c>
      <c r="DR80" s="212" t="str">
        <f t="shared" si="178"/>
        <v/>
      </c>
      <c r="DS80" s="252" t="str">
        <f>IF('Chack &amp; edit  SD sheet'!CH80="","",'Chack &amp; edit  SD sheet'!CH80)</f>
        <v/>
      </c>
      <c r="DT80" s="212" t="str">
        <f t="shared" si="179"/>
        <v/>
      </c>
      <c r="DU80" s="213" t="str">
        <f t="shared" si="180"/>
        <v/>
      </c>
      <c r="DV80" s="252" t="str">
        <f>IF('Chack &amp; edit  SD sheet'!CI80="","",'Chack &amp; edit  SD sheet'!CI80)</f>
        <v/>
      </c>
      <c r="DW80" s="252" t="str">
        <f>IF('Chack &amp; edit  SD sheet'!CJ80="","",'Chack &amp; edit  SD sheet'!CJ80)</f>
        <v/>
      </c>
      <c r="DX80" s="252" t="str">
        <f>IF('Chack &amp; edit  SD sheet'!CK80="","",'Chack &amp; edit  SD sheet'!CK80)</f>
        <v/>
      </c>
      <c r="DY80" s="254" t="str">
        <f t="shared" si="181"/>
        <v/>
      </c>
      <c r="DZ80" s="252" t="str">
        <f>IF('Chack &amp; edit  SD sheet'!CL80="","",'Chack &amp; edit  SD sheet'!CL80)</f>
        <v/>
      </c>
      <c r="EA80" s="252" t="str">
        <f>IF('Chack &amp; edit  SD sheet'!CM80="","",'Chack &amp; edit  SD sheet'!CM80)</f>
        <v/>
      </c>
      <c r="EB80" s="252" t="str">
        <f>IF('Chack &amp; edit  SD sheet'!CN80="","",'Chack &amp; edit  SD sheet'!CN80)</f>
        <v/>
      </c>
      <c r="EC80" s="252" t="str">
        <f>IF('Chack &amp; edit  SD sheet'!CO80="","",'Chack &amp; edit  SD sheet'!CO80)</f>
        <v/>
      </c>
      <c r="ED80" s="254" t="str">
        <f t="shared" si="182"/>
        <v/>
      </c>
      <c r="EE80" s="252" t="str">
        <f>IF('Chack &amp; edit  SD sheet'!CP80="","",'Chack &amp; edit  SD sheet'!CP80)</f>
        <v/>
      </c>
      <c r="EF80" s="252" t="str">
        <f>IF('Chack &amp; edit  SD sheet'!CQ80="","",'Chack &amp; edit  SD sheet'!CQ80)</f>
        <v/>
      </c>
      <c r="EG80" s="19" t="str">
        <f t="shared" si="183"/>
        <v/>
      </c>
      <c r="EH80" s="20" t="str">
        <f t="shared" si="184"/>
        <v/>
      </c>
      <c r="EI80" s="21" t="str">
        <f t="shared" si="185"/>
        <v/>
      </c>
      <c r="EJ80" s="185" t="str">
        <f t="shared" si="186"/>
        <v/>
      </c>
      <c r="EK80" s="253" t="str">
        <f t="shared" si="187"/>
        <v/>
      </c>
      <c r="EL80" s="252" t="str">
        <f t="shared" si="188"/>
        <v/>
      </c>
      <c r="ET80" s="173" t="str">
        <f t="shared" si="189"/>
        <v/>
      </c>
      <c r="EU80" s="173" t="str">
        <f t="shared" si="190"/>
        <v/>
      </c>
      <c r="EV80" s="173" t="str">
        <f t="shared" si="191"/>
        <v/>
      </c>
      <c r="EW80" s="173" t="str">
        <f t="shared" si="192"/>
        <v/>
      </c>
    </row>
    <row r="81" spans="1:153" ht="15.75">
      <c r="A81" s="179" t="str">
        <f>IF(AND('Chack &amp; edit  SD sheet'!A81=""),"",'Chack &amp; edit  SD sheet'!A81)</f>
        <v/>
      </c>
      <c r="B81" s="179" t="str">
        <f>IF(AND('Chack &amp; edit  SD sheet'!B81=""),"",'Chack &amp; edit  SD sheet'!B81)</f>
        <v/>
      </c>
      <c r="C81" s="179" t="str">
        <f>IF(AND('Chack &amp; edit  SD sheet'!C81=""),"",IF(AND('Chack &amp; edit  SD sheet'!C81="Boy"),"M",IF(AND('Chack &amp; edit  SD sheet'!C81="Girl"),"F","")))</f>
        <v/>
      </c>
      <c r="D81" s="179" t="str">
        <f>IF(AND('Chack &amp; edit  SD sheet'!D81=""),"",VALUE('Chack &amp; edit  SD sheet'!D81))</f>
        <v/>
      </c>
      <c r="E81" s="179" t="str">
        <f>IF(AND('Chack &amp; edit  SD sheet'!E81=""),"",'Chack &amp; edit  SD sheet'!E81)</f>
        <v/>
      </c>
      <c r="F81" s="179" t="str">
        <f>IF(AND('Chack &amp; edit  SD sheet'!F81=""),"",'Chack &amp; edit  SD sheet'!F81)</f>
        <v/>
      </c>
      <c r="G81" s="180" t="str">
        <f>IF(AND('Chack &amp; edit  SD sheet'!G81=""),"",'Chack &amp; edit  SD sheet'!G81)</f>
        <v/>
      </c>
      <c r="H81" s="180" t="str">
        <f>IF(AND('Chack &amp; edit  SD sheet'!H81=""),"",'Chack &amp; edit  SD sheet'!H81)</f>
        <v/>
      </c>
      <c r="I81" s="180" t="str">
        <f>IF(AND('Chack &amp; edit  SD sheet'!I81=""),"",'Chack &amp; edit  SD sheet'!I81)</f>
        <v/>
      </c>
      <c r="J81" s="179" t="str">
        <f>IF(AND('Chack &amp; edit  SD sheet'!J81=""),"",'Chack &amp; edit  SD sheet'!J81)</f>
        <v/>
      </c>
      <c r="K81" s="179" t="str">
        <f>IF(AND('Chack &amp; edit  SD sheet'!K81=""),"",'Chack &amp; edit  SD sheet'!K81)</f>
        <v/>
      </c>
      <c r="L81" s="179" t="str">
        <f>IF(AND('Chack &amp; edit  SD sheet'!L81=""),"",'Chack &amp; edit  SD sheet'!L81)</f>
        <v/>
      </c>
      <c r="M81" s="179" t="str">
        <f t="shared" si="108"/>
        <v/>
      </c>
      <c r="N81" s="179" t="str">
        <f>IF(AND('Chack &amp; edit  SD sheet'!N81=""),"",'Chack &amp; edit  SD sheet'!N81)</f>
        <v/>
      </c>
      <c r="O81" s="179" t="str">
        <f t="shared" si="109"/>
        <v/>
      </c>
      <c r="P81" s="179" t="str">
        <f t="shared" si="110"/>
        <v/>
      </c>
      <c r="Q81" s="179" t="str">
        <f>IF(AND('Chack &amp; edit  SD sheet'!Q81=""),"",'Chack &amp; edit  SD sheet'!Q81)</f>
        <v/>
      </c>
      <c r="R81" s="179" t="str">
        <f t="shared" si="111"/>
        <v/>
      </c>
      <c r="S81" s="179" t="str">
        <f t="shared" si="112"/>
        <v/>
      </c>
      <c r="T81" s="179" t="str">
        <f>IF(AND('Chack &amp; edit  SD sheet'!T81=""),"",'Chack &amp; edit  SD sheet'!T81)</f>
        <v/>
      </c>
      <c r="U81" s="179" t="str">
        <f>IF(AND('Chack &amp; edit  SD sheet'!U81=""),"",'Chack &amp; edit  SD sheet'!U81)</f>
        <v/>
      </c>
      <c r="V81" s="179" t="str">
        <f>IF(AND('Chack &amp; edit  SD sheet'!V81=""),"",'Chack &amp; edit  SD sheet'!V81)</f>
        <v/>
      </c>
      <c r="W81" s="179" t="str">
        <f t="shared" si="113"/>
        <v/>
      </c>
      <c r="X81" s="179" t="str">
        <f>IF(AND('Chack &amp; edit  SD sheet'!X81=""),"",'Chack &amp; edit  SD sheet'!X81)</f>
        <v/>
      </c>
      <c r="Y81" s="179" t="str">
        <f t="shared" si="114"/>
        <v/>
      </c>
      <c r="Z81" s="179" t="str">
        <f t="shared" si="115"/>
        <v/>
      </c>
      <c r="AA81" s="179" t="str">
        <f>IF(AND('Chack &amp; edit  SD sheet'!AA81=""),"",'Chack &amp; edit  SD sheet'!AA81)</f>
        <v/>
      </c>
      <c r="AB81" s="179" t="str">
        <f t="shared" si="116"/>
        <v/>
      </c>
      <c r="AC81" s="179" t="str">
        <f t="shared" si="117"/>
        <v/>
      </c>
      <c r="AD81" s="179" t="str">
        <f>IF(AND('Chack &amp; edit  SD sheet'!AF81=""),"",'Chack &amp; edit  SD sheet'!AF81)</f>
        <v/>
      </c>
      <c r="AE81" s="179" t="str">
        <f>IF(AND('Chack &amp; edit  SD sheet'!AG81=""),"",'Chack &amp; edit  SD sheet'!AG81)</f>
        <v/>
      </c>
      <c r="AF81" s="179" t="str">
        <f>IF(AND('Chack &amp; edit  SD sheet'!AH81=""),"",'Chack &amp; edit  SD sheet'!AH81)</f>
        <v/>
      </c>
      <c r="AG81" s="179" t="str">
        <f t="shared" si="118"/>
        <v/>
      </c>
      <c r="AH81" s="179" t="str">
        <f>IF(AND('Chack &amp; edit  SD sheet'!AJ81=""),"",'Chack &amp; edit  SD sheet'!AJ81)</f>
        <v/>
      </c>
      <c r="AI81" s="179" t="str">
        <f t="shared" si="119"/>
        <v/>
      </c>
      <c r="AJ81" s="179" t="str">
        <f t="shared" si="120"/>
        <v/>
      </c>
      <c r="AK81" s="179" t="str">
        <f>IF(AND('Chack &amp; edit  SD sheet'!AM81=""),"",'Chack &amp; edit  SD sheet'!AM81)</f>
        <v/>
      </c>
      <c r="AL81" s="179" t="str">
        <f t="shared" si="121"/>
        <v/>
      </c>
      <c r="AM81" s="179" t="str">
        <f t="shared" si="122"/>
        <v/>
      </c>
      <c r="AN81" s="179" t="str">
        <f>IF(AND('Chack &amp; edit  SD sheet'!AP81=""),"",'Chack &amp; edit  SD sheet'!AP81)</f>
        <v/>
      </c>
      <c r="AO81" s="179" t="str">
        <f>IF(AND('Chack &amp; edit  SD sheet'!AQ81=""),"",'Chack &amp; edit  SD sheet'!AQ81)</f>
        <v/>
      </c>
      <c r="AP81" s="179" t="str">
        <f>IF(AND('Chack &amp; edit  SD sheet'!AR81=""),"",'Chack &amp; edit  SD sheet'!AR81)</f>
        <v/>
      </c>
      <c r="AQ81" s="179" t="str">
        <f t="shared" si="123"/>
        <v/>
      </c>
      <c r="AR81" s="179" t="str">
        <f>IF(AND('Chack &amp; edit  SD sheet'!AT81=""),"",'Chack &amp; edit  SD sheet'!AT81)</f>
        <v/>
      </c>
      <c r="AS81" s="179" t="str">
        <f t="shared" si="124"/>
        <v/>
      </c>
      <c r="AT81" s="179" t="str">
        <f t="shared" si="125"/>
        <v/>
      </c>
      <c r="AU81" s="179" t="str">
        <f>IF(AND('Chack &amp; edit  SD sheet'!AW81=""),"",'Chack &amp; edit  SD sheet'!AW81)</f>
        <v/>
      </c>
      <c r="AV81" s="179" t="str">
        <f t="shared" si="126"/>
        <v/>
      </c>
      <c r="AW81" s="179" t="str">
        <f t="shared" si="127"/>
        <v/>
      </c>
      <c r="AX81" s="179" t="str">
        <f>IF(AND('Chack &amp; edit  SD sheet'!AZ81=""),"",'Chack &amp; edit  SD sheet'!AZ81)</f>
        <v/>
      </c>
      <c r="AY81" s="179" t="str">
        <f>IF(AND('Chack &amp; edit  SD sheet'!BA81=""),"",'Chack &amp; edit  SD sheet'!BA81)</f>
        <v/>
      </c>
      <c r="AZ81" s="179" t="str">
        <f>IF(AND('Chack &amp; edit  SD sheet'!BB81=""),"",'Chack &amp; edit  SD sheet'!BB81)</f>
        <v/>
      </c>
      <c r="BA81" s="179" t="str">
        <f t="shared" si="128"/>
        <v/>
      </c>
      <c r="BB81" s="179" t="str">
        <f>IF(AND('Chack &amp; edit  SD sheet'!BD81=""),"",'Chack &amp; edit  SD sheet'!BD81)</f>
        <v/>
      </c>
      <c r="BC81" s="179" t="str">
        <f t="shared" si="129"/>
        <v/>
      </c>
      <c r="BD81" s="179" t="str">
        <f t="shared" si="130"/>
        <v/>
      </c>
      <c r="BE81" s="179" t="str">
        <f>IF(AND('Chack &amp; edit  SD sheet'!BG81=""),"",'Chack &amp; edit  SD sheet'!BG81)</f>
        <v/>
      </c>
      <c r="BF81" s="179" t="str">
        <f t="shared" si="131"/>
        <v/>
      </c>
      <c r="BG81" s="179" t="str">
        <f t="shared" si="132"/>
        <v/>
      </c>
      <c r="BH81" s="179" t="str">
        <f>IF(AND('Chack &amp; edit  SD sheet'!BK81=""),"",'Chack &amp; edit  SD sheet'!BK81)</f>
        <v/>
      </c>
      <c r="BI81" s="179" t="str">
        <f>IF(AND('Chack &amp; edit  SD sheet'!BL81=""),"",'Chack &amp; edit  SD sheet'!BL81)</f>
        <v/>
      </c>
      <c r="BJ81" s="179" t="str">
        <f>IF(AND('Chack &amp; edit  SD sheet'!BM81=""),"",'Chack &amp; edit  SD sheet'!BM81)</f>
        <v/>
      </c>
      <c r="BK81" s="179" t="str">
        <f t="shared" si="133"/>
        <v/>
      </c>
      <c r="BL81" s="179" t="str">
        <f t="shared" si="134"/>
        <v/>
      </c>
      <c r="BM81" s="179" t="str">
        <f>IF(AND('Chack &amp; edit  SD sheet'!BN81=""),"",'Chack &amp; edit  SD sheet'!BN81)</f>
        <v/>
      </c>
      <c r="BN81" s="179" t="str">
        <f>IF(AND('Chack &amp; edit  SD sheet'!BO81=""),"",'Chack &amp; edit  SD sheet'!BO81)</f>
        <v/>
      </c>
      <c r="BO81" s="179" t="str">
        <f>IF(AND('Chack &amp; edit  SD sheet'!BP81=""),"",'Chack &amp; edit  SD sheet'!BP81)</f>
        <v/>
      </c>
      <c r="BP81" s="179" t="str">
        <f t="shared" si="135"/>
        <v/>
      </c>
      <c r="BQ81" s="179" t="str">
        <f>IF(AND('Chack &amp; edit  SD sheet'!BR81=""),"",'Chack &amp; edit  SD sheet'!BR81)</f>
        <v/>
      </c>
      <c r="BR81" s="179" t="str">
        <f t="shared" si="136"/>
        <v/>
      </c>
      <c r="BS81" s="179" t="str">
        <f t="shared" si="137"/>
        <v/>
      </c>
      <c r="BT81" s="179" t="str">
        <f>IF(AND('Chack &amp; edit  SD sheet'!BU81=""),"",'Chack &amp; edit  SD sheet'!BU81)</f>
        <v/>
      </c>
      <c r="BU81" s="179" t="str">
        <f t="shared" si="138"/>
        <v/>
      </c>
      <c r="BV81" s="179" t="str">
        <f t="shared" si="139"/>
        <v/>
      </c>
      <c r="BW81" s="181" t="str">
        <f t="shared" si="140"/>
        <v/>
      </c>
      <c r="BX81" s="179" t="str">
        <f t="shared" si="141"/>
        <v/>
      </c>
      <c r="BY81" s="179">
        <f t="shared" si="142"/>
        <v>0</v>
      </c>
      <c r="BZ81" s="179">
        <f t="shared" si="143"/>
        <v>0</v>
      </c>
      <c r="CA81" s="179" t="str">
        <f t="shared" si="144"/>
        <v/>
      </c>
      <c r="CB81" s="179" t="str">
        <f t="shared" si="145"/>
        <v/>
      </c>
      <c r="CC81" s="182" t="str">
        <f t="shared" si="146"/>
        <v/>
      </c>
      <c r="CD81" s="183">
        <f t="shared" si="147"/>
        <v>0</v>
      </c>
      <c r="CE81" s="182">
        <f t="shared" si="148"/>
        <v>0</v>
      </c>
      <c r="CF81" s="179" t="str">
        <f t="shared" si="149"/>
        <v/>
      </c>
      <c r="CG81" s="183" t="str">
        <f t="shared" si="150"/>
        <v/>
      </c>
      <c r="CH81" s="182" t="str">
        <f t="shared" si="151"/>
        <v/>
      </c>
      <c r="CI81" s="182">
        <f t="shared" si="152"/>
        <v>0</v>
      </c>
      <c r="CJ81" s="182">
        <f t="shared" si="153"/>
        <v>0</v>
      </c>
      <c r="CK81" s="179" t="str">
        <f t="shared" si="154"/>
        <v/>
      </c>
      <c r="CL81" s="183" t="str">
        <f t="shared" si="155"/>
        <v/>
      </c>
      <c r="CM81" s="182" t="str">
        <f t="shared" si="156"/>
        <v/>
      </c>
      <c r="CN81" s="182">
        <f t="shared" si="157"/>
        <v>0</v>
      </c>
      <c r="CO81" s="182">
        <f t="shared" si="158"/>
        <v>0</v>
      </c>
      <c r="CP81" s="183" t="str">
        <f t="shared" si="159"/>
        <v/>
      </c>
      <c r="CQ81" s="183" t="str">
        <f t="shared" si="160"/>
        <v/>
      </c>
      <c r="CR81" s="182" t="str">
        <f t="shared" si="161"/>
        <v/>
      </c>
      <c r="CS81" s="182">
        <f t="shared" si="162"/>
        <v>0</v>
      </c>
      <c r="CT81" s="182">
        <f t="shared" si="163"/>
        <v>0</v>
      </c>
      <c r="CU81" s="183" t="str">
        <f t="shared" si="164"/>
        <v/>
      </c>
      <c r="CV81" s="183" t="str">
        <f t="shared" si="165"/>
        <v/>
      </c>
      <c r="CW81" s="182" t="str">
        <f t="shared" si="166"/>
        <v/>
      </c>
      <c r="CX81" s="182">
        <f t="shared" si="167"/>
        <v>0</v>
      </c>
      <c r="CY81" s="182">
        <f t="shared" si="168"/>
        <v>0</v>
      </c>
      <c r="CZ81" s="183" t="str">
        <f t="shared" si="169"/>
        <v/>
      </c>
      <c r="DA81" s="183" t="str">
        <f t="shared" si="170"/>
        <v/>
      </c>
      <c r="DB81" s="184">
        <f t="shared" si="171"/>
        <v>0</v>
      </c>
      <c r="DC81" s="19" t="str">
        <f t="shared" si="172"/>
        <v xml:space="preserve">      </v>
      </c>
      <c r="DD81" s="252" t="str">
        <f>IF('Chack &amp; edit  SD sheet'!BY81="","",'Chack &amp; edit  SD sheet'!BY81)</f>
        <v/>
      </c>
      <c r="DE81" s="252" t="str">
        <f>IF('Chack &amp; edit  SD sheet'!BZ81="","",'Chack &amp; edit  SD sheet'!BZ81)</f>
        <v/>
      </c>
      <c r="DF81" s="252" t="str">
        <f>IF('Chack &amp; edit  SD sheet'!CA81="","",'Chack &amp; edit  SD sheet'!CA81)</f>
        <v/>
      </c>
      <c r="DG81" s="212" t="str">
        <f t="shared" si="173"/>
        <v/>
      </c>
      <c r="DH81" s="252" t="str">
        <f>IF('Chack &amp; edit  SD sheet'!CB81="","",'Chack &amp; edit  SD sheet'!CB81)</f>
        <v/>
      </c>
      <c r="DI81" s="212" t="str">
        <f t="shared" si="174"/>
        <v/>
      </c>
      <c r="DJ81" s="252" t="str">
        <f>IF('Chack &amp; edit  SD sheet'!CC81="","",'Chack &amp; edit  SD sheet'!CC81)</f>
        <v/>
      </c>
      <c r="DK81" s="212" t="str">
        <f t="shared" si="175"/>
        <v/>
      </c>
      <c r="DL81" s="213" t="str">
        <f t="shared" si="176"/>
        <v/>
      </c>
      <c r="DM81" s="252" t="str">
        <f>IF('Chack &amp; edit  SD sheet'!CD81="","",'Chack &amp; edit  SD sheet'!CD81)</f>
        <v/>
      </c>
      <c r="DN81" s="252" t="str">
        <f>IF('Chack &amp; edit  SD sheet'!CE81="","",'Chack &amp; edit  SD sheet'!CE81)</f>
        <v/>
      </c>
      <c r="DO81" s="252" t="str">
        <f>IF('Chack &amp; edit  SD sheet'!CF81="","",'Chack &amp; edit  SD sheet'!CF81)</f>
        <v/>
      </c>
      <c r="DP81" s="212" t="str">
        <f t="shared" si="177"/>
        <v/>
      </c>
      <c r="DQ81" s="252" t="str">
        <f>IF('Chack &amp; edit  SD sheet'!CG81="","",'Chack &amp; edit  SD sheet'!CG81)</f>
        <v/>
      </c>
      <c r="DR81" s="212" t="str">
        <f t="shared" si="178"/>
        <v/>
      </c>
      <c r="DS81" s="252" t="str">
        <f>IF('Chack &amp; edit  SD sheet'!CH81="","",'Chack &amp; edit  SD sheet'!CH81)</f>
        <v/>
      </c>
      <c r="DT81" s="212" t="str">
        <f t="shared" si="179"/>
        <v/>
      </c>
      <c r="DU81" s="213" t="str">
        <f t="shared" si="180"/>
        <v/>
      </c>
      <c r="DV81" s="252" t="str">
        <f>IF('Chack &amp; edit  SD sheet'!CI81="","",'Chack &amp; edit  SD sheet'!CI81)</f>
        <v/>
      </c>
      <c r="DW81" s="252" t="str">
        <f>IF('Chack &amp; edit  SD sheet'!CJ81="","",'Chack &amp; edit  SD sheet'!CJ81)</f>
        <v/>
      </c>
      <c r="DX81" s="252" t="str">
        <f>IF('Chack &amp; edit  SD sheet'!CK81="","",'Chack &amp; edit  SD sheet'!CK81)</f>
        <v/>
      </c>
      <c r="DY81" s="254" t="str">
        <f t="shared" si="181"/>
        <v/>
      </c>
      <c r="DZ81" s="252" t="str">
        <f>IF('Chack &amp; edit  SD sheet'!CL81="","",'Chack &amp; edit  SD sheet'!CL81)</f>
        <v/>
      </c>
      <c r="EA81" s="252" t="str">
        <f>IF('Chack &amp; edit  SD sheet'!CM81="","",'Chack &amp; edit  SD sheet'!CM81)</f>
        <v/>
      </c>
      <c r="EB81" s="252" t="str">
        <f>IF('Chack &amp; edit  SD sheet'!CN81="","",'Chack &amp; edit  SD sheet'!CN81)</f>
        <v/>
      </c>
      <c r="EC81" s="252" t="str">
        <f>IF('Chack &amp; edit  SD sheet'!CO81="","",'Chack &amp; edit  SD sheet'!CO81)</f>
        <v/>
      </c>
      <c r="ED81" s="254" t="str">
        <f t="shared" si="182"/>
        <v/>
      </c>
      <c r="EE81" s="252" t="str">
        <f>IF('Chack &amp; edit  SD sheet'!CP81="","",'Chack &amp; edit  SD sheet'!CP81)</f>
        <v/>
      </c>
      <c r="EF81" s="252" t="str">
        <f>IF('Chack &amp; edit  SD sheet'!CQ81="","",'Chack &amp; edit  SD sheet'!CQ81)</f>
        <v/>
      </c>
      <c r="EG81" s="19" t="str">
        <f t="shared" si="183"/>
        <v/>
      </c>
      <c r="EH81" s="20" t="str">
        <f t="shared" si="184"/>
        <v/>
      </c>
      <c r="EI81" s="21" t="str">
        <f t="shared" si="185"/>
        <v/>
      </c>
      <c r="EJ81" s="185" t="str">
        <f t="shared" si="186"/>
        <v/>
      </c>
      <c r="EK81" s="253" t="str">
        <f t="shared" si="187"/>
        <v/>
      </c>
      <c r="EL81" s="252" t="str">
        <f t="shared" si="188"/>
        <v/>
      </c>
      <c r="ET81" s="173" t="str">
        <f t="shared" si="189"/>
        <v/>
      </c>
      <c r="EU81" s="173" t="str">
        <f t="shared" si="190"/>
        <v/>
      </c>
      <c r="EV81" s="173" t="str">
        <f t="shared" si="191"/>
        <v/>
      </c>
      <c r="EW81" s="173" t="str">
        <f t="shared" si="192"/>
        <v/>
      </c>
    </row>
    <row r="82" spans="1:153" ht="15.75">
      <c r="A82" s="179" t="str">
        <f>IF(AND('Chack &amp; edit  SD sheet'!A82=""),"",'Chack &amp; edit  SD sheet'!A82)</f>
        <v/>
      </c>
      <c r="B82" s="179" t="str">
        <f>IF(AND('Chack &amp; edit  SD sheet'!B82=""),"",'Chack &amp; edit  SD sheet'!B82)</f>
        <v/>
      </c>
      <c r="C82" s="179" t="str">
        <f>IF(AND('Chack &amp; edit  SD sheet'!C82=""),"",IF(AND('Chack &amp; edit  SD sheet'!C82="Boy"),"M",IF(AND('Chack &amp; edit  SD sheet'!C82="Girl"),"F","")))</f>
        <v/>
      </c>
      <c r="D82" s="179" t="str">
        <f>IF(AND('Chack &amp; edit  SD sheet'!D82=""),"",VALUE('Chack &amp; edit  SD sheet'!D82))</f>
        <v/>
      </c>
      <c r="E82" s="179" t="str">
        <f>IF(AND('Chack &amp; edit  SD sheet'!E82=""),"",'Chack &amp; edit  SD sheet'!E82)</f>
        <v/>
      </c>
      <c r="F82" s="179" t="str">
        <f>IF(AND('Chack &amp; edit  SD sheet'!F82=""),"",'Chack &amp; edit  SD sheet'!F82)</f>
        <v/>
      </c>
      <c r="G82" s="180" t="str">
        <f>IF(AND('Chack &amp; edit  SD sheet'!G82=""),"",'Chack &amp; edit  SD sheet'!G82)</f>
        <v/>
      </c>
      <c r="H82" s="180" t="str">
        <f>IF(AND('Chack &amp; edit  SD sheet'!H82=""),"",'Chack &amp; edit  SD sheet'!H82)</f>
        <v/>
      </c>
      <c r="I82" s="180" t="str">
        <f>IF(AND('Chack &amp; edit  SD sheet'!I82=""),"",'Chack &amp; edit  SD sheet'!I82)</f>
        <v/>
      </c>
      <c r="J82" s="179" t="str">
        <f>IF(AND('Chack &amp; edit  SD sheet'!J82=""),"",'Chack &amp; edit  SD sheet'!J82)</f>
        <v/>
      </c>
      <c r="K82" s="179" t="str">
        <f>IF(AND('Chack &amp; edit  SD sheet'!K82=""),"",'Chack &amp; edit  SD sheet'!K82)</f>
        <v/>
      </c>
      <c r="L82" s="179" t="str">
        <f>IF(AND('Chack &amp; edit  SD sheet'!L82=""),"",'Chack &amp; edit  SD sheet'!L82)</f>
        <v/>
      </c>
      <c r="M82" s="179" t="str">
        <f t="shared" si="108"/>
        <v/>
      </c>
      <c r="N82" s="179" t="str">
        <f>IF(AND('Chack &amp; edit  SD sheet'!N82=""),"",'Chack &amp; edit  SD sheet'!N82)</f>
        <v/>
      </c>
      <c r="O82" s="179" t="str">
        <f t="shared" si="109"/>
        <v/>
      </c>
      <c r="P82" s="179" t="str">
        <f t="shared" si="110"/>
        <v/>
      </c>
      <c r="Q82" s="179" t="str">
        <f>IF(AND('Chack &amp; edit  SD sheet'!Q82=""),"",'Chack &amp; edit  SD sheet'!Q82)</f>
        <v/>
      </c>
      <c r="R82" s="179" t="str">
        <f t="shared" si="111"/>
        <v/>
      </c>
      <c r="S82" s="179" t="str">
        <f t="shared" si="112"/>
        <v/>
      </c>
      <c r="T82" s="179" t="str">
        <f>IF(AND('Chack &amp; edit  SD sheet'!T82=""),"",'Chack &amp; edit  SD sheet'!T82)</f>
        <v/>
      </c>
      <c r="U82" s="179" t="str">
        <f>IF(AND('Chack &amp; edit  SD sheet'!U82=""),"",'Chack &amp; edit  SD sheet'!U82)</f>
        <v/>
      </c>
      <c r="V82" s="179" t="str">
        <f>IF(AND('Chack &amp; edit  SD sheet'!V82=""),"",'Chack &amp; edit  SD sheet'!V82)</f>
        <v/>
      </c>
      <c r="W82" s="179" t="str">
        <f t="shared" si="113"/>
        <v/>
      </c>
      <c r="X82" s="179" t="str">
        <f>IF(AND('Chack &amp; edit  SD sheet'!X82=""),"",'Chack &amp; edit  SD sheet'!X82)</f>
        <v/>
      </c>
      <c r="Y82" s="179" t="str">
        <f t="shared" si="114"/>
        <v/>
      </c>
      <c r="Z82" s="179" t="str">
        <f t="shared" si="115"/>
        <v/>
      </c>
      <c r="AA82" s="179" t="str">
        <f>IF(AND('Chack &amp; edit  SD sheet'!AA82=""),"",'Chack &amp; edit  SD sheet'!AA82)</f>
        <v/>
      </c>
      <c r="AB82" s="179" t="str">
        <f t="shared" si="116"/>
        <v/>
      </c>
      <c r="AC82" s="179" t="str">
        <f t="shared" si="117"/>
        <v/>
      </c>
      <c r="AD82" s="179" t="str">
        <f>IF(AND('Chack &amp; edit  SD sheet'!AF82=""),"",'Chack &amp; edit  SD sheet'!AF82)</f>
        <v/>
      </c>
      <c r="AE82" s="179" t="str">
        <f>IF(AND('Chack &amp; edit  SD sheet'!AG82=""),"",'Chack &amp; edit  SD sheet'!AG82)</f>
        <v/>
      </c>
      <c r="AF82" s="179" t="str">
        <f>IF(AND('Chack &amp; edit  SD sheet'!AH82=""),"",'Chack &amp; edit  SD sheet'!AH82)</f>
        <v/>
      </c>
      <c r="AG82" s="179" t="str">
        <f t="shared" si="118"/>
        <v/>
      </c>
      <c r="AH82" s="179" t="str">
        <f>IF(AND('Chack &amp; edit  SD sheet'!AJ82=""),"",'Chack &amp; edit  SD sheet'!AJ82)</f>
        <v/>
      </c>
      <c r="AI82" s="179" t="str">
        <f t="shared" si="119"/>
        <v/>
      </c>
      <c r="AJ82" s="179" t="str">
        <f t="shared" si="120"/>
        <v/>
      </c>
      <c r="AK82" s="179" t="str">
        <f>IF(AND('Chack &amp; edit  SD sheet'!AM82=""),"",'Chack &amp; edit  SD sheet'!AM82)</f>
        <v/>
      </c>
      <c r="AL82" s="179" t="str">
        <f t="shared" si="121"/>
        <v/>
      </c>
      <c r="AM82" s="179" t="str">
        <f t="shared" si="122"/>
        <v/>
      </c>
      <c r="AN82" s="179" t="str">
        <f>IF(AND('Chack &amp; edit  SD sheet'!AP82=""),"",'Chack &amp; edit  SD sheet'!AP82)</f>
        <v/>
      </c>
      <c r="AO82" s="179" t="str">
        <f>IF(AND('Chack &amp; edit  SD sheet'!AQ82=""),"",'Chack &amp; edit  SD sheet'!AQ82)</f>
        <v/>
      </c>
      <c r="AP82" s="179" t="str">
        <f>IF(AND('Chack &amp; edit  SD sheet'!AR82=""),"",'Chack &amp; edit  SD sheet'!AR82)</f>
        <v/>
      </c>
      <c r="AQ82" s="179" t="str">
        <f t="shared" si="123"/>
        <v/>
      </c>
      <c r="AR82" s="179" t="str">
        <f>IF(AND('Chack &amp; edit  SD sheet'!AT82=""),"",'Chack &amp; edit  SD sheet'!AT82)</f>
        <v/>
      </c>
      <c r="AS82" s="179" t="str">
        <f t="shared" si="124"/>
        <v/>
      </c>
      <c r="AT82" s="179" t="str">
        <f t="shared" si="125"/>
        <v/>
      </c>
      <c r="AU82" s="179" t="str">
        <f>IF(AND('Chack &amp; edit  SD sheet'!AW82=""),"",'Chack &amp; edit  SD sheet'!AW82)</f>
        <v/>
      </c>
      <c r="AV82" s="179" t="str">
        <f t="shared" si="126"/>
        <v/>
      </c>
      <c r="AW82" s="179" t="str">
        <f t="shared" si="127"/>
        <v/>
      </c>
      <c r="AX82" s="179" t="str">
        <f>IF(AND('Chack &amp; edit  SD sheet'!AZ82=""),"",'Chack &amp; edit  SD sheet'!AZ82)</f>
        <v/>
      </c>
      <c r="AY82" s="179" t="str">
        <f>IF(AND('Chack &amp; edit  SD sheet'!BA82=""),"",'Chack &amp; edit  SD sheet'!BA82)</f>
        <v/>
      </c>
      <c r="AZ82" s="179" t="str">
        <f>IF(AND('Chack &amp; edit  SD sheet'!BB82=""),"",'Chack &amp; edit  SD sheet'!BB82)</f>
        <v/>
      </c>
      <c r="BA82" s="179" t="str">
        <f t="shared" si="128"/>
        <v/>
      </c>
      <c r="BB82" s="179" t="str">
        <f>IF(AND('Chack &amp; edit  SD sheet'!BD82=""),"",'Chack &amp; edit  SD sheet'!BD82)</f>
        <v/>
      </c>
      <c r="BC82" s="179" t="str">
        <f t="shared" si="129"/>
        <v/>
      </c>
      <c r="BD82" s="179" t="str">
        <f t="shared" si="130"/>
        <v/>
      </c>
      <c r="BE82" s="179" t="str">
        <f>IF(AND('Chack &amp; edit  SD sheet'!BG82=""),"",'Chack &amp; edit  SD sheet'!BG82)</f>
        <v/>
      </c>
      <c r="BF82" s="179" t="str">
        <f t="shared" si="131"/>
        <v/>
      </c>
      <c r="BG82" s="179" t="str">
        <f t="shared" si="132"/>
        <v/>
      </c>
      <c r="BH82" s="179" t="str">
        <f>IF(AND('Chack &amp; edit  SD sheet'!BK82=""),"",'Chack &amp; edit  SD sheet'!BK82)</f>
        <v/>
      </c>
      <c r="BI82" s="179" t="str">
        <f>IF(AND('Chack &amp; edit  SD sheet'!BL82=""),"",'Chack &amp; edit  SD sheet'!BL82)</f>
        <v/>
      </c>
      <c r="BJ82" s="179" t="str">
        <f>IF(AND('Chack &amp; edit  SD sheet'!BM82=""),"",'Chack &amp; edit  SD sheet'!BM82)</f>
        <v/>
      </c>
      <c r="BK82" s="179" t="str">
        <f t="shared" si="133"/>
        <v/>
      </c>
      <c r="BL82" s="179" t="str">
        <f t="shared" si="134"/>
        <v/>
      </c>
      <c r="BM82" s="179" t="str">
        <f>IF(AND('Chack &amp; edit  SD sheet'!BN82=""),"",'Chack &amp; edit  SD sheet'!BN82)</f>
        <v/>
      </c>
      <c r="BN82" s="179" t="str">
        <f>IF(AND('Chack &amp; edit  SD sheet'!BO82=""),"",'Chack &amp; edit  SD sheet'!BO82)</f>
        <v/>
      </c>
      <c r="BO82" s="179" t="str">
        <f>IF(AND('Chack &amp; edit  SD sheet'!BP82=""),"",'Chack &amp; edit  SD sheet'!BP82)</f>
        <v/>
      </c>
      <c r="BP82" s="179" t="str">
        <f t="shared" si="135"/>
        <v/>
      </c>
      <c r="BQ82" s="179" t="str">
        <f>IF(AND('Chack &amp; edit  SD sheet'!BR82=""),"",'Chack &amp; edit  SD sheet'!BR82)</f>
        <v/>
      </c>
      <c r="BR82" s="179" t="str">
        <f t="shared" si="136"/>
        <v/>
      </c>
      <c r="BS82" s="179" t="str">
        <f t="shared" si="137"/>
        <v/>
      </c>
      <c r="BT82" s="179" t="str">
        <f>IF(AND('Chack &amp; edit  SD sheet'!BU82=""),"",'Chack &amp; edit  SD sheet'!BU82)</f>
        <v/>
      </c>
      <c r="BU82" s="179" t="str">
        <f t="shared" si="138"/>
        <v/>
      </c>
      <c r="BV82" s="179" t="str">
        <f t="shared" si="139"/>
        <v/>
      </c>
      <c r="BW82" s="181" t="str">
        <f t="shared" si="140"/>
        <v/>
      </c>
      <c r="BX82" s="179" t="str">
        <f t="shared" si="141"/>
        <v/>
      </c>
      <c r="BY82" s="179">
        <f t="shared" si="142"/>
        <v>0</v>
      </c>
      <c r="BZ82" s="179">
        <f t="shared" si="143"/>
        <v>0</v>
      </c>
      <c r="CA82" s="179" t="str">
        <f t="shared" si="144"/>
        <v/>
      </c>
      <c r="CB82" s="179" t="str">
        <f t="shared" si="145"/>
        <v/>
      </c>
      <c r="CC82" s="182" t="str">
        <f t="shared" si="146"/>
        <v/>
      </c>
      <c r="CD82" s="183">
        <f t="shared" si="147"/>
        <v>0</v>
      </c>
      <c r="CE82" s="182">
        <f t="shared" si="148"/>
        <v>0</v>
      </c>
      <c r="CF82" s="179" t="str">
        <f t="shared" si="149"/>
        <v/>
      </c>
      <c r="CG82" s="183" t="str">
        <f t="shared" si="150"/>
        <v/>
      </c>
      <c r="CH82" s="182" t="str">
        <f t="shared" si="151"/>
        <v/>
      </c>
      <c r="CI82" s="182">
        <f t="shared" si="152"/>
        <v>0</v>
      </c>
      <c r="CJ82" s="182">
        <f t="shared" si="153"/>
        <v>0</v>
      </c>
      <c r="CK82" s="179" t="str">
        <f t="shared" si="154"/>
        <v/>
      </c>
      <c r="CL82" s="183" t="str">
        <f t="shared" si="155"/>
        <v/>
      </c>
      <c r="CM82" s="182" t="str">
        <f t="shared" si="156"/>
        <v/>
      </c>
      <c r="CN82" s="182">
        <f t="shared" si="157"/>
        <v>0</v>
      </c>
      <c r="CO82" s="182">
        <f t="shared" si="158"/>
        <v>0</v>
      </c>
      <c r="CP82" s="183" t="str">
        <f t="shared" si="159"/>
        <v/>
      </c>
      <c r="CQ82" s="183" t="str">
        <f t="shared" si="160"/>
        <v/>
      </c>
      <c r="CR82" s="182" t="str">
        <f t="shared" si="161"/>
        <v/>
      </c>
      <c r="CS82" s="182">
        <f t="shared" si="162"/>
        <v>0</v>
      </c>
      <c r="CT82" s="182">
        <f t="shared" si="163"/>
        <v>0</v>
      </c>
      <c r="CU82" s="183" t="str">
        <f t="shared" si="164"/>
        <v/>
      </c>
      <c r="CV82" s="183" t="str">
        <f t="shared" si="165"/>
        <v/>
      </c>
      <c r="CW82" s="182" t="str">
        <f t="shared" si="166"/>
        <v/>
      </c>
      <c r="CX82" s="182">
        <f t="shared" si="167"/>
        <v>0</v>
      </c>
      <c r="CY82" s="182">
        <f t="shared" si="168"/>
        <v>0</v>
      </c>
      <c r="CZ82" s="183" t="str">
        <f t="shared" si="169"/>
        <v/>
      </c>
      <c r="DA82" s="183" t="str">
        <f t="shared" si="170"/>
        <v/>
      </c>
      <c r="DB82" s="184">
        <f t="shared" si="171"/>
        <v>0</v>
      </c>
      <c r="DC82" s="19" t="str">
        <f t="shared" si="172"/>
        <v xml:space="preserve">      </v>
      </c>
      <c r="DD82" s="252" t="str">
        <f>IF('Chack &amp; edit  SD sheet'!BY82="","",'Chack &amp; edit  SD sheet'!BY82)</f>
        <v/>
      </c>
      <c r="DE82" s="252" t="str">
        <f>IF('Chack &amp; edit  SD sheet'!BZ82="","",'Chack &amp; edit  SD sheet'!BZ82)</f>
        <v/>
      </c>
      <c r="DF82" s="252" t="str">
        <f>IF('Chack &amp; edit  SD sheet'!CA82="","",'Chack &amp; edit  SD sheet'!CA82)</f>
        <v/>
      </c>
      <c r="DG82" s="212" t="str">
        <f t="shared" si="173"/>
        <v/>
      </c>
      <c r="DH82" s="252" t="str">
        <f>IF('Chack &amp; edit  SD sheet'!CB82="","",'Chack &amp; edit  SD sheet'!CB82)</f>
        <v/>
      </c>
      <c r="DI82" s="212" t="str">
        <f t="shared" si="174"/>
        <v/>
      </c>
      <c r="DJ82" s="252" t="str">
        <f>IF('Chack &amp; edit  SD sheet'!CC82="","",'Chack &amp; edit  SD sheet'!CC82)</f>
        <v/>
      </c>
      <c r="DK82" s="212" t="str">
        <f t="shared" si="175"/>
        <v/>
      </c>
      <c r="DL82" s="213" t="str">
        <f t="shared" si="176"/>
        <v/>
      </c>
      <c r="DM82" s="252" t="str">
        <f>IF('Chack &amp; edit  SD sheet'!CD82="","",'Chack &amp; edit  SD sheet'!CD82)</f>
        <v/>
      </c>
      <c r="DN82" s="252" t="str">
        <f>IF('Chack &amp; edit  SD sheet'!CE82="","",'Chack &amp; edit  SD sheet'!CE82)</f>
        <v/>
      </c>
      <c r="DO82" s="252" t="str">
        <f>IF('Chack &amp; edit  SD sheet'!CF82="","",'Chack &amp; edit  SD sheet'!CF82)</f>
        <v/>
      </c>
      <c r="DP82" s="212" t="str">
        <f t="shared" si="177"/>
        <v/>
      </c>
      <c r="DQ82" s="252" t="str">
        <f>IF('Chack &amp; edit  SD sheet'!CG82="","",'Chack &amp; edit  SD sheet'!CG82)</f>
        <v/>
      </c>
      <c r="DR82" s="212" t="str">
        <f t="shared" si="178"/>
        <v/>
      </c>
      <c r="DS82" s="252" t="str">
        <f>IF('Chack &amp; edit  SD sheet'!CH82="","",'Chack &amp; edit  SD sheet'!CH82)</f>
        <v/>
      </c>
      <c r="DT82" s="212" t="str">
        <f t="shared" si="179"/>
        <v/>
      </c>
      <c r="DU82" s="213" t="str">
        <f t="shared" si="180"/>
        <v/>
      </c>
      <c r="DV82" s="252" t="str">
        <f>IF('Chack &amp; edit  SD sheet'!CI82="","",'Chack &amp; edit  SD sheet'!CI82)</f>
        <v/>
      </c>
      <c r="DW82" s="252" t="str">
        <f>IF('Chack &amp; edit  SD sheet'!CJ82="","",'Chack &amp; edit  SD sheet'!CJ82)</f>
        <v/>
      </c>
      <c r="DX82" s="252" t="str">
        <f>IF('Chack &amp; edit  SD sheet'!CK82="","",'Chack &amp; edit  SD sheet'!CK82)</f>
        <v/>
      </c>
      <c r="DY82" s="254" t="str">
        <f t="shared" si="181"/>
        <v/>
      </c>
      <c r="DZ82" s="252" t="str">
        <f>IF('Chack &amp; edit  SD sheet'!CL82="","",'Chack &amp; edit  SD sheet'!CL82)</f>
        <v/>
      </c>
      <c r="EA82" s="252" t="str">
        <f>IF('Chack &amp; edit  SD sheet'!CM82="","",'Chack &amp; edit  SD sheet'!CM82)</f>
        <v/>
      </c>
      <c r="EB82" s="252" t="str">
        <f>IF('Chack &amp; edit  SD sheet'!CN82="","",'Chack &amp; edit  SD sheet'!CN82)</f>
        <v/>
      </c>
      <c r="EC82" s="252" t="str">
        <f>IF('Chack &amp; edit  SD sheet'!CO82="","",'Chack &amp; edit  SD sheet'!CO82)</f>
        <v/>
      </c>
      <c r="ED82" s="254" t="str">
        <f t="shared" si="182"/>
        <v/>
      </c>
      <c r="EE82" s="252" t="str">
        <f>IF('Chack &amp; edit  SD sheet'!CP82="","",'Chack &amp; edit  SD sheet'!CP82)</f>
        <v/>
      </c>
      <c r="EF82" s="252" t="str">
        <f>IF('Chack &amp; edit  SD sheet'!CQ82="","",'Chack &amp; edit  SD sheet'!CQ82)</f>
        <v/>
      </c>
      <c r="EG82" s="19" t="str">
        <f t="shared" si="183"/>
        <v/>
      </c>
      <c r="EH82" s="20" t="str">
        <f t="shared" si="184"/>
        <v/>
      </c>
      <c r="EI82" s="21" t="str">
        <f t="shared" si="185"/>
        <v/>
      </c>
      <c r="EJ82" s="185" t="str">
        <f t="shared" si="186"/>
        <v/>
      </c>
      <c r="EK82" s="253" t="str">
        <f t="shared" si="187"/>
        <v/>
      </c>
      <c r="EL82" s="252" t="str">
        <f t="shared" si="188"/>
        <v/>
      </c>
      <c r="ET82" s="173" t="str">
        <f t="shared" si="189"/>
        <v/>
      </c>
      <c r="EU82" s="173" t="str">
        <f t="shared" si="190"/>
        <v/>
      </c>
      <c r="EV82" s="173" t="str">
        <f t="shared" si="191"/>
        <v/>
      </c>
      <c r="EW82" s="173" t="str">
        <f t="shared" si="192"/>
        <v/>
      </c>
    </row>
    <row r="83" spans="1:153" ht="15.75">
      <c r="A83" s="179" t="str">
        <f>IF(AND('Chack &amp; edit  SD sheet'!A83=""),"",'Chack &amp; edit  SD sheet'!A83)</f>
        <v/>
      </c>
      <c r="B83" s="179" t="str">
        <f>IF(AND('Chack &amp; edit  SD sheet'!B83=""),"",'Chack &amp; edit  SD sheet'!B83)</f>
        <v/>
      </c>
      <c r="C83" s="179" t="str">
        <f>IF(AND('Chack &amp; edit  SD sheet'!C83=""),"",IF(AND('Chack &amp; edit  SD sheet'!C83="Boy"),"M",IF(AND('Chack &amp; edit  SD sheet'!C83="Girl"),"F","")))</f>
        <v/>
      </c>
      <c r="D83" s="179" t="str">
        <f>IF(AND('Chack &amp; edit  SD sheet'!D83=""),"",VALUE('Chack &amp; edit  SD sheet'!D83))</f>
        <v/>
      </c>
      <c r="E83" s="179" t="str">
        <f>IF(AND('Chack &amp; edit  SD sheet'!E83=""),"",'Chack &amp; edit  SD sheet'!E83)</f>
        <v/>
      </c>
      <c r="F83" s="179" t="str">
        <f>IF(AND('Chack &amp; edit  SD sheet'!F83=""),"",'Chack &amp; edit  SD sheet'!F83)</f>
        <v/>
      </c>
      <c r="G83" s="180" t="str">
        <f>IF(AND('Chack &amp; edit  SD sheet'!G83=""),"",'Chack &amp; edit  SD sheet'!G83)</f>
        <v/>
      </c>
      <c r="H83" s="180" t="str">
        <f>IF(AND('Chack &amp; edit  SD sheet'!H83=""),"",'Chack &amp; edit  SD sheet'!H83)</f>
        <v/>
      </c>
      <c r="I83" s="180" t="str">
        <f>IF(AND('Chack &amp; edit  SD sheet'!I83=""),"",'Chack &amp; edit  SD sheet'!I83)</f>
        <v/>
      </c>
      <c r="J83" s="179" t="str">
        <f>IF(AND('Chack &amp; edit  SD sheet'!J83=""),"",'Chack &amp; edit  SD sheet'!J83)</f>
        <v/>
      </c>
      <c r="K83" s="179" t="str">
        <f>IF(AND('Chack &amp; edit  SD sheet'!K83=""),"",'Chack &amp; edit  SD sheet'!K83)</f>
        <v/>
      </c>
      <c r="L83" s="179" t="str">
        <f>IF(AND('Chack &amp; edit  SD sheet'!L83=""),"",'Chack &amp; edit  SD sheet'!L83)</f>
        <v/>
      </c>
      <c r="M83" s="179" t="str">
        <f t="shared" si="108"/>
        <v/>
      </c>
      <c r="N83" s="179" t="str">
        <f>IF(AND('Chack &amp; edit  SD sheet'!N83=""),"",'Chack &amp; edit  SD sheet'!N83)</f>
        <v/>
      </c>
      <c r="O83" s="179" t="str">
        <f t="shared" si="109"/>
        <v/>
      </c>
      <c r="P83" s="179" t="str">
        <f t="shared" si="110"/>
        <v/>
      </c>
      <c r="Q83" s="179" t="str">
        <f>IF(AND('Chack &amp; edit  SD sheet'!Q83=""),"",'Chack &amp; edit  SD sheet'!Q83)</f>
        <v/>
      </c>
      <c r="R83" s="179" t="str">
        <f t="shared" si="111"/>
        <v/>
      </c>
      <c r="S83" s="179" t="str">
        <f t="shared" si="112"/>
        <v/>
      </c>
      <c r="T83" s="179" t="str">
        <f>IF(AND('Chack &amp; edit  SD sheet'!T83=""),"",'Chack &amp; edit  SD sheet'!T83)</f>
        <v/>
      </c>
      <c r="U83" s="179" t="str">
        <f>IF(AND('Chack &amp; edit  SD sheet'!U83=""),"",'Chack &amp; edit  SD sheet'!U83)</f>
        <v/>
      </c>
      <c r="V83" s="179" t="str">
        <f>IF(AND('Chack &amp; edit  SD sheet'!V83=""),"",'Chack &amp; edit  SD sheet'!V83)</f>
        <v/>
      </c>
      <c r="W83" s="179" t="str">
        <f t="shared" si="113"/>
        <v/>
      </c>
      <c r="X83" s="179" t="str">
        <f>IF(AND('Chack &amp; edit  SD sheet'!X83=""),"",'Chack &amp; edit  SD sheet'!X83)</f>
        <v/>
      </c>
      <c r="Y83" s="179" t="str">
        <f t="shared" si="114"/>
        <v/>
      </c>
      <c r="Z83" s="179" t="str">
        <f t="shared" si="115"/>
        <v/>
      </c>
      <c r="AA83" s="179" t="str">
        <f>IF(AND('Chack &amp; edit  SD sheet'!AA83=""),"",'Chack &amp; edit  SD sheet'!AA83)</f>
        <v/>
      </c>
      <c r="AB83" s="179" t="str">
        <f t="shared" si="116"/>
        <v/>
      </c>
      <c r="AC83" s="179" t="str">
        <f t="shared" si="117"/>
        <v/>
      </c>
      <c r="AD83" s="179" t="str">
        <f>IF(AND('Chack &amp; edit  SD sheet'!AF83=""),"",'Chack &amp; edit  SD sheet'!AF83)</f>
        <v/>
      </c>
      <c r="AE83" s="179" t="str">
        <f>IF(AND('Chack &amp; edit  SD sheet'!AG83=""),"",'Chack &amp; edit  SD sheet'!AG83)</f>
        <v/>
      </c>
      <c r="AF83" s="179" t="str">
        <f>IF(AND('Chack &amp; edit  SD sheet'!AH83=""),"",'Chack &amp; edit  SD sheet'!AH83)</f>
        <v/>
      </c>
      <c r="AG83" s="179" t="str">
        <f t="shared" si="118"/>
        <v/>
      </c>
      <c r="AH83" s="179" t="str">
        <f>IF(AND('Chack &amp; edit  SD sheet'!AJ83=""),"",'Chack &amp; edit  SD sheet'!AJ83)</f>
        <v/>
      </c>
      <c r="AI83" s="179" t="str">
        <f t="shared" si="119"/>
        <v/>
      </c>
      <c r="AJ83" s="179" t="str">
        <f t="shared" si="120"/>
        <v/>
      </c>
      <c r="AK83" s="179" t="str">
        <f>IF(AND('Chack &amp; edit  SD sheet'!AM83=""),"",'Chack &amp; edit  SD sheet'!AM83)</f>
        <v/>
      </c>
      <c r="AL83" s="179" t="str">
        <f t="shared" si="121"/>
        <v/>
      </c>
      <c r="AM83" s="179" t="str">
        <f t="shared" si="122"/>
        <v/>
      </c>
      <c r="AN83" s="179" t="str">
        <f>IF(AND('Chack &amp; edit  SD sheet'!AP83=""),"",'Chack &amp; edit  SD sheet'!AP83)</f>
        <v/>
      </c>
      <c r="AO83" s="179" t="str">
        <f>IF(AND('Chack &amp; edit  SD sheet'!AQ83=""),"",'Chack &amp; edit  SD sheet'!AQ83)</f>
        <v/>
      </c>
      <c r="AP83" s="179" t="str">
        <f>IF(AND('Chack &amp; edit  SD sheet'!AR83=""),"",'Chack &amp; edit  SD sheet'!AR83)</f>
        <v/>
      </c>
      <c r="AQ83" s="179" t="str">
        <f t="shared" si="123"/>
        <v/>
      </c>
      <c r="AR83" s="179" t="str">
        <f>IF(AND('Chack &amp; edit  SD sheet'!AT83=""),"",'Chack &amp; edit  SD sheet'!AT83)</f>
        <v/>
      </c>
      <c r="AS83" s="179" t="str">
        <f t="shared" si="124"/>
        <v/>
      </c>
      <c r="AT83" s="179" t="str">
        <f t="shared" si="125"/>
        <v/>
      </c>
      <c r="AU83" s="179" t="str">
        <f>IF(AND('Chack &amp; edit  SD sheet'!AW83=""),"",'Chack &amp; edit  SD sheet'!AW83)</f>
        <v/>
      </c>
      <c r="AV83" s="179" t="str">
        <f t="shared" si="126"/>
        <v/>
      </c>
      <c r="AW83" s="179" t="str">
        <f t="shared" si="127"/>
        <v/>
      </c>
      <c r="AX83" s="179" t="str">
        <f>IF(AND('Chack &amp; edit  SD sheet'!AZ83=""),"",'Chack &amp; edit  SD sheet'!AZ83)</f>
        <v/>
      </c>
      <c r="AY83" s="179" t="str">
        <f>IF(AND('Chack &amp; edit  SD sheet'!BA83=""),"",'Chack &amp; edit  SD sheet'!BA83)</f>
        <v/>
      </c>
      <c r="AZ83" s="179" t="str">
        <f>IF(AND('Chack &amp; edit  SD sheet'!BB83=""),"",'Chack &amp; edit  SD sheet'!BB83)</f>
        <v/>
      </c>
      <c r="BA83" s="179" t="str">
        <f t="shared" si="128"/>
        <v/>
      </c>
      <c r="BB83" s="179" t="str">
        <f>IF(AND('Chack &amp; edit  SD sheet'!BD83=""),"",'Chack &amp; edit  SD sheet'!BD83)</f>
        <v/>
      </c>
      <c r="BC83" s="179" t="str">
        <f t="shared" si="129"/>
        <v/>
      </c>
      <c r="BD83" s="179" t="str">
        <f t="shared" si="130"/>
        <v/>
      </c>
      <c r="BE83" s="179" t="str">
        <f>IF(AND('Chack &amp; edit  SD sheet'!BG83=""),"",'Chack &amp; edit  SD sheet'!BG83)</f>
        <v/>
      </c>
      <c r="BF83" s="179" t="str">
        <f t="shared" si="131"/>
        <v/>
      </c>
      <c r="BG83" s="179" t="str">
        <f t="shared" si="132"/>
        <v/>
      </c>
      <c r="BH83" s="179" t="str">
        <f>IF(AND('Chack &amp; edit  SD sheet'!BK83=""),"",'Chack &amp; edit  SD sheet'!BK83)</f>
        <v/>
      </c>
      <c r="BI83" s="179" t="str">
        <f>IF(AND('Chack &amp; edit  SD sheet'!BL83=""),"",'Chack &amp; edit  SD sheet'!BL83)</f>
        <v/>
      </c>
      <c r="BJ83" s="179" t="str">
        <f>IF(AND('Chack &amp; edit  SD sheet'!BM83=""),"",'Chack &amp; edit  SD sheet'!BM83)</f>
        <v/>
      </c>
      <c r="BK83" s="179" t="str">
        <f t="shared" si="133"/>
        <v/>
      </c>
      <c r="BL83" s="179" t="str">
        <f t="shared" si="134"/>
        <v/>
      </c>
      <c r="BM83" s="179" t="str">
        <f>IF(AND('Chack &amp; edit  SD sheet'!BN83=""),"",'Chack &amp; edit  SD sheet'!BN83)</f>
        <v/>
      </c>
      <c r="BN83" s="179" t="str">
        <f>IF(AND('Chack &amp; edit  SD sheet'!BO83=""),"",'Chack &amp; edit  SD sheet'!BO83)</f>
        <v/>
      </c>
      <c r="BO83" s="179" t="str">
        <f>IF(AND('Chack &amp; edit  SD sheet'!BP83=""),"",'Chack &amp; edit  SD sheet'!BP83)</f>
        <v/>
      </c>
      <c r="BP83" s="179" t="str">
        <f t="shared" si="135"/>
        <v/>
      </c>
      <c r="BQ83" s="179" t="str">
        <f>IF(AND('Chack &amp; edit  SD sheet'!BR83=""),"",'Chack &amp; edit  SD sheet'!BR83)</f>
        <v/>
      </c>
      <c r="BR83" s="179" t="str">
        <f t="shared" si="136"/>
        <v/>
      </c>
      <c r="BS83" s="179" t="str">
        <f t="shared" si="137"/>
        <v/>
      </c>
      <c r="BT83" s="179" t="str">
        <f>IF(AND('Chack &amp; edit  SD sheet'!BU83=""),"",'Chack &amp; edit  SD sheet'!BU83)</f>
        <v/>
      </c>
      <c r="BU83" s="179" t="str">
        <f t="shared" si="138"/>
        <v/>
      </c>
      <c r="BV83" s="179" t="str">
        <f t="shared" si="139"/>
        <v/>
      </c>
      <c r="BW83" s="181" t="str">
        <f t="shared" si="140"/>
        <v/>
      </c>
      <c r="BX83" s="179" t="str">
        <f t="shared" si="141"/>
        <v/>
      </c>
      <c r="BY83" s="179">
        <f t="shared" si="142"/>
        <v>0</v>
      </c>
      <c r="BZ83" s="179">
        <f t="shared" si="143"/>
        <v>0</v>
      </c>
      <c r="CA83" s="179" t="str">
        <f t="shared" si="144"/>
        <v/>
      </c>
      <c r="CB83" s="179" t="str">
        <f t="shared" si="145"/>
        <v/>
      </c>
      <c r="CC83" s="182" t="str">
        <f t="shared" si="146"/>
        <v/>
      </c>
      <c r="CD83" s="183">
        <f t="shared" si="147"/>
        <v>0</v>
      </c>
      <c r="CE83" s="182">
        <f t="shared" si="148"/>
        <v>0</v>
      </c>
      <c r="CF83" s="179" t="str">
        <f t="shared" si="149"/>
        <v/>
      </c>
      <c r="CG83" s="183" t="str">
        <f t="shared" si="150"/>
        <v/>
      </c>
      <c r="CH83" s="182" t="str">
        <f t="shared" si="151"/>
        <v/>
      </c>
      <c r="CI83" s="182">
        <f t="shared" si="152"/>
        <v>0</v>
      </c>
      <c r="CJ83" s="182">
        <f t="shared" si="153"/>
        <v>0</v>
      </c>
      <c r="CK83" s="179" t="str">
        <f t="shared" si="154"/>
        <v/>
      </c>
      <c r="CL83" s="183" t="str">
        <f t="shared" si="155"/>
        <v/>
      </c>
      <c r="CM83" s="182" t="str">
        <f t="shared" si="156"/>
        <v/>
      </c>
      <c r="CN83" s="182">
        <f t="shared" si="157"/>
        <v>0</v>
      </c>
      <c r="CO83" s="182">
        <f t="shared" si="158"/>
        <v>0</v>
      </c>
      <c r="CP83" s="183" t="str">
        <f t="shared" si="159"/>
        <v/>
      </c>
      <c r="CQ83" s="183" t="str">
        <f t="shared" si="160"/>
        <v/>
      </c>
      <c r="CR83" s="182" t="str">
        <f t="shared" si="161"/>
        <v/>
      </c>
      <c r="CS83" s="182">
        <f t="shared" si="162"/>
        <v>0</v>
      </c>
      <c r="CT83" s="182">
        <f t="shared" si="163"/>
        <v>0</v>
      </c>
      <c r="CU83" s="183" t="str">
        <f t="shared" si="164"/>
        <v/>
      </c>
      <c r="CV83" s="183" t="str">
        <f t="shared" si="165"/>
        <v/>
      </c>
      <c r="CW83" s="182" t="str">
        <f t="shared" si="166"/>
        <v/>
      </c>
      <c r="CX83" s="182">
        <f t="shared" si="167"/>
        <v>0</v>
      </c>
      <c r="CY83" s="182">
        <f t="shared" si="168"/>
        <v>0</v>
      </c>
      <c r="CZ83" s="183" t="str">
        <f t="shared" si="169"/>
        <v/>
      </c>
      <c r="DA83" s="183" t="str">
        <f t="shared" si="170"/>
        <v/>
      </c>
      <c r="DB83" s="184">
        <f t="shared" si="171"/>
        <v>0</v>
      </c>
      <c r="DC83" s="19" t="str">
        <f t="shared" si="172"/>
        <v xml:space="preserve">      </v>
      </c>
      <c r="DD83" s="252" t="str">
        <f>IF('Chack &amp; edit  SD sheet'!BY83="","",'Chack &amp; edit  SD sheet'!BY83)</f>
        <v/>
      </c>
      <c r="DE83" s="252" t="str">
        <f>IF('Chack &amp; edit  SD sheet'!BZ83="","",'Chack &amp; edit  SD sheet'!BZ83)</f>
        <v/>
      </c>
      <c r="DF83" s="252" t="str">
        <f>IF('Chack &amp; edit  SD sheet'!CA83="","",'Chack &amp; edit  SD sheet'!CA83)</f>
        <v/>
      </c>
      <c r="DG83" s="212" t="str">
        <f t="shared" si="173"/>
        <v/>
      </c>
      <c r="DH83" s="252" t="str">
        <f>IF('Chack &amp; edit  SD sheet'!CB83="","",'Chack &amp; edit  SD sheet'!CB83)</f>
        <v/>
      </c>
      <c r="DI83" s="212" t="str">
        <f t="shared" si="174"/>
        <v/>
      </c>
      <c r="DJ83" s="252" t="str">
        <f>IF('Chack &amp; edit  SD sheet'!CC83="","",'Chack &amp; edit  SD sheet'!CC83)</f>
        <v/>
      </c>
      <c r="DK83" s="212" t="str">
        <f t="shared" si="175"/>
        <v/>
      </c>
      <c r="DL83" s="213" t="str">
        <f t="shared" si="176"/>
        <v/>
      </c>
      <c r="DM83" s="252" t="str">
        <f>IF('Chack &amp; edit  SD sheet'!CD83="","",'Chack &amp; edit  SD sheet'!CD83)</f>
        <v/>
      </c>
      <c r="DN83" s="252" t="str">
        <f>IF('Chack &amp; edit  SD sheet'!CE83="","",'Chack &amp; edit  SD sheet'!CE83)</f>
        <v/>
      </c>
      <c r="DO83" s="252" t="str">
        <f>IF('Chack &amp; edit  SD sheet'!CF83="","",'Chack &amp; edit  SD sheet'!CF83)</f>
        <v/>
      </c>
      <c r="DP83" s="212" t="str">
        <f t="shared" si="177"/>
        <v/>
      </c>
      <c r="DQ83" s="252" t="str">
        <f>IF('Chack &amp; edit  SD sheet'!CG83="","",'Chack &amp; edit  SD sheet'!CG83)</f>
        <v/>
      </c>
      <c r="DR83" s="212" t="str">
        <f t="shared" si="178"/>
        <v/>
      </c>
      <c r="DS83" s="252" t="str">
        <f>IF('Chack &amp; edit  SD sheet'!CH83="","",'Chack &amp; edit  SD sheet'!CH83)</f>
        <v/>
      </c>
      <c r="DT83" s="212" t="str">
        <f t="shared" si="179"/>
        <v/>
      </c>
      <c r="DU83" s="213" t="str">
        <f t="shared" si="180"/>
        <v/>
      </c>
      <c r="DV83" s="252" t="str">
        <f>IF('Chack &amp; edit  SD sheet'!CI83="","",'Chack &amp; edit  SD sheet'!CI83)</f>
        <v/>
      </c>
      <c r="DW83" s="252" t="str">
        <f>IF('Chack &amp; edit  SD sheet'!CJ83="","",'Chack &amp; edit  SD sheet'!CJ83)</f>
        <v/>
      </c>
      <c r="DX83" s="252" t="str">
        <f>IF('Chack &amp; edit  SD sheet'!CK83="","",'Chack &amp; edit  SD sheet'!CK83)</f>
        <v/>
      </c>
      <c r="DY83" s="254" t="str">
        <f t="shared" si="181"/>
        <v/>
      </c>
      <c r="DZ83" s="252" t="str">
        <f>IF('Chack &amp; edit  SD sheet'!CL83="","",'Chack &amp; edit  SD sheet'!CL83)</f>
        <v/>
      </c>
      <c r="EA83" s="252" t="str">
        <f>IF('Chack &amp; edit  SD sheet'!CM83="","",'Chack &amp; edit  SD sheet'!CM83)</f>
        <v/>
      </c>
      <c r="EB83" s="252" t="str">
        <f>IF('Chack &amp; edit  SD sheet'!CN83="","",'Chack &amp; edit  SD sheet'!CN83)</f>
        <v/>
      </c>
      <c r="EC83" s="252" t="str">
        <f>IF('Chack &amp; edit  SD sheet'!CO83="","",'Chack &amp; edit  SD sheet'!CO83)</f>
        <v/>
      </c>
      <c r="ED83" s="254" t="str">
        <f t="shared" si="182"/>
        <v/>
      </c>
      <c r="EE83" s="252" t="str">
        <f>IF('Chack &amp; edit  SD sheet'!CP83="","",'Chack &amp; edit  SD sheet'!CP83)</f>
        <v/>
      </c>
      <c r="EF83" s="252" t="str">
        <f>IF('Chack &amp; edit  SD sheet'!CQ83="","",'Chack &amp; edit  SD sheet'!CQ83)</f>
        <v/>
      </c>
      <c r="EG83" s="19" t="str">
        <f t="shared" si="183"/>
        <v/>
      </c>
      <c r="EH83" s="20" t="str">
        <f t="shared" si="184"/>
        <v/>
      </c>
      <c r="EI83" s="21" t="str">
        <f t="shared" si="185"/>
        <v/>
      </c>
      <c r="EJ83" s="185" t="str">
        <f t="shared" si="186"/>
        <v/>
      </c>
      <c r="EK83" s="253" t="str">
        <f t="shared" si="187"/>
        <v/>
      </c>
      <c r="EL83" s="252" t="str">
        <f t="shared" si="188"/>
        <v/>
      </c>
      <c r="ET83" s="173" t="str">
        <f t="shared" si="189"/>
        <v/>
      </c>
      <c r="EU83" s="173" t="str">
        <f t="shared" si="190"/>
        <v/>
      </c>
      <c r="EV83" s="173" t="str">
        <f t="shared" si="191"/>
        <v/>
      </c>
      <c r="EW83" s="173" t="str">
        <f t="shared" si="192"/>
        <v/>
      </c>
    </row>
    <row r="84" spans="1:153" ht="15.75">
      <c r="A84" s="179" t="str">
        <f>IF(AND('Chack &amp; edit  SD sheet'!A84=""),"",'Chack &amp; edit  SD sheet'!A84)</f>
        <v/>
      </c>
      <c r="B84" s="179" t="str">
        <f>IF(AND('Chack &amp; edit  SD sheet'!B84=""),"",'Chack &amp; edit  SD sheet'!B84)</f>
        <v/>
      </c>
      <c r="C84" s="179" t="str">
        <f>IF(AND('Chack &amp; edit  SD sheet'!C84=""),"",IF(AND('Chack &amp; edit  SD sheet'!C84="Boy"),"M",IF(AND('Chack &amp; edit  SD sheet'!C84="Girl"),"F","")))</f>
        <v/>
      </c>
      <c r="D84" s="179" t="str">
        <f>IF(AND('Chack &amp; edit  SD sheet'!D84=""),"",VALUE('Chack &amp; edit  SD sheet'!D84))</f>
        <v/>
      </c>
      <c r="E84" s="179" t="str">
        <f>IF(AND('Chack &amp; edit  SD sheet'!E84=""),"",'Chack &amp; edit  SD sheet'!E84)</f>
        <v/>
      </c>
      <c r="F84" s="179" t="str">
        <f>IF(AND('Chack &amp; edit  SD sheet'!F84=""),"",'Chack &amp; edit  SD sheet'!F84)</f>
        <v/>
      </c>
      <c r="G84" s="180" t="str">
        <f>IF(AND('Chack &amp; edit  SD sheet'!G84=""),"",'Chack &amp; edit  SD sheet'!G84)</f>
        <v/>
      </c>
      <c r="H84" s="180" t="str">
        <f>IF(AND('Chack &amp; edit  SD sheet'!H84=""),"",'Chack &amp; edit  SD sheet'!H84)</f>
        <v/>
      </c>
      <c r="I84" s="180" t="str">
        <f>IF(AND('Chack &amp; edit  SD sheet'!I84=""),"",'Chack &amp; edit  SD sheet'!I84)</f>
        <v/>
      </c>
      <c r="J84" s="179" t="str">
        <f>IF(AND('Chack &amp; edit  SD sheet'!J84=""),"",'Chack &amp; edit  SD sheet'!J84)</f>
        <v/>
      </c>
      <c r="K84" s="179" t="str">
        <f>IF(AND('Chack &amp; edit  SD sheet'!K84=""),"",'Chack &amp; edit  SD sheet'!K84)</f>
        <v/>
      </c>
      <c r="L84" s="179" t="str">
        <f>IF(AND('Chack &amp; edit  SD sheet'!L84=""),"",'Chack &amp; edit  SD sheet'!L84)</f>
        <v/>
      </c>
      <c r="M84" s="179" t="str">
        <f t="shared" si="108"/>
        <v/>
      </c>
      <c r="N84" s="179" t="str">
        <f>IF(AND('Chack &amp; edit  SD sheet'!N84=""),"",'Chack &amp; edit  SD sheet'!N84)</f>
        <v/>
      </c>
      <c r="O84" s="179" t="str">
        <f t="shared" si="109"/>
        <v/>
      </c>
      <c r="P84" s="179" t="str">
        <f t="shared" si="110"/>
        <v/>
      </c>
      <c r="Q84" s="179" t="str">
        <f>IF(AND('Chack &amp; edit  SD sheet'!Q84=""),"",'Chack &amp; edit  SD sheet'!Q84)</f>
        <v/>
      </c>
      <c r="R84" s="179" t="str">
        <f t="shared" si="111"/>
        <v/>
      </c>
      <c r="S84" s="179" t="str">
        <f t="shared" si="112"/>
        <v/>
      </c>
      <c r="T84" s="179" t="str">
        <f>IF(AND('Chack &amp; edit  SD sheet'!T84=""),"",'Chack &amp; edit  SD sheet'!T84)</f>
        <v/>
      </c>
      <c r="U84" s="179" t="str">
        <f>IF(AND('Chack &amp; edit  SD sheet'!U84=""),"",'Chack &amp; edit  SD sheet'!U84)</f>
        <v/>
      </c>
      <c r="V84" s="179" t="str">
        <f>IF(AND('Chack &amp; edit  SD sheet'!V84=""),"",'Chack &amp; edit  SD sheet'!V84)</f>
        <v/>
      </c>
      <c r="W84" s="179" t="str">
        <f t="shared" si="113"/>
        <v/>
      </c>
      <c r="X84" s="179" t="str">
        <f>IF(AND('Chack &amp; edit  SD sheet'!X84=""),"",'Chack &amp; edit  SD sheet'!X84)</f>
        <v/>
      </c>
      <c r="Y84" s="179" t="str">
        <f t="shared" si="114"/>
        <v/>
      </c>
      <c r="Z84" s="179" t="str">
        <f t="shared" si="115"/>
        <v/>
      </c>
      <c r="AA84" s="179" t="str">
        <f>IF(AND('Chack &amp; edit  SD sheet'!AA84=""),"",'Chack &amp; edit  SD sheet'!AA84)</f>
        <v/>
      </c>
      <c r="AB84" s="179" t="str">
        <f t="shared" si="116"/>
        <v/>
      </c>
      <c r="AC84" s="179" t="str">
        <f t="shared" si="117"/>
        <v/>
      </c>
      <c r="AD84" s="179" t="str">
        <f>IF(AND('Chack &amp; edit  SD sheet'!AF84=""),"",'Chack &amp; edit  SD sheet'!AF84)</f>
        <v/>
      </c>
      <c r="AE84" s="179" t="str">
        <f>IF(AND('Chack &amp; edit  SD sheet'!AG84=""),"",'Chack &amp; edit  SD sheet'!AG84)</f>
        <v/>
      </c>
      <c r="AF84" s="179" t="str">
        <f>IF(AND('Chack &amp; edit  SD sheet'!AH84=""),"",'Chack &amp; edit  SD sheet'!AH84)</f>
        <v/>
      </c>
      <c r="AG84" s="179" t="str">
        <f t="shared" si="118"/>
        <v/>
      </c>
      <c r="AH84" s="179" t="str">
        <f>IF(AND('Chack &amp; edit  SD sheet'!AJ84=""),"",'Chack &amp; edit  SD sheet'!AJ84)</f>
        <v/>
      </c>
      <c r="AI84" s="179" t="str">
        <f t="shared" si="119"/>
        <v/>
      </c>
      <c r="AJ84" s="179" t="str">
        <f t="shared" si="120"/>
        <v/>
      </c>
      <c r="AK84" s="179" t="str">
        <f>IF(AND('Chack &amp; edit  SD sheet'!AM84=""),"",'Chack &amp; edit  SD sheet'!AM84)</f>
        <v/>
      </c>
      <c r="AL84" s="179" t="str">
        <f t="shared" si="121"/>
        <v/>
      </c>
      <c r="AM84" s="179" t="str">
        <f t="shared" si="122"/>
        <v/>
      </c>
      <c r="AN84" s="179" t="str">
        <f>IF(AND('Chack &amp; edit  SD sheet'!AP84=""),"",'Chack &amp; edit  SD sheet'!AP84)</f>
        <v/>
      </c>
      <c r="AO84" s="179" t="str">
        <f>IF(AND('Chack &amp; edit  SD sheet'!AQ84=""),"",'Chack &amp; edit  SD sheet'!AQ84)</f>
        <v/>
      </c>
      <c r="AP84" s="179" t="str">
        <f>IF(AND('Chack &amp; edit  SD sheet'!AR84=""),"",'Chack &amp; edit  SD sheet'!AR84)</f>
        <v/>
      </c>
      <c r="AQ84" s="179" t="str">
        <f t="shared" si="123"/>
        <v/>
      </c>
      <c r="AR84" s="179" t="str">
        <f>IF(AND('Chack &amp; edit  SD sheet'!AT84=""),"",'Chack &amp; edit  SD sheet'!AT84)</f>
        <v/>
      </c>
      <c r="AS84" s="179" t="str">
        <f t="shared" si="124"/>
        <v/>
      </c>
      <c r="AT84" s="179" t="str">
        <f t="shared" si="125"/>
        <v/>
      </c>
      <c r="AU84" s="179" t="str">
        <f>IF(AND('Chack &amp; edit  SD sheet'!AW84=""),"",'Chack &amp; edit  SD sheet'!AW84)</f>
        <v/>
      </c>
      <c r="AV84" s="179" t="str">
        <f t="shared" si="126"/>
        <v/>
      </c>
      <c r="AW84" s="179" t="str">
        <f t="shared" si="127"/>
        <v/>
      </c>
      <c r="AX84" s="179" t="str">
        <f>IF(AND('Chack &amp; edit  SD sheet'!AZ84=""),"",'Chack &amp; edit  SD sheet'!AZ84)</f>
        <v/>
      </c>
      <c r="AY84" s="179" t="str">
        <f>IF(AND('Chack &amp; edit  SD sheet'!BA84=""),"",'Chack &amp; edit  SD sheet'!BA84)</f>
        <v/>
      </c>
      <c r="AZ84" s="179" t="str">
        <f>IF(AND('Chack &amp; edit  SD sheet'!BB84=""),"",'Chack &amp; edit  SD sheet'!BB84)</f>
        <v/>
      </c>
      <c r="BA84" s="179" t="str">
        <f t="shared" si="128"/>
        <v/>
      </c>
      <c r="BB84" s="179" t="str">
        <f>IF(AND('Chack &amp; edit  SD sheet'!BD84=""),"",'Chack &amp; edit  SD sheet'!BD84)</f>
        <v/>
      </c>
      <c r="BC84" s="179" t="str">
        <f t="shared" si="129"/>
        <v/>
      </c>
      <c r="BD84" s="179" t="str">
        <f t="shared" si="130"/>
        <v/>
      </c>
      <c r="BE84" s="179" t="str">
        <f>IF(AND('Chack &amp; edit  SD sheet'!BG84=""),"",'Chack &amp; edit  SD sheet'!BG84)</f>
        <v/>
      </c>
      <c r="BF84" s="179" t="str">
        <f t="shared" si="131"/>
        <v/>
      </c>
      <c r="BG84" s="179" t="str">
        <f t="shared" si="132"/>
        <v/>
      </c>
      <c r="BH84" s="179" t="str">
        <f>IF(AND('Chack &amp; edit  SD sheet'!BK84=""),"",'Chack &amp; edit  SD sheet'!BK84)</f>
        <v/>
      </c>
      <c r="BI84" s="179" t="str">
        <f>IF(AND('Chack &amp; edit  SD sheet'!BL84=""),"",'Chack &amp; edit  SD sheet'!BL84)</f>
        <v/>
      </c>
      <c r="BJ84" s="179" t="str">
        <f>IF(AND('Chack &amp; edit  SD sheet'!BM84=""),"",'Chack &amp; edit  SD sheet'!BM84)</f>
        <v/>
      </c>
      <c r="BK84" s="179" t="str">
        <f t="shared" si="133"/>
        <v/>
      </c>
      <c r="BL84" s="179" t="str">
        <f t="shared" si="134"/>
        <v/>
      </c>
      <c r="BM84" s="179" t="str">
        <f>IF(AND('Chack &amp; edit  SD sheet'!BN84=""),"",'Chack &amp; edit  SD sheet'!BN84)</f>
        <v/>
      </c>
      <c r="BN84" s="179" t="str">
        <f>IF(AND('Chack &amp; edit  SD sheet'!BO84=""),"",'Chack &amp; edit  SD sheet'!BO84)</f>
        <v/>
      </c>
      <c r="BO84" s="179" t="str">
        <f>IF(AND('Chack &amp; edit  SD sheet'!BP84=""),"",'Chack &amp; edit  SD sheet'!BP84)</f>
        <v/>
      </c>
      <c r="BP84" s="179" t="str">
        <f t="shared" si="135"/>
        <v/>
      </c>
      <c r="BQ84" s="179" t="str">
        <f>IF(AND('Chack &amp; edit  SD sheet'!BR84=""),"",'Chack &amp; edit  SD sheet'!BR84)</f>
        <v/>
      </c>
      <c r="BR84" s="179" t="str">
        <f t="shared" si="136"/>
        <v/>
      </c>
      <c r="BS84" s="179" t="str">
        <f t="shared" si="137"/>
        <v/>
      </c>
      <c r="BT84" s="179" t="str">
        <f>IF(AND('Chack &amp; edit  SD sheet'!BU84=""),"",'Chack &amp; edit  SD sheet'!BU84)</f>
        <v/>
      </c>
      <c r="BU84" s="179" t="str">
        <f t="shared" si="138"/>
        <v/>
      </c>
      <c r="BV84" s="179" t="str">
        <f t="shared" si="139"/>
        <v/>
      </c>
      <c r="BW84" s="181" t="str">
        <f t="shared" si="140"/>
        <v/>
      </c>
      <c r="BX84" s="179" t="str">
        <f t="shared" si="141"/>
        <v/>
      </c>
      <c r="BY84" s="179">
        <f t="shared" si="142"/>
        <v>0</v>
      </c>
      <c r="BZ84" s="179">
        <f t="shared" si="143"/>
        <v>0</v>
      </c>
      <c r="CA84" s="179" t="str">
        <f t="shared" si="144"/>
        <v/>
      </c>
      <c r="CB84" s="179" t="str">
        <f t="shared" si="145"/>
        <v/>
      </c>
      <c r="CC84" s="182" t="str">
        <f t="shared" si="146"/>
        <v/>
      </c>
      <c r="CD84" s="183">
        <f t="shared" si="147"/>
        <v>0</v>
      </c>
      <c r="CE84" s="182">
        <f t="shared" si="148"/>
        <v>0</v>
      </c>
      <c r="CF84" s="179" t="str">
        <f t="shared" si="149"/>
        <v/>
      </c>
      <c r="CG84" s="183" t="str">
        <f t="shared" si="150"/>
        <v/>
      </c>
      <c r="CH84" s="182" t="str">
        <f t="shared" si="151"/>
        <v/>
      </c>
      <c r="CI84" s="182">
        <f t="shared" si="152"/>
        <v>0</v>
      </c>
      <c r="CJ84" s="182">
        <f t="shared" si="153"/>
        <v>0</v>
      </c>
      <c r="CK84" s="179" t="str">
        <f t="shared" si="154"/>
        <v/>
      </c>
      <c r="CL84" s="183" t="str">
        <f t="shared" si="155"/>
        <v/>
      </c>
      <c r="CM84" s="182" t="str">
        <f t="shared" si="156"/>
        <v/>
      </c>
      <c r="CN84" s="182">
        <f t="shared" si="157"/>
        <v>0</v>
      </c>
      <c r="CO84" s="182">
        <f t="shared" si="158"/>
        <v>0</v>
      </c>
      <c r="CP84" s="183" t="str">
        <f t="shared" si="159"/>
        <v/>
      </c>
      <c r="CQ84" s="183" t="str">
        <f t="shared" si="160"/>
        <v/>
      </c>
      <c r="CR84" s="182" t="str">
        <f t="shared" si="161"/>
        <v/>
      </c>
      <c r="CS84" s="182">
        <f t="shared" si="162"/>
        <v>0</v>
      </c>
      <c r="CT84" s="182">
        <f t="shared" si="163"/>
        <v>0</v>
      </c>
      <c r="CU84" s="183" t="str">
        <f t="shared" si="164"/>
        <v/>
      </c>
      <c r="CV84" s="183" t="str">
        <f t="shared" si="165"/>
        <v/>
      </c>
      <c r="CW84" s="182" t="str">
        <f t="shared" si="166"/>
        <v/>
      </c>
      <c r="CX84" s="182">
        <f t="shared" si="167"/>
        <v>0</v>
      </c>
      <c r="CY84" s="182">
        <f t="shared" si="168"/>
        <v>0</v>
      </c>
      <c r="CZ84" s="183" t="str">
        <f t="shared" si="169"/>
        <v/>
      </c>
      <c r="DA84" s="183" t="str">
        <f t="shared" si="170"/>
        <v/>
      </c>
      <c r="DB84" s="184">
        <f t="shared" si="171"/>
        <v>0</v>
      </c>
      <c r="DC84" s="19" t="str">
        <f t="shared" si="172"/>
        <v xml:space="preserve">      </v>
      </c>
      <c r="DD84" s="252" t="str">
        <f>IF('Chack &amp; edit  SD sheet'!BY84="","",'Chack &amp; edit  SD sheet'!BY84)</f>
        <v/>
      </c>
      <c r="DE84" s="252" t="str">
        <f>IF('Chack &amp; edit  SD sheet'!BZ84="","",'Chack &amp; edit  SD sheet'!BZ84)</f>
        <v/>
      </c>
      <c r="DF84" s="252" t="str">
        <f>IF('Chack &amp; edit  SD sheet'!CA84="","",'Chack &amp; edit  SD sheet'!CA84)</f>
        <v/>
      </c>
      <c r="DG84" s="212" t="str">
        <f t="shared" si="173"/>
        <v/>
      </c>
      <c r="DH84" s="252" t="str">
        <f>IF('Chack &amp; edit  SD sheet'!CB84="","",'Chack &amp; edit  SD sheet'!CB84)</f>
        <v/>
      </c>
      <c r="DI84" s="212" t="str">
        <f t="shared" si="174"/>
        <v/>
      </c>
      <c r="DJ84" s="252" t="str">
        <f>IF('Chack &amp; edit  SD sheet'!CC84="","",'Chack &amp; edit  SD sheet'!CC84)</f>
        <v/>
      </c>
      <c r="DK84" s="212" t="str">
        <f t="shared" si="175"/>
        <v/>
      </c>
      <c r="DL84" s="213" t="str">
        <f t="shared" si="176"/>
        <v/>
      </c>
      <c r="DM84" s="252" t="str">
        <f>IF('Chack &amp; edit  SD sheet'!CD84="","",'Chack &amp; edit  SD sheet'!CD84)</f>
        <v/>
      </c>
      <c r="DN84" s="252" t="str">
        <f>IF('Chack &amp; edit  SD sheet'!CE84="","",'Chack &amp; edit  SD sheet'!CE84)</f>
        <v/>
      </c>
      <c r="DO84" s="252" t="str">
        <f>IF('Chack &amp; edit  SD sheet'!CF84="","",'Chack &amp; edit  SD sheet'!CF84)</f>
        <v/>
      </c>
      <c r="DP84" s="212" t="str">
        <f t="shared" si="177"/>
        <v/>
      </c>
      <c r="DQ84" s="252" t="str">
        <f>IF('Chack &amp; edit  SD sheet'!CG84="","",'Chack &amp; edit  SD sheet'!CG84)</f>
        <v/>
      </c>
      <c r="DR84" s="212" t="str">
        <f t="shared" si="178"/>
        <v/>
      </c>
      <c r="DS84" s="252" t="str">
        <f>IF('Chack &amp; edit  SD sheet'!CH84="","",'Chack &amp; edit  SD sheet'!CH84)</f>
        <v/>
      </c>
      <c r="DT84" s="212" t="str">
        <f t="shared" si="179"/>
        <v/>
      </c>
      <c r="DU84" s="213" t="str">
        <f t="shared" si="180"/>
        <v/>
      </c>
      <c r="DV84" s="252" t="str">
        <f>IF('Chack &amp; edit  SD sheet'!CI84="","",'Chack &amp; edit  SD sheet'!CI84)</f>
        <v/>
      </c>
      <c r="DW84" s="252" t="str">
        <f>IF('Chack &amp; edit  SD sheet'!CJ84="","",'Chack &amp; edit  SD sheet'!CJ84)</f>
        <v/>
      </c>
      <c r="DX84" s="252" t="str">
        <f>IF('Chack &amp; edit  SD sheet'!CK84="","",'Chack &amp; edit  SD sheet'!CK84)</f>
        <v/>
      </c>
      <c r="DY84" s="254" t="str">
        <f t="shared" si="181"/>
        <v/>
      </c>
      <c r="DZ84" s="252" t="str">
        <f>IF('Chack &amp; edit  SD sheet'!CL84="","",'Chack &amp; edit  SD sheet'!CL84)</f>
        <v/>
      </c>
      <c r="EA84" s="252" t="str">
        <f>IF('Chack &amp; edit  SD sheet'!CM84="","",'Chack &amp; edit  SD sheet'!CM84)</f>
        <v/>
      </c>
      <c r="EB84" s="252" t="str">
        <f>IF('Chack &amp; edit  SD sheet'!CN84="","",'Chack &amp; edit  SD sheet'!CN84)</f>
        <v/>
      </c>
      <c r="EC84" s="252" t="str">
        <f>IF('Chack &amp; edit  SD sheet'!CO84="","",'Chack &amp; edit  SD sheet'!CO84)</f>
        <v/>
      </c>
      <c r="ED84" s="254" t="str">
        <f t="shared" si="182"/>
        <v/>
      </c>
      <c r="EE84" s="252" t="str">
        <f>IF('Chack &amp; edit  SD sheet'!CP84="","",'Chack &amp; edit  SD sheet'!CP84)</f>
        <v/>
      </c>
      <c r="EF84" s="252" t="str">
        <f>IF('Chack &amp; edit  SD sheet'!CQ84="","",'Chack &amp; edit  SD sheet'!CQ84)</f>
        <v/>
      </c>
      <c r="EG84" s="19" t="str">
        <f t="shared" si="183"/>
        <v/>
      </c>
      <c r="EH84" s="20" t="str">
        <f t="shared" si="184"/>
        <v/>
      </c>
      <c r="EI84" s="21" t="str">
        <f t="shared" si="185"/>
        <v/>
      </c>
      <c r="EJ84" s="185" t="str">
        <f t="shared" si="186"/>
        <v/>
      </c>
      <c r="EK84" s="253" t="str">
        <f t="shared" si="187"/>
        <v/>
      </c>
      <c r="EL84" s="252" t="str">
        <f t="shared" si="188"/>
        <v/>
      </c>
      <c r="ET84" s="173" t="str">
        <f t="shared" si="189"/>
        <v/>
      </c>
      <c r="EU84" s="173" t="str">
        <f t="shared" si="190"/>
        <v/>
      </c>
      <c r="EV84" s="173" t="str">
        <f t="shared" si="191"/>
        <v/>
      </c>
      <c r="EW84" s="173" t="str">
        <f t="shared" si="192"/>
        <v/>
      </c>
    </row>
    <row r="85" spans="1:153" ht="15.75">
      <c r="A85" s="179" t="str">
        <f>IF(AND('Chack &amp; edit  SD sheet'!A85=""),"",'Chack &amp; edit  SD sheet'!A85)</f>
        <v/>
      </c>
      <c r="B85" s="179" t="str">
        <f>IF(AND('Chack &amp; edit  SD sheet'!B85=""),"",'Chack &amp; edit  SD sheet'!B85)</f>
        <v/>
      </c>
      <c r="C85" s="179" t="str">
        <f>IF(AND('Chack &amp; edit  SD sheet'!C85=""),"",IF(AND('Chack &amp; edit  SD sheet'!C85="Boy"),"M",IF(AND('Chack &amp; edit  SD sheet'!C85="Girl"),"F","")))</f>
        <v/>
      </c>
      <c r="D85" s="179" t="str">
        <f>IF(AND('Chack &amp; edit  SD sheet'!D85=""),"",VALUE('Chack &amp; edit  SD sheet'!D85))</f>
        <v/>
      </c>
      <c r="E85" s="179" t="str">
        <f>IF(AND('Chack &amp; edit  SD sheet'!E85=""),"",'Chack &amp; edit  SD sheet'!E85)</f>
        <v/>
      </c>
      <c r="F85" s="179" t="str">
        <f>IF(AND('Chack &amp; edit  SD sheet'!F85=""),"",'Chack &amp; edit  SD sheet'!F85)</f>
        <v/>
      </c>
      <c r="G85" s="180" t="str">
        <f>IF(AND('Chack &amp; edit  SD sheet'!G85=""),"",'Chack &amp; edit  SD sheet'!G85)</f>
        <v/>
      </c>
      <c r="H85" s="180" t="str">
        <f>IF(AND('Chack &amp; edit  SD sheet'!H85=""),"",'Chack &amp; edit  SD sheet'!H85)</f>
        <v/>
      </c>
      <c r="I85" s="180" t="str">
        <f>IF(AND('Chack &amp; edit  SD sheet'!I85=""),"",'Chack &amp; edit  SD sheet'!I85)</f>
        <v/>
      </c>
      <c r="J85" s="179" t="str">
        <f>IF(AND('Chack &amp; edit  SD sheet'!J85=""),"",'Chack &amp; edit  SD sheet'!J85)</f>
        <v/>
      </c>
      <c r="K85" s="179" t="str">
        <f>IF(AND('Chack &amp; edit  SD sheet'!K85=""),"",'Chack &amp; edit  SD sheet'!K85)</f>
        <v/>
      </c>
      <c r="L85" s="179" t="str">
        <f>IF(AND('Chack &amp; edit  SD sheet'!L85=""),"",'Chack &amp; edit  SD sheet'!L85)</f>
        <v/>
      </c>
      <c r="M85" s="179" t="str">
        <f t="shared" si="108"/>
        <v/>
      </c>
      <c r="N85" s="179" t="str">
        <f>IF(AND('Chack &amp; edit  SD sheet'!N85=""),"",'Chack &amp; edit  SD sheet'!N85)</f>
        <v/>
      </c>
      <c r="O85" s="179" t="str">
        <f t="shared" si="109"/>
        <v/>
      </c>
      <c r="P85" s="179" t="str">
        <f t="shared" si="110"/>
        <v/>
      </c>
      <c r="Q85" s="179" t="str">
        <f>IF(AND('Chack &amp; edit  SD sheet'!Q85=""),"",'Chack &amp; edit  SD sheet'!Q85)</f>
        <v/>
      </c>
      <c r="R85" s="179" t="str">
        <f t="shared" si="111"/>
        <v/>
      </c>
      <c r="S85" s="179" t="str">
        <f t="shared" si="112"/>
        <v/>
      </c>
      <c r="T85" s="179" t="str">
        <f>IF(AND('Chack &amp; edit  SD sheet'!T85=""),"",'Chack &amp; edit  SD sheet'!T85)</f>
        <v/>
      </c>
      <c r="U85" s="179" t="str">
        <f>IF(AND('Chack &amp; edit  SD sheet'!U85=""),"",'Chack &amp; edit  SD sheet'!U85)</f>
        <v/>
      </c>
      <c r="V85" s="179" t="str">
        <f>IF(AND('Chack &amp; edit  SD sheet'!V85=""),"",'Chack &amp; edit  SD sheet'!V85)</f>
        <v/>
      </c>
      <c r="W85" s="179" t="str">
        <f t="shared" si="113"/>
        <v/>
      </c>
      <c r="X85" s="179" t="str">
        <f>IF(AND('Chack &amp; edit  SD sheet'!X85=""),"",'Chack &amp; edit  SD sheet'!X85)</f>
        <v/>
      </c>
      <c r="Y85" s="179" t="str">
        <f t="shared" si="114"/>
        <v/>
      </c>
      <c r="Z85" s="179" t="str">
        <f t="shared" si="115"/>
        <v/>
      </c>
      <c r="AA85" s="179" t="str">
        <f>IF(AND('Chack &amp; edit  SD sheet'!AA85=""),"",'Chack &amp; edit  SD sheet'!AA85)</f>
        <v/>
      </c>
      <c r="AB85" s="179" t="str">
        <f t="shared" si="116"/>
        <v/>
      </c>
      <c r="AC85" s="179" t="str">
        <f t="shared" si="117"/>
        <v/>
      </c>
      <c r="AD85" s="179" t="str">
        <f>IF(AND('Chack &amp; edit  SD sheet'!AF85=""),"",'Chack &amp; edit  SD sheet'!AF85)</f>
        <v/>
      </c>
      <c r="AE85" s="179" t="str">
        <f>IF(AND('Chack &amp; edit  SD sheet'!AG85=""),"",'Chack &amp; edit  SD sheet'!AG85)</f>
        <v/>
      </c>
      <c r="AF85" s="179" t="str">
        <f>IF(AND('Chack &amp; edit  SD sheet'!AH85=""),"",'Chack &amp; edit  SD sheet'!AH85)</f>
        <v/>
      </c>
      <c r="AG85" s="179" t="str">
        <f t="shared" si="118"/>
        <v/>
      </c>
      <c r="AH85" s="179" t="str">
        <f>IF(AND('Chack &amp; edit  SD sheet'!AJ85=""),"",'Chack &amp; edit  SD sheet'!AJ85)</f>
        <v/>
      </c>
      <c r="AI85" s="179" t="str">
        <f t="shared" si="119"/>
        <v/>
      </c>
      <c r="AJ85" s="179" t="str">
        <f t="shared" si="120"/>
        <v/>
      </c>
      <c r="AK85" s="179" t="str">
        <f>IF(AND('Chack &amp; edit  SD sheet'!AM85=""),"",'Chack &amp; edit  SD sheet'!AM85)</f>
        <v/>
      </c>
      <c r="AL85" s="179" t="str">
        <f t="shared" si="121"/>
        <v/>
      </c>
      <c r="AM85" s="179" t="str">
        <f t="shared" si="122"/>
        <v/>
      </c>
      <c r="AN85" s="179" t="str">
        <f>IF(AND('Chack &amp; edit  SD sheet'!AP85=""),"",'Chack &amp; edit  SD sheet'!AP85)</f>
        <v/>
      </c>
      <c r="AO85" s="179" t="str">
        <f>IF(AND('Chack &amp; edit  SD sheet'!AQ85=""),"",'Chack &amp; edit  SD sheet'!AQ85)</f>
        <v/>
      </c>
      <c r="AP85" s="179" t="str">
        <f>IF(AND('Chack &amp; edit  SD sheet'!AR85=""),"",'Chack &amp; edit  SD sheet'!AR85)</f>
        <v/>
      </c>
      <c r="AQ85" s="179" t="str">
        <f t="shared" si="123"/>
        <v/>
      </c>
      <c r="AR85" s="179" t="str">
        <f>IF(AND('Chack &amp; edit  SD sheet'!AT85=""),"",'Chack &amp; edit  SD sheet'!AT85)</f>
        <v/>
      </c>
      <c r="AS85" s="179" t="str">
        <f t="shared" si="124"/>
        <v/>
      </c>
      <c r="AT85" s="179" t="str">
        <f t="shared" si="125"/>
        <v/>
      </c>
      <c r="AU85" s="179" t="str">
        <f>IF(AND('Chack &amp; edit  SD sheet'!AW85=""),"",'Chack &amp; edit  SD sheet'!AW85)</f>
        <v/>
      </c>
      <c r="AV85" s="179" t="str">
        <f t="shared" si="126"/>
        <v/>
      </c>
      <c r="AW85" s="179" t="str">
        <f t="shared" si="127"/>
        <v/>
      </c>
      <c r="AX85" s="179" t="str">
        <f>IF(AND('Chack &amp; edit  SD sheet'!AZ85=""),"",'Chack &amp; edit  SD sheet'!AZ85)</f>
        <v/>
      </c>
      <c r="AY85" s="179" t="str">
        <f>IF(AND('Chack &amp; edit  SD sheet'!BA85=""),"",'Chack &amp; edit  SD sheet'!BA85)</f>
        <v/>
      </c>
      <c r="AZ85" s="179" t="str">
        <f>IF(AND('Chack &amp; edit  SD sheet'!BB85=""),"",'Chack &amp; edit  SD sheet'!BB85)</f>
        <v/>
      </c>
      <c r="BA85" s="179" t="str">
        <f t="shared" si="128"/>
        <v/>
      </c>
      <c r="BB85" s="179" t="str">
        <f>IF(AND('Chack &amp; edit  SD sheet'!BD85=""),"",'Chack &amp; edit  SD sheet'!BD85)</f>
        <v/>
      </c>
      <c r="BC85" s="179" t="str">
        <f t="shared" si="129"/>
        <v/>
      </c>
      <c r="BD85" s="179" t="str">
        <f t="shared" si="130"/>
        <v/>
      </c>
      <c r="BE85" s="179" t="str">
        <f>IF(AND('Chack &amp; edit  SD sheet'!BG85=""),"",'Chack &amp; edit  SD sheet'!BG85)</f>
        <v/>
      </c>
      <c r="BF85" s="179" t="str">
        <f t="shared" si="131"/>
        <v/>
      </c>
      <c r="BG85" s="179" t="str">
        <f t="shared" si="132"/>
        <v/>
      </c>
      <c r="BH85" s="179" t="str">
        <f>IF(AND('Chack &amp; edit  SD sheet'!BK85=""),"",'Chack &amp; edit  SD sheet'!BK85)</f>
        <v/>
      </c>
      <c r="BI85" s="179" t="str">
        <f>IF(AND('Chack &amp; edit  SD sheet'!BL85=""),"",'Chack &amp; edit  SD sheet'!BL85)</f>
        <v/>
      </c>
      <c r="BJ85" s="179" t="str">
        <f>IF(AND('Chack &amp; edit  SD sheet'!BM85=""),"",'Chack &amp; edit  SD sheet'!BM85)</f>
        <v/>
      </c>
      <c r="BK85" s="179" t="str">
        <f t="shared" si="133"/>
        <v/>
      </c>
      <c r="BL85" s="179" t="str">
        <f t="shared" si="134"/>
        <v/>
      </c>
      <c r="BM85" s="179" t="str">
        <f>IF(AND('Chack &amp; edit  SD sheet'!BN85=""),"",'Chack &amp; edit  SD sheet'!BN85)</f>
        <v/>
      </c>
      <c r="BN85" s="179" t="str">
        <f>IF(AND('Chack &amp; edit  SD sheet'!BO85=""),"",'Chack &amp; edit  SD sheet'!BO85)</f>
        <v/>
      </c>
      <c r="BO85" s="179" t="str">
        <f>IF(AND('Chack &amp; edit  SD sheet'!BP85=""),"",'Chack &amp; edit  SD sheet'!BP85)</f>
        <v/>
      </c>
      <c r="BP85" s="179" t="str">
        <f t="shared" si="135"/>
        <v/>
      </c>
      <c r="BQ85" s="179" t="str">
        <f>IF(AND('Chack &amp; edit  SD sheet'!BR85=""),"",'Chack &amp; edit  SD sheet'!BR85)</f>
        <v/>
      </c>
      <c r="BR85" s="179" t="str">
        <f t="shared" si="136"/>
        <v/>
      </c>
      <c r="BS85" s="179" t="str">
        <f t="shared" si="137"/>
        <v/>
      </c>
      <c r="BT85" s="179" t="str">
        <f>IF(AND('Chack &amp; edit  SD sheet'!BU85=""),"",'Chack &amp; edit  SD sheet'!BU85)</f>
        <v/>
      </c>
      <c r="BU85" s="179" t="str">
        <f t="shared" si="138"/>
        <v/>
      </c>
      <c r="BV85" s="179" t="str">
        <f t="shared" si="139"/>
        <v/>
      </c>
      <c r="BW85" s="181" t="str">
        <f t="shared" si="140"/>
        <v/>
      </c>
      <c r="BX85" s="179" t="str">
        <f t="shared" si="141"/>
        <v/>
      </c>
      <c r="BY85" s="179">
        <f t="shared" si="142"/>
        <v>0</v>
      </c>
      <c r="BZ85" s="179">
        <f t="shared" si="143"/>
        <v>0</v>
      </c>
      <c r="CA85" s="179" t="str">
        <f t="shared" si="144"/>
        <v/>
      </c>
      <c r="CB85" s="179" t="str">
        <f t="shared" si="145"/>
        <v/>
      </c>
      <c r="CC85" s="182" t="str">
        <f t="shared" si="146"/>
        <v/>
      </c>
      <c r="CD85" s="183">
        <f t="shared" si="147"/>
        <v>0</v>
      </c>
      <c r="CE85" s="182">
        <f t="shared" si="148"/>
        <v>0</v>
      </c>
      <c r="CF85" s="179" t="str">
        <f t="shared" si="149"/>
        <v/>
      </c>
      <c r="CG85" s="183" t="str">
        <f t="shared" si="150"/>
        <v/>
      </c>
      <c r="CH85" s="182" t="str">
        <f t="shared" si="151"/>
        <v/>
      </c>
      <c r="CI85" s="182">
        <f t="shared" si="152"/>
        <v>0</v>
      </c>
      <c r="CJ85" s="182">
        <f t="shared" si="153"/>
        <v>0</v>
      </c>
      <c r="CK85" s="179" t="str">
        <f t="shared" si="154"/>
        <v/>
      </c>
      <c r="CL85" s="183" t="str">
        <f t="shared" si="155"/>
        <v/>
      </c>
      <c r="CM85" s="182" t="str">
        <f t="shared" si="156"/>
        <v/>
      </c>
      <c r="CN85" s="182">
        <f t="shared" si="157"/>
        <v>0</v>
      </c>
      <c r="CO85" s="182">
        <f t="shared" si="158"/>
        <v>0</v>
      </c>
      <c r="CP85" s="183" t="str">
        <f t="shared" si="159"/>
        <v/>
      </c>
      <c r="CQ85" s="183" t="str">
        <f t="shared" si="160"/>
        <v/>
      </c>
      <c r="CR85" s="182" t="str">
        <f t="shared" si="161"/>
        <v/>
      </c>
      <c r="CS85" s="182">
        <f t="shared" si="162"/>
        <v>0</v>
      </c>
      <c r="CT85" s="182">
        <f t="shared" si="163"/>
        <v>0</v>
      </c>
      <c r="CU85" s="183" t="str">
        <f t="shared" si="164"/>
        <v/>
      </c>
      <c r="CV85" s="183" t="str">
        <f t="shared" si="165"/>
        <v/>
      </c>
      <c r="CW85" s="182" t="str">
        <f t="shared" si="166"/>
        <v/>
      </c>
      <c r="CX85" s="182">
        <f t="shared" si="167"/>
        <v>0</v>
      </c>
      <c r="CY85" s="182">
        <f t="shared" si="168"/>
        <v>0</v>
      </c>
      <c r="CZ85" s="183" t="str">
        <f t="shared" si="169"/>
        <v/>
      </c>
      <c r="DA85" s="183" t="str">
        <f t="shared" si="170"/>
        <v/>
      </c>
      <c r="DB85" s="184">
        <f t="shared" si="171"/>
        <v>0</v>
      </c>
      <c r="DC85" s="19" t="str">
        <f t="shared" si="172"/>
        <v xml:space="preserve">      </v>
      </c>
      <c r="DD85" s="252" t="str">
        <f>IF('Chack &amp; edit  SD sheet'!BY85="","",'Chack &amp; edit  SD sheet'!BY85)</f>
        <v/>
      </c>
      <c r="DE85" s="252" t="str">
        <f>IF('Chack &amp; edit  SD sheet'!BZ85="","",'Chack &amp; edit  SD sheet'!BZ85)</f>
        <v/>
      </c>
      <c r="DF85" s="252" t="str">
        <f>IF('Chack &amp; edit  SD sheet'!CA85="","",'Chack &amp; edit  SD sheet'!CA85)</f>
        <v/>
      </c>
      <c r="DG85" s="212" t="str">
        <f t="shared" si="173"/>
        <v/>
      </c>
      <c r="DH85" s="252" t="str">
        <f>IF('Chack &amp; edit  SD sheet'!CB85="","",'Chack &amp; edit  SD sheet'!CB85)</f>
        <v/>
      </c>
      <c r="DI85" s="212" t="str">
        <f t="shared" si="174"/>
        <v/>
      </c>
      <c r="DJ85" s="252" t="str">
        <f>IF('Chack &amp; edit  SD sheet'!CC85="","",'Chack &amp; edit  SD sheet'!CC85)</f>
        <v/>
      </c>
      <c r="DK85" s="212" t="str">
        <f t="shared" si="175"/>
        <v/>
      </c>
      <c r="DL85" s="213" t="str">
        <f t="shared" si="176"/>
        <v/>
      </c>
      <c r="DM85" s="252" t="str">
        <f>IF('Chack &amp; edit  SD sheet'!CD85="","",'Chack &amp; edit  SD sheet'!CD85)</f>
        <v/>
      </c>
      <c r="DN85" s="252" t="str">
        <f>IF('Chack &amp; edit  SD sheet'!CE85="","",'Chack &amp; edit  SD sheet'!CE85)</f>
        <v/>
      </c>
      <c r="DO85" s="252" t="str">
        <f>IF('Chack &amp; edit  SD sheet'!CF85="","",'Chack &amp; edit  SD sheet'!CF85)</f>
        <v/>
      </c>
      <c r="DP85" s="212" t="str">
        <f t="shared" si="177"/>
        <v/>
      </c>
      <c r="DQ85" s="252" t="str">
        <f>IF('Chack &amp; edit  SD sheet'!CG85="","",'Chack &amp; edit  SD sheet'!CG85)</f>
        <v/>
      </c>
      <c r="DR85" s="212" t="str">
        <f t="shared" si="178"/>
        <v/>
      </c>
      <c r="DS85" s="252" t="str">
        <f>IF('Chack &amp; edit  SD sheet'!CH85="","",'Chack &amp; edit  SD sheet'!CH85)</f>
        <v/>
      </c>
      <c r="DT85" s="212" t="str">
        <f t="shared" si="179"/>
        <v/>
      </c>
      <c r="DU85" s="213" t="str">
        <f t="shared" si="180"/>
        <v/>
      </c>
      <c r="DV85" s="252" t="str">
        <f>IF('Chack &amp; edit  SD sheet'!CI85="","",'Chack &amp; edit  SD sheet'!CI85)</f>
        <v/>
      </c>
      <c r="DW85" s="252" t="str">
        <f>IF('Chack &amp; edit  SD sheet'!CJ85="","",'Chack &amp; edit  SD sheet'!CJ85)</f>
        <v/>
      </c>
      <c r="DX85" s="252" t="str">
        <f>IF('Chack &amp; edit  SD sheet'!CK85="","",'Chack &amp; edit  SD sheet'!CK85)</f>
        <v/>
      </c>
      <c r="DY85" s="254" t="str">
        <f t="shared" si="181"/>
        <v/>
      </c>
      <c r="DZ85" s="252" t="str">
        <f>IF('Chack &amp; edit  SD sheet'!CL85="","",'Chack &amp; edit  SD sheet'!CL85)</f>
        <v/>
      </c>
      <c r="EA85" s="252" t="str">
        <f>IF('Chack &amp; edit  SD sheet'!CM85="","",'Chack &amp; edit  SD sheet'!CM85)</f>
        <v/>
      </c>
      <c r="EB85" s="252" t="str">
        <f>IF('Chack &amp; edit  SD sheet'!CN85="","",'Chack &amp; edit  SD sheet'!CN85)</f>
        <v/>
      </c>
      <c r="EC85" s="252" t="str">
        <f>IF('Chack &amp; edit  SD sheet'!CO85="","",'Chack &amp; edit  SD sheet'!CO85)</f>
        <v/>
      </c>
      <c r="ED85" s="254" t="str">
        <f t="shared" si="182"/>
        <v/>
      </c>
      <c r="EE85" s="252" t="str">
        <f>IF('Chack &amp; edit  SD sheet'!CP85="","",'Chack &amp; edit  SD sheet'!CP85)</f>
        <v/>
      </c>
      <c r="EF85" s="252" t="str">
        <f>IF('Chack &amp; edit  SD sheet'!CQ85="","",'Chack &amp; edit  SD sheet'!CQ85)</f>
        <v/>
      </c>
      <c r="EG85" s="19" t="str">
        <f t="shared" si="183"/>
        <v/>
      </c>
      <c r="EH85" s="20" t="str">
        <f t="shared" si="184"/>
        <v/>
      </c>
      <c r="EI85" s="21" t="str">
        <f t="shared" si="185"/>
        <v/>
      </c>
      <c r="EJ85" s="185" t="str">
        <f t="shared" si="186"/>
        <v/>
      </c>
      <c r="EK85" s="253" t="str">
        <f t="shared" si="187"/>
        <v/>
      </c>
      <c r="EL85" s="252" t="str">
        <f t="shared" si="188"/>
        <v/>
      </c>
      <c r="ET85" s="173" t="str">
        <f t="shared" si="189"/>
        <v/>
      </c>
      <c r="EU85" s="173" t="str">
        <f t="shared" si="190"/>
        <v/>
      </c>
      <c r="EV85" s="173" t="str">
        <f t="shared" si="191"/>
        <v/>
      </c>
      <c r="EW85" s="173" t="str">
        <f t="shared" si="192"/>
        <v/>
      </c>
    </row>
    <row r="86" spans="1:153" ht="15.75">
      <c r="A86" s="179" t="str">
        <f>IF(AND('Chack &amp; edit  SD sheet'!A86=""),"",'Chack &amp; edit  SD sheet'!A86)</f>
        <v/>
      </c>
      <c r="B86" s="179" t="str">
        <f>IF(AND('Chack &amp; edit  SD sheet'!B86=""),"",'Chack &amp; edit  SD sheet'!B86)</f>
        <v/>
      </c>
      <c r="C86" s="179" t="str">
        <f>IF(AND('Chack &amp; edit  SD sheet'!C86=""),"",IF(AND('Chack &amp; edit  SD sheet'!C86="Boy"),"M",IF(AND('Chack &amp; edit  SD sheet'!C86="Girl"),"F","")))</f>
        <v/>
      </c>
      <c r="D86" s="179" t="str">
        <f>IF(AND('Chack &amp; edit  SD sheet'!D86=""),"",VALUE('Chack &amp; edit  SD sheet'!D86))</f>
        <v/>
      </c>
      <c r="E86" s="179" t="str">
        <f>IF(AND('Chack &amp; edit  SD sheet'!E86=""),"",'Chack &amp; edit  SD sheet'!E86)</f>
        <v/>
      </c>
      <c r="F86" s="179" t="str">
        <f>IF(AND('Chack &amp; edit  SD sheet'!F86=""),"",'Chack &amp; edit  SD sheet'!F86)</f>
        <v/>
      </c>
      <c r="G86" s="180" t="str">
        <f>IF(AND('Chack &amp; edit  SD sheet'!G86=""),"",'Chack &amp; edit  SD sheet'!G86)</f>
        <v/>
      </c>
      <c r="H86" s="180" t="str">
        <f>IF(AND('Chack &amp; edit  SD sheet'!H86=""),"",'Chack &amp; edit  SD sheet'!H86)</f>
        <v/>
      </c>
      <c r="I86" s="180" t="str">
        <f>IF(AND('Chack &amp; edit  SD sheet'!I86=""),"",'Chack &amp; edit  SD sheet'!I86)</f>
        <v/>
      </c>
      <c r="J86" s="179" t="str">
        <f>IF(AND('Chack &amp; edit  SD sheet'!J86=""),"",'Chack &amp; edit  SD sheet'!J86)</f>
        <v/>
      </c>
      <c r="K86" s="179" t="str">
        <f>IF(AND('Chack &amp; edit  SD sheet'!K86=""),"",'Chack &amp; edit  SD sheet'!K86)</f>
        <v/>
      </c>
      <c r="L86" s="179" t="str">
        <f>IF(AND('Chack &amp; edit  SD sheet'!L86=""),"",'Chack &amp; edit  SD sheet'!L86)</f>
        <v/>
      </c>
      <c r="M86" s="179" t="str">
        <f t="shared" si="108"/>
        <v/>
      </c>
      <c r="N86" s="179" t="str">
        <f>IF(AND('Chack &amp; edit  SD sheet'!N86=""),"",'Chack &amp; edit  SD sheet'!N86)</f>
        <v/>
      </c>
      <c r="O86" s="179" t="str">
        <f t="shared" si="109"/>
        <v/>
      </c>
      <c r="P86" s="179" t="str">
        <f t="shared" si="110"/>
        <v/>
      </c>
      <c r="Q86" s="179" t="str">
        <f>IF(AND('Chack &amp; edit  SD sheet'!Q86=""),"",'Chack &amp; edit  SD sheet'!Q86)</f>
        <v/>
      </c>
      <c r="R86" s="179" t="str">
        <f t="shared" si="111"/>
        <v/>
      </c>
      <c r="S86" s="179" t="str">
        <f t="shared" si="112"/>
        <v/>
      </c>
      <c r="T86" s="179" t="str">
        <f>IF(AND('Chack &amp; edit  SD sheet'!T86=""),"",'Chack &amp; edit  SD sheet'!T86)</f>
        <v/>
      </c>
      <c r="U86" s="179" t="str">
        <f>IF(AND('Chack &amp; edit  SD sheet'!U86=""),"",'Chack &amp; edit  SD sheet'!U86)</f>
        <v/>
      </c>
      <c r="V86" s="179" t="str">
        <f>IF(AND('Chack &amp; edit  SD sheet'!V86=""),"",'Chack &amp; edit  SD sheet'!V86)</f>
        <v/>
      </c>
      <c r="W86" s="179" t="str">
        <f t="shared" si="113"/>
        <v/>
      </c>
      <c r="X86" s="179" t="str">
        <f>IF(AND('Chack &amp; edit  SD sheet'!X86=""),"",'Chack &amp; edit  SD sheet'!X86)</f>
        <v/>
      </c>
      <c r="Y86" s="179" t="str">
        <f t="shared" si="114"/>
        <v/>
      </c>
      <c r="Z86" s="179" t="str">
        <f t="shared" si="115"/>
        <v/>
      </c>
      <c r="AA86" s="179" t="str">
        <f>IF(AND('Chack &amp; edit  SD sheet'!AA86=""),"",'Chack &amp; edit  SD sheet'!AA86)</f>
        <v/>
      </c>
      <c r="AB86" s="179" t="str">
        <f t="shared" si="116"/>
        <v/>
      </c>
      <c r="AC86" s="179" t="str">
        <f t="shared" si="117"/>
        <v/>
      </c>
      <c r="AD86" s="179" t="str">
        <f>IF(AND('Chack &amp; edit  SD sheet'!AF86=""),"",'Chack &amp; edit  SD sheet'!AF86)</f>
        <v/>
      </c>
      <c r="AE86" s="179" t="str">
        <f>IF(AND('Chack &amp; edit  SD sheet'!AG86=""),"",'Chack &amp; edit  SD sheet'!AG86)</f>
        <v/>
      </c>
      <c r="AF86" s="179" t="str">
        <f>IF(AND('Chack &amp; edit  SD sheet'!AH86=""),"",'Chack &amp; edit  SD sheet'!AH86)</f>
        <v/>
      </c>
      <c r="AG86" s="179" t="str">
        <f t="shared" si="118"/>
        <v/>
      </c>
      <c r="AH86" s="179" t="str">
        <f>IF(AND('Chack &amp; edit  SD sheet'!AJ86=""),"",'Chack &amp; edit  SD sheet'!AJ86)</f>
        <v/>
      </c>
      <c r="AI86" s="179" t="str">
        <f t="shared" si="119"/>
        <v/>
      </c>
      <c r="AJ86" s="179" t="str">
        <f t="shared" si="120"/>
        <v/>
      </c>
      <c r="AK86" s="179" t="str">
        <f>IF(AND('Chack &amp; edit  SD sheet'!AM86=""),"",'Chack &amp; edit  SD sheet'!AM86)</f>
        <v/>
      </c>
      <c r="AL86" s="179" t="str">
        <f t="shared" si="121"/>
        <v/>
      </c>
      <c r="AM86" s="179" t="str">
        <f t="shared" si="122"/>
        <v/>
      </c>
      <c r="AN86" s="179" t="str">
        <f>IF(AND('Chack &amp; edit  SD sheet'!AP86=""),"",'Chack &amp; edit  SD sheet'!AP86)</f>
        <v/>
      </c>
      <c r="AO86" s="179" t="str">
        <f>IF(AND('Chack &amp; edit  SD sheet'!AQ86=""),"",'Chack &amp; edit  SD sheet'!AQ86)</f>
        <v/>
      </c>
      <c r="AP86" s="179" t="str">
        <f>IF(AND('Chack &amp; edit  SD sheet'!AR86=""),"",'Chack &amp; edit  SD sheet'!AR86)</f>
        <v/>
      </c>
      <c r="AQ86" s="179" t="str">
        <f t="shared" si="123"/>
        <v/>
      </c>
      <c r="AR86" s="179" t="str">
        <f>IF(AND('Chack &amp; edit  SD sheet'!AT86=""),"",'Chack &amp; edit  SD sheet'!AT86)</f>
        <v/>
      </c>
      <c r="AS86" s="179" t="str">
        <f t="shared" si="124"/>
        <v/>
      </c>
      <c r="AT86" s="179" t="str">
        <f t="shared" si="125"/>
        <v/>
      </c>
      <c r="AU86" s="179" t="str">
        <f>IF(AND('Chack &amp; edit  SD sheet'!AW86=""),"",'Chack &amp; edit  SD sheet'!AW86)</f>
        <v/>
      </c>
      <c r="AV86" s="179" t="str">
        <f t="shared" si="126"/>
        <v/>
      </c>
      <c r="AW86" s="179" t="str">
        <f t="shared" si="127"/>
        <v/>
      </c>
      <c r="AX86" s="179" t="str">
        <f>IF(AND('Chack &amp; edit  SD sheet'!AZ86=""),"",'Chack &amp; edit  SD sheet'!AZ86)</f>
        <v/>
      </c>
      <c r="AY86" s="179" t="str">
        <f>IF(AND('Chack &amp; edit  SD sheet'!BA86=""),"",'Chack &amp; edit  SD sheet'!BA86)</f>
        <v/>
      </c>
      <c r="AZ86" s="179" t="str">
        <f>IF(AND('Chack &amp; edit  SD sheet'!BB86=""),"",'Chack &amp; edit  SD sheet'!BB86)</f>
        <v/>
      </c>
      <c r="BA86" s="179" t="str">
        <f t="shared" si="128"/>
        <v/>
      </c>
      <c r="BB86" s="179" t="str">
        <f>IF(AND('Chack &amp; edit  SD sheet'!BD86=""),"",'Chack &amp; edit  SD sheet'!BD86)</f>
        <v/>
      </c>
      <c r="BC86" s="179" t="str">
        <f t="shared" si="129"/>
        <v/>
      </c>
      <c r="BD86" s="179" t="str">
        <f t="shared" si="130"/>
        <v/>
      </c>
      <c r="BE86" s="179" t="str">
        <f>IF(AND('Chack &amp; edit  SD sheet'!BG86=""),"",'Chack &amp; edit  SD sheet'!BG86)</f>
        <v/>
      </c>
      <c r="BF86" s="179" t="str">
        <f t="shared" si="131"/>
        <v/>
      </c>
      <c r="BG86" s="179" t="str">
        <f t="shared" si="132"/>
        <v/>
      </c>
      <c r="BH86" s="179" t="str">
        <f>IF(AND('Chack &amp; edit  SD sheet'!BK86=""),"",'Chack &amp; edit  SD sheet'!BK86)</f>
        <v/>
      </c>
      <c r="BI86" s="179" t="str">
        <f>IF(AND('Chack &amp; edit  SD sheet'!BL86=""),"",'Chack &amp; edit  SD sheet'!BL86)</f>
        <v/>
      </c>
      <c r="BJ86" s="179" t="str">
        <f>IF(AND('Chack &amp; edit  SD sheet'!BM86=""),"",'Chack &amp; edit  SD sheet'!BM86)</f>
        <v/>
      </c>
      <c r="BK86" s="179" t="str">
        <f t="shared" si="133"/>
        <v/>
      </c>
      <c r="BL86" s="179" t="str">
        <f t="shared" si="134"/>
        <v/>
      </c>
      <c r="BM86" s="179" t="str">
        <f>IF(AND('Chack &amp; edit  SD sheet'!BN86=""),"",'Chack &amp; edit  SD sheet'!BN86)</f>
        <v/>
      </c>
      <c r="BN86" s="179" t="str">
        <f>IF(AND('Chack &amp; edit  SD sheet'!BO86=""),"",'Chack &amp; edit  SD sheet'!BO86)</f>
        <v/>
      </c>
      <c r="BO86" s="179" t="str">
        <f>IF(AND('Chack &amp; edit  SD sheet'!BP86=""),"",'Chack &amp; edit  SD sheet'!BP86)</f>
        <v/>
      </c>
      <c r="BP86" s="179" t="str">
        <f t="shared" si="135"/>
        <v/>
      </c>
      <c r="BQ86" s="179" t="str">
        <f>IF(AND('Chack &amp; edit  SD sheet'!BR86=""),"",'Chack &amp; edit  SD sheet'!BR86)</f>
        <v/>
      </c>
      <c r="BR86" s="179" t="str">
        <f t="shared" si="136"/>
        <v/>
      </c>
      <c r="BS86" s="179" t="str">
        <f t="shared" si="137"/>
        <v/>
      </c>
      <c r="BT86" s="179" t="str">
        <f>IF(AND('Chack &amp; edit  SD sheet'!BU86=""),"",'Chack &amp; edit  SD sheet'!BU86)</f>
        <v/>
      </c>
      <c r="BU86" s="179" t="str">
        <f t="shared" si="138"/>
        <v/>
      </c>
      <c r="BV86" s="179" t="str">
        <f t="shared" si="139"/>
        <v/>
      </c>
      <c r="BW86" s="181" t="str">
        <f t="shared" si="140"/>
        <v/>
      </c>
      <c r="BX86" s="179" t="str">
        <f t="shared" si="141"/>
        <v/>
      </c>
      <c r="BY86" s="179">
        <f t="shared" si="142"/>
        <v>0</v>
      </c>
      <c r="BZ86" s="179">
        <f t="shared" si="143"/>
        <v>0</v>
      </c>
      <c r="CA86" s="179" t="str">
        <f t="shared" si="144"/>
        <v/>
      </c>
      <c r="CB86" s="179" t="str">
        <f t="shared" si="145"/>
        <v/>
      </c>
      <c r="CC86" s="182" t="str">
        <f t="shared" si="146"/>
        <v/>
      </c>
      <c r="CD86" s="183">
        <f t="shared" si="147"/>
        <v>0</v>
      </c>
      <c r="CE86" s="182">
        <f t="shared" si="148"/>
        <v>0</v>
      </c>
      <c r="CF86" s="179" t="str">
        <f t="shared" si="149"/>
        <v/>
      </c>
      <c r="CG86" s="183" t="str">
        <f t="shared" si="150"/>
        <v/>
      </c>
      <c r="CH86" s="182" t="str">
        <f t="shared" si="151"/>
        <v/>
      </c>
      <c r="CI86" s="182">
        <f t="shared" si="152"/>
        <v>0</v>
      </c>
      <c r="CJ86" s="182">
        <f t="shared" si="153"/>
        <v>0</v>
      </c>
      <c r="CK86" s="179" t="str">
        <f t="shared" si="154"/>
        <v/>
      </c>
      <c r="CL86" s="183" t="str">
        <f t="shared" si="155"/>
        <v/>
      </c>
      <c r="CM86" s="182" t="str">
        <f t="shared" si="156"/>
        <v/>
      </c>
      <c r="CN86" s="182">
        <f t="shared" si="157"/>
        <v>0</v>
      </c>
      <c r="CO86" s="182">
        <f t="shared" si="158"/>
        <v>0</v>
      </c>
      <c r="CP86" s="183" t="str">
        <f t="shared" si="159"/>
        <v/>
      </c>
      <c r="CQ86" s="183" t="str">
        <f t="shared" si="160"/>
        <v/>
      </c>
      <c r="CR86" s="182" t="str">
        <f t="shared" si="161"/>
        <v/>
      </c>
      <c r="CS86" s="182">
        <f t="shared" si="162"/>
        <v>0</v>
      </c>
      <c r="CT86" s="182">
        <f t="shared" si="163"/>
        <v>0</v>
      </c>
      <c r="CU86" s="183" t="str">
        <f t="shared" si="164"/>
        <v/>
      </c>
      <c r="CV86" s="183" t="str">
        <f t="shared" si="165"/>
        <v/>
      </c>
      <c r="CW86" s="182" t="str">
        <f t="shared" si="166"/>
        <v/>
      </c>
      <c r="CX86" s="182">
        <f t="shared" si="167"/>
        <v>0</v>
      </c>
      <c r="CY86" s="182">
        <f t="shared" si="168"/>
        <v>0</v>
      </c>
      <c r="CZ86" s="183" t="str">
        <f t="shared" si="169"/>
        <v/>
      </c>
      <c r="DA86" s="183" t="str">
        <f t="shared" si="170"/>
        <v/>
      </c>
      <c r="DB86" s="184">
        <f t="shared" si="171"/>
        <v>0</v>
      </c>
      <c r="DC86" s="19" t="str">
        <f t="shared" si="172"/>
        <v xml:space="preserve">      </v>
      </c>
      <c r="DD86" s="252" t="str">
        <f>IF('Chack &amp; edit  SD sheet'!BY86="","",'Chack &amp; edit  SD sheet'!BY86)</f>
        <v/>
      </c>
      <c r="DE86" s="252" t="str">
        <f>IF('Chack &amp; edit  SD sheet'!BZ86="","",'Chack &amp; edit  SD sheet'!BZ86)</f>
        <v/>
      </c>
      <c r="DF86" s="252" t="str">
        <f>IF('Chack &amp; edit  SD sheet'!CA86="","",'Chack &amp; edit  SD sheet'!CA86)</f>
        <v/>
      </c>
      <c r="DG86" s="212" t="str">
        <f t="shared" si="173"/>
        <v/>
      </c>
      <c r="DH86" s="252" t="str">
        <f>IF('Chack &amp; edit  SD sheet'!CB86="","",'Chack &amp; edit  SD sheet'!CB86)</f>
        <v/>
      </c>
      <c r="DI86" s="212" t="str">
        <f t="shared" si="174"/>
        <v/>
      </c>
      <c r="DJ86" s="252" t="str">
        <f>IF('Chack &amp; edit  SD sheet'!CC86="","",'Chack &amp; edit  SD sheet'!CC86)</f>
        <v/>
      </c>
      <c r="DK86" s="212" t="str">
        <f t="shared" si="175"/>
        <v/>
      </c>
      <c r="DL86" s="213" t="str">
        <f t="shared" si="176"/>
        <v/>
      </c>
      <c r="DM86" s="252" t="str">
        <f>IF('Chack &amp; edit  SD sheet'!CD86="","",'Chack &amp; edit  SD sheet'!CD86)</f>
        <v/>
      </c>
      <c r="DN86" s="252" t="str">
        <f>IF('Chack &amp; edit  SD sheet'!CE86="","",'Chack &amp; edit  SD sheet'!CE86)</f>
        <v/>
      </c>
      <c r="DO86" s="252" t="str">
        <f>IF('Chack &amp; edit  SD sheet'!CF86="","",'Chack &amp; edit  SD sheet'!CF86)</f>
        <v/>
      </c>
      <c r="DP86" s="212" t="str">
        <f t="shared" si="177"/>
        <v/>
      </c>
      <c r="DQ86" s="252" t="str">
        <f>IF('Chack &amp; edit  SD sheet'!CG86="","",'Chack &amp; edit  SD sheet'!CG86)</f>
        <v/>
      </c>
      <c r="DR86" s="212" t="str">
        <f t="shared" si="178"/>
        <v/>
      </c>
      <c r="DS86" s="252" t="str">
        <f>IF('Chack &amp; edit  SD sheet'!CH86="","",'Chack &amp; edit  SD sheet'!CH86)</f>
        <v/>
      </c>
      <c r="DT86" s="212" t="str">
        <f t="shared" si="179"/>
        <v/>
      </c>
      <c r="DU86" s="213" t="str">
        <f t="shared" si="180"/>
        <v/>
      </c>
      <c r="DV86" s="252" t="str">
        <f>IF('Chack &amp; edit  SD sheet'!CI86="","",'Chack &amp; edit  SD sheet'!CI86)</f>
        <v/>
      </c>
      <c r="DW86" s="252" t="str">
        <f>IF('Chack &amp; edit  SD sheet'!CJ86="","",'Chack &amp; edit  SD sheet'!CJ86)</f>
        <v/>
      </c>
      <c r="DX86" s="252" t="str">
        <f>IF('Chack &amp; edit  SD sheet'!CK86="","",'Chack &amp; edit  SD sheet'!CK86)</f>
        <v/>
      </c>
      <c r="DY86" s="254" t="str">
        <f t="shared" si="181"/>
        <v/>
      </c>
      <c r="DZ86" s="252" t="str">
        <f>IF('Chack &amp; edit  SD sheet'!CL86="","",'Chack &amp; edit  SD sheet'!CL86)</f>
        <v/>
      </c>
      <c r="EA86" s="252" t="str">
        <f>IF('Chack &amp; edit  SD sheet'!CM86="","",'Chack &amp; edit  SD sheet'!CM86)</f>
        <v/>
      </c>
      <c r="EB86" s="252" t="str">
        <f>IF('Chack &amp; edit  SD sheet'!CN86="","",'Chack &amp; edit  SD sheet'!CN86)</f>
        <v/>
      </c>
      <c r="EC86" s="252" t="str">
        <f>IF('Chack &amp; edit  SD sheet'!CO86="","",'Chack &amp; edit  SD sheet'!CO86)</f>
        <v/>
      </c>
      <c r="ED86" s="254" t="str">
        <f t="shared" si="182"/>
        <v/>
      </c>
      <c r="EE86" s="252" t="str">
        <f>IF('Chack &amp; edit  SD sheet'!CP86="","",'Chack &amp; edit  SD sheet'!CP86)</f>
        <v/>
      </c>
      <c r="EF86" s="252" t="str">
        <f>IF('Chack &amp; edit  SD sheet'!CQ86="","",'Chack &amp; edit  SD sheet'!CQ86)</f>
        <v/>
      </c>
      <c r="EG86" s="19" t="str">
        <f t="shared" si="183"/>
        <v/>
      </c>
      <c r="EH86" s="20" t="str">
        <f t="shared" si="184"/>
        <v/>
      </c>
      <c r="EI86" s="21" t="str">
        <f t="shared" si="185"/>
        <v/>
      </c>
      <c r="EJ86" s="185" t="str">
        <f t="shared" si="186"/>
        <v/>
      </c>
      <c r="EK86" s="253" t="str">
        <f t="shared" si="187"/>
        <v/>
      </c>
      <c r="EL86" s="252" t="str">
        <f t="shared" si="188"/>
        <v/>
      </c>
      <c r="ET86" s="173" t="str">
        <f t="shared" si="189"/>
        <v/>
      </c>
      <c r="EU86" s="173" t="str">
        <f t="shared" si="190"/>
        <v/>
      </c>
      <c r="EV86" s="173" t="str">
        <f t="shared" si="191"/>
        <v/>
      </c>
      <c r="EW86" s="173" t="str">
        <f t="shared" si="192"/>
        <v/>
      </c>
    </row>
    <row r="87" spans="1:153" ht="15.75">
      <c r="A87" s="179" t="str">
        <f>IF(AND('Chack &amp; edit  SD sheet'!A87=""),"",'Chack &amp; edit  SD sheet'!A87)</f>
        <v/>
      </c>
      <c r="B87" s="179" t="str">
        <f>IF(AND('Chack &amp; edit  SD sheet'!B87=""),"",'Chack &amp; edit  SD sheet'!B87)</f>
        <v/>
      </c>
      <c r="C87" s="179" t="str">
        <f>IF(AND('Chack &amp; edit  SD sheet'!C87=""),"",IF(AND('Chack &amp; edit  SD sheet'!C87="Boy"),"M",IF(AND('Chack &amp; edit  SD sheet'!C87="Girl"),"F","")))</f>
        <v/>
      </c>
      <c r="D87" s="179" t="str">
        <f>IF(AND('Chack &amp; edit  SD sheet'!D87=""),"",VALUE('Chack &amp; edit  SD sheet'!D87))</f>
        <v/>
      </c>
      <c r="E87" s="179" t="str">
        <f>IF(AND('Chack &amp; edit  SD sheet'!E87=""),"",'Chack &amp; edit  SD sheet'!E87)</f>
        <v/>
      </c>
      <c r="F87" s="179" t="str">
        <f>IF(AND('Chack &amp; edit  SD sheet'!F87=""),"",'Chack &amp; edit  SD sheet'!F87)</f>
        <v/>
      </c>
      <c r="G87" s="180" t="str">
        <f>IF(AND('Chack &amp; edit  SD sheet'!G87=""),"",'Chack &amp; edit  SD sheet'!G87)</f>
        <v/>
      </c>
      <c r="H87" s="180" t="str">
        <f>IF(AND('Chack &amp; edit  SD sheet'!H87=""),"",'Chack &amp; edit  SD sheet'!H87)</f>
        <v/>
      </c>
      <c r="I87" s="180" t="str">
        <f>IF(AND('Chack &amp; edit  SD sheet'!I87=""),"",'Chack &amp; edit  SD sheet'!I87)</f>
        <v/>
      </c>
      <c r="J87" s="179" t="str">
        <f>IF(AND('Chack &amp; edit  SD sheet'!J87=""),"",'Chack &amp; edit  SD sheet'!J87)</f>
        <v/>
      </c>
      <c r="K87" s="179" t="str">
        <f>IF(AND('Chack &amp; edit  SD sheet'!K87=""),"",'Chack &amp; edit  SD sheet'!K87)</f>
        <v/>
      </c>
      <c r="L87" s="179" t="str">
        <f>IF(AND('Chack &amp; edit  SD sheet'!L87=""),"",'Chack &amp; edit  SD sheet'!L87)</f>
        <v/>
      </c>
      <c r="M87" s="179" t="str">
        <f t="shared" si="108"/>
        <v/>
      </c>
      <c r="N87" s="179" t="str">
        <f>IF(AND('Chack &amp; edit  SD sheet'!N87=""),"",'Chack &amp; edit  SD sheet'!N87)</f>
        <v/>
      </c>
      <c r="O87" s="179" t="str">
        <f t="shared" si="109"/>
        <v/>
      </c>
      <c r="P87" s="179" t="str">
        <f t="shared" si="110"/>
        <v/>
      </c>
      <c r="Q87" s="179" t="str">
        <f>IF(AND('Chack &amp; edit  SD sheet'!Q87=""),"",'Chack &amp; edit  SD sheet'!Q87)</f>
        <v/>
      </c>
      <c r="R87" s="179" t="str">
        <f t="shared" si="111"/>
        <v/>
      </c>
      <c r="S87" s="179" t="str">
        <f t="shared" si="112"/>
        <v/>
      </c>
      <c r="T87" s="179" t="str">
        <f>IF(AND('Chack &amp; edit  SD sheet'!T87=""),"",'Chack &amp; edit  SD sheet'!T87)</f>
        <v/>
      </c>
      <c r="U87" s="179" t="str">
        <f>IF(AND('Chack &amp; edit  SD sheet'!U87=""),"",'Chack &amp; edit  SD sheet'!U87)</f>
        <v/>
      </c>
      <c r="V87" s="179" t="str">
        <f>IF(AND('Chack &amp; edit  SD sheet'!V87=""),"",'Chack &amp; edit  SD sheet'!V87)</f>
        <v/>
      </c>
      <c r="W87" s="179" t="str">
        <f t="shared" si="113"/>
        <v/>
      </c>
      <c r="X87" s="179" t="str">
        <f>IF(AND('Chack &amp; edit  SD sheet'!X87=""),"",'Chack &amp; edit  SD sheet'!X87)</f>
        <v/>
      </c>
      <c r="Y87" s="179" t="str">
        <f t="shared" si="114"/>
        <v/>
      </c>
      <c r="Z87" s="179" t="str">
        <f t="shared" si="115"/>
        <v/>
      </c>
      <c r="AA87" s="179" t="str">
        <f>IF(AND('Chack &amp; edit  SD sheet'!AA87=""),"",'Chack &amp; edit  SD sheet'!AA87)</f>
        <v/>
      </c>
      <c r="AB87" s="179" t="str">
        <f t="shared" si="116"/>
        <v/>
      </c>
      <c r="AC87" s="179" t="str">
        <f t="shared" si="117"/>
        <v/>
      </c>
      <c r="AD87" s="179" t="str">
        <f>IF(AND('Chack &amp; edit  SD sheet'!AF87=""),"",'Chack &amp; edit  SD sheet'!AF87)</f>
        <v/>
      </c>
      <c r="AE87" s="179" t="str">
        <f>IF(AND('Chack &amp; edit  SD sheet'!AG87=""),"",'Chack &amp; edit  SD sheet'!AG87)</f>
        <v/>
      </c>
      <c r="AF87" s="179" t="str">
        <f>IF(AND('Chack &amp; edit  SD sheet'!AH87=""),"",'Chack &amp; edit  SD sheet'!AH87)</f>
        <v/>
      </c>
      <c r="AG87" s="179" t="str">
        <f t="shared" si="118"/>
        <v/>
      </c>
      <c r="AH87" s="179" t="str">
        <f>IF(AND('Chack &amp; edit  SD sheet'!AJ87=""),"",'Chack &amp; edit  SD sheet'!AJ87)</f>
        <v/>
      </c>
      <c r="AI87" s="179" t="str">
        <f t="shared" si="119"/>
        <v/>
      </c>
      <c r="AJ87" s="179" t="str">
        <f t="shared" si="120"/>
        <v/>
      </c>
      <c r="AK87" s="179" t="str">
        <f>IF(AND('Chack &amp; edit  SD sheet'!AM87=""),"",'Chack &amp; edit  SD sheet'!AM87)</f>
        <v/>
      </c>
      <c r="AL87" s="179" t="str">
        <f t="shared" si="121"/>
        <v/>
      </c>
      <c r="AM87" s="179" t="str">
        <f t="shared" si="122"/>
        <v/>
      </c>
      <c r="AN87" s="179" t="str">
        <f>IF(AND('Chack &amp; edit  SD sheet'!AP87=""),"",'Chack &amp; edit  SD sheet'!AP87)</f>
        <v/>
      </c>
      <c r="AO87" s="179" t="str">
        <f>IF(AND('Chack &amp; edit  SD sheet'!AQ87=""),"",'Chack &amp; edit  SD sheet'!AQ87)</f>
        <v/>
      </c>
      <c r="AP87" s="179" t="str">
        <f>IF(AND('Chack &amp; edit  SD sheet'!AR87=""),"",'Chack &amp; edit  SD sheet'!AR87)</f>
        <v/>
      </c>
      <c r="AQ87" s="179" t="str">
        <f t="shared" si="123"/>
        <v/>
      </c>
      <c r="AR87" s="179" t="str">
        <f>IF(AND('Chack &amp; edit  SD sheet'!AT87=""),"",'Chack &amp; edit  SD sheet'!AT87)</f>
        <v/>
      </c>
      <c r="AS87" s="179" t="str">
        <f t="shared" si="124"/>
        <v/>
      </c>
      <c r="AT87" s="179" t="str">
        <f t="shared" si="125"/>
        <v/>
      </c>
      <c r="AU87" s="179" t="str">
        <f>IF(AND('Chack &amp; edit  SD sheet'!AW87=""),"",'Chack &amp; edit  SD sheet'!AW87)</f>
        <v/>
      </c>
      <c r="AV87" s="179" t="str">
        <f t="shared" si="126"/>
        <v/>
      </c>
      <c r="AW87" s="179" t="str">
        <f t="shared" si="127"/>
        <v/>
      </c>
      <c r="AX87" s="179" t="str">
        <f>IF(AND('Chack &amp; edit  SD sheet'!AZ87=""),"",'Chack &amp; edit  SD sheet'!AZ87)</f>
        <v/>
      </c>
      <c r="AY87" s="179" t="str">
        <f>IF(AND('Chack &amp; edit  SD sheet'!BA87=""),"",'Chack &amp; edit  SD sheet'!BA87)</f>
        <v/>
      </c>
      <c r="AZ87" s="179" t="str">
        <f>IF(AND('Chack &amp; edit  SD sheet'!BB87=""),"",'Chack &amp; edit  SD sheet'!BB87)</f>
        <v/>
      </c>
      <c r="BA87" s="179" t="str">
        <f t="shared" si="128"/>
        <v/>
      </c>
      <c r="BB87" s="179" t="str">
        <f>IF(AND('Chack &amp; edit  SD sheet'!BD87=""),"",'Chack &amp; edit  SD sheet'!BD87)</f>
        <v/>
      </c>
      <c r="BC87" s="179" t="str">
        <f t="shared" si="129"/>
        <v/>
      </c>
      <c r="BD87" s="179" t="str">
        <f t="shared" si="130"/>
        <v/>
      </c>
      <c r="BE87" s="179" t="str">
        <f>IF(AND('Chack &amp; edit  SD sheet'!BG87=""),"",'Chack &amp; edit  SD sheet'!BG87)</f>
        <v/>
      </c>
      <c r="BF87" s="179" t="str">
        <f t="shared" si="131"/>
        <v/>
      </c>
      <c r="BG87" s="179" t="str">
        <f t="shared" si="132"/>
        <v/>
      </c>
      <c r="BH87" s="179" t="str">
        <f>IF(AND('Chack &amp; edit  SD sheet'!BK87=""),"",'Chack &amp; edit  SD sheet'!BK87)</f>
        <v/>
      </c>
      <c r="BI87" s="179" t="str">
        <f>IF(AND('Chack &amp; edit  SD sheet'!BL87=""),"",'Chack &amp; edit  SD sheet'!BL87)</f>
        <v/>
      </c>
      <c r="BJ87" s="179" t="str">
        <f>IF(AND('Chack &amp; edit  SD sheet'!BM87=""),"",'Chack &amp; edit  SD sheet'!BM87)</f>
        <v/>
      </c>
      <c r="BK87" s="179" t="str">
        <f t="shared" si="133"/>
        <v/>
      </c>
      <c r="BL87" s="179" t="str">
        <f t="shared" si="134"/>
        <v/>
      </c>
      <c r="BM87" s="179" t="str">
        <f>IF(AND('Chack &amp; edit  SD sheet'!BN87=""),"",'Chack &amp; edit  SD sheet'!BN87)</f>
        <v/>
      </c>
      <c r="BN87" s="179" t="str">
        <f>IF(AND('Chack &amp; edit  SD sheet'!BO87=""),"",'Chack &amp; edit  SD sheet'!BO87)</f>
        <v/>
      </c>
      <c r="BO87" s="179" t="str">
        <f>IF(AND('Chack &amp; edit  SD sheet'!BP87=""),"",'Chack &amp; edit  SD sheet'!BP87)</f>
        <v/>
      </c>
      <c r="BP87" s="179" t="str">
        <f t="shared" si="135"/>
        <v/>
      </c>
      <c r="BQ87" s="179" t="str">
        <f>IF(AND('Chack &amp; edit  SD sheet'!BR87=""),"",'Chack &amp; edit  SD sheet'!BR87)</f>
        <v/>
      </c>
      <c r="BR87" s="179" t="str">
        <f t="shared" si="136"/>
        <v/>
      </c>
      <c r="BS87" s="179" t="str">
        <f t="shared" si="137"/>
        <v/>
      </c>
      <c r="BT87" s="179" t="str">
        <f>IF(AND('Chack &amp; edit  SD sheet'!BU87=""),"",'Chack &amp; edit  SD sheet'!BU87)</f>
        <v/>
      </c>
      <c r="BU87" s="179" t="str">
        <f t="shared" si="138"/>
        <v/>
      </c>
      <c r="BV87" s="179" t="str">
        <f t="shared" si="139"/>
        <v/>
      </c>
      <c r="BW87" s="181" t="str">
        <f t="shared" si="140"/>
        <v/>
      </c>
      <c r="BX87" s="179" t="str">
        <f t="shared" si="141"/>
        <v/>
      </c>
      <c r="BY87" s="179">
        <f t="shared" si="142"/>
        <v>0</v>
      </c>
      <c r="BZ87" s="179">
        <f t="shared" si="143"/>
        <v>0</v>
      </c>
      <c r="CA87" s="179" t="str">
        <f t="shared" si="144"/>
        <v/>
      </c>
      <c r="CB87" s="179" t="str">
        <f t="shared" si="145"/>
        <v/>
      </c>
      <c r="CC87" s="182" t="str">
        <f t="shared" si="146"/>
        <v/>
      </c>
      <c r="CD87" s="183">
        <f t="shared" si="147"/>
        <v>0</v>
      </c>
      <c r="CE87" s="182">
        <f t="shared" si="148"/>
        <v>0</v>
      </c>
      <c r="CF87" s="179" t="str">
        <f t="shared" si="149"/>
        <v/>
      </c>
      <c r="CG87" s="183" t="str">
        <f t="shared" si="150"/>
        <v/>
      </c>
      <c r="CH87" s="182" t="str">
        <f t="shared" si="151"/>
        <v/>
      </c>
      <c r="CI87" s="182">
        <f t="shared" si="152"/>
        <v>0</v>
      </c>
      <c r="CJ87" s="182">
        <f t="shared" si="153"/>
        <v>0</v>
      </c>
      <c r="CK87" s="179" t="str">
        <f t="shared" si="154"/>
        <v/>
      </c>
      <c r="CL87" s="183" t="str">
        <f t="shared" si="155"/>
        <v/>
      </c>
      <c r="CM87" s="182" t="str">
        <f t="shared" si="156"/>
        <v/>
      </c>
      <c r="CN87" s="182">
        <f t="shared" si="157"/>
        <v>0</v>
      </c>
      <c r="CO87" s="182">
        <f t="shared" si="158"/>
        <v>0</v>
      </c>
      <c r="CP87" s="183" t="str">
        <f t="shared" si="159"/>
        <v/>
      </c>
      <c r="CQ87" s="183" t="str">
        <f t="shared" si="160"/>
        <v/>
      </c>
      <c r="CR87" s="182" t="str">
        <f t="shared" si="161"/>
        <v/>
      </c>
      <c r="CS87" s="182">
        <f t="shared" si="162"/>
        <v>0</v>
      </c>
      <c r="CT87" s="182">
        <f t="shared" si="163"/>
        <v>0</v>
      </c>
      <c r="CU87" s="183" t="str">
        <f t="shared" si="164"/>
        <v/>
      </c>
      <c r="CV87" s="183" t="str">
        <f t="shared" si="165"/>
        <v/>
      </c>
      <c r="CW87" s="182" t="str">
        <f t="shared" si="166"/>
        <v/>
      </c>
      <c r="CX87" s="182">
        <f t="shared" si="167"/>
        <v>0</v>
      </c>
      <c r="CY87" s="182">
        <f t="shared" si="168"/>
        <v>0</v>
      </c>
      <c r="CZ87" s="183" t="str">
        <f t="shared" si="169"/>
        <v/>
      </c>
      <c r="DA87" s="183" t="str">
        <f t="shared" si="170"/>
        <v/>
      </c>
      <c r="DB87" s="184">
        <f t="shared" si="171"/>
        <v>0</v>
      </c>
      <c r="DC87" s="19" t="str">
        <f t="shared" si="172"/>
        <v xml:space="preserve">      </v>
      </c>
      <c r="DD87" s="252" t="str">
        <f>IF('Chack &amp; edit  SD sheet'!BY87="","",'Chack &amp; edit  SD sheet'!BY87)</f>
        <v/>
      </c>
      <c r="DE87" s="252" t="str">
        <f>IF('Chack &amp; edit  SD sheet'!BZ87="","",'Chack &amp; edit  SD sheet'!BZ87)</f>
        <v/>
      </c>
      <c r="DF87" s="252" t="str">
        <f>IF('Chack &amp; edit  SD sheet'!CA87="","",'Chack &amp; edit  SD sheet'!CA87)</f>
        <v/>
      </c>
      <c r="DG87" s="212" t="str">
        <f t="shared" si="173"/>
        <v/>
      </c>
      <c r="DH87" s="252" t="str">
        <f>IF('Chack &amp; edit  SD sheet'!CB87="","",'Chack &amp; edit  SD sheet'!CB87)</f>
        <v/>
      </c>
      <c r="DI87" s="212" t="str">
        <f t="shared" si="174"/>
        <v/>
      </c>
      <c r="DJ87" s="252" t="str">
        <f>IF('Chack &amp; edit  SD sheet'!CC87="","",'Chack &amp; edit  SD sheet'!CC87)</f>
        <v/>
      </c>
      <c r="DK87" s="212" t="str">
        <f t="shared" si="175"/>
        <v/>
      </c>
      <c r="DL87" s="213" t="str">
        <f t="shared" si="176"/>
        <v/>
      </c>
      <c r="DM87" s="252" t="str">
        <f>IF('Chack &amp; edit  SD sheet'!CD87="","",'Chack &amp; edit  SD sheet'!CD87)</f>
        <v/>
      </c>
      <c r="DN87" s="252" t="str">
        <f>IF('Chack &amp; edit  SD sheet'!CE87="","",'Chack &amp; edit  SD sheet'!CE87)</f>
        <v/>
      </c>
      <c r="DO87" s="252" t="str">
        <f>IF('Chack &amp; edit  SD sheet'!CF87="","",'Chack &amp; edit  SD sheet'!CF87)</f>
        <v/>
      </c>
      <c r="DP87" s="212" t="str">
        <f t="shared" si="177"/>
        <v/>
      </c>
      <c r="DQ87" s="252" t="str">
        <f>IF('Chack &amp; edit  SD sheet'!CG87="","",'Chack &amp; edit  SD sheet'!CG87)</f>
        <v/>
      </c>
      <c r="DR87" s="212" t="str">
        <f t="shared" si="178"/>
        <v/>
      </c>
      <c r="DS87" s="252" t="str">
        <f>IF('Chack &amp; edit  SD sheet'!CH87="","",'Chack &amp; edit  SD sheet'!CH87)</f>
        <v/>
      </c>
      <c r="DT87" s="212" t="str">
        <f t="shared" si="179"/>
        <v/>
      </c>
      <c r="DU87" s="213" t="str">
        <f t="shared" si="180"/>
        <v/>
      </c>
      <c r="DV87" s="252" t="str">
        <f>IF('Chack &amp; edit  SD sheet'!CI87="","",'Chack &amp; edit  SD sheet'!CI87)</f>
        <v/>
      </c>
      <c r="DW87" s="252" t="str">
        <f>IF('Chack &amp; edit  SD sheet'!CJ87="","",'Chack &amp; edit  SD sheet'!CJ87)</f>
        <v/>
      </c>
      <c r="DX87" s="252" t="str">
        <f>IF('Chack &amp; edit  SD sheet'!CK87="","",'Chack &amp; edit  SD sheet'!CK87)</f>
        <v/>
      </c>
      <c r="DY87" s="254" t="str">
        <f t="shared" si="181"/>
        <v/>
      </c>
      <c r="DZ87" s="252" t="str">
        <f>IF('Chack &amp; edit  SD sheet'!CL87="","",'Chack &amp; edit  SD sheet'!CL87)</f>
        <v/>
      </c>
      <c r="EA87" s="252" t="str">
        <f>IF('Chack &amp; edit  SD sheet'!CM87="","",'Chack &amp; edit  SD sheet'!CM87)</f>
        <v/>
      </c>
      <c r="EB87" s="252" t="str">
        <f>IF('Chack &amp; edit  SD sheet'!CN87="","",'Chack &amp; edit  SD sheet'!CN87)</f>
        <v/>
      </c>
      <c r="EC87" s="252" t="str">
        <f>IF('Chack &amp; edit  SD sheet'!CO87="","",'Chack &amp; edit  SD sheet'!CO87)</f>
        <v/>
      </c>
      <c r="ED87" s="254" t="str">
        <f t="shared" si="182"/>
        <v/>
      </c>
      <c r="EE87" s="252" t="str">
        <f>IF('Chack &amp; edit  SD sheet'!CP87="","",'Chack &amp; edit  SD sheet'!CP87)</f>
        <v/>
      </c>
      <c r="EF87" s="252" t="str">
        <f>IF('Chack &amp; edit  SD sheet'!CQ87="","",'Chack &amp; edit  SD sheet'!CQ87)</f>
        <v/>
      </c>
      <c r="EG87" s="19" t="str">
        <f t="shared" si="183"/>
        <v/>
      </c>
      <c r="EH87" s="20" t="str">
        <f t="shared" si="184"/>
        <v/>
      </c>
      <c r="EI87" s="21" t="str">
        <f t="shared" si="185"/>
        <v/>
      </c>
      <c r="EJ87" s="185" t="str">
        <f t="shared" si="186"/>
        <v/>
      </c>
      <c r="EK87" s="253" t="str">
        <f t="shared" si="187"/>
        <v/>
      </c>
      <c r="EL87" s="252" t="str">
        <f t="shared" si="188"/>
        <v/>
      </c>
      <c r="ET87" s="173" t="str">
        <f t="shared" si="189"/>
        <v/>
      </c>
      <c r="EU87" s="173" t="str">
        <f t="shared" si="190"/>
        <v/>
      </c>
      <c r="EV87" s="173" t="str">
        <f t="shared" si="191"/>
        <v/>
      </c>
      <c r="EW87" s="173" t="str">
        <f t="shared" si="192"/>
        <v/>
      </c>
    </row>
    <row r="88" spans="1:153" ht="15.75">
      <c r="A88" s="179" t="str">
        <f>IF(AND('Chack &amp; edit  SD sheet'!A88=""),"",'Chack &amp; edit  SD sheet'!A88)</f>
        <v/>
      </c>
      <c r="B88" s="179" t="str">
        <f>IF(AND('Chack &amp; edit  SD sheet'!B88=""),"",'Chack &amp; edit  SD sheet'!B88)</f>
        <v/>
      </c>
      <c r="C88" s="179" t="str">
        <f>IF(AND('Chack &amp; edit  SD sheet'!C88=""),"",IF(AND('Chack &amp; edit  SD sheet'!C88="Boy"),"M",IF(AND('Chack &amp; edit  SD sheet'!C88="Girl"),"F","")))</f>
        <v/>
      </c>
      <c r="D88" s="179" t="str">
        <f>IF(AND('Chack &amp; edit  SD sheet'!D88=""),"",VALUE('Chack &amp; edit  SD sheet'!D88))</f>
        <v/>
      </c>
      <c r="E88" s="179" t="str">
        <f>IF(AND('Chack &amp; edit  SD sheet'!E88=""),"",'Chack &amp; edit  SD sheet'!E88)</f>
        <v/>
      </c>
      <c r="F88" s="179" t="str">
        <f>IF(AND('Chack &amp; edit  SD sheet'!F88=""),"",'Chack &amp; edit  SD sheet'!F88)</f>
        <v/>
      </c>
      <c r="G88" s="180" t="str">
        <f>IF(AND('Chack &amp; edit  SD sheet'!G88=""),"",'Chack &amp; edit  SD sheet'!G88)</f>
        <v/>
      </c>
      <c r="H88" s="180" t="str">
        <f>IF(AND('Chack &amp; edit  SD sheet'!H88=""),"",'Chack &amp; edit  SD sheet'!H88)</f>
        <v/>
      </c>
      <c r="I88" s="180" t="str">
        <f>IF(AND('Chack &amp; edit  SD sheet'!I88=""),"",'Chack &amp; edit  SD sheet'!I88)</f>
        <v/>
      </c>
      <c r="J88" s="179" t="str">
        <f>IF(AND('Chack &amp; edit  SD sheet'!J88=""),"",'Chack &amp; edit  SD sheet'!J88)</f>
        <v/>
      </c>
      <c r="K88" s="179" t="str">
        <f>IF(AND('Chack &amp; edit  SD sheet'!K88=""),"",'Chack &amp; edit  SD sheet'!K88)</f>
        <v/>
      </c>
      <c r="L88" s="179" t="str">
        <f>IF(AND('Chack &amp; edit  SD sheet'!L88=""),"",'Chack &amp; edit  SD sheet'!L88)</f>
        <v/>
      </c>
      <c r="M88" s="179" t="str">
        <f t="shared" si="108"/>
        <v/>
      </c>
      <c r="N88" s="179" t="str">
        <f>IF(AND('Chack &amp; edit  SD sheet'!N88=""),"",'Chack &amp; edit  SD sheet'!N88)</f>
        <v/>
      </c>
      <c r="O88" s="179" t="str">
        <f t="shared" si="109"/>
        <v/>
      </c>
      <c r="P88" s="179" t="str">
        <f t="shared" si="110"/>
        <v/>
      </c>
      <c r="Q88" s="179" t="str">
        <f>IF(AND('Chack &amp; edit  SD sheet'!Q88=""),"",'Chack &amp; edit  SD sheet'!Q88)</f>
        <v/>
      </c>
      <c r="R88" s="179" t="str">
        <f t="shared" si="111"/>
        <v/>
      </c>
      <c r="S88" s="179" t="str">
        <f t="shared" si="112"/>
        <v/>
      </c>
      <c r="T88" s="179" t="str">
        <f>IF(AND('Chack &amp; edit  SD sheet'!T88=""),"",'Chack &amp; edit  SD sheet'!T88)</f>
        <v/>
      </c>
      <c r="U88" s="179" t="str">
        <f>IF(AND('Chack &amp; edit  SD sheet'!U88=""),"",'Chack &amp; edit  SD sheet'!U88)</f>
        <v/>
      </c>
      <c r="V88" s="179" t="str">
        <f>IF(AND('Chack &amp; edit  SD sheet'!V88=""),"",'Chack &amp; edit  SD sheet'!V88)</f>
        <v/>
      </c>
      <c r="W88" s="179" t="str">
        <f t="shared" si="113"/>
        <v/>
      </c>
      <c r="X88" s="179" t="str">
        <f>IF(AND('Chack &amp; edit  SD sheet'!X88=""),"",'Chack &amp; edit  SD sheet'!X88)</f>
        <v/>
      </c>
      <c r="Y88" s="179" t="str">
        <f t="shared" si="114"/>
        <v/>
      </c>
      <c r="Z88" s="179" t="str">
        <f t="shared" si="115"/>
        <v/>
      </c>
      <c r="AA88" s="179" t="str">
        <f>IF(AND('Chack &amp; edit  SD sheet'!AA88=""),"",'Chack &amp; edit  SD sheet'!AA88)</f>
        <v/>
      </c>
      <c r="AB88" s="179" t="str">
        <f t="shared" si="116"/>
        <v/>
      </c>
      <c r="AC88" s="179" t="str">
        <f t="shared" si="117"/>
        <v/>
      </c>
      <c r="AD88" s="179" t="str">
        <f>IF(AND('Chack &amp; edit  SD sheet'!AF88=""),"",'Chack &amp; edit  SD sheet'!AF88)</f>
        <v/>
      </c>
      <c r="AE88" s="179" t="str">
        <f>IF(AND('Chack &amp; edit  SD sheet'!AG88=""),"",'Chack &amp; edit  SD sheet'!AG88)</f>
        <v/>
      </c>
      <c r="AF88" s="179" t="str">
        <f>IF(AND('Chack &amp; edit  SD sheet'!AH88=""),"",'Chack &amp; edit  SD sheet'!AH88)</f>
        <v/>
      </c>
      <c r="AG88" s="179" t="str">
        <f t="shared" si="118"/>
        <v/>
      </c>
      <c r="AH88" s="179" t="str">
        <f>IF(AND('Chack &amp; edit  SD sheet'!AJ88=""),"",'Chack &amp; edit  SD sheet'!AJ88)</f>
        <v/>
      </c>
      <c r="AI88" s="179" t="str">
        <f t="shared" si="119"/>
        <v/>
      </c>
      <c r="AJ88" s="179" t="str">
        <f t="shared" si="120"/>
        <v/>
      </c>
      <c r="AK88" s="179" t="str">
        <f>IF(AND('Chack &amp; edit  SD sheet'!AM88=""),"",'Chack &amp; edit  SD sheet'!AM88)</f>
        <v/>
      </c>
      <c r="AL88" s="179" t="str">
        <f t="shared" si="121"/>
        <v/>
      </c>
      <c r="AM88" s="179" t="str">
        <f t="shared" si="122"/>
        <v/>
      </c>
      <c r="AN88" s="179" t="str">
        <f>IF(AND('Chack &amp; edit  SD sheet'!AP88=""),"",'Chack &amp; edit  SD sheet'!AP88)</f>
        <v/>
      </c>
      <c r="AO88" s="179" t="str">
        <f>IF(AND('Chack &amp; edit  SD sheet'!AQ88=""),"",'Chack &amp; edit  SD sheet'!AQ88)</f>
        <v/>
      </c>
      <c r="AP88" s="179" t="str">
        <f>IF(AND('Chack &amp; edit  SD sheet'!AR88=""),"",'Chack &amp; edit  SD sheet'!AR88)</f>
        <v/>
      </c>
      <c r="AQ88" s="179" t="str">
        <f t="shared" si="123"/>
        <v/>
      </c>
      <c r="AR88" s="179" t="str">
        <f>IF(AND('Chack &amp; edit  SD sheet'!AT88=""),"",'Chack &amp; edit  SD sheet'!AT88)</f>
        <v/>
      </c>
      <c r="AS88" s="179" t="str">
        <f t="shared" si="124"/>
        <v/>
      </c>
      <c r="AT88" s="179" t="str">
        <f t="shared" si="125"/>
        <v/>
      </c>
      <c r="AU88" s="179" t="str">
        <f>IF(AND('Chack &amp; edit  SD sheet'!AW88=""),"",'Chack &amp; edit  SD sheet'!AW88)</f>
        <v/>
      </c>
      <c r="AV88" s="179" t="str">
        <f t="shared" si="126"/>
        <v/>
      </c>
      <c r="AW88" s="179" t="str">
        <f t="shared" si="127"/>
        <v/>
      </c>
      <c r="AX88" s="179" t="str">
        <f>IF(AND('Chack &amp; edit  SD sheet'!AZ88=""),"",'Chack &amp; edit  SD sheet'!AZ88)</f>
        <v/>
      </c>
      <c r="AY88" s="179" t="str">
        <f>IF(AND('Chack &amp; edit  SD sheet'!BA88=""),"",'Chack &amp; edit  SD sheet'!BA88)</f>
        <v/>
      </c>
      <c r="AZ88" s="179" t="str">
        <f>IF(AND('Chack &amp; edit  SD sheet'!BB88=""),"",'Chack &amp; edit  SD sheet'!BB88)</f>
        <v/>
      </c>
      <c r="BA88" s="179" t="str">
        <f t="shared" si="128"/>
        <v/>
      </c>
      <c r="BB88" s="179" t="str">
        <f>IF(AND('Chack &amp; edit  SD sheet'!BD88=""),"",'Chack &amp; edit  SD sheet'!BD88)</f>
        <v/>
      </c>
      <c r="BC88" s="179" t="str">
        <f t="shared" si="129"/>
        <v/>
      </c>
      <c r="BD88" s="179" t="str">
        <f t="shared" si="130"/>
        <v/>
      </c>
      <c r="BE88" s="179" t="str">
        <f>IF(AND('Chack &amp; edit  SD sheet'!BG88=""),"",'Chack &amp; edit  SD sheet'!BG88)</f>
        <v/>
      </c>
      <c r="BF88" s="179" t="str">
        <f t="shared" si="131"/>
        <v/>
      </c>
      <c r="BG88" s="179" t="str">
        <f t="shared" si="132"/>
        <v/>
      </c>
      <c r="BH88" s="179" t="str">
        <f>IF(AND('Chack &amp; edit  SD sheet'!BK88=""),"",'Chack &amp; edit  SD sheet'!BK88)</f>
        <v/>
      </c>
      <c r="BI88" s="179" t="str">
        <f>IF(AND('Chack &amp; edit  SD sheet'!BL88=""),"",'Chack &amp; edit  SD sheet'!BL88)</f>
        <v/>
      </c>
      <c r="BJ88" s="179" t="str">
        <f>IF(AND('Chack &amp; edit  SD sheet'!BM88=""),"",'Chack &amp; edit  SD sheet'!BM88)</f>
        <v/>
      </c>
      <c r="BK88" s="179" t="str">
        <f t="shared" si="133"/>
        <v/>
      </c>
      <c r="BL88" s="179" t="str">
        <f t="shared" si="134"/>
        <v/>
      </c>
      <c r="BM88" s="179" t="str">
        <f>IF(AND('Chack &amp; edit  SD sheet'!BN88=""),"",'Chack &amp; edit  SD sheet'!BN88)</f>
        <v/>
      </c>
      <c r="BN88" s="179" t="str">
        <f>IF(AND('Chack &amp; edit  SD sheet'!BO88=""),"",'Chack &amp; edit  SD sheet'!BO88)</f>
        <v/>
      </c>
      <c r="BO88" s="179" t="str">
        <f>IF(AND('Chack &amp; edit  SD sheet'!BP88=""),"",'Chack &amp; edit  SD sheet'!BP88)</f>
        <v/>
      </c>
      <c r="BP88" s="179" t="str">
        <f t="shared" si="135"/>
        <v/>
      </c>
      <c r="BQ88" s="179" t="str">
        <f>IF(AND('Chack &amp; edit  SD sheet'!BR88=""),"",'Chack &amp; edit  SD sheet'!BR88)</f>
        <v/>
      </c>
      <c r="BR88" s="179" t="str">
        <f t="shared" si="136"/>
        <v/>
      </c>
      <c r="BS88" s="179" t="str">
        <f t="shared" si="137"/>
        <v/>
      </c>
      <c r="BT88" s="179" t="str">
        <f>IF(AND('Chack &amp; edit  SD sheet'!BU88=""),"",'Chack &amp; edit  SD sheet'!BU88)</f>
        <v/>
      </c>
      <c r="BU88" s="179" t="str">
        <f t="shared" si="138"/>
        <v/>
      </c>
      <c r="BV88" s="179" t="str">
        <f t="shared" si="139"/>
        <v/>
      </c>
      <c r="BW88" s="181" t="str">
        <f t="shared" si="140"/>
        <v/>
      </c>
      <c r="BX88" s="179" t="str">
        <f t="shared" si="141"/>
        <v/>
      </c>
      <c r="BY88" s="179">
        <f t="shared" si="142"/>
        <v>0</v>
      </c>
      <c r="BZ88" s="179">
        <f t="shared" si="143"/>
        <v>0</v>
      </c>
      <c r="CA88" s="179" t="str">
        <f t="shared" si="144"/>
        <v/>
      </c>
      <c r="CB88" s="179" t="str">
        <f t="shared" si="145"/>
        <v/>
      </c>
      <c r="CC88" s="182" t="str">
        <f t="shared" si="146"/>
        <v/>
      </c>
      <c r="CD88" s="183">
        <f t="shared" si="147"/>
        <v>0</v>
      </c>
      <c r="CE88" s="182">
        <f t="shared" si="148"/>
        <v>0</v>
      </c>
      <c r="CF88" s="179" t="str">
        <f t="shared" si="149"/>
        <v/>
      </c>
      <c r="CG88" s="183" t="str">
        <f t="shared" si="150"/>
        <v/>
      </c>
      <c r="CH88" s="182" t="str">
        <f t="shared" si="151"/>
        <v/>
      </c>
      <c r="CI88" s="182">
        <f t="shared" si="152"/>
        <v>0</v>
      </c>
      <c r="CJ88" s="182">
        <f t="shared" si="153"/>
        <v>0</v>
      </c>
      <c r="CK88" s="179" t="str">
        <f t="shared" si="154"/>
        <v/>
      </c>
      <c r="CL88" s="183" t="str">
        <f t="shared" si="155"/>
        <v/>
      </c>
      <c r="CM88" s="182" t="str">
        <f t="shared" si="156"/>
        <v/>
      </c>
      <c r="CN88" s="182">
        <f t="shared" si="157"/>
        <v>0</v>
      </c>
      <c r="CO88" s="182">
        <f t="shared" si="158"/>
        <v>0</v>
      </c>
      <c r="CP88" s="183" t="str">
        <f t="shared" si="159"/>
        <v/>
      </c>
      <c r="CQ88" s="183" t="str">
        <f t="shared" si="160"/>
        <v/>
      </c>
      <c r="CR88" s="182" t="str">
        <f t="shared" si="161"/>
        <v/>
      </c>
      <c r="CS88" s="182">
        <f t="shared" si="162"/>
        <v>0</v>
      </c>
      <c r="CT88" s="182">
        <f t="shared" si="163"/>
        <v>0</v>
      </c>
      <c r="CU88" s="183" t="str">
        <f t="shared" si="164"/>
        <v/>
      </c>
      <c r="CV88" s="183" t="str">
        <f t="shared" si="165"/>
        <v/>
      </c>
      <c r="CW88" s="182" t="str">
        <f t="shared" si="166"/>
        <v/>
      </c>
      <c r="CX88" s="182">
        <f t="shared" si="167"/>
        <v>0</v>
      </c>
      <c r="CY88" s="182">
        <f t="shared" si="168"/>
        <v>0</v>
      </c>
      <c r="CZ88" s="183" t="str">
        <f t="shared" si="169"/>
        <v/>
      </c>
      <c r="DA88" s="183" t="str">
        <f t="shared" si="170"/>
        <v/>
      </c>
      <c r="DB88" s="184">
        <f t="shared" si="171"/>
        <v>0</v>
      </c>
      <c r="DC88" s="19" t="str">
        <f t="shared" si="172"/>
        <v xml:space="preserve">      </v>
      </c>
      <c r="DD88" s="252" t="str">
        <f>IF('Chack &amp; edit  SD sheet'!BY88="","",'Chack &amp; edit  SD sheet'!BY88)</f>
        <v/>
      </c>
      <c r="DE88" s="252" t="str">
        <f>IF('Chack &amp; edit  SD sheet'!BZ88="","",'Chack &amp; edit  SD sheet'!BZ88)</f>
        <v/>
      </c>
      <c r="DF88" s="252" t="str">
        <f>IF('Chack &amp; edit  SD sheet'!CA88="","",'Chack &amp; edit  SD sheet'!CA88)</f>
        <v/>
      </c>
      <c r="DG88" s="212" t="str">
        <f t="shared" si="173"/>
        <v/>
      </c>
      <c r="DH88" s="252" t="str">
        <f>IF('Chack &amp; edit  SD sheet'!CB88="","",'Chack &amp; edit  SD sheet'!CB88)</f>
        <v/>
      </c>
      <c r="DI88" s="212" t="str">
        <f t="shared" si="174"/>
        <v/>
      </c>
      <c r="DJ88" s="252" t="str">
        <f>IF('Chack &amp; edit  SD sheet'!CC88="","",'Chack &amp; edit  SD sheet'!CC88)</f>
        <v/>
      </c>
      <c r="DK88" s="212" t="str">
        <f t="shared" si="175"/>
        <v/>
      </c>
      <c r="DL88" s="213" t="str">
        <f t="shared" si="176"/>
        <v/>
      </c>
      <c r="DM88" s="252" t="str">
        <f>IF('Chack &amp; edit  SD sheet'!CD88="","",'Chack &amp; edit  SD sheet'!CD88)</f>
        <v/>
      </c>
      <c r="DN88" s="252" t="str">
        <f>IF('Chack &amp; edit  SD sheet'!CE88="","",'Chack &amp; edit  SD sheet'!CE88)</f>
        <v/>
      </c>
      <c r="DO88" s="252" t="str">
        <f>IF('Chack &amp; edit  SD sheet'!CF88="","",'Chack &amp; edit  SD sheet'!CF88)</f>
        <v/>
      </c>
      <c r="DP88" s="212" t="str">
        <f t="shared" si="177"/>
        <v/>
      </c>
      <c r="DQ88" s="252" t="str">
        <f>IF('Chack &amp; edit  SD sheet'!CG88="","",'Chack &amp; edit  SD sheet'!CG88)</f>
        <v/>
      </c>
      <c r="DR88" s="212" t="str">
        <f t="shared" si="178"/>
        <v/>
      </c>
      <c r="DS88" s="252" t="str">
        <f>IF('Chack &amp; edit  SD sheet'!CH88="","",'Chack &amp; edit  SD sheet'!CH88)</f>
        <v/>
      </c>
      <c r="DT88" s="212" t="str">
        <f t="shared" si="179"/>
        <v/>
      </c>
      <c r="DU88" s="213" t="str">
        <f t="shared" si="180"/>
        <v/>
      </c>
      <c r="DV88" s="252" t="str">
        <f>IF('Chack &amp; edit  SD sheet'!CI88="","",'Chack &amp; edit  SD sheet'!CI88)</f>
        <v/>
      </c>
      <c r="DW88" s="252" t="str">
        <f>IF('Chack &amp; edit  SD sheet'!CJ88="","",'Chack &amp; edit  SD sheet'!CJ88)</f>
        <v/>
      </c>
      <c r="DX88" s="252" t="str">
        <f>IF('Chack &amp; edit  SD sheet'!CK88="","",'Chack &amp; edit  SD sheet'!CK88)</f>
        <v/>
      </c>
      <c r="DY88" s="254" t="str">
        <f t="shared" si="181"/>
        <v/>
      </c>
      <c r="DZ88" s="252" t="str">
        <f>IF('Chack &amp; edit  SD sheet'!CL88="","",'Chack &amp; edit  SD sheet'!CL88)</f>
        <v/>
      </c>
      <c r="EA88" s="252" t="str">
        <f>IF('Chack &amp; edit  SD sheet'!CM88="","",'Chack &amp; edit  SD sheet'!CM88)</f>
        <v/>
      </c>
      <c r="EB88" s="252" t="str">
        <f>IF('Chack &amp; edit  SD sheet'!CN88="","",'Chack &amp; edit  SD sheet'!CN88)</f>
        <v/>
      </c>
      <c r="EC88" s="252" t="str">
        <f>IF('Chack &amp; edit  SD sheet'!CO88="","",'Chack &amp; edit  SD sheet'!CO88)</f>
        <v/>
      </c>
      <c r="ED88" s="254" t="str">
        <f t="shared" si="182"/>
        <v/>
      </c>
      <c r="EE88" s="252" t="str">
        <f>IF('Chack &amp; edit  SD sheet'!CP88="","",'Chack &amp; edit  SD sheet'!CP88)</f>
        <v/>
      </c>
      <c r="EF88" s="252" t="str">
        <f>IF('Chack &amp; edit  SD sheet'!CQ88="","",'Chack &amp; edit  SD sheet'!CQ88)</f>
        <v/>
      </c>
      <c r="EG88" s="19" t="str">
        <f t="shared" si="183"/>
        <v/>
      </c>
      <c r="EH88" s="20" t="str">
        <f t="shared" si="184"/>
        <v/>
      </c>
      <c r="EI88" s="21" t="str">
        <f t="shared" si="185"/>
        <v/>
      </c>
      <c r="EJ88" s="185" t="str">
        <f t="shared" si="186"/>
        <v/>
      </c>
      <c r="EK88" s="253" t="str">
        <f t="shared" si="187"/>
        <v/>
      </c>
      <c r="EL88" s="252" t="str">
        <f t="shared" si="188"/>
        <v/>
      </c>
      <c r="ET88" s="173" t="str">
        <f t="shared" si="189"/>
        <v/>
      </c>
      <c r="EU88" s="173" t="str">
        <f t="shared" si="190"/>
        <v/>
      </c>
      <c r="EV88" s="173" t="str">
        <f t="shared" si="191"/>
        <v/>
      </c>
      <c r="EW88" s="173" t="str">
        <f t="shared" si="192"/>
        <v/>
      </c>
    </row>
    <row r="89" spans="1:153" ht="15.75">
      <c r="A89" s="179" t="str">
        <f>IF(AND('Chack &amp; edit  SD sheet'!A89=""),"",'Chack &amp; edit  SD sheet'!A89)</f>
        <v/>
      </c>
      <c r="B89" s="179" t="str">
        <f>IF(AND('Chack &amp; edit  SD sheet'!B89=""),"",'Chack &amp; edit  SD sheet'!B89)</f>
        <v/>
      </c>
      <c r="C89" s="179" t="str">
        <f>IF(AND('Chack &amp; edit  SD sheet'!C89=""),"",IF(AND('Chack &amp; edit  SD sheet'!C89="Boy"),"M",IF(AND('Chack &amp; edit  SD sheet'!C89="Girl"),"F","")))</f>
        <v/>
      </c>
      <c r="D89" s="179" t="str">
        <f>IF(AND('Chack &amp; edit  SD sheet'!D89=""),"",VALUE('Chack &amp; edit  SD sheet'!D89))</f>
        <v/>
      </c>
      <c r="E89" s="179" t="str">
        <f>IF(AND('Chack &amp; edit  SD sheet'!E89=""),"",'Chack &amp; edit  SD sheet'!E89)</f>
        <v/>
      </c>
      <c r="F89" s="179" t="str">
        <f>IF(AND('Chack &amp; edit  SD sheet'!F89=""),"",'Chack &amp; edit  SD sheet'!F89)</f>
        <v/>
      </c>
      <c r="G89" s="180" t="str">
        <f>IF(AND('Chack &amp; edit  SD sheet'!G89=""),"",'Chack &amp; edit  SD sheet'!G89)</f>
        <v/>
      </c>
      <c r="H89" s="180" t="str">
        <f>IF(AND('Chack &amp; edit  SD sheet'!H89=""),"",'Chack &amp; edit  SD sheet'!H89)</f>
        <v/>
      </c>
      <c r="I89" s="180" t="str">
        <f>IF(AND('Chack &amp; edit  SD sheet'!I89=""),"",'Chack &amp; edit  SD sheet'!I89)</f>
        <v/>
      </c>
      <c r="J89" s="179" t="str">
        <f>IF(AND('Chack &amp; edit  SD sheet'!J89=""),"",'Chack &amp; edit  SD sheet'!J89)</f>
        <v/>
      </c>
      <c r="K89" s="179" t="str">
        <f>IF(AND('Chack &amp; edit  SD sheet'!K89=""),"",'Chack &amp; edit  SD sheet'!K89)</f>
        <v/>
      </c>
      <c r="L89" s="179" t="str">
        <f>IF(AND('Chack &amp; edit  SD sheet'!L89=""),"",'Chack &amp; edit  SD sheet'!L89)</f>
        <v/>
      </c>
      <c r="M89" s="179" t="str">
        <f t="shared" si="108"/>
        <v/>
      </c>
      <c r="N89" s="179" t="str">
        <f>IF(AND('Chack &amp; edit  SD sheet'!N89=""),"",'Chack &amp; edit  SD sheet'!N89)</f>
        <v/>
      </c>
      <c r="O89" s="179" t="str">
        <f t="shared" si="109"/>
        <v/>
      </c>
      <c r="P89" s="179" t="str">
        <f t="shared" si="110"/>
        <v/>
      </c>
      <c r="Q89" s="179" t="str">
        <f>IF(AND('Chack &amp; edit  SD sheet'!Q89=""),"",'Chack &amp; edit  SD sheet'!Q89)</f>
        <v/>
      </c>
      <c r="R89" s="179" t="str">
        <f t="shared" si="111"/>
        <v/>
      </c>
      <c r="S89" s="179" t="str">
        <f t="shared" si="112"/>
        <v/>
      </c>
      <c r="T89" s="179" t="str">
        <f>IF(AND('Chack &amp; edit  SD sheet'!T89=""),"",'Chack &amp; edit  SD sheet'!T89)</f>
        <v/>
      </c>
      <c r="U89" s="179" t="str">
        <f>IF(AND('Chack &amp; edit  SD sheet'!U89=""),"",'Chack &amp; edit  SD sheet'!U89)</f>
        <v/>
      </c>
      <c r="V89" s="179" t="str">
        <f>IF(AND('Chack &amp; edit  SD sheet'!V89=""),"",'Chack &amp; edit  SD sheet'!V89)</f>
        <v/>
      </c>
      <c r="W89" s="179" t="str">
        <f t="shared" si="113"/>
        <v/>
      </c>
      <c r="X89" s="179" t="str">
        <f>IF(AND('Chack &amp; edit  SD sheet'!X89=""),"",'Chack &amp; edit  SD sheet'!X89)</f>
        <v/>
      </c>
      <c r="Y89" s="179" t="str">
        <f t="shared" si="114"/>
        <v/>
      </c>
      <c r="Z89" s="179" t="str">
        <f t="shared" si="115"/>
        <v/>
      </c>
      <c r="AA89" s="179" t="str">
        <f>IF(AND('Chack &amp; edit  SD sheet'!AA89=""),"",'Chack &amp; edit  SD sheet'!AA89)</f>
        <v/>
      </c>
      <c r="AB89" s="179" t="str">
        <f t="shared" si="116"/>
        <v/>
      </c>
      <c r="AC89" s="179" t="str">
        <f t="shared" si="117"/>
        <v/>
      </c>
      <c r="AD89" s="179" t="str">
        <f>IF(AND('Chack &amp; edit  SD sheet'!AF89=""),"",'Chack &amp; edit  SD sheet'!AF89)</f>
        <v/>
      </c>
      <c r="AE89" s="179" t="str">
        <f>IF(AND('Chack &amp; edit  SD sheet'!AG89=""),"",'Chack &amp; edit  SD sheet'!AG89)</f>
        <v/>
      </c>
      <c r="AF89" s="179" t="str">
        <f>IF(AND('Chack &amp; edit  SD sheet'!AH89=""),"",'Chack &amp; edit  SD sheet'!AH89)</f>
        <v/>
      </c>
      <c r="AG89" s="179" t="str">
        <f t="shared" si="118"/>
        <v/>
      </c>
      <c r="AH89" s="179" t="str">
        <f>IF(AND('Chack &amp; edit  SD sheet'!AJ89=""),"",'Chack &amp; edit  SD sheet'!AJ89)</f>
        <v/>
      </c>
      <c r="AI89" s="179" t="str">
        <f t="shared" si="119"/>
        <v/>
      </c>
      <c r="AJ89" s="179" t="str">
        <f t="shared" si="120"/>
        <v/>
      </c>
      <c r="AK89" s="179" t="str">
        <f>IF(AND('Chack &amp; edit  SD sheet'!AM89=""),"",'Chack &amp; edit  SD sheet'!AM89)</f>
        <v/>
      </c>
      <c r="AL89" s="179" t="str">
        <f t="shared" si="121"/>
        <v/>
      </c>
      <c r="AM89" s="179" t="str">
        <f t="shared" si="122"/>
        <v/>
      </c>
      <c r="AN89" s="179" t="str">
        <f>IF(AND('Chack &amp; edit  SD sheet'!AP89=""),"",'Chack &amp; edit  SD sheet'!AP89)</f>
        <v/>
      </c>
      <c r="AO89" s="179" t="str">
        <f>IF(AND('Chack &amp; edit  SD sheet'!AQ89=""),"",'Chack &amp; edit  SD sheet'!AQ89)</f>
        <v/>
      </c>
      <c r="AP89" s="179" t="str">
        <f>IF(AND('Chack &amp; edit  SD sheet'!AR89=""),"",'Chack &amp; edit  SD sheet'!AR89)</f>
        <v/>
      </c>
      <c r="AQ89" s="179" t="str">
        <f t="shared" si="123"/>
        <v/>
      </c>
      <c r="AR89" s="179" t="str">
        <f>IF(AND('Chack &amp; edit  SD sheet'!AT89=""),"",'Chack &amp; edit  SD sheet'!AT89)</f>
        <v/>
      </c>
      <c r="AS89" s="179" t="str">
        <f t="shared" si="124"/>
        <v/>
      </c>
      <c r="AT89" s="179" t="str">
        <f t="shared" si="125"/>
        <v/>
      </c>
      <c r="AU89" s="179" t="str">
        <f>IF(AND('Chack &amp; edit  SD sheet'!AW89=""),"",'Chack &amp; edit  SD sheet'!AW89)</f>
        <v/>
      </c>
      <c r="AV89" s="179" t="str">
        <f t="shared" si="126"/>
        <v/>
      </c>
      <c r="AW89" s="179" t="str">
        <f t="shared" si="127"/>
        <v/>
      </c>
      <c r="AX89" s="179" t="str">
        <f>IF(AND('Chack &amp; edit  SD sheet'!AZ89=""),"",'Chack &amp; edit  SD sheet'!AZ89)</f>
        <v/>
      </c>
      <c r="AY89" s="179" t="str">
        <f>IF(AND('Chack &amp; edit  SD sheet'!BA89=""),"",'Chack &amp; edit  SD sheet'!BA89)</f>
        <v/>
      </c>
      <c r="AZ89" s="179" t="str">
        <f>IF(AND('Chack &amp; edit  SD sheet'!BB89=""),"",'Chack &amp; edit  SD sheet'!BB89)</f>
        <v/>
      </c>
      <c r="BA89" s="179" t="str">
        <f t="shared" si="128"/>
        <v/>
      </c>
      <c r="BB89" s="179" t="str">
        <f>IF(AND('Chack &amp; edit  SD sheet'!BD89=""),"",'Chack &amp; edit  SD sheet'!BD89)</f>
        <v/>
      </c>
      <c r="BC89" s="179" t="str">
        <f t="shared" si="129"/>
        <v/>
      </c>
      <c r="BD89" s="179" t="str">
        <f t="shared" si="130"/>
        <v/>
      </c>
      <c r="BE89" s="179" t="str">
        <f>IF(AND('Chack &amp; edit  SD sheet'!BG89=""),"",'Chack &amp; edit  SD sheet'!BG89)</f>
        <v/>
      </c>
      <c r="BF89" s="179" t="str">
        <f t="shared" si="131"/>
        <v/>
      </c>
      <c r="BG89" s="179" t="str">
        <f t="shared" si="132"/>
        <v/>
      </c>
      <c r="BH89" s="179" t="str">
        <f>IF(AND('Chack &amp; edit  SD sheet'!BK89=""),"",'Chack &amp; edit  SD sheet'!BK89)</f>
        <v/>
      </c>
      <c r="BI89" s="179" t="str">
        <f>IF(AND('Chack &amp; edit  SD sheet'!BL89=""),"",'Chack &amp; edit  SD sheet'!BL89)</f>
        <v/>
      </c>
      <c r="BJ89" s="179" t="str">
        <f>IF(AND('Chack &amp; edit  SD sheet'!BM89=""),"",'Chack &amp; edit  SD sheet'!BM89)</f>
        <v/>
      </c>
      <c r="BK89" s="179" t="str">
        <f t="shared" si="133"/>
        <v/>
      </c>
      <c r="BL89" s="179" t="str">
        <f t="shared" si="134"/>
        <v/>
      </c>
      <c r="BM89" s="179" t="str">
        <f>IF(AND('Chack &amp; edit  SD sheet'!BN89=""),"",'Chack &amp; edit  SD sheet'!BN89)</f>
        <v/>
      </c>
      <c r="BN89" s="179" t="str">
        <f>IF(AND('Chack &amp; edit  SD sheet'!BO89=""),"",'Chack &amp; edit  SD sheet'!BO89)</f>
        <v/>
      </c>
      <c r="BO89" s="179" t="str">
        <f>IF(AND('Chack &amp; edit  SD sheet'!BP89=""),"",'Chack &amp; edit  SD sheet'!BP89)</f>
        <v/>
      </c>
      <c r="BP89" s="179" t="str">
        <f t="shared" si="135"/>
        <v/>
      </c>
      <c r="BQ89" s="179" t="str">
        <f>IF(AND('Chack &amp; edit  SD sheet'!BR89=""),"",'Chack &amp; edit  SD sheet'!BR89)</f>
        <v/>
      </c>
      <c r="BR89" s="179" t="str">
        <f t="shared" si="136"/>
        <v/>
      </c>
      <c r="BS89" s="179" t="str">
        <f t="shared" si="137"/>
        <v/>
      </c>
      <c r="BT89" s="179" t="str">
        <f>IF(AND('Chack &amp; edit  SD sheet'!BU89=""),"",'Chack &amp; edit  SD sheet'!BU89)</f>
        <v/>
      </c>
      <c r="BU89" s="179" t="str">
        <f t="shared" si="138"/>
        <v/>
      </c>
      <c r="BV89" s="179" t="str">
        <f t="shared" si="139"/>
        <v/>
      </c>
      <c r="BW89" s="181" t="str">
        <f t="shared" si="140"/>
        <v/>
      </c>
      <c r="BX89" s="179" t="str">
        <f t="shared" si="141"/>
        <v/>
      </c>
      <c r="BY89" s="179">
        <f t="shared" si="142"/>
        <v>0</v>
      </c>
      <c r="BZ89" s="179">
        <f t="shared" si="143"/>
        <v>0</v>
      </c>
      <c r="CA89" s="179" t="str">
        <f t="shared" si="144"/>
        <v/>
      </c>
      <c r="CB89" s="179" t="str">
        <f t="shared" si="145"/>
        <v/>
      </c>
      <c r="CC89" s="182" t="str">
        <f t="shared" si="146"/>
        <v/>
      </c>
      <c r="CD89" s="183">
        <f t="shared" si="147"/>
        <v>0</v>
      </c>
      <c r="CE89" s="182">
        <f t="shared" si="148"/>
        <v>0</v>
      </c>
      <c r="CF89" s="179" t="str">
        <f t="shared" si="149"/>
        <v/>
      </c>
      <c r="CG89" s="183" t="str">
        <f t="shared" si="150"/>
        <v/>
      </c>
      <c r="CH89" s="182" t="str">
        <f t="shared" si="151"/>
        <v/>
      </c>
      <c r="CI89" s="182">
        <f t="shared" si="152"/>
        <v>0</v>
      </c>
      <c r="CJ89" s="182">
        <f t="shared" si="153"/>
        <v>0</v>
      </c>
      <c r="CK89" s="179" t="str">
        <f t="shared" si="154"/>
        <v/>
      </c>
      <c r="CL89" s="183" t="str">
        <f t="shared" si="155"/>
        <v/>
      </c>
      <c r="CM89" s="182" t="str">
        <f t="shared" si="156"/>
        <v/>
      </c>
      <c r="CN89" s="182">
        <f t="shared" si="157"/>
        <v>0</v>
      </c>
      <c r="CO89" s="182">
        <f t="shared" si="158"/>
        <v>0</v>
      </c>
      <c r="CP89" s="183" t="str">
        <f t="shared" si="159"/>
        <v/>
      </c>
      <c r="CQ89" s="183" t="str">
        <f t="shared" si="160"/>
        <v/>
      </c>
      <c r="CR89" s="182" t="str">
        <f t="shared" si="161"/>
        <v/>
      </c>
      <c r="CS89" s="182">
        <f t="shared" si="162"/>
        <v>0</v>
      </c>
      <c r="CT89" s="182">
        <f t="shared" si="163"/>
        <v>0</v>
      </c>
      <c r="CU89" s="183" t="str">
        <f t="shared" si="164"/>
        <v/>
      </c>
      <c r="CV89" s="183" t="str">
        <f t="shared" si="165"/>
        <v/>
      </c>
      <c r="CW89" s="182" t="str">
        <f t="shared" si="166"/>
        <v/>
      </c>
      <c r="CX89" s="182">
        <f t="shared" si="167"/>
        <v>0</v>
      </c>
      <c r="CY89" s="182">
        <f t="shared" si="168"/>
        <v>0</v>
      </c>
      <c r="CZ89" s="183" t="str">
        <f t="shared" si="169"/>
        <v/>
      </c>
      <c r="DA89" s="183" t="str">
        <f t="shared" si="170"/>
        <v/>
      </c>
      <c r="DB89" s="184">
        <f t="shared" si="171"/>
        <v>0</v>
      </c>
      <c r="DC89" s="19" t="str">
        <f t="shared" si="172"/>
        <v xml:space="preserve">      </v>
      </c>
      <c r="DD89" s="252" t="str">
        <f>IF('Chack &amp; edit  SD sheet'!BY89="","",'Chack &amp; edit  SD sheet'!BY89)</f>
        <v/>
      </c>
      <c r="DE89" s="252" t="str">
        <f>IF('Chack &amp; edit  SD sheet'!BZ89="","",'Chack &amp; edit  SD sheet'!BZ89)</f>
        <v/>
      </c>
      <c r="DF89" s="252" t="str">
        <f>IF('Chack &amp; edit  SD sheet'!CA89="","",'Chack &amp; edit  SD sheet'!CA89)</f>
        <v/>
      </c>
      <c r="DG89" s="212" t="str">
        <f t="shared" si="173"/>
        <v/>
      </c>
      <c r="DH89" s="252" t="str">
        <f>IF('Chack &amp; edit  SD sheet'!CB89="","",'Chack &amp; edit  SD sheet'!CB89)</f>
        <v/>
      </c>
      <c r="DI89" s="212" t="str">
        <f t="shared" si="174"/>
        <v/>
      </c>
      <c r="DJ89" s="252" t="str">
        <f>IF('Chack &amp; edit  SD sheet'!CC89="","",'Chack &amp; edit  SD sheet'!CC89)</f>
        <v/>
      </c>
      <c r="DK89" s="212" t="str">
        <f t="shared" si="175"/>
        <v/>
      </c>
      <c r="DL89" s="213" t="str">
        <f t="shared" si="176"/>
        <v/>
      </c>
      <c r="DM89" s="252" t="str">
        <f>IF('Chack &amp; edit  SD sheet'!CD89="","",'Chack &amp; edit  SD sheet'!CD89)</f>
        <v/>
      </c>
      <c r="DN89" s="252" t="str">
        <f>IF('Chack &amp; edit  SD sheet'!CE89="","",'Chack &amp; edit  SD sheet'!CE89)</f>
        <v/>
      </c>
      <c r="DO89" s="252" t="str">
        <f>IF('Chack &amp; edit  SD sheet'!CF89="","",'Chack &amp; edit  SD sheet'!CF89)</f>
        <v/>
      </c>
      <c r="DP89" s="212" t="str">
        <f t="shared" si="177"/>
        <v/>
      </c>
      <c r="DQ89" s="252" t="str">
        <f>IF('Chack &amp; edit  SD sheet'!CG89="","",'Chack &amp; edit  SD sheet'!CG89)</f>
        <v/>
      </c>
      <c r="DR89" s="212" t="str">
        <f t="shared" si="178"/>
        <v/>
      </c>
      <c r="DS89" s="252" t="str">
        <f>IF('Chack &amp; edit  SD sheet'!CH89="","",'Chack &amp; edit  SD sheet'!CH89)</f>
        <v/>
      </c>
      <c r="DT89" s="212" t="str">
        <f t="shared" si="179"/>
        <v/>
      </c>
      <c r="DU89" s="213" t="str">
        <f t="shared" si="180"/>
        <v/>
      </c>
      <c r="DV89" s="252" t="str">
        <f>IF('Chack &amp; edit  SD sheet'!CI89="","",'Chack &amp; edit  SD sheet'!CI89)</f>
        <v/>
      </c>
      <c r="DW89" s="252" t="str">
        <f>IF('Chack &amp; edit  SD sheet'!CJ89="","",'Chack &amp; edit  SD sheet'!CJ89)</f>
        <v/>
      </c>
      <c r="DX89" s="252" t="str">
        <f>IF('Chack &amp; edit  SD sheet'!CK89="","",'Chack &amp; edit  SD sheet'!CK89)</f>
        <v/>
      </c>
      <c r="DY89" s="254" t="str">
        <f t="shared" si="181"/>
        <v/>
      </c>
      <c r="DZ89" s="252" t="str">
        <f>IF('Chack &amp; edit  SD sheet'!CL89="","",'Chack &amp; edit  SD sheet'!CL89)</f>
        <v/>
      </c>
      <c r="EA89" s="252" t="str">
        <f>IF('Chack &amp; edit  SD sheet'!CM89="","",'Chack &amp; edit  SD sheet'!CM89)</f>
        <v/>
      </c>
      <c r="EB89" s="252" t="str">
        <f>IF('Chack &amp; edit  SD sheet'!CN89="","",'Chack &amp; edit  SD sheet'!CN89)</f>
        <v/>
      </c>
      <c r="EC89" s="252" t="str">
        <f>IF('Chack &amp; edit  SD sheet'!CO89="","",'Chack &amp; edit  SD sheet'!CO89)</f>
        <v/>
      </c>
      <c r="ED89" s="254" t="str">
        <f t="shared" si="182"/>
        <v/>
      </c>
      <c r="EE89" s="252" t="str">
        <f>IF('Chack &amp; edit  SD sheet'!CP89="","",'Chack &amp; edit  SD sheet'!CP89)</f>
        <v/>
      </c>
      <c r="EF89" s="252" t="str">
        <f>IF('Chack &amp; edit  SD sheet'!CQ89="","",'Chack &amp; edit  SD sheet'!CQ89)</f>
        <v/>
      </c>
      <c r="EG89" s="19" t="str">
        <f t="shared" si="183"/>
        <v/>
      </c>
      <c r="EH89" s="20" t="str">
        <f t="shared" si="184"/>
        <v/>
      </c>
      <c r="EI89" s="21" t="str">
        <f t="shared" si="185"/>
        <v/>
      </c>
      <c r="EJ89" s="185" t="str">
        <f t="shared" si="186"/>
        <v/>
      </c>
      <c r="EK89" s="253" t="str">
        <f t="shared" si="187"/>
        <v/>
      </c>
      <c r="EL89" s="252" t="str">
        <f t="shared" si="188"/>
        <v/>
      </c>
      <c r="ET89" s="173" t="str">
        <f t="shared" si="189"/>
        <v/>
      </c>
      <c r="EU89" s="173" t="str">
        <f t="shared" si="190"/>
        <v/>
      </c>
      <c r="EV89" s="173" t="str">
        <f t="shared" si="191"/>
        <v/>
      </c>
      <c r="EW89" s="173" t="str">
        <f t="shared" si="192"/>
        <v/>
      </c>
    </row>
    <row r="90" spans="1:153" ht="15.75">
      <c r="A90" s="179" t="str">
        <f>IF(AND('Chack &amp; edit  SD sheet'!A90=""),"",'Chack &amp; edit  SD sheet'!A90)</f>
        <v/>
      </c>
      <c r="B90" s="179" t="str">
        <f>IF(AND('Chack &amp; edit  SD sheet'!B90=""),"",'Chack &amp; edit  SD sheet'!B90)</f>
        <v/>
      </c>
      <c r="C90" s="179" t="str">
        <f>IF(AND('Chack &amp; edit  SD sheet'!C90=""),"",IF(AND('Chack &amp; edit  SD sheet'!C90="Boy"),"M",IF(AND('Chack &amp; edit  SD sheet'!C90="Girl"),"F","")))</f>
        <v/>
      </c>
      <c r="D90" s="179" t="str">
        <f>IF(AND('Chack &amp; edit  SD sheet'!D90=""),"",VALUE('Chack &amp; edit  SD sheet'!D90))</f>
        <v/>
      </c>
      <c r="E90" s="179" t="str">
        <f>IF(AND('Chack &amp; edit  SD sheet'!E90=""),"",'Chack &amp; edit  SD sheet'!E90)</f>
        <v/>
      </c>
      <c r="F90" s="179" t="str">
        <f>IF(AND('Chack &amp; edit  SD sheet'!F90=""),"",'Chack &amp; edit  SD sheet'!F90)</f>
        <v/>
      </c>
      <c r="G90" s="180" t="str">
        <f>IF(AND('Chack &amp; edit  SD sheet'!G90=""),"",'Chack &amp; edit  SD sheet'!G90)</f>
        <v/>
      </c>
      <c r="H90" s="180" t="str">
        <f>IF(AND('Chack &amp; edit  SD sheet'!H90=""),"",'Chack &amp; edit  SD sheet'!H90)</f>
        <v/>
      </c>
      <c r="I90" s="180" t="str">
        <f>IF(AND('Chack &amp; edit  SD sheet'!I90=""),"",'Chack &amp; edit  SD sheet'!I90)</f>
        <v/>
      </c>
      <c r="J90" s="179" t="str">
        <f>IF(AND('Chack &amp; edit  SD sheet'!J90=""),"",'Chack &amp; edit  SD sheet'!J90)</f>
        <v/>
      </c>
      <c r="K90" s="179" t="str">
        <f>IF(AND('Chack &amp; edit  SD sheet'!K90=""),"",'Chack &amp; edit  SD sheet'!K90)</f>
        <v/>
      </c>
      <c r="L90" s="179" t="str">
        <f>IF(AND('Chack &amp; edit  SD sheet'!L90=""),"",'Chack &amp; edit  SD sheet'!L90)</f>
        <v/>
      </c>
      <c r="M90" s="179" t="str">
        <f t="shared" si="108"/>
        <v/>
      </c>
      <c r="N90" s="179" t="str">
        <f>IF(AND('Chack &amp; edit  SD sheet'!N90=""),"",'Chack &amp; edit  SD sheet'!N90)</f>
        <v/>
      </c>
      <c r="O90" s="179" t="str">
        <f t="shared" si="109"/>
        <v/>
      </c>
      <c r="P90" s="179" t="str">
        <f t="shared" si="110"/>
        <v/>
      </c>
      <c r="Q90" s="179" t="str">
        <f>IF(AND('Chack &amp; edit  SD sheet'!Q90=""),"",'Chack &amp; edit  SD sheet'!Q90)</f>
        <v/>
      </c>
      <c r="R90" s="179" t="str">
        <f t="shared" si="111"/>
        <v/>
      </c>
      <c r="S90" s="179" t="str">
        <f t="shared" si="112"/>
        <v/>
      </c>
      <c r="T90" s="179" t="str">
        <f>IF(AND('Chack &amp; edit  SD sheet'!T90=""),"",'Chack &amp; edit  SD sheet'!T90)</f>
        <v/>
      </c>
      <c r="U90" s="179" t="str">
        <f>IF(AND('Chack &amp; edit  SD sheet'!U90=""),"",'Chack &amp; edit  SD sheet'!U90)</f>
        <v/>
      </c>
      <c r="V90" s="179" t="str">
        <f>IF(AND('Chack &amp; edit  SD sheet'!V90=""),"",'Chack &amp; edit  SD sheet'!V90)</f>
        <v/>
      </c>
      <c r="W90" s="179" t="str">
        <f t="shared" si="113"/>
        <v/>
      </c>
      <c r="X90" s="179" t="str">
        <f>IF(AND('Chack &amp; edit  SD sheet'!X90=""),"",'Chack &amp; edit  SD sheet'!X90)</f>
        <v/>
      </c>
      <c r="Y90" s="179" t="str">
        <f t="shared" si="114"/>
        <v/>
      </c>
      <c r="Z90" s="179" t="str">
        <f t="shared" si="115"/>
        <v/>
      </c>
      <c r="AA90" s="179" t="str">
        <f>IF(AND('Chack &amp; edit  SD sheet'!AA90=""),"",'Chack &amp; edit  SD sheet'!AA90)</f>
        <v/>
      </c>
      <c r="AB90" s="179" t="str">
        <f t="shared" si="116"/>
        <v/>
      </c>
      <c r="AC90" s="179" t="str">
        <f t="shared" si="117"/>
        <v/>
      </c>
      <c r="AD90" s="179" t="str">
        <f>IF(AND('Chack &amp; edit  SD sheet'!AF90=""),"",'Chack &amp; edit  SD sheet'!AF90)</f>
        <v/>
      </c>
      <c r="AE90" s="179" t="str">
        <f>IF(AND('Chack &amp; edit  SD sheet'!AG90=""),"",'Chack &amp; edit  SD sheet'!AG90)</f>
        <v/>
      </c>
      <c r="AF90" s="179" t="str">
        <f>IF(AND('Chack &amp; edit  SD sheet'!AH90=""),"",'Chack &amp; edit  SD sheet'!AH90)</f>
        <v/>
      </c>
      <c r="AG90" s="179" t="str">
        <f t="shared" si="118"/>
        <v/>
      </c>
      <c r="AH90" s="179" t="str">
        <f>IF(AND('Chack &amp; edit  SD sheet'!AJ90=""),"",'Chack &amp; edit  SD sheet'!AJ90)</f>
        <v/>
      </c>
      <c r="AI90" s="179" t="str">
        <f t="shared" si="119"/>
        <v/>
      </c>
      <c r="AJ90" s="179" t="str">
        <f t="shared" si="120"/>
        <v/>
      </c>
      <c r="AK90" s="179" t="str">
        <f>IF(AND('Chack &amp; edit  SD sheet'!AM90=""),"",'Chack &amp; edit  SD sheet'!AM90)</f>
        <v/>
      </c>
      <c r="AL90" s="179" t="str">
        <f t="shared" si="121"/>
        <v/>
      </c>
      <c r="AM90" s="179" t="str">
        <f t="shared" si="122"/>
        <v/>
      </c>
      <c r="AN90" s="179" t="str">
        <f>IF(AND('Chack &amp; edit  SD sheet'!AP90=""),"",'Chack &amp; edit  SD sheet'!AP90)</f>
        <v/>
      </c>
      <c r="AO90" s="179" t="str">
        <f>IF(AND('Chack &amp; edit  SD sheet'!AQ90=""),"",'Chack &amp; edit  SD sheet'!AQ90)</f>
        <v/>
      </c>
      <c r="AP90" s="179" t="str">
        <f>IF(AND('Chack &amp; edit  SD sheet'!AR90=""),"",'Chack &amp; edit  SD sheet'!AR90)</f>
        <v/>
      </c>
      <c r="AQ90" s="179" t="str">
        <f t="shared" si="123"/>
        <v/>
      </c>
      <c r="AR90" s="179" t="str">
        <f>IF(AND('Chack &amp; edit  SD sheet'!AT90=""),"",'Chack &amp; edit  SD sheet'!AT90)</f>
        <v/>
      </c>
      <c r="AS90" s="179" t="str">
        <f t="shared" si="124"/>
        <v/>
      </c>
      <c r="AT90" s="179" t="str">
        <f t="shared" si="125"/>
        <v/>
      </c>
      <c r="AU90" s="179" t="str">
        <f>IF(AND('Chack &amp; edit  SD sheet'!AW90=""),"",'Chack &amp; edit  SD sheet'!AW90)</f>
        <v/>
      </c>
      <c r="AV90" s="179" t="str">
        <f t="shared" si="126"/>
        <v/>
      </c>
      <c r="AW90" s="179" t="str">
        <f t="shared" si="127"/>
        <v/>
      </c>
      <c r="AX90" s="179" t="str">
        <f>IF(AND('Chack &amp; edit  SD sheet'!AZ90=""),"",'Chack &amp; edit  SD sheet'!AZ90)</f>
        <v/>
      </c>
      <c r="AY90" s="179" t="str">
        <f>IF(AND('Chack &amp; edit  SD sheet'!BA90=""),"",'Chack &amp; edit  SD sheet'!BA90)</f>
        <v/>
      </c>
      <c r="AZ90" s="179" t="str">
        <f>IF(AND('Chack &amp; edit  SD sheet'!BB90=""),"",'Chack &amp; edit  SD sheet'!BB90)</f>
        <v/>
      </c>
      <c r="BA90" s="179" t="str">
        <f t="shared" si="128"/>
        <v/>
      </c>
      <c r="BB90" s="179" t="str">
        <f>IF(AND('Chack &amp; edit  SD sheet'!BD90=""),"",'Chack &amp; edit  SD sheet'!BD90)</f>
        <v/>
      </c>
      <c r="BC90" s="179" t="str">
        <f t="shared" si="129"/>
        <v/>
      </c>
      <c r="BD90" s="179" t="str">
        <f t="shared" si="130"/>
        <v/>
      </c>
      <c r="BE90" s="179" t="str">
        <f>IF(AND('Chack &amp; edit  SD sheet'!BG90=""),"",'Chack &amp; edit  SD sheet'!BG90)</f>
        <v/>
      </c>
      <c r="BF90" s="179" t="str">
        <f t="shared" si="131"/>
        <v/>
      </c>
      <c r="BG90" s="179" t="str">
        <f t="shared" si="132"/>
        <v/>
      </c>
      <c r="BH90" s="179" t="str">
        <f>IF(AND('Chack &amp; edit  SD sheet'!BK90=""),"",'Chack &amp; edit  SD sheet'!BK90)</f>
        <v/>
      </c>
      <c r="BI90" s="179" t="str">
        <f>IF(AND('Chack &amp; edit  SD sheet'!BL90=""),"",'Chack &amp; edit  SD sheet'!BL90)</f>
        <v/>
      </c>
      <c r="BJ90" s="179" t="str">
        <f>IF(AND('Chack &amp; edit  SD sheet'!BM90=""),"",'Chack &amp; edit  SD sheet'!BM90)</f>
        <v/>
      </c>
      <c r="BK90" s="179" t="str">
        <f t="shared" si="133"/>
        <v/>
      </c>
      <c r="BL90" s="179" t="str">
        <f t="shared" si="134"/>
        <v/>
      </c>
      <c r="BM90" s="179" t="str">
        <f>IF(AND('Chack &amp; edit  SD sheet'!BN90=""),"",'Chack &amp; edit  SD sheet'!BN90)</f>
        <v/>
      </c>
      <c r="BN90" s="179" t="str">
        <f>IF(AND('Chack &amp; edit  SD sheet'!BO90=""),"",'Chack &amp; edit  SD sheet'!BO90)</f>
        <v/>
      </c>
      <c r="BO90" s="179" t="str">
        <f>IF(AND('Chack &amp; edit  SD sheet'!BP90=""),"",'Chack &amp; edit  SD sheet'!BP90)</f>
        <v/>
      </c>
      <c r="BP90" s="179" t="str">
        <f t="shared" si="135"/>
        <v/>
      </c>
      <c r="BQ90" s="179" t="str">
        <f>IF(AND('Chack &amp; edit  SD sheet'!BR90=""),"",'Chack &amp; edit  SD sheet'!BR90)</f>
        <v/>
      </c>
      <c r="BR90" s="179" t="str">
        <f t="shared" si="136"/>
        <v/>
      </c>
      <c r="BS90" s="179" t="str">
        <f t="shared" si="137"/>
        <v/>
      </c>
      <c r="BT90" s="179" t="str">
        <f>IF(AND('Chack &amp; edit  SD sheet'!BU90=""),"",'Chack &amp; edit  SD sheet'!BU90)</f>
        <v/>
      </c>
      <c r="BU90" s="179" t="str">
        <f t="shared" si="138"/>
        <v/>
      </c>
      <c r="BV90" s="179" t="str">
        <f t="shared" si="139"/>
        <v/>
      </c>
      <c r="BW90" s="181" t="str">
        <f t="shared" si="140"/>
        <v/>
      </c>
      <c r="BX90" s="179" t="str">
        <f t="shared" si="141"/>
        <v/>
      </c>
      <c r="BY90" s="179">
        <f t="shared" si="142"/>
        <v>0</v>
      </c>
      <c r="BZ90" s="179">
        <f t="shared" si="143"/>
        <v>0</v>
      </c>
      <c r="CA90" s="179" t="str">
        <f t="shared" si="144"/>
        <v/>
      </c>
      <c r="CB90" s="179" t="str">
        <f t="shared" si="145"/>
        <v/>
      </c>
      <c r="CC90" s="182" t="str">
        <f t="shared" si="146"/>
        <v/>
      </c>
      <c r="CD90" s="183">
        <f t="shared" si="147"/>
        <v>0</v>
      </c>
      <c r="CE90" s="182">
        <f t="shared" si="148"/>
        <v>0</v>
      </c>
      <c r="CF90" s="179" t="str">
        <f t="shared" si="149"/>
        <v/>
      </c>
      <c r="CG90" s="183" t="str">
        <f t="shared" si="150"/>
        <v/>
      </c>
      <c r="CH90" s="182" t="str">
        <f t="shared" si="151"/>
        <v/>
      </c>
      <c r="CI90" s="182">
        <f t="shared" si="152"/>
        <v>0</v>
      </c>
      <c r="CJ90" s="182">
        <f t="shared" si="153"/>
        <v>0</v>
      </c>
      <c r="CK90" s="179" t="str">
        <f t="shared" si="154"/>
        <v/>
      </c>
      <c r="CL90" s="183" t="str">
        <f t="shared" si="155"/>
        <v/>
      </c>
      <c r="CM90" s="182" t="str">
        <f t="shared" si="156"/>
        <v/>
      </c>
      <c r="CN90" s="182">
        <f t="shared" si="157"/>
        <v>0</v>
      </c>
      <c r="CO90" s="182">
        <f t="shared" si="158"/>
        <v>0</v>
      </c>
      <c r="CP90" s="183" t="str">
        <f t="shared" si="159"/>
        <v/>
      </c>
      <c r="CQ90" s="183" t="str">
        <f t="shared" si="160"/>
        <v/>
      </c>
      <c r="CR90" s="182" t="str">
        <f t="shared" si="161"/>
        <v/>
      </c>
      <c r="CS90" s="182">
        <f t="shared" si="162"/>
        <v>0</v>
      </c>
      <c r="CT90" s="182">
        <f t="shared" si="163"/>
        <v>0</v>
      </c>
      <c r="CU90" s="183" t="str">
        <f t="shared" si="164"/>
        <v/>
      </c>
      <c r="CV90" s="183" t="str">
        <f t="shared" si="165"/>
        <v/>
      </c>
      <c r="CW90" s="182" t="str">
        <f t="shared" si="166"/>
        <v/>
      </c>
      <c r="CX90" s="182">
        <f t="shared" si="167"/>
        <v>0</v>
      </c>
      <c r="CY90" s="182">
        <f t="shared" si="168"/>
        <v>0</v>
      </c>
      <c r="CZ90" s="183" t="str">
        <f t="shared" si="169"/>
        <v/>
      </c>
      <c r="DA90" s="183" t="str">
        <f t="shared" si="170"/>
        <v/>
      </c>
      <c r="DB90" s="184">
        <f t="shared" si="171"/>
        <v>0</v>
      </c>
      <c r="DC90" s="19" t="str">
        <f t="shared" si="172"/>
        <v xml:space="preserve">      </v>
      </c>
      <c r="DD90" s="252" t="str">
        <f>IF('Chack &amp; edit  SD sheet'!BY90="","",'Chack &amp; edit  SD sheet'!BY90)</f>
        <v/>
      </c>
      <c r="DE90" s="252" t="str">
        <f>IF('Chack &amp; edit  SD sheet'!BZ90="","",'Chack &amp; edit  SD sheet'!BZ90)</f>
        <v/>
      </c>
      <c r="DF90" s="252" t="str">
        <f>IF('Chack &amp; edit  SD sheet'!CA90="","",'Chack &amp; edit  SD sheet'!CA90)</f>
        <v/>
      </c>
      <c r="DG90" s="212" t="str">
        <f t="shared" si="173"/>
        <v/>
      </c>
      <c r="DH90" s="252" t="str">
        <f>IF('Chack &amp; edit  SD sheet'!CB90="","",'Chack &amp; edit  SD sheet'!CB90)</f>
        <v/>
      </c>
      <c r="DI90" s="212" t="str">
        <f t="shared" si="174"/>
        <v/>
      </c>
      <c r="DJ90" s="252" t="str">
        <f>IF('Chack &amp; edit  SD sheet'!CC90="","",'Chack &amp; edit  SD sheet'!CC90)</f>
        <v/>
      </c>
      <c r="DK90" s="212" t="str">
        <f t="shared" si="175"/>
        <v/>
      </c>
      <c r="DL90" s="213" t="str">
        <f t="shared" si="176"/>
        <v/>
      </c>
      <c r="DM90" s="252" t="str">
        <f>IF('Chack &amp; edit  SD sheet'!CD90="","",'Chack &amp; edit  SD sheet'!CD90)</f>
        <v/>
      </c>
      <c r="DN90" s="252" t="str">
        <f>IF('Chack &amp; edit  SD sheet'!CE90="","",'Chack &amp; edit  SD sheet'!CE90)</f>
        <v/>
      </c>
      <c r="DO90" s="252" t="str">
        <f>IF('Chack &amp; edit  SD sheet'!CF90="","",'Chack &amp; edit  SD sheet'!CF90)</f>
        <v/>
      </c>
      <c r="DP90" s="212" t="str">
        <f t="shared" si="177"/>
        <v/>
      </c>
      <c r="DQ90" s="252" t="str">
        <f>IF('Chack &amp; edit  SD sheet'!CG90="","",'Chack &amp; edit  SD sheet'!CG90)</f>
        <v/>
      </c>
      <c r="DR90" s="212" t="str">
        <f t="shared" si="178"/>
        <v/>
      </c>
      <c r="DS90" s="252" t="str">
        <f>IF('Chack &amp; edit  SD sheet'!CH90="","",'Chack &amp; edit  SD sheet'!CH90)</f>
        <v/>
      </c>
      <c r="DT90" s="212" t="str">
        <f t="shared" si="179"/>
        <v/>
      </c>
      <c r="DU90" s="213" t="str">
        <f t="shared" si="180"/>
        <v/>
      </c>
      <c r="DV90" s="252" t="str">
        <f>IF('Chack &amp; edit  SD sheet'!CI90="","",'Chack &amp; edit  SD sheet'!CI90)</f>
        <v/>
      </c>
      <c r="DW90" s="252" t="str">
        <f>IF('Chack &amp; edit  SD sheet'!CJ90="","",'Chack &amp; edit  SD sheet'!CJ90)</f>
        <v/>
      </c>
      <c r="DX90" s="252" t="str">
        <f>IF('Chack &amp; edit  SD sheet'!CK90="","",'Chack &amp; edit  SD sheet'!CK90)</f>
        <v/>
      </c>
      <c r="DY90" s="254" t="str">
        <f t="shared" si="181"/>
        <v/>
      </c>
      <c r="DZ90" s="252" t="str">
        <f>IF('Chack &amp; edit  SD sheet'!CL90="","",'Chack &amp; edit  SD sheet'!CL90)</f>
        <v/>
      </c>
      <c r="EA90" s="252" t="str">
        <f>IF('Chack &amp; edit  SD sheet'!CM90="","",'Chack &amp; edit  SD sheet'!CM90)</f>
        <v/>
      </c>
      <c r="EB90" s="252" t="str">
        <f>IF('Chack &amp; edit  SD sheet'!CN90="","",'Chack &amp; edit  SD sheet'!CN90)</f>
        <v/>
      </c>
      <c r="EC90" s="252" t="str">
        <f>IF('Chack &amp; edit  SD sheet'!CO90="","",'Chack &amp; edit  SD sheet'!CO90)</f>
        <v/>
      </c>
      <c r="ED90" s="254" t="str">
        <f t="shared" si="182"/>
        <v/>
      </c>
      <c r="EE90" s="252" t="str">
        <f>IF('Chack &amp; edit  SD sheet'!CP90="","",'Chack &amp; edit  SD sheet'!CP90)</f>
        <v/>
      </c>
      <c r="EF90" s="252" t="str">
        <f>IF('Chack &amp; edit  SD sheet'!CQ90="","",'Chack &amp; edit  SD sheet'!CQ90)</f>
        <v/>
      </c>
      <c r="EG90" s="19" t="str">
        <f t="shared" si="183"/>
        <v/>
      </c>
      <c r="EH90" s="20" t="str">
        <f t="shared" si="184"/>
        <v/>
      </c>
      <c r="EI90" s="21" t="str">
        <f t="shared" si="185"/>
        <v/>
      </c>
      <c r="EJ90" s="185" t="str">
        <f t="shared" si="186"/>
        <v/>
      </c>
      <c r="EK90" s="253" t="str">
        <f t="shared" si="187"/>
        <v/>
      </c>
      <c r="EL90" s="252" t="str">
        <f t="shared" si="188"/>
        <v/>
      </c>
      <c r="ET90" s="173" t="str">
        <f t="shared" si="189"/>
        <v/>
      </c>
      <c r="EU90" s="173" t="str">
        <f t="shared" si="190"/>
        <v/>
      </c>
      <c r="EV90" s="173" t="str">
        <f t="shared" si="191"/>
        <v/>
      </c>
      <c r="EW90" s="173" t="str">
        <f t="shared" si="192"/>
        <v/>
      </c>
    </row>
    <row r="91" spans="1:153" ht="15.75">
      <c r="A91" s="179" t="str">
        <f>IF(AND('Chack &amp; edit  SD sheet'!A91=""),"",'Chack &amp; edit  SD sheet'!A91)</f>
        <v/>
      </c>
      <c r="B91" s="179" t="str">
        <f>IF(AND('Chack &amp; edit  SD sheet'!B91=""),"",'Chack &amp; edit  SD sheet'!B91)</f>
        <v/>
      </c>
      <c r="C91" s="179" t="str">
        <f>IF(AND('Chack &amp; edit  SD sheet'!C91=""),"",IF(AND('Chack &amp; edit  SD sheet'!C91="Boy"),"M",IF(AND('Chack &amp; edit  SD sheet'!C91="Girl"),"F","")))</f>
        <v/>
      </c>
      <c r="D91" s="179" t="str">
        <f>IF(AND('Chack &amp; edit  SD sheet'!D91=""),"",VALUE('Chack &amp; edit  SD sheet'!D91))</f>
        <v/>
      </c>
      <c r="E91" s="179" t="str">
        <f>IF(AND('Chack &amp; edit  SD sheet'!E91=""),"",'Chack &amp; edit  SD sheet'!E91)</f>
        <v/>
      </c>
      <c r="F91" s="179" t="str">
        <f>IF(AND('Chack &amp; edit  SD sheet'!F91=""),"",'Chack &amp; edit  SD sheet'!F91)</f>
        <v/>
      </c>
      <c r="G91" s="180" t="str">
        <f>IF(AND('Chack &amp; edit  SD sheet'!G91=""),"",'Chack &amp; edit  SD sheet'!G91)</f>
        <v/>
      </c>
      <c r="H91" s="180" t="str">
        <f>IF(AND('Chack &amp; edit  SD sheet'!H91=""),"",'Chack &amp; edit  SD sheet'!H91)</f>
        <v/>
      </c>
      <c r="I91" s="180" t="str">
        <f>IF(AND('Chack &amp; edit  SD sheet'!I91=""),"",'Chack &amp; edit  SD sheet'!I91)</f>
        <v/>
      </c>
      <c r="J91" s="179" t="str">
        <f>IF(AND('Chack &amp; edit  SD sheet'!J91=""),"",'Chack &amp; edit  SD sheet'!J91)</f>
        <v/>
      </c>
      <c r="K91" s="179" t="str">
        <f>IF(AND('Chack &amp; edit  SD sheet'!K91=""),"",'Chack &amp; edit  SD sheet'!K91)</f>
        <v/>
      </c>
      <c r="L91" s="179" t="str">
        <f>IF(AND('Chack &amp; edit  SD sheet'!L91=""),"",'Chack &amp; edit  SD sheet'!L91)</f>
        <v/>
      </c>
      <c r="M91" s="179" t="str">
        <f t="shared" si="108"/>
        <v/>
      </c>
      <c r="N91" s="179" t="str">
        <f>IF(AND('Chack &amp; edit  SD sheet'!N91=""),"",'Chack &amp; edit  SD sheet'!N91)</f>
        <v/>
      </c>
      <c r="O91" s="179" t="str">
        <f t="shared" si="109"/>
        <v/>
      </c>
      <c r="P91" s="179" t="str">
        <f t="shared" si="110"/>
        <v/>
      </c>
      <c r="Q91" s="179" t="str">
        <f>IF(AND('Chack &amp; edit  SD sheet'!Q91=""),"",'Chack &amp; edit  SD sheet'!Q91)</f>
        <v/>
      </c>
      <c r="R91" s="179" t="str">
        <f t="shared" si="111"/>
        <v/>
      </c>
      <c r="S91" s="179" t="str">
        <f t="shared" si="112"/>
        <v/>
      </c>
      <c r="T91" s="179" t="str">
        <f>IF(AND('Chack &amp; edit  SD sheet'!T91=""),"",'Chack &amp; edit  SD sheet'!T91)</f>
        <v/>
      </c>
      <c r="U91" s="179" t="str">
        <f>IF(AND('Chack &amp; edit  SD sheet'!U91=""),"",'Chack &amp; edit  SD sheet'!U91)</f>
        <v/>
      </c>
      <c r="V91" s="179" t="str">
        <f>IF(AND('Chack &amp; edit  SD sheet'!V91=""),"",'Chack &amp; edit  SD sheet'!V91)</f>
        <v/>
      </c>
      <c r="W91" s="179" t="str">
        <f t="shared" si="113"/>
        <v/>
      </c>
      <c r="X91" s="179" t="str">
        <f>IF(AND('Chack &amp; edit  SD sheet'!X91=""),"",'Chack &amp; edit  SD sheet'!X91)</f>
        <v/>
      </c>
      <c r="Y91" s="179" t="str">
        <f t="shared" si="114"/>
        <v/>
      </c>
      <c r="Z91" s="179" t="str">
        <f t="shared" si="115"/>
        <v/>
      </c>
      <c r="AA91" s="179" t="str">
        <f>IF(AND('Chack &amp; edit  SD sheet'!AA91=""),"",'Chack &amp; edit  SD sheet'!AA91)</f>
        <v/>
      </c>
      <c r="AB91" s="179" t="str">
        <f t="shared" si="116"/>
        <v/>
      </c>
      <c r="AC91" s="179" t="str">
        <f t="shared" si="117"/>
        <v/>
      </c>
      <c r="AD91" s="179" t="str">
        <f>IF(AND('Chack &amp; edit  SD sheet'!AF91=""),"",'Chack &amp; edit  SD sheet'!AF91)</f>
        <v/>
      </c>
      <c r="AE91" s="179" t="str">
        <f>IF(AND('Chack &amp; edit  SD sheet'!AG91=""),"",'Chack &amp; edit  SD sheet'!AG91)</f>
        <v/>
      </c>
      <c r="AF91" s="179" t="str">
        <f>IF(AND('Chack &amp; edit  SD sheet'!AH91=""),"",'Chack &amp; edit  SD sheet'!AH91)</f>
        <v/>
      </c>
      <c r="AG91" s="179" t="str">
        <f t="shared" si="118"/>
        <v/>
      </c>
      <c r="AH91" s="179" t="str">
        <f>IF(AND('Chack &amp; edit  SD sheet'!AJ91=""),"",'Chack &amp; edit  SD sheet'!AJ91)</f>
        <v/>
      </c>
      <c r="AI91" s="179" t="str">
        <f t="shared" si="119"/>
        <v/>
      </c>
      <c r="AJ91" s="179" t="str">
        <f t="shared" si="120"/>
        <v/>
      </c>
      <c r="AK91" s="179" t="str">
        <f>IF(AND('Chack &amp; edit  SD sheet'!AM91=""),"",'Chack &amp; edit  SD sheet'!AM91)</f>
        <v/>
      </c>
      <c r="AL91" s="179" t="str">
        <f t="shared" si="121"/>
        <v/>
      </c>
      <c r="AM91" s="179" t="str">
        <f t="shared" si="122"/>
        <v/>
      </c>
      <c r="AN91" s="179" t="str">
        <f>IF(AND('Chack &amp; edit  SD sheet'!AP91=""),"",'Chack &amp; edit  SD sheet'!AP91)</f>
        <v/>
      </c>
      <c r="AO91" s="179" t="str">
        <f>IF(AND('Chack &amp; edit  SD sheet'!AQ91=""),"",'Chack &amp; edit  SD sheet'!AQ91)</f>
        <v/>
      </c>
      <c r="AP91" s="179" t="str">
        <f>IF(AND('Chack &amp; edit  SD sheet'!AR91=""),"",'Chack &amp; edit  SD sheet'!AR91)</f>
        <v/>
      </c>
      <c r="AQ91" s="179" t="str">
        <f t="shared" si="123"/>
        <v/>
      </c>
      <c r="AR91" s="179" t="str">
        <f>IF(AND('Chack &amp; edit  SD sheet'!AT91=""),"",'Chack &amp; edit  SD sheet'!AT91)</f>
        <v/>
      </c>
      <c r="AS91" s="179" t="str">
        <f t="shared" si="124"/>
        <v/>
      </c>
      <c r="AT91" s="179" t="str">
        <f t="shared" si="125"/>
        <v/>
      </c>
      <c r="AU91" s="179" t="str">
        <f>IF(AND('Chack &amp; edit  SD sheet'!AW91=""),"",'Chack &amp; edit  SD sheet'!AW91)</f>
        <v/>
      </c>
      <c r="AV91" s="179" t="str">
        <f t="shared" si="126"/>
        <v/>
      </c>
      <c r="AW91" s="179" t="str">
        <f t="shared" si="127"/>
        <v/>
      </c>
      <c r="AX91" s="179" t="str">
        <f>IF(AND('Chack &amp; edit  SD sheet'!AZ91=""),"",'Chack &amp; edit  SD sheet'!AZ91)</f>
        <v/>
      </c>
      <c r="AY91" s="179" t="str">
        <f>IF(AND('Chack &amp; edit  SD sheet'!BA91=""),"",'Chack &amp; edit  SD sheet'!BA91)</f>
        <v/>
      </c>
      <c r="AZ91" s="179" t="str">
        <f>IF(AND('Chack &amp; edit  SD sheet'!BB91=""),"",'Chack &amp; edit  SD sheet'!BB91)</f>
        <v/>
      </c>
      <c r="BA91" s="179" t="str">
        <f t="shared" si="128"/>
        <v/>
      </c>
      <c r="BB91" s="179" t="str">
        <f>IF(AND('Chack &amp; edit  SD sheet'!BD91=""),"",'Chack &amp; edit  SD sheet'!BD91)</f>
        <v/>
      </c>
      <c r="BC91" s="179" t="str">
        <f t="shared" si="129"/>
        <v/>
      </c>
      <c r="BD91" s="179" t="str">
        <f t="shared" si="130"/>
        <v/>
      </c>
      <c r="BE91" s="179" t="str">
        <f>IF(AND('Chack &amp; edit  SD sheet'!BG91=""),"",'Chack &amp; edit  SD sheet'!BG91)</f>
        <v/>
      </c>
      <c r="BF91" s="179" t="str">
        <f t="shared" si="131"/>
        <v/>
      </c>
      <c r="BG91" s="179" t="str">
        <f t="shared" si="132"/>
        <v/>
      </c>
      <c r="BH91" s="179" t="str">
        <f>IF(AND('Chack &amp; edit  SD sheet'!BK91=""),"",'Chack &amp; edit  SD sheet'!BK91)</f>
        <v/>
      </c>
      <c r="BI91" s="179" t="str">
        <f>IF(AND('Chack &amp; edit  SD sheet'!BL91=""),"",'Chack &amp; edit  SD sheet'!BL91)</f>
        <v/>
      </c>
      <c r="BJ91" s="179" t="str">
        <f>IF(AND('Chack &amp; edit  SD sheet'!BM91=""),"",'Chack &amp; edit  SD sheet'!BM91)</f>
        <v/>
      </c>
      <c r="BK91" s="179" t="str">
        <f t="shared" si="133"/>
        <v/>
      </c>
      <c r="BL91" s="179" t="str">
        <f t="shared" si="134"/>
        <v/>
      </c>
      <c r="BM91" s="179" t="str">
        <f>IF(AND('Chack &amp; edit  SD sheet'!BN91=""),"",'Chack &amp; edit  SD sheet'!BN91)</f>
        <v/>
      </c>
      <c r="BN91" s="179" t="str">
        <f>IF(AND('Chack &amp; edit  SD sheet'!BO91=""),"",'Chack &amp; edit  SD sheet'!BO91)</f>
        <v/>
      </c>
      <c r="BO91" s="179" t="str">
        <f>IF(AND('Chack &amp; edit  SD sheet'!BP91=""),"",'Chack &amp; edit  SD sheet'!BP91)</f>
        <v/>
      </c>
      <c r="BP91" s="179" t="str">
        <f t="shared" si="135"/>
        <v/>
      </c>
      <c r="BQ91" s="179" t="str">
        <f>IF(AND('Chack &amp; edit  SD sheet'!BR91=""),"",'Chack &amp; edit  SD sheet'!BR91)</f>
        <v/>
      </c>
      <c r="BR91" s="179" t="str">
        <f t="shared" si="136"/>
        <v/>
      </c>
      <c r="BS91" s="179" t="str">
        <f t="shared" si="137"/>
        <v/>
      </c>
      <c r="BT91" s="179" t="str">
        <f>IF(AND('Chack &amp; edit  SD sheet'!BU91=""),"",'Chack &amp; edit  SD sheet'!BU91)</f>
        <v/>
      </c>
      <c r="BU91" s="179" t="str">
        <f t="shared" si="138"/>
        <v/>
      </c>
      <c r="BV91" s="179" t="str">
        <f t="shared" si="139"/>
        <v/>
      </c>
      <c r="BW91" s="181" t="str">
        <f t="shared" si="140"/>
        <v/>
      </c>
      <c r="BX91" s="179" t="str">
        <f t="shared" si="141"/>
        <v/>
      </c>
      <c r="BY91" s="179">
        <f t="shared" si="142"/>
        <v>0</v>
      </c>
      <c r="BZ91" s="179">
        <f t="shared" si="143"/>
        <v>0</v>
      </c>
      <c r="CA91" s="179" t="str">
        <f t="shared" si="144"/>
        <v/>
      </c>
      <c r="CB91" s="179" t="str">
        <f t="shared" si="145"/>
        <v/>
      </c>
      <c r="CC91" s="182" t="str">
        <f t="shared" si="146"/>
        <v/>
      </c>
      <c r="CD91" s="183">
        <f t="shared" si="147"/>
        <v>0</v>
      </c>
      <c r="CE91" s="182">
        <f t="shared" si="148"/>
        <v>0</v>
      </c>
      <c r="CF91" s="179" t="str">
        <f t="shared" si="149"/>
        <v/>
      </c>
      <c r="CG91" s="183" t="str">
        <f t="shared" si="150"/>
        <v/>
      </c>
      <c r="CH91" s="182" t="str">
        <f t="shared" si="151"/>
        <v/>
      </c>
      <c r="CI91" s="182">
        <f t="shared" si="152"/>
        <v>0</v>
      </c>
      <c r="CJ91" s="182">
        <f t="shared" si="153"/>
        <v>0</v>
      </c>
      <c r="CK91" s="179" t="str">
        <f t="shared" si="154"/>
        <v/>
      </c>
      <c r="CL91" s="183" t="str">
        <f t="shared" si="155"/>
        <v/>
      </c>
      <c r="CM91" s="182" t="str">
        <f t="shared" si="156"/>
        <v/>
      </c>
      <c r="CN91" s="182">
        <f t="shared" si="157"/>
        <v>0</v>
      </c>
      <c r="CO91" s="182">
        <f t="shared" si="158"/>
        <v>0</v>
      </c>
      <c r="CP91" s="183" t="str">
        <f t="shared" si="159"/>
        <v/>
      </c>
      <c r="CQ91" s="183" t="str">
        <f t="shared" si="160"/>
        <v/>
      </c>
      <c r="CR91" s="182" t="str">
        <f t="shared" si="161"/>
        <v/>
      </c>
      <c r="CS91" s="182">
        <f t="shared" si="162"/>
        <v>0</v>
      </c>
      <c r="CT91" s="182">
        <f t="shared" si="163"/>
        <v>0</v>
      </c>
      <c r="CU91" s="183" t="str">
        <f t="shared" si="164"/>
        <v/>
      </c>
      <c r="CV91" s="183" t="str">
        <f t="shared" si="165"/>
        <v/>
      </c>
      <c r="CW91" s="182" t="str">
        <f t="shared" si="166"/>
        <v/>
      </c>
      <c r="CX91" s="182">
        <f t="shared" si="167"/>
        <v>0</v>
      </c>
      <c r="CY91" s="182">
        <f t="shared" si="168"/>
        <v>0</v>
      </c>
      <c r="CZ91" s="183" t="str">
        <f t="shared" si="169"/>
        <v/>
      </c>
      <c r="DA91" s="183" t="str">
        <f t="shared" si="170"/>
        <v/>
      </c>
      <c r="DB91" s="184">
        <f t="shared" si="171"/>
        <v>0</v>
      </c>
      <c r="DC91" s="19" t="str">
        <f t="shared" si="172"/>
        <v xml:space="preserve">      </v>
      </c>
      <c r="DD91" s="252" t="str">
        <f>IF('Chack &amp; edit  SD sheet'!BY91="","",'Chack &amp; edit  SD sheet'!BY91)</f>
        <v/>
      </c>
      <c r="DE91" s="252" t="str">
        <f>IF('Chack &amp; edit  SD sheet'!BZ91="","",'Chack &amp; edit  SD sheet'!BZ91)</f>
        <v/>
      </c>
      <c r="DF91" s="252" t="str">
        <f>IF('Chack &amp; edit  SD sheet'!CA91="","",'Chack &amp; edit  SD sheet'!CA91)</f>
        <v/>
      </c>
      <c r="DG91" s="212" t="str">
        <f t="shared" si="173"/>
        <v/>
      </c>
      <c r="DH91" s="252" t="str">
        <f>IF('Chack &amp; edit  SD sheet'!CB91="","",'Chack &amp; edit  SD sheet'!CB91)</f>
        <v/>
      </c>
      <c r="DI91" s="212" t="str">
        <f t="shared" si="174"/>
        <v/>
      </c>
      <c r="DJ91" s="252" t="str">
        <f>IF('Chack &amp; edit  SD sheet'!CC91="","",'Chack &amp; edit  SD sheet'!CC91)</f>
        <v/>
      </c>
      <c r="DK91" s="212" t="str">
        <f t="shared" si="175"/>
        <v/>
      </c>
      <c r="DL91" s="213" t="str">
        <f t="shared" si="176"/>
        <v/>
      </c>
      <c r="DM91" s="252" t="str">
        <f>IF('Chack &amp; edit  SD sheet'!CD91="","",'Chack &amp; edit  SD sheet'!CD91)</f>
        <v/>
      </c>
      <c r="DN91" s="252" t="str">
        <f>IF('Chack &amp; edit  SD sheet'!CE91="","",'Chack &amp; edit  SD sheet'!CE91)</f>
        <v/>
      </c>
      <c r="DO91" s="252" t="str">
        <f>IF('Chack &amp; edit  SD sheet'!CF91="","",'Chack &amp; edit  SD sheet'!CF91)</f>
        <v/>
      </c>
      <c r="DP91" s="212" t="str">
        <f t="shared" si="177"/>
        <v/>
      </c>
      <c r="DQ91" s="252" t="str">
        <f>IF('Chack &amp; edit  SD sheet'!CG91="","",'Chack &amp; edit  SD sheet'!CG91)</f>
        <v/>
      </c>
      <c r="DR91" s="212" t="str">
        <f t="shared" si="178"/>
        <v/>
      </c>
      <c r="DS91" s="252" t="str">
        <f>IF('Chack &amp; edit  SD sheet'!CH91="","",'Chack &amp; edit  SD sheet'!CH91)</f>
        <v/>
      </c>
      <c r="DT91" s="212" t="str">
        <f t="shared" si="179"/>
        <v/>
      </c>
      <c r="DU91" s="213" t="str">
        <f t="shared" si="180"/>
        <v/>
      </c>
      <c r="DV91" s="252" t="str">
        <f>IF('Chack &amp; edit  SD sheet'!CI91="","",'Chack &amp; edit  SD sheet'!CI91)</f>
        <v/>
      </c>
      <c r="DW91" s="252" t="str">
        <f>IF('Chack &amp; edit  SD sheet'!CJ91="","",'Chack &amp; edit  SD sheet'!CJ91)</f>
        <v/>
      </c>
      <c r="DX91" s="252" t="str">
        <f>IF('Chack &amp; edit  SD sheet'!CK91="","",'Chack &amp; edit  SD sheet'!CK91)</f>
        <v/>
      </c>
      <c r="DY91" s="254" t="str">
        <f t="shared" si="181"/>
        <v/>
      </c>
      <c r="DZ91" s="252" t="str">
        <f>IF('Chack &amp; edit  SD sheet'!CL91="","",'Chack &amp; edit  SD sheet'!CL91)</f>
        <v/>
      </c>
      <c r="EA91" s="252" t="str">
        <f>IF('Chack &amp; edit  SD sheet'!CM91="","",'Chack &amp; edit  SD sheet'!CM91)</f>
        <v/>
      </c>
      <c r="EB91" s="252" t="str">
        <f>IF('Chack &amp; edit  SD sheet'!CN91="","",'Chack &amp; edit  SD sheet'!CN91)</f>
        <v/>
      </c>
      <c r="EC91" s="252" t="str">
        <f>IF('Chack &amp; edit  SD sheet'!CO91="","",'Chack &amp; edit  SD sheet'!CO91)</f>
        <v/>
      </c>
      <c r="ED91" s="254" t="str">
        <f t="shared" si="182"/>
        <v/>
      </c>
      <c r="EE91" s="252" t="str">
        <f>IF('Chack &amp; edit  SD sheet'!CP91="","",'Chack &amp; edit  SD sheet'!CP91)</f>
        <v/>
      </c>
      <c r="EF91" s="252" t="str">
        <f>IF('Chack &amp; edit  SD sheet'!CQ91="","",'Chack &amp; edit  SD sheet'!CQ91)</f>
        <v/>
      </c>
      <c r="EG91" s="19" t="str">
        <f t="shared" si="183"/>
        <v/>
      </c>
      <c r="EH91" s="20" t="str">
        <f t="shared" si="184"/>
        <v/>
      </c>
      <c r="EI91" s="21" t="str">
        <f t="shared" si="185"/>
        <v/>
      </c>
      <c r="EJ91" s="185" t="str">
        <f t="shared" si="186"/>
        <v/>
      </c>
      <c r="EK91" s="253" t="str">
        <f t="shared" si="187"/>
        <v/>
      </c>
      <c r="EL91" s="252" t="str">
        <f t="shared" si="188"/>
        <v/>
      </c>
      <c r="ET91" s="173" t="str">
        <f t="shared" si="189"/>
        <v/>
      </c>
      <c r="EU91" s="173" t="str">
        <f t="shared" si="190"/>
        <v/>
      </c>
      <c r="EV91" s="173" t="str">
        <f t="shared" si="191"/>
        <v/>
      </c>
      <c r="EW91" s="173" t="str">
        <f t="shared" si="192"/>
        <v/>
      </c>
    </row>
    <row r="92" spans="1:153" ht="15.75">
      <c r="A92" s="179" t="str">
        <f>IF(AND('Chack &amp; edit  SD sheet'!A92=""),"",'Chack &amp; edit  SD sheet'!A92)</f>
        <v/>
      </c>
      <c r="B92" s="179" t="str">
        <f>IF(AND('Chack &amp; edit  SD sheet'!B92=""),"",'Chack &amp; edit  SD sheet'!B92)</f>
        <v/>
      </c>
      <c r="C92" s="179" t="str">
        <f>IF(AND('Chack &amp; edit  SD sheet'!C92=""),"",IF(AND('Chack &amp; edit  SD sheet'!C92="Boy"),"M",IF(AND('Chack &amp; edit  SD sheet'!C92="Girl"),"F","")))</f>
        <v/>
      </c>
      <c r="D92" s="179" t="str">
        <f>IF(AND('Chack &amp; edit  SD sheet'!D92=""),"",VALUE('Chack &amp; edit  SD sheet'!D92))</f>
        <v/>
      </c>
      <c r="E92" s="179" t="str">
        <f>IF(AND('Chack &amp; edit  SD sheet'!E92=""),"",'Chack &amp; edit  SD sheet'!E92)</f>
        <v/>
      </c>
      <c r="F92" s="179" t="str">
        <f>IF(AND('Chack &amp; edit  SD sheet'!F92=""),"",'Chack &amp; edit  SD sheet'!F92)</f>
        <v/>
      </c>
      <c r="G92" s="180" t="str">
        <f>IF(AND('Chack &amp; edit  SD sheet'!G92=""),"",'Chack &amp; edit  SD sheet'!G92)</f>
        <v/>
      </c>
      <c r="H92" s="180" t="str">
        <f>IF(AND('Chack &amp; edit  SD sheet'!H92=""),"",'Chack &amp; edit  SD sheet'!H92)</f>
        <v/>
      </c>
      <c r="I92" s="180" t="str">
        <f>IF(AND('Chack &amp; edit  SD sheet'!I92=""),"",'Chack &amp; edit  SD sheet'!I92)</f>
        <v/>
      </c>
      <c r="J92" s="179" t="str">
        <f>IF(AND('Chack &amp; edit  SD sheet'!J92=""),"",'Chack &amp; edit  SD sheet'!J92)</f>
        <v/>
      </c>
      <c r="K92" s="179" t="str">
        <f>IF(AND('Chack &amp; edit  SD sheet'!K92=""),"",'Chack &amp; edit  SD sheet'!K92)</f>
        <v/>
      </c>
      <c r="L92" s="179" t="str">
        <f>IF(AND('Chack &amp; edit  SD sheet'!L92=""),"",'Chack &amp; edit  SD sheet'!L92)</f>
        <v/>
      </c>
      <c r="M92" s="179" t="str">
        <f t="shared" si="108"/>
        <v/>
      </c>
      <c r="N92" s="179" t="str">
        <f>IF(AND('Chack &amp; edit  SD sheet'!N92=""),"",'Chack &amp; edit  SD sheet'!N92)</f>
        <v/>
      </c>
      <c r="O92" s="179" t="str">
        <f t="shared" si="109"/>
        <v/>
      </c>
      <c r="P92" s="179" t="str">
        <f t="shared" si="110"/>
        <v/>
      </c>
      <c r="Q92" s="179" t="str">
        <f>IF(AND('Chack &amp; edit  SD sheet'!Q92=""),"",'Chack &amp; edit  SD sheet'!Q92)</f>
        <v/>
      </c>
      <c r="R92" s="179" t="str">
        <f t="shared" si="111"/>
        <v/>
      </c>
      <c r="S92" s="179" t="str">
        <f t="shared" si="112"/>
        <v/>
      </c>
      <c r="T92" s="179" t="str">
        <f>IF(AND('Chack &amp; edit  SD sheet'!T92=""),"",'Chack &amp; edit  SD sheet'!T92)</f>
        <v/>
      </c>
      <c r="U92" s="179" t="str">
        <f>IF(AND('Chack &amp; edit  SD sheet'!U92=""),"",'Chack &amp; edit  SD sheet'!U92)</f>
        <v/>
      </c>
      <c r="V92" s="179" t="str">
        <f>IF(AND('Chack &amp; edit  SD sheet'!V92=""),"",'Chack &amp; edit  SD sheet'!V92)</f>
        <v/>
      </c>
      <c r="W92" s="179" t="str">
        <f t="shared" si="113"/>
        <v/>
      </c>
      <c r="X92" s="179" t="str">
        <f>IF(AND('Chack &amp; edit  SD sheet'!X92=""),"",'Chack &amp; edit  SD sheet'!X92)</f>
        <v/>
      </c>
      <c r="Y92" s="179" t="str">
        <f t="shared" si="114"/>
        <v/>
      </c>
      <c r="Z92" s="179" t="str">
        <f t="shared" si="115"/>
        <v/>
      </c>
      <c r="AA92" s="179" t="str">
        <f>IF(AND('Chack &amp; edit  SD sheet'!AA92=""),"",'Chack &amp; edit  SD sheet'!AA92)</f>
        <v/>
      </c>
      <c r="AB92" s="179" t="str">
        <f t="shared" si="116"/>
        <v/>
      </c>
      <c r="AC92" s="179" t="str">
        <f t="shared" si="117"/>
        <v/>
      </c>
      <c r="AD92" s="179" t="str">
        <f>IF(AND('Chack &amp; edit  SD sheet'!AF92=""),"",'Chack &amp; edit  SD sheet'!AF92)</f>
        <v/>
      </c>
      <c r="AE92" s="179" t="str">
        <f>IF(AND('Chack &amp; edit  SD sheet'!AG92=""),"",'Chack &amp; edit  SD sheet'!AG92)</f>
        <v/>
      </c>
      <c r="AF92" s="179" t="str">
        <f>IF(AND('Chack &amp; edit  SD sheet'!AH92=""),"",'Chack &amp; edit  SD sheet'!AH92)</f>
        <v/>
      </c>
      <c r="AG92" s="179" t="str">
        <f t="shared" si="118"/>
        <v/>
      </c>
      <c r="AH92" s="179" t="str">
        <f>IF(AND('Chack &amp; edit  SD sheet'!AJ92=""),"",'Chack &amp; edit  SD sheet'!AJ92)</f>
        <v/>
      </c>
      <c r="AI92" s="179" t="str">
        <f t="shared" si="119"/>
        <v/>
      </c>
      <c r="AJ92" s="179" t="str">
        <f t="shared" si="120"/>
        <v/>
      </c>
      <c r="AK92" s="179" t="str">
        <f>IF(AND('Chack &amp; edit  SD sheet'!AM92=""),"",'Chack &amp; edit  SD sheet'!AM92)</f>
        <v/>
      </c>
      <c r="AL92" s="179" t="str">
        <f t="shared" si="121"/>
        <v/>
      </c>
      <c r="AM92" s="179" t="str">
        <f t="shared" si="122"/>
        <v/>
      </c>
      <c r="AN92" s="179" t="str">
        <f>IF(AND('Chack &amp; edit  SD sheet'!AP92=""),"",'Chack &amp; edit  SD sheet'!AP92)</f>
        <v/>
      </c>
      <c r="AO92" s="179" t="str">
        <f>IF(AND('Chack &amp; edit  SD sheet'!AQ92=""),"",'Chack &amp; edit  SD sheet'!AQ92)</f>
        <v/>
      </c>
      <c r="AP92" s="179" t="str">
        <f>IF(AND('Chack &amp; edit  SD sheet'!AR92=""),"",'Chack &amp; edit  SD sheet'!AR92)</f>
        <v/>
      </c>
      <c r="AQ92" s="179" t="str">
        <f t="shared" si="123"/>
        <v/>
      </c>
      <c r="AR92" s="179" t="str">
        <f>IF(AND('Chack &amp; edit  SD sheet'!AT92=""),"",'Chack &amp; edit  SD sheet'!AT92)</f>
        <v/>
      </c>
      <c r="AS92" s="179" t="str">
        <f t="shared" si="124"/>
        <v/>
      </c>
      <c r="AT92" s="179" t="str">
        <f t="shared" si="125"/>
        <v/>
      </c>
      <c r="AU92" s="179" t="str">
        <f>IF(AND('Chack &amp; edit  SD sheet'!AW92=""),"",'Chack &amp; edit  SD sheet'!AW92)</f>
        <v/>
      </c>
      <c r="AV92" s="179" t="str">
        <f t="shared" si="126"/>
        <v/>
      </c>
      <c r="AW92" s="179" t="str">
        <f t="shared" si="127"/>
        <v/>
      </c>
      <c r="AX92" s="179" t="str">
        <f>IF(AND('Chack &amp; edit  SD sheet'!AZ92=""),"",'Chack &amp; edit  SD sheet'!AZ92)</f>
        <v/>
      </c>
      <c r="AY92" s="179" t="str">
        <f>IF(AND('Chack &amp; edit  SD sheet'!BA92=""),"",'Chack &amp; edit  SD sheet'!BA92)</f>
        <v/>
      </c>
      <c r="AZ92" s="179" t="str">
        <f>IF(AND('Chack &amp; edit  SD sheet'!BB92=""),"",'Chack &amp; edit  SD sheet'!BB92)</f>
        <v/>
      </c>
      <c r="BA92" s="179" t="str">
        <f t="shared" si="128"/>
        <v/>
      </c>
      <c r="BB92" s="179" t="str">
        <f>IF(AND('Chack &amp; edit  SD sheet'!BD92=""),"",'Chack &amp; edit  SD sheet'!BD92)</f>
        <v/>
      </c>
      <c r="BC92" s="179" t="str">
        <f t="shared" si="129"/>
        <v/>
      </c>
      <c r="BD92" s="179" t="str">
        <f t="shared" si="130"/>
        <v/>
      </c>
      <c r="BE92" s="179" t="str">
        <f>IF(AND('Chack &amp; edit  SD sheet'!BG92=""),"",'Chack &amp; edit  SD sheet'!BG92)</f>
        <v/>
      </c>
      <c r="BF92" s="179" t="str">
        <f t="shared" si="131"/>
        <v/>
      </c>
      <c r="BG92" s="179" t="str">
        <f t="shared" si="132"/>
        <v/>
      </c>
      <c r="BH92" s="179" t="str">
        <f>IF(AND('Chack &amp; edit  SD sheet'!BK92=""),"",'Chack &amp; edit  SD sheet'!BK92)</f>
        <v/>
      </c>
      <c r="BI92" s="179" t="str">
        <f>IF(AND('Chack &amp; edit  SD sheet'!BL92=""),"",'Chack &amp; edit  SD sheet'!BL92)</f>
        <v/>
      </c>
      <c r="BJ92" s="179" t="str">
        <f>IF(AND('Chack &amp; edit  SD sheet'!BM92=""),"",'Chack &amp; edit  SD sheet'!BM92)</f>
        <v/>
      </c>
      <c r="BK92" s="179" t="str">
        <f t="shared" si="133"/>
        <v/>
      </c>
      <c r="BL92" s="179" t="str">
        <f t="shared" si="134"/>
        <v/>
      </c>
      <c r="BM92" s="179" t="str">
        <f>IF(AND('Chack &amp; edit  SD sheet'!BN92=""),"",'Chack &amp; edit  SD sheet'!BN92)</f>
        <v/>
      </c>
      <c r="BN92" s="179" t="str">
        <f>IF(AND('Chack &amp; edit  SD sheet'!BO92=""),"",'Chack &amp; edit  SD sheet'!BO92)</f>
        <v/>
      </c>
      <c r="BO92" s="179" t="str">
        <f>IF(AND('Chack &amp; edit  SD sheet'!BP92=""),"",'Chack &amp; edit  SD sheet'!BP92)</f>
        <v/>
      </c>
      <c r="BP92" s="179" t="str">
        <f t="shared" si="135"/>
        <v/>
      </c>
      <c r="BQ92" s="179" t="str">
        <f>IF(AND('Chack &amp; edit  SD sheet'!BR92=""),"",'Chack &amp; edit  SD sheet'!BR92)</f>
        <v/>
      </c>
      <c r="BR92" s="179" t="str">
        <f t="shared" si="136"/>
        <v/>
      </c>
      <c r="BS92" s="179" t="str">
        <f t="shared" si="137"/>
        <v/>
      </c>
      <c r="BT92" s="179" t="str">
        <f>IF(AND('Chack &amp; edit  SD sheet'!BU92=""),"",'Chack &amp; edit  SD sheet'!BU92)</f>
        <v/>
      </c>
      <c r="BU92" s="179" t="str">
        <f t="shared" si="138"/>
        <v/>
      </c>
      <c r="BV92" s="179" t="str">
        <f t="shared" si="139"/>
        <v/>
      </c>
      <c r="BW92" s="181" t="str">
        <f t="shared" si="140"/>
        <v/>
      </c>
      <c r="BX92" s="179" t="str">
        <f t="shared" si="141"/>
        <v/>
      </c>
      <c r="BY92" s="179">
        <f t="shared" si="142"/>
        <v>0</v>
      </c>
      <c r="BZ92" s="179">
        <f t="shared" si="143"/>
        <v>0</v>
      </c>
      <c r="CA92" s="179" t="str">
        <f t="shared" si="144"/>
        <v/>
      </c>
      <c r="CB92" s="179" t="str">
        <f t="shared" si="145"/>
        <v/>
      </c>
      <c r="CC92" s="182" t="str">
        <f t="shared" si="146"/>
        <v/>
      </c>
      <c r="CD92" s="183">
        <f t="shared" si="147"/>
        <v>0</v>
      </c>
      <c r="CE92" s="182">
        <f t="shared" si="148"/>
        <v>0</v>
      </c>
      <c r="CF92" s="179" t="str">
        <f t="shared" si="149"/>
        <v/>
      </c>
      <c r="CG92" s="183" t="str">
        <f t="shared" si="150"/>
        <v/>
      </c>
      <c r="CH92" s="182" t="str">
        <f t="shared" si="151"/>
        <v/>
      </c>
      <c r="CI92" s="182">
        <f t="shared" si="152"/>
        <v>0</v>
      </c>
      <c r="CJ92" s="182">
        <f t="shared" si="153"/>
        <v>0</v>
      </c>
      <c r="CK92" s="179" t="str">
        <f t="shared" si="154"/>
        <v/>
      </c>
      <c r="CL92" s="183" t="str">
        <f t="shared" si="155"/>
        <v/>
      </c>
      <c r="CM92" s="182" t="str">
        <f t="shared" si="156"/>
        <v/>
      </c>
      <c r="CN92" s="182">
        <f t="shared" si="157"/>
        <v>0</v>
      </c>
      <c r="CO92" s="182">
        <f t="shared" si="158"/>
        <v>0</v>
      </c>
      <c r="CP92" s="183" t="str">
        <f t="shared" si="159"/>
        <v/>
      </c>
      <c r="CQ92" s="183" t="str">
        <f t="shared" si="160"/>
        <v/>
      </c>
      <c r="CR92" s="182" t="str">
        <f t="shared" si="161"/>
        <v/>
      </c>
      <c r="CS92" s="182">
        <f t="shared" si="162"/>
        <v>0</v>
      </c>
      <c r="CT92" s="182">
        <f t="shared" si="163"/>
        <v>0</v>
      </c>
      <c r="CU92" s="183" t="str">
        <f t="shared" si="164"/>
        <v/>
      </c>
      <c r="CV92" s="183" t="str">
        <f t="shared" si="165"/>
        <v/>
      </c>
      <c r="CW92" s="182" t="str">
        <f t="shared" si="166"/>
        <v/>
      </c>
      <c r="CX92" s="182">
        <f t="shared" si="167"/>
        <v>0</v>
      </c>
      <c r="CY92" s="182">
        <f t="shared" si="168"/>
        <v>0</v>
      </c>
      <c r="CZ92" s="183" t="str">
        <f t="shared" si="169"/>
        <v/>
      </c>
      <c r="DA92" s="183" t="str">
        <f t="shared" si="170"/>
        <v/>
      </c>
      <c r="DB92" s="184">
        <f t="shared" si="171"/>
        <v>0</v>
      </c>
      <c r="DC92" s="19" t="str">
        <f t="shared" si="172"/>
        <v xml:space="preserve">      </v>
      </c>
      <c r="DD92" s="252" t="str">
        <f>IF('Chack &amp; edit  SD sheet'!BY92="","",'Chack &amp; edit  SD sheet'!BY92)</f>
        <v/>
      </c>
      <c r="DE92" s="252" t="str">
        <f>IF('Chack &amp; edit  SD sheet'!BZ92="","",'Chack &amp; edit  SD sheet'!BZ92)</f>
        <v/>
      </c>
      <c r="DF92" s="252" t="str">
        <f>IF('Chack &amp; edit  SD sheet'!CA92="","",'Chack &amp; edit  SD sheet'!CA92)</f>
        <v/>
      </c>
      <c r="DG92" s="212" t="str">
        <f t="shared" si="173"/>
        <v/>
      </c>
      <c r="DH92" s="252" t="str">
        <f>IF('Chack &amp; edit  SD sheet'!CB92="","",'Chack &amp; edit  SD sheet'!CB92)</f>
        <v/>
      </c>
      <c r="DI92" s="212" t="str">
        <f t="shared" si="174"/>
        <v/>
      </c>
      <c r="DJ92" s="252" t="str">
        <f>IF('Chack &amp; edit  SD sheet'!CC92="","",'Chack &amp; edit  SD sheet'!CC92)</f>
        <v/>
      </c>
      <c r="DK92" s="212" t="str">
        <f t="shared" si="175"/>
        <v/>
      </c>
      <c r="DL92" s="213" t="str">
        <f t="shared" si="176"/>
        <v/>
      </c>
      <c r="DM92" s="252" t="str">
        <f>IF('Chack &amp; edit  SD sheet'!CD92="","",'Chack &amp; edit  SD sheet'!CD92)</f>
        <v/>
      </c>
      <c r="DN92" s="252" t="str">
        <f>IF('Chack &amp; edit  SD sheet'!CE92="","",'Chack &amp; edit  SD sheet'!CE92)</f>
        <v/>
      </c>
      <c r="DO92" s="252" t="str">
        <f>IF('Chack &amp; edit  SD sheet'!CF92="","",'Chack &amp; edit  SD sheet'!CF92)</f>
        <v/>
      </c>
      <c r="DP92" s="212" t="str">
        <f t="shared" si="177"/>
        <v/>
      </c>
      <c r="DQ92" s="252" t="str">
        <f>IF('Chack &amp; edit  SD sheet'!CG92="","",'Chack &amp; edit  SD sheet'!CG92)</f>
        <v/>
      </c>
      <c r="DR92" s="212" t="str">
        <f t="shared" si="178"/>
        <v/>
      </c>
      <c r="DS92" s="252" t="str">
        <f>IF('Chack &amp; edit  SD sheet'!CH92="","",'Chack &amp; edit  SD sheet'!CH92)</f>
        <v/>
      </c>
      <c r="DT92" s="212" t="str">
        <f t="shared" si="179"/>
        <v/>
      </c>
      <c r="DU92" s="213" t="str">
        <f t="shared" si="180"/>
        <v/>
      </c>
      <c r="DV92" s="252" t="str">
        <f>IF('Chack &amp; edit  SD sheet'!CI92="","",'Chack &amp; edit  SD sheet'!CI92)</f>
        <v/>
      </c>
      <c r="DW92" s="252" t="str">
        <f>IF('Chack &amp; edit  SD sheet'!CJ92="","",'Chack &amp; edit  SD sheet'!CJ92)</f>
        <v/>
      </c>
      <c r="DX92" s="252" t="str">
        <f>IF('Chack &amp; edit  SD sheet'!CK92="","",'Chack &amp; edit  SD sheet'!CK92)</f>
        <v/>
      </c>
      <c r="DY92" s="254" t="str">
        <f t="shared" si="181"/>
        <v/>
      </c>
      <c r="DZ92" s="252" t="str">
        <f>IF('Chack &amp; edit  SD sheet'!CL92="","",'Chack &amp; edit  SD sheet'!CL92)</f>
        <v/>
      </c>
      <c r="EA92" s="252" t="str">
        <f>IF('Chack &amp; edit  SD sheet'!CM92="","",'Chack &amp; edit  SD sheet'!CM92)</f>
        <v/>
      </c>
      <c r="EB92" s="252" t="str">
        <f>IF('Chack &amp; edit  SD sheet'!CN92="","",'Chack &amp; edit  SD sheet'!CN92)</f>
        <v/>
      </c>
      <c r="EC92" s="252" t="str">
        <f>IF('Chack &amp; edit  SD sheet'!CO92="","",'Chack &amp; edit  SD sheet'!CO92)</f>
        <v/>
      </c>
      <c r="ED92" s="254" t="str">
        <f t="shared" si="182"/>
        <v/>
      </c>
      <c r="EE92" s="252" t="str">
        <f>IF('Chack &amp; edit  SD sheet'!CP92="","",'Chack &amp; edit  SD sheet'!CP92)</f>
        <v/>
      </c>
      <c r="EF92" s="252" t="str">
        <f>IF('Chack &amp; edit  SD sheet'!CQ92="","",'Chack &amp; edit  SD sheet'!CQ92)</f>
        <v/>
      </c>
      <c r="EG92" s="19" t="str">
        <f t="shared" si="183"/>
        <v/>
      </c>
      <c r="EH92" s="20" t="str">
        <f t="shared" si="184"/>
        <v/>
      </c>
      <c r="EI92" s="21" t="str">
        <f t="shared" si="185"/>
        <v/>
      </c>
      <c r="EJ92" s="185" t="str">
        <f t="shared" si="186"/>
        <v/>
      </c>
      <c r="EK92" s="253" t="str">
        <f t="shared" si="187"/>
        <v/>
      </c>
      <c r="EL92" s="252" t="str">
        <f t="shared" si="188"/>
        <v/>
      </c>
      <c r="ET92" s="173" t="str">
        <f t="shared" si="189"/>
        <v/>
      </c>
      <c r="EU92" s="173" t="str">
        <f t="shared" si="190"/>
        <v/>
      </c>
      <c r="EV92" s="173" t="str">
        <f t="shared" si="191"/>
        <v/>
      </c>
      <c r="EW92" s="173" t="str">
        <f t="shared" si="192"/>
        <v/>
      </c>
    </row>
    <row r="93" spans="1:153" ht="15.75">
      <c r="A93" s="179" t="str">
        <f>IF(AND('Chack &amp; edit  SD sheet'!A93=""),"",'Chack &amp; edit  SD sheet'!A93)</f>
        <v/>
      </c>
      <c r="B93" s="179" t="str">
        <f>IF(AND('Chack &amp; edit  SD sheet'!B93=""),"",'Chack &amp; edit  SD sheet'!B93)</f>
        <v/>
      </c>
      <c r="C93" s="179" t="str">
        <f>IF(AND('Chack &amp; edit  SD sheet'!C93=""),"",IF(AND('Chack &amp; edit  SD sheet'!C93="Boy"),"M",IF(AND('Chack &amp; edit  SD sheet'!C93="Girl"),"F","")))</f>
        <v/>
      </c>
      <c r="D93" s="179" t="str">
        <f>IF(AND('Chack &amp; edit  SD sheet'!D93=""),"",VALUE('Chack &amp; edit  SD sheet'!D93))</f>
        <v/>
      </c>
      <c r="E93" s="179" t="str">
        <f>IF(AND('Chack &amp; edit  SD sheet'!E93=""),"",'Chack &amp; edit  SD sheet'!E93)</f>
        <v/>
      </c>
      <c r="F93" s="179" t="str">
        <f>IF(AND('Chack &amp; edit  SD sheet'!F93=""),"",'Chack &amp; edit  SD sheet'!F93)</f>
        <v/>
      </c>
      <c r="G93" s="180" t="str">
        <f>IF(AND('Chack &amp; edit  SD sheet'!G93=""),"",'Chack &amp; edit  SD sheet'!G93)</f>
        <v/>
      </c>
      <c r="H93" s="180" t="str">
        <f>IF(AND('Chack &amp; edit  SD sheet'!H93=""),"",'Chack &amp; edit  SD sheet'!H93)</f>
        <v/>
      </c>
      <c r="I93" s="180" t="str">
        <f>IF(AND('Chack &amp; edit  SD sheet'!I93=""),"",'Chack &amp; edit  SD sheet'!I93)</f>
        <v/>
      </c>
      <c r="J93" s="179" t="str">
        <f>IF(AND('Chack &amp; edit  SD sheet'!J93=""),"",'Chack &amp; edit  SD sheet'!J93)</f>
        <v/>
      </c>
      <c r="K93" s="179" t="str">
        <f>IF(AND('Chack &amp; edit  SD sheet'!K93=""),"",'Chack &amp; edit  SD sheet'!K93)</f>
        <v/>
      </c>
      <c r="L93" s="179" t="str">
        <f>IF(AND('Chack &amp; edit  SD sheet'!L93=""),"",'Chack &amp; edit  SD sheet'!L93)</f>
        <v/>
      </c>
      <c r="M93" s="179" t="str">
        <f t="shared" si="108"/>
        <v/>
      </c>
      <c r="N93" s="179" t="str">
        <f>IF(AND('Chack &amp; edit  SD sheet'!N93=""),"",'Chack &amp; edit  SD sheet'!N93)</f>
        <v/>
      </c>
      <c r="O93" s="179" t="str">
        <f t="shared" si="109"/>
        <v/>
      </c>
      <c r="P93" s="179" t="str">
        <f t="shared" si="110"/>
        <v/>
      </c>
      <c r="Q93" s="179" t="str">
        <f>IF(AND('Chack &amp; edit  SD sheet'!Q93=""),"",'Chack &amp; edit  SD sheet'!Q93)</f>
        <v/>
      </c>
      <c r="R93" s="179" t="str">
        <f t="shared" si="111"/>
        <v/>
      </c>
      <c r="S93" s="179" t="str">
        <f t="shared" si="112"/>
        <v/>
      </c>
      <c r="T93" s="179" t="str">
        <f>IF(AND('Chack &amp; edit  SD sheet'!T93=""),"",'Chack &amp; edit  SD sheet'!T93)</f>
        <v/>
      </c>
      <c r="U93" s="179" t="str">
        <f>IF(AND('Chack &amp; edit  SD sheet'!U93=""),"",'Chack &amp; edit  SD sheet'!U93)</f>
        <v/>
      </c>
      <c r="V93" s="179" t="str">
        <f>IF(AND('Chack &amp; edit  SD sheet'!V93=""),"",'Chack &amp; edit  SD sheet'!V93)</f>
        <v/>
      </c>
      <c r="W93" s="179" t="str">
        <f t="shared" si="113"/>
        <v/>
      </c>
      <c r="X93" s="179" t="str">
        <f>IF(AND('Chack &amp; edit  SD sheet'!X93=""),"",'Chack &amp; edit  SD sheet'!X93)</f>
        <v/>
      </c>
      <c r="Y93" s="179" t="str">
        <f t="shared" si="114"/>
        <v/>
      </c>
      <c r="Z93" s="179" t="str">
        <f t="shared" si="115"/>
        <v/>
      </c>
      <c r="AA93" s="179" t="str">
        <f>IF(AND('Chack &amp; edit  SD sheet'!AA93=""),"",'Chack &amp; edit  SD sheet'!AA93)</f>
        <v/>
      </c>
      <c r="AB93" s="179" t="str">
        <f t="shared" si="116"/>
        <v/>
      </c>
      <c r="AC93" s="179" t="str">
        <f t="shared" si="117"/>
        <v/>
      </c>
      <c r="AD93" s="179" t="str">
        <f>IF(AND('Chack &amp; edit  SD sheet'!AF93=""),"",'Chack &amp; edit  SD sheet'!AF93)</f>
        <v/>
      </c>
      <c r="AE93" s="179" t="str">
        <f>IF(AND('Chack &amp; edit  SD sheet'!AG93=""),"",'Chack &amp; edit  SD sheet'!AG93)</f>
        <v/>
      </c>
      <c r="AF93" s="179" t="str">
        <f>IF(AND('Chack &amp; edit  SD sheet'!AH93=""),"",'Chack &amp; edit  SD sheet'!AH93)</f>
        <v/>
      </c>
      <c r="AG93" s="179" t="str">
        <f t="shared" si="118"/>
        <v/>
      </c>
      <c r="AH93" s="179" t="str">
        <f>IF(AND('Chack &amp; edit  SD sheet'!AJ93=""),"",'Chack &amp; edit  SD sheet'!AJ93)</f>
        <v/>
      </c>
      <c r="AI93" s="179" t="str">
        <f t="shared" si="119"/>
        <v/>
      </c>
      <c r="AJ93" s="179" t="str">
        <f t="shared" si="120"/>
        <v/>
      </c>
      <c r="AK93" s="179" t="str">
        <f>IF(AND('Chack &amp; edit  SD sheet'!AM93=""),"",'Chack &amp; edit  SD sheet'!AM93)</f>
        <v/>
      </c>
      <c r="AL93" s="179" t="str">
        <f t="shared" si="121"/>
        <v/>
      </c>
      <c r="AM93" s="179" t="str">
        <f t="shared" si="122"/>
        <v/>
      </c>
      <c r="AN93" s="179" t="str">
        <f>IF(AND('Chack &amp; edit  SD sheet'!AP93=""),"",'Chack &amp; edit  SD sheet'!AP93)</f>
        <v/>
      </c>
      <c r="AO93" s="179" t="str">
        <f>IF(AND('Chack &amp; edit  SD sheet'!AQ93=""),"",'Chack &amp; edit  SD sheet'!AQ93)</f>
        <v/>
      </c>
      <c r="AP93" s="179" t="str">
        <f>IF(AND('Chack &amp; edit  SD sheet'!AR93=""),"",'Chack &amp; edit  SD sheet'!AR93)</f>
        <v/>
      </c>
      <c r="AQ93" s="179" t="str">
        <f t="shared" si="123"/>
        <v/>
      </c>
      <c r="AR93" s="179" t="str">
        <f>IF(AND('Chack &amp; edit  SD sheet'!AT93=""),"",'Chack &amp; edit  SD sheet'!AT93)</f>
        <v/>
      </c>
      <c r="AS93" s="179" t="str">
        <f t="shared" si="124"/>
        <v/>
      </c>
      <c r="AT93" s="179" t="str">
        <f t="shared" si="125"/>
        <v/>
      </c>
      <c r="AU93" s="179" t="str">
        <f>IF(AND('Chack &amp; edit  SD sheet'!AW93=""),"",'Chack &amp; edit  SD sheet'!AW93)</f>
        <v/>
      </c>
      <c r="AV93" s="179" t="str">
        <f t="shared" si="126"/>
        <v/>
      </c>
      <c r="AW93" s="179" t="str">
        <f t="shared" si="127"/>
        <v/>
      </c>
      <c r="AX93" s="179" t="str">
        <f>IF(AND('Chack &amp; edit  SD sheet'!AZ93=""),"",'Chack &amp; edit  SD sheet'!AZ93)</f>
        <v/>
      </c>
      <c r="AY93" s="179" t="str">
        <f>IF(AND('Chack &amp; edit  SD sheet'!BA93=""),"",'Chack &amp; edit  SD sheet'!BA93)</f>
        <v/>
      </c>
      <c r="AZ93" s="179" t="str">
        <f>IF(AND('Chack &amp; edit  SD sheet'!BB93=""),"",'Chack &amp; edit  SD sheet'!BB93)</f>
        <v/>
      </c>
      <c r="BA93" s="179" t="str">
        <f t="shared" si="128"/>
        <v/>
      </c>
      <c r="BB93" s="179" t="str">
        <f>IF(AND('Chack &amp; edit  SD sheet'!BD93=""),"",'Chack &amp; edit  SD sheet'!BD93)</f>
        <v/>
      </c>
      <c r="BC93" s="179" t="str">
        <f t="shared" si="129"/>
        <v/>
      </c>
      <c r="BD93" s="179" t="str">
        <f t="shared" si="130"/>
        <v/>
      </c>
      <c r="BE93" s="179" t="str">
        <f>IF(AND('Chack &amp; edit  SD sheet'!BG93=""),"",'Chack &amp; edit  SD sheet'!BG93)</f>
        <v/>
      </c>
      <c r="BF93" s="179" t="str">
        <f t="shared" si="131"/>
        <v/>
      </c>
      <c r="BG93" s="179" t="str">
        <f t="shared" si="132"/>
        <v/>
      </c>
      <c r="BH93" s="179" t="str">
        <f>IF(AND('Chack &amp; edit  SD sheet'!BK93=""),"",'Chack &amp; edit  SD sheet'!BK93)</f>
        <v/>
      </c>
      <c r="BI93" s="179" t="str">
        <f>IF(AND('Chack &amp; edit  SD sheet'!BL93=""),"",'Chack &amp; edit  SD sheet'!BL93)</f>
        <v/>
      </c>
      <c r="BJ93" s="179" t="str">
        <f>IF(AND('Chack &amp; edit  SD sheet'!BM93=""),"",'Chack &amp; edit  SD sheet'!BM93)</f>
        <v/>
      </c>
      <c r="BK93" s="179" t="str">
        <f t="shared" si="133"/>
        <v/>
      </c>
      <c r="BL93" s="179" t="str">
        <f t="shared" si="134"/>
        <v/>
      </c>
      <c r="BM93" s="179" t="str">
        <f>IF(AND('Chack &amp; edit  SD sheet'!BN93=""),"",'Chack &amp; edit  SD sheet'!BN93)</f>
        <v/>
      </c>
      <c r="BN93" s="179" t="str">
        <f>IF(AND('Chack &amp; edit  SD sheet'!BO93=""),"",'Chack &amp; edit  SD sheet'!BO93)</f>
        <v/>
      </c>
      <c r="BO93" s="179" t="str">
        <f>IF(AND('Chack &amp; edit  SD sheet'!BP93=""),"",'Chack &amp; edit  SD sheet'!BP93)</f>
        <v/>
      </c>
      <c r="BP93" s="179" t="str">
        <f t="shared" si="135"/>
        <v/>
      </c>
      <c r="BQ93" s="179" t="str">
        <f>IF(AND('Chack &amp; edit  SD sheet'!BR93=""),"",'Chack &amp; edit  SD sheet'!BR93)</f>
        <v/>
      </c>
      <c r="BR93" s="179" t="str">
        <f t="shared" si="136"/>
        <v/>
      </c>
      <c r="BS93" s="179" t="str">
        <f t="shared" si="137"/>
        <v/>
      </c>
      <c r="BT93" s="179" t="str">
        <f>IF(AND('Chack &amp; edit  SD sheet'!BU93=""),"",'Chack &amp; edit  SD sheet'!BU93)</f>
        <v/>
      </c>
      <c r="BU93" s="179" t="str">
        <f t="shared" si="138"/>
        <v/>
      </c>
      <c r="BV93" s="179" t="str">
        <f t="shared" si="139"/>
        <v/>
      </c>
      <c r="BW93" s="181" t="str">
        <f t="shared" si="140"/>
        <v/>
      </c>
      <c r="BX93" s="179" t="str">
        <f t="shared" si="141"/>
        <v/>
      </c>
      <c r="BY93" s="179">
        <f t="shared" si="142"/>
        <v>0</v>
      </c>
      <c r="BZ93" s="179">
        <f t="shared" si="143"/>
        <v>0</v>
      </c>
      <c r="CA93" s="179" t="str">
        <f t="shared" si="144"/>
        <v/>
      </c>
      <c r="CB93" s="179" t="str">
        <f t="shared" si="145"/>
        <v/>
      </c>
      <c r="CC93" s="182" t="str">
        <f t="shared" si="146"/>
        <v/>
      </c>
      <c r="CD93" s="183">
        <f t="shared" si="147"/>
        <v>0</v>
      </c>
      <c r="CE93" s="182">
        <f t="shared" si="148"/>
        <v>0</v>
      </c>
      <c r="CF93" s="179" t="str">
        <f t="shared" si="149"/>
        <v/>
      </c>
      <c r="CG93" s="183" t="str">
        <f t="shared" si="150"/>
        <v/>
      </c>
      <c r="CH93" s="182" t="str">
        <f t="shared" si="151"/>
        <v/>
      </c>
      <c r="CI93" s="182">
        <f t="shared" si="152"/>
        <v>0</v>
      </c>
      <c r="CJ93" s="182">
        <f t="shared" si="153"/>
        <v>0</v>
      </c>
      <c r="CK93" s="179" t="str">
        <f t="shared" si="154"/>
        <v/>
      </c>
      <c r="CL93" s="183" t="str">
        <f t="shared" si="155"/>
        <v/>
      </c>
      <c r="CM93" s="182" t="str">
        <f t="shared" si="156"/>
        <v/>
      </c>
      <c r="CN93" s="182">
        <f t="shared" si="157"/>
        <v>0</v>
      </c>
      <c r="CO93" s="182">
        <f t="shared" si="158"/>
        <v>0</v>
      </c>
      <c r="CP93" s="183" t="str">
        <f t="shared" si="159"/>
        <v/>
      </c>
      <c r="CQ93" s="183" t="str">
        <f t="shared" si="160"/>
        <v/>
      </c>
      <c r="CR93" s="182" t="str">
        <f t="shared" si="161"/>
        <v/>
      </c>
      <c r="CS93" s="182">
        <f t="shared" si="162"/>
        <v>0</v>
      </c>
      <c r="CT93" s="182">
        <f t="shared" si="163"/>
        <v>0</v>
      </c>
      <c r="CU93" s="183" t="str">
        <f t="shared" si="164"/>
        <v/>
      </c>
      <c r="CV93" s="183" t="str">
        <f t="shared" si="165"/>
        <v/>
      </c>
      <c r="CW93" s="182" t="str">
        <f t="shared" si="166"/>
        <v/>
      </c>
      <c r="CX93" s="182">
        <f t="shared" si="167"/>
        <v>0</v>
      </c>
      <c r="CY93" s="182">
        <f t="shared" si="168"/>
        <v>0</v>
      </c>
      <c r="CZ93" s="183" t="str">
        <f t="shared" si="169"/>
        <v/>
      </c>
      <c r="DA93" s="183" t="str">
        <f t="shared" si="170"/>
        <v/>
      </c>
      <c r="DB93" s="184">
        <f t="shared" si="171"/>
        <v>0</v>
      </c>
      <c r="DC93" s="19" t="str">
        <f t="shared" si="172"/>
        <v xml:space="preserve">      </v>
      </c>
      <c r="DD93" s="252" t="str">
        <f>IF('Chack &amp; edit  SD sheet'!BY93="","",'Chack &amp; edit  SD sheet'!BY93)</f>
        <v/>
      </c>
      <c r="DE93" s="252" t="str">
        <f>IF('Chack &amp; edit  SD sheet'!BZ93="","",'Chack &amp; edit  SD sheet'!BZ93)</f>
        <v/>
      </c>
      <c r="DF93" s="252" t="str">
        <f>IF('Chack &amp; edit  SD sheet'!CA93="","",'Chack &amp; edit  SD sheet'!CA93)</f>
        <v/>
      </c>
      <c r="DG93" s="212" t="str">
        <f t="shared" si="173"/>
        <v/>
      </c>
      <c r="DH93" s="252" t="str">
        <f>IF('Chack &amp; edit  SD sheet'!CB93="","",'Chack &amp; edit  SD sheet'!CB93)</f>
        <v/>
      </c>
      <c r="DI93" s="212" t="str">
        <f t="shared" si="174"/>
        <v/>
      </c>
      <c r="DJ93" s="252" t="str">
        <f>IF('Chack &amp; edit  SD sheet'!CC93="","",'Chack &amp; edit  SD sheet'!CC93)</f>
        <v/>
      </c>
      <c r="DK93" s="212" t="str">
        <f t="shared" si="175"/>
        <v/>
      </c>
      <c r="DL93" s="213" t="str">
        <f t="shared" si="176"/>
        <v/>
      </c>
      <c r="DM93" s="252" t="str">
        <f>IF('Chack &amp; edit  SD sheet'!CD93="","",'Chack &amp; edit  SD sheet'!CD93)</f>
        <v/>
      </c>
      <c r="DN93" s="252" t="str">
        <f>IF('Chack &amp; edit  SD sheet'!CE93="","",'Chack &amp; edit  SD sheet'!CE93)</f>
        <v/>
      </c>
      <c r="DO93" s="252" t="str">
        <f>IF('Chack &amp; edit  SD sheet'!CF93="","",'Chack &amp; edit  SD sheet'!CF93)</f>
        <v/>
      </c>
      <c r="DP93" s="212" t="str">
        <f t="shared" si="177"/>
        <v/>
      </c>
      <c r="DQ93" s="252" t="str">
        <f>IF('Chack &amp; edit  SD sheet'!CG93="","",'Chack &amp; edit  SD sheet'!CG93)</f>
        <v/>
      </c>
      <c r="DR93" s="212" t="str">
        <f t="shared" si="178"/>
        <v/>
      </c>
      <c r="DS93" s="252" t="str">
        <f>IF('Chack &amp; edit  SD sheet'!CH93="","",'Chack &amp; edit  SD sheet'!CH93)</f>
        <v/>
      </c>
      <c r="DT93" s="212" t="str">
        <f t="shared" si="179"/>
        <v/>
      </c>
      <c r="DU93" s="213" t="str">
        <f t="shared" si="180"/>
        <v/>
      </c>
      <c r="DV93" s="252" t="str">
        <f>IF('Chack &amp; edit  SD sheet'!CI93="","",'Chack &amp; edit  SD sheet'!CI93)</f>
        <v/>
      </c>
      <c r="DW93" s="252" t="str">
        <f>IF('Chack &amp; edit  SD sheet'!CJ93="","",'Chack &amp; edit  SD sheet'!CJ93)</f>
        <v/>
      </c>
      <c r="DX93" s="252" t="str">
        <f>IF('Chack &amp; edit  SD sheet'!CK93="","",'Chack &amp; edit  SD sheet'!CK93)</f>
        <v/>
      </c>
      <c r="DY93" s="254" t="str">
        <f t="shared" si="181"/>
        <v/>
      </c>
      <c r="DZ93" s="252" t="str">
        <f>IF('Chack &amp; edit  SD sheet'!CL93="","",'Chack &amp; edit  SD sheet'!CL93)</f>
        <v/>
      </c>
      <c r="EA93" s="252" t="str">
        <f>IF('Chack &amp; edit  SD sheet'!CM93="","",'Chack &amp; edit  SD sheet'!CM93)</f>
        <v/>
      </c>
      <c r="EB93" s="252" t="str">
        <f>IF('Chack &amp; edit  SD sheet'!CN93="","",'Chack &amp; edit  SD sheet'!CN93)</f>
        <v/>
      </c>
      <c r="EC93" s="252" t="str">
        <f>IF('Chack &amp; edit  SD sheet'!CO93="","",'Chack &amp; edit  SD sheet'!CO93)</f>
        <v/>
      </c>
      <c r="ED93" s="254" t="str">
        <f t="shared" si="182"/>
        <v/>
      </c>
      <c r="EE93" s="252" t="str">
        <f>IF('Chack &amp; edit  SD sheet'!CP93="","",'Chack &amp; edit  SD sheet'!CP93)</f>
        <v/>
      </c>
      <c r="EF93" s="252" t="str">
        <f>IF('Chack &amp; edit  SD sheet'!CQ93="","",'Chack &amp; edit  SD sheet'!CQ93)</f>
        <v/>
      </c>
      <c r="EG93" s="19" t="str">
        <f t="shared" si="183"/>
        <v/>
      </c>
      <c r="EH93" s="20" t="str">
        <f t="shared" si="184"/>
        <v/>
      </c>
      <c r="EI93" s="21" t="str">
        <f t="shared" si="185"/>
        <v/>
      </c>
      <c r="EJ93" s="185" t="str">
        <f t="shared" si="186"/>
        <v/>
      </c>
      <c r="EK93" s="253" t="str">
        <f t="shared" si="187"/>
        <v/>
      </c>
      <c r="EL93" s="252" t="str">
        <f t="shared" si="188"/>
        <v/>
      </c>
      <c r="ET93" s="173" t="str">
        <f t="shared" si="189"/>
        <v/>
      </c>
      <c r="EU93" s="173" t="str">
        <f t="shared" si="190"/>
        <v/>
      </c>
      <c r="EV93" s="173" t="str">
        <f t="shared" si="191"/>
        <v/>
      </c>
      <c r="EW93" s="173" t="str">
        <f t="shared" si="192"/>
        <v/>
      </c>
    </row>
    <row r="94" spans="1:153" ht="15.75">
      <c r="A94" s="179" t="str">
        <f>IF(AND('Chack &amp; edit  SD sheet'!A94=""),"",'Chack &amp; edit  SD sheet'!A94)</f>
        <v/>
      </c>
      <c r="B94" s="179" t="str">
        <f>IF(AND('Chack &amp; edit  SD sheet'!B94=""),"",'Chack &amp; edit  SD sheet'!B94)</f>
        <v/>
      </c>
      <c r="C94" s="179" t="str">
        <f>IF(AND('Chack &amp; edit  SD sheet'!C94=""),"",IF(AND('Chack &amp; edit  SD sheet'!C94="Boy"),"M",IF(AND('Chack &amp; edit  SD sheet'!C94="Girl"),"F","")))</f>
        <v/>
      </c>
      <c r="D94" s="179" t="str">
        <f>IF(AND('Chack &amp; edit  SD sheet'!D94=""),"",VALUE('Chack &amp; edit  SD sheet'!D94))</f>
        <v/>
      </c>
      <c r="E94" s="179" t="str">
        <f>IF(AND('Chack &amp; edit  SD sheet'!E94=""),"",'Chack &amp; edit  SD sheet'!E94)</f>
        <v/>
      </c>
      <c r="F94" s="179" t="str">
        <f>IF(AND('Chack &amp; edit  SD sheet'!F94=""),"",'Chack &amp; edit  SD sheet'!F94)</f>
        <v/>
      </c>
      <c r="G94" s="180" t="str">
        <f>IF(AND('Chack &amp; edit  SD sheet'!G94=""),"",'Chack &amp; edit  SD sheet'!G94)</f>
        <v/>
      </c>
      <c r="H94" s="180" t="str">
        <f>IF(AND('Chack &amp; edit  SD sheet'!H94=""),"",'Chack &amp; edit  SD sheet'!H94)</f>
        <v/>
      </c>
      <c r="I94" s="180" t="str">
        <f>IF(AND('Chack &amp; edit  SD sheet'!I94=""),"",'Chack &amp; edit  SD sheet'!I94)</f>
        <v/>
      </c>
      <c r="J94" s="179" t="str">
        <f>IF(AND('Chack &amp; edit  SD sheet'!J94=""),"",'Chack &amp; edit  SD sheet'!J94)</f>
        <v/>
      </c>
      <c r="K94" s="179" t="str">
        <f>IF(AND('Chack &amp; edit  SD sheet'!K94=""),"",'Chack &amp; edit  SD sheet'!K94)</f>
        <v/>
      </c>
      <c r="L94" s="179" t="str">
        <f>IF(AND('Chack &amp; edit  SD sheet'!L94=""),"",'Chack &amp; edit  SD sheet'!L94)</f>
        <v/>
      </c>
      <c r="M94" s="179" t="str">
        <f t="shared" si="108"/>
        <v/>
      </c>
      <c r="N94" s="179" t="str">
        <f>IF(AND('Chack &amp; edit  SD sheet'!N94=""),"",'Chack &amp; edit  SD sheet'!N94)</f>
        <v/>
      </c>
      <c r="O94" s="179" t="str">
        <f t="shared" si="109"/>
        <v/>
      </c>
      <c r="P94" s="179" t="str">
        <f t="shared" si="110"/>
        <v/>
      </c>
      <c r="Q94" s="179" t="str">
        <f>IF(AND('Chack &amp; edit  SD sheet'!Q94=""),"",'Chack &amp; edit  SD sheet'!Q94)</f>
        <v/>
      </c>
      <c r="R94" s="179" t="str">
        <f t="shared" si="111"/>
        <v/>
      </c>
      <c r="S94" s="179" t="str">
        <f t="shared" si="112"/>
        <v/>
      </c>
      <c r="T94" s="179" t="str">
        <f>IF(AND('Chack &amp; edit  SD sheet'!T94=""),"",'Chack &amp; edit  SD sheet'!T94)</f>
        <v/>
      </c>
      <c r="U94" s="179" t="str">
        <f>IF(AND('Chack &amp; edit  SD sheet'!U94=""),"",'Chack &amp; edit  SD sheet'!U94)</f>
        <v/>
      </c>
      <c r="V94" s="179" t="str">
        <f>IF(AND('Chack &amp; edit  SD sheet'!V94=""),"",'Chack &amp; edit  SD sheet'!V94)</f>
        <v/>
      </c>
      <c r="W94" s="179" t="str">
        <f t="shared" si="113"/>
        <v/>
      </c>
      <c r="X94" s="179" t="str">
        <f>IF(AND('Chack &amp; edit  SD sheet'!X94=""),"",'Chack &amp; edit  SD sheet'!X94)</f>
        <v/>
      </c>
      <c r="Y94" s="179" t="str">
        <f t="shared" si="114"/>
        <v/>
      </c>
      <c r="Z94" s="179" t="str">
        <f t="shared" si="115"/>
        <v/>
      </c>
      <c r="AA94" s="179" t="str">
        <f>IF(AND('Chack &amp; edit  SD sheet'!AA94=""),"",'Chack &amp; edit  SD sheet'!AA94)</f>
        <v/>
      </c>
      <c r="AB94" s="179" t="str">
        <f t="shared" si="116"/>
        <v/>
      </c>
      <c r="AC94" s="179" t="str">
        <f t="shared" si="117"/>
        <v/>
      </c>
      <c r="AD94" s="179" t="str">
        <f>IF(AND('Chack &amp; edit  SD sheet'!AF94=""),"",'Chack &amp; edit  SD sheet'!AF94)</f>
        <v/>
      </c>
      <c r="AE94" s="179" t="str">
        <f>IF(AND('Chack &amp; edit  SD sheet'!AG94=""),"",'Chack &amp; edit  SD sheet'!AG94)</f>
        <v/>
      </c>
      <c r="AF94" s="179" t="str">
        <f>IF(AND('Chack &amp; edit  SD sheet'!AH94=""),"",'Chack &amp; edit  SD sheet'!AH94)</f>
        <v/>
      </c>
      <c r="AG94" s="179" t="str">
        <f t="shared" si="118"/>
        <v/>
      </c>
      <c r="AH94" s="179" t="str">
        <f>IF(AND('Chack &amp; edit  SD sheet'!AJ94=""),"",'Chack &amp; edit  SD sheet'!AJ94)</f>
        <v/>
      </c>
      <c r="AI94" s="179" t="str">
        <f t="shared" si="119"/>
        <v/>
      </c>
      <c r="AJ94" s="179" t="str">
        <f t="shared" si="120"/>
        <v/>
      </c>
      <c r="AK94" s="179" t="str">
        <f>IF(AND('Chack &amp; edit  SD sheet'!AM94=""),"",'Chack &amp; edit  SD sheet'!AM94)</f>
        <v/>
      </c>
      <c r="AL94" s="179" t="str">
        <f t="shared" si="121"/>
        <v/>
      </c>
      <c r="AM94" s="179" t="str">
        <f t="shared" si="122"/>
        <v/>
      </c>
      <c r="AN94" s="179" t="str">
        <f>IF(AND('Chack &amp; edit  SD sheet'!AP94=""),"",'Chack &amp; edit  SD sheet'!AP94)</f>
        <v/>
      </c>
      <c r="AO94" s="179" t="str">
        <f>IF(AND('Chack &amp; edit  SD sheet'!AQ94=""),"",'Chack &amp; edit  SD sheet'!AQ94)</f>
        <v/>
      </c>
      <c r="AP94" s="179" t="str">
        <f>IF(AND('Chack &amp; edit  SD sheet'!AR94=""),"",'Chack &amp; edit  SD sheet'!AR94)</f>
        <v/>
      </c>
      <c r="AQ94" s="179" t="str">
        <f t="shared" si="123"/>
        <v/>
      </c>
      <c r="AR94" s="179" t="str">
        <f>IF(AND('Chack &amp; edit  SD sheet'!AT94=""),"",'Chack &amp; edit  SD sheet'!AT94)</f>
        <v/>
      </c>
      <c r="AS94" s="179" t="str">
        <f t="shared" si="124"/>
        <v/>
      </c>
      <c r="AT94" s="179" t="str">
        <f t="shared" si="125"/>
        <v/>
      </c>
      <c r="AU94" s="179" t="str">
        <f>IF(AND('Chack &amp; edit  SD sheet'!AW94=""),"",'Chack &amp; edit  SD sheet'!AW94)</f>
        <v/>
      </c>
      <c r="AV94" s="179" t="str">
        <f t="shared" si="126"/>
        <v/>
      </c>
      <c r="AW94" s="179" t="str">
        <f t="shared" si="127"/>
        <v/>
      </c>
      <c r="AX94" s="179" t="str">
        <f>IF(AND('Chack &amp; edit  SD sheet'!AZ94=""),"",'Chack &amp; edit  SD sheet'!AZ94)</f>
        <v/>
      </c>
      <c r="AY94" s="179" t="str">
        <f>IF(AND('Chack &amp; edit  SD sheet'!BA94=""),"",'Chack &amp; edit  SD sheet'!BA94)</f>
        <v/>
      </c>
      <c r="AZ94" s="179" t="str">
        <f>IF(AND('Chack &amp; edit  SD sheet'!BB94=""),"",'Chack &amp; edit  SD sheet'!BB94)</f>
        <v/>
      </c>
      <c r="BA94" s="179" t="str">
        <f t="shared" si="128"/>
        <v/>
      </c>
      <c r="BB94" s="179" t="str">
        <f>IF(AND('Chack &amp; edit  SD sheet'!BD94=""),"",'Chack &amp; edit  SD sheet'!BD94)</f>
        <v/>
      </c>
      <c r="BC94" s="179" t="str">
        <f t="shared" si="129"/>
        <v/>
      </c>
      <c r="BD94" s="179" t="str">
        <f t="shared" si="130"/>
        <v/>
      </c>
      <c r="BE94" s="179" t="str">
        <f>IF(AND('Chack &amp; edit  SD sheet'!BG94=""),"",'Chack &amp; edit  SD sheet'!BG94)</f>
        <v/>
      </c>
      <c r="BF94" s="179" t="str">
        <f t="shared" si="131"/>
        <v/>
      </c>
      <c r="BG94" s="179" t="str">
        <f t="shared" si="132"/>
        <v/>
      </c>
      <c r="BH94" s="179" t="str">
        <f>IF(AND('Chack &amp; edit  SD sheet'!BK94=""),"",'Chack &amp; edit  SD sheet'!BK94)</f>
        <v/>
      </c>
      <c r="BI94" s="179" t="str">
        <f>IF(AND('Chack &amp; edit  SD sheet'!BL94=""),"",'Chack &amp; edit  SD sheet'!BL94)</f>
        <v/>
      </c>
      <c r="BJ94" s="179" t="str">
        <f>IF(AND('Chack &amp; edit  SD sheet'!BM94=""),"",'Chack &amp; edit  SD sheet'!BM94)</f>
        <v/>
      </c>
      <c r="BK94" s="179" t="str">
        <f t="shared" si="133"/>
        <v/>
      </c>
      <c r="BL94" s="179" t="str">
        <f t="shared" si="134"/>
        <v/>
      </c>
      <c r="BM94" s="179" t="str">
        <f>IF(AND('Chack &amp; edit  SD sheet'!BN94=""),"",'Chack &amp; edit  SD sheet'!BN94)</f>
        <v/>
      </c>
      <c r="BN94" s="179" t="str">
        <f>IF(AND('Chack &amp; edit  SD sheet'!BO94=""),"",'Chack &amp; edit  SD sheet'!BO94)</f>
        <v/>
      </c>
      <c r="BO94" s="179" t="str">
        <f>IF(AND('Chack &amp; edit  SD sheet'!BP94=""),"",'Chack &amp; edit  SD sheet'!BP94)</f>
        <v/>
      </c>
      <c r="BP94" s="179" t="str">
        <f t="shared" si="135"/>
        <v/>
      </c>
      <c r="BQ94" s="179" t="str">
        <f>IF(AND('Chack &amp; edit  SD sheet'!BR94=""),"",'Chack &amp; edit  SD sheet'!BR94)</f>
        <v/>
      </c>
      <c r="BR94" s="179" t="str">
        <f t="shared" si="136"/>
        <v/>
      </c>
      <c r="BS94" s="179" t="str">
        <f t="shared" si="137"/>
        <v/>
      </c>
      <c r="BT94" s="179" t="str">
        <f>IF(AND('Chack &amp; edit  SD sheet'!BU94=""),"",'Chack &amp; edit  SD sheet'!BU94)</f>
        <v/>
      </c>
      <c r="BU94" s="179" t="str">
        <f t="shared" si="138"/>
        <v/>
      </c>
      <c r="BV94" s="179" t="str">
        <f t="shared" si="139"/>
        <v/>
      </c>
      <c r="BW94" s="181" t="str">
        <f t="shared" si="140"/>
        <v/>
      </c>
      <c r="BX94" s="179" t="str">
        <f t="shared" si="141"/>
        <v/>
      </c>
      <c r="BY94" s="179">
        <f t="shared" si="142"/>
        <v>0</v>
      </c>
      <c r="BZ94" s="179">
        <f t="shared" si="143"/>
        <v>0</v>
      </c>
      <c r="CA94" s="179" t="str">
        <f t="shared" si="144"/>
        <v/>
      </c>
      <c r="CB94" s="179" t="str">
        <f t="shared" si="145"/>
        <v/>
      </c>
      <c r="CC94" s="182" t="str">
        <f t="shared" si="146"/>
        <v/>
      </c>
      <c r="CD94" s="183">
        <f t="shared" si="147"/>
        <v>0</v>
      </c>
      <c r="CE94" s="182">
        <f t="shared" si="148"/>
        <v>0</v>
      </c>
      <c r="CF94" s="179" t="str">
        <f t="shared" si="149"/>
        <v/>
      </c>
      <c r="CG94" s="183" t="str">
        <f t="shared" si="150"/>
        <v/>
      </c>
      <c r="CH94" s="182" t="str">
        <f t="shared" si="151"/>
        <v/>
      </c>
      <c r="CI94" s="182">
        <f t="shared" si="152"/>
        <v>0</v>
      </c>
      <c r="CJ94" s="182">
        <f t="shared" si="153"/>
        <v>0</v>
      </c>
      <c r="CK94" s="179" t="str">
        <f t="shared" si="154"/>
        <v/>
      </c>
      <c r="CL94" s="183" t="str">
        <f t="shared" si="155"/>
        <v/>
      </c>
      <c r="CM94" s="182" t="str">
        <f t="shared" si="156"/>
        <v/>
      </c>
      <c r="CN94" s="182">
        <f t="shared" si="157"/>
        <v>0</v>
      </c>
      <c r="CO94" s="182">
        <f t="shared" si="158"/>
        <v>0</v>
      </c>
      <c r="CP94" s="183" t="str">
        <f t="shared" si="159"/>
        <v/>
      </c>
      <c r="CQ94" s="183" t="str">
        <f t="shared" si="160"/>
        <v/>
      </c>
      <c r="CR94" s="182" t="str">
        <f t="shared" si="161"/>
        <v/>
      </c>
      <c r="CS94" s="182">
        <f t="shared" si="162"/>
        <v>0</v>
      </c>
      <c r="CT94" s="182">
        <f t="shared" si="163"/>
        <v>0</v>
      </c>
      <c r="CU94" s="183" t="str">
        <f t="shared" si="164"/>
        <v/>
      </c>
      <c r="CV94" s="183" t="str">
        <f t="shared" si="165"/>
        <v/>
      </c>
      <c r="CW94" s="182" t="str">
        <f t="shared" si="166"/>
        <v/>
      </c>
      <c r="CX94" s="182">
        <f t="shared" si="167"/>
        <v>0</v>
      </c>
      <c r="CY94" s="182">
        <f t="shared" si="168"/>
        <v>0</v>
      </c>
      <c r="CZ94" s="183" t="str">
        <f t="shared" si="169"/>
        <v/>
      </c>
      <c r="DA94" s="183" t="str">
        <f t="shared" si="170"/>
        <v/>
      </c>
      <c r="DB94" s="184">
        <f t="shared" si="171"/>
        <v>0</v>
      </c>
      <c r="DC94" s="19" t="str">
        <f t="shared" si="172"/>
        <v xml:space="preserve">      </v>
      </c>
      <c r="DD94" s="252" t="str">
        <f>IF('Chack &amp; edit  SD sheet'!BY94="","",'Chack &amp; edit  SD sheet'!BY94)</f>
        <v/>
      </c>
      <c r="DE94" s="252" t="str">
        <f>IF('Chack &amp; edit  SD sheet'!BZ94="","",'Chack &amp; edit  SD sheet'!BZ94)</f>
        <v/>
      </c>
      <c r="DF94" s="252" t="str">
        <f>IF('Chack &amp; edit  SD sheet'!CA94="","",'Chack &amp; edit  SD sheet'!CA94)</f>
        <v/>
      </c>
      <c r="DG94" s="212" t="str">
        <f t="shared" si="173"/>
        <v/>
      </c>
      <c r="DH94" s="252" t="str">
        <f>IF('Chack &amp; edit  SD sheet'!CB94="","",'Chack &amp; edit  SD sheet'!CB94)</f>
        <v/>
      </c>
      <c r="DI94" s="212" t="str">
        <f t="shared" si="174"/>
        <v/>
      </c>
      <c r="DJ94" s="252" t="str">
        <f>IF('Chack &amp; edit  SD sheet'!CC94="","",'Chack &amp; edit  SD sheet'!CC94)</f>
        <v/>
      </c>
      <c r="DK94" s="212" t="str">
        <f t="shared" si="175"/>
        <v/>
      </c>
      <c r="DL94" s="213" t="str">
        <f t="shared" si="176"/>
        <v/>
      </c>
      <c r="DM94" s="252" t="str">
        <f>IF('Chack &amp; edit  SD sheet'!CD94="","",'Chack &amp; edit  SD sheet'!CD94)</f>
        <v/>
      </c>
      <c r="DN94" s="252" t="str">
        <f>IF('Chack &amp; edit  SD sheet'!CE94="","",'Chack &amp; edit  SD sheet'!CE94)</f>
        <v/>
      </c>
      <c r="DO94" s="252" t="str">
        <f>IF('Chack &amp; edit  SD sheet'!CF94="","",'Chack &amp; edit  SD sheet'!CF94)</f>
        <v/>
      </c>
      <c r="DP94" s="212" t="str">
        <f t="shared" si="177"/>
        <v/>
      </c>
      <c r="DQ94" s="252" t="str">
        <f>IF('Chack &amp; edit  SD sheet'!CG94="","",'Chack &amp; edit  SD sheet'!CG94)</f>
        <v/>
      </c>
      <c r="DR94" s="212" t="str">
        <f t="shared" si="178"/>
        <v/>
      </c>
      <c r="DS94" s="252" t="str">
        <f>IF('Chack &amp; edit  SD sheet'!CH94="","",'Chack &amp; edit  SD sheet'!CH94)</f>
        <v/>
      </c>
      <c r="DT94" s="212" t="str">
        <f t="shared" si="179"/>
        <v/>
      </c>
      <c r="DU94" s="213" t="str">
        <f t="shared" si="180"/>
        <v/>
      </c>
      <c r="DV94" s="252" t="str">
        <f>IF('Chack &amp; edit  SD sheet'!CI94="","",'Chack &amp; edit  SD sheet'!CI94)</f>
        <v/>
      </c>
      <c r="DW94" s="252" t="str">
        <f>IF('Chack &amp; edit  SD sheet'!CJ94="","",'Chack &amp; edit  SD sheet'!CJ94)</f>
        <v/>
      </c>
      <c r="DX94" s="252" t="str">
        <f>IF('Chack &amp; edit  SD sheet'!CK94="","",'Chack &amp; edit  SD sheet'!CK94)</f>
        <v/>
      </c>
      <c r="DY94" s="254" t="str">
        <f t="shared" si="181"/>
        <v/>
      </c>
      <c r="DZ94" s="252" t="str">
        <f>IF('Chack &amp; edit  SD sheet'!CL94="","",'Chack &amp; edit  SD sheet'!CL94)</f>
        <v/>
      </c>
      <c r="EA94" s="252" t="str">
        <f>IF('Chack &amp; edit  SD sheet'!CM94="","",'Chack &amp; edit  SD sheet'!CM94)</f>
        <v/>
      </c>
      <c r="EB94" s="252" t="str">
        <f>IF('Chack &amp; edit  SD sheet'!CN94="","",'Chack &amp; edit  SD sheet'!CN94)</f>
        <v/>
      </c>
      <c r="EC94" s="252" t="str">
        <f>IF('Chack &amp; edit  SD sheet'!CO94="","",'Chack &amp; edit  SD sheet'!CO94)</f>
        <v/>
      </c>
      <c r="ED94" s="254" t="str">
        <f t="shared" si="182"/>
        <v/>
      </c>
      <c r="EE94" s="252" t="str">
        <f>IF('Chack &amp; edit  SD sheet'!CP94="","",'Chack &amp; edit  SD sheet'!CP94)</f>
        <v/>
      </c>
      <c r="EF94" s="252" t="str">
        <f>IF('Chack &amp; edit  SD sheet'!CQ94="","",'Chack &amp; edit  SD sheet'!CQ94)</f>
        <v/>
      </c>
      <c r="EG94" s="19" t="str">
        <f t="shared" si="183"/>
        <v/>
      </c>
      <c r="EH94" s="20" t="str">
        <f t="shared" si="184"/>
        <v/>
      </c>
      <c r="EI94" s="21" t="str">
        <f t="shared" si="185"/>
        <v/>
      </c>
      <c r="EJ94" s="185" t="str">
        <f t="shared" si="186"/>
        <v/>
      </c>
      <c r="EK94" s="253" t="str">
        <f t="shared" si="187"/>
        <v/>
      </c>
      <c r="EL94" s="252" t="str">
        <f t="shared" si="188"/>
        <v/>
      </c>
      <c r="ET94" s="173" t="str">
        <f t="shared" si="189"/>
        <v/>
      </c>
      <c r="EU94" s="173" t="str">
        <f t="shared" si="190"/>
        <v/>
      </c>
      <c r="EV94" s="173" t="str">
        <f t="shared" si="191"/>
        <v/>
      </c>
      <c r="EW94" s="173" t="str">
        <f t="shared" si="192"/>
        <v/>
      </c>
    </row>
    <row r="95" spans="1:153" ht="15.75">
      <c r="A95" s="179" t="str">
        <f>IF(AND('Chack &amp; edit  SD sheet'!A95=""),"",'Chack &amp; edit  SD sheet'!A95)</f>
        <v/>
      </c>
      <c r="B95" s="179" t="str">
        <f>IF(AND('Chack &amp; edit  SD sheet'!B95=""),"",'Chack &amp; edit  SD sheet'!B95)</f>
        <v/>
      </c>
      <c r="C95" s="179" t="str">
        <f>IF(AND('Chack &amp; edit  SD sheet'!C95=""),"",IF(AND('Chack &amp; edit  SD sheet'!C95="Boy"),"M",IF(AND('Chack &amp; edit  SD sheet'!C95="Girl"),"F","")))</f>
        <v/>
      </c>
      <c r="D95" s="179" t="str">
        <f>IF(AND('Chack &amp; edit  SD sheet'!D95=""),"",VALUE('Chack &amp; edit  SD sheet'!D95))</f>
        <v/>
      </c>
      <c r="E95" s="179" t="str">
        <f>IF(AND('Chack &amp; edit  SD sheet'!E95=""),"",'Chack &amp; edit  SD sheet'!E95)</f>
        <v/>
      </c>
      <c r="F95" s="179" t="str">
        <f>IF(AND('Chack &amp; edit  SD sheet'!F95=""),"",'Chack &amp; edit  SD sheet'!F95)</f>
        <v/>
      </c>
      <c r="G95" s="180" t="str">
        <f>IF(AND('Chack &amp; edit  SD sheet'!G95=""),"",'Chack &amp; edit  SD sheet'!G95)</f>
        <v/>
      </c>
      <c r="H95" s="180" t="str">
        <f>IF(AND('Chack &amp; edit  SD sheet'!H95=""),"",'Chack &amp; edit  SD sheet'!H95)</f>
        <v/>
      </c>
      <c r="I95" s="180" t="str">
        <f>IF(AND('Chack &amp; edit  SD sheet'!I95=""),"",'Chack &amp; edit  SD sheet'!I95)</f>
        <v/>
      </c>
      <c r="J95" s="179" t="str">
        <f>IF(AND('Chack &amp; edit  SD sheet'!J95=""),"",'Chack &amp; edit  SD sheet'!J95)</f>
        <v/>
      </c>
      <c r="K95" s="179" t="str">
        <f>IF(AND('Chack &amp; edit  SD sheet'!K95=""),"",'Chack &amp; edit  SD sheet'!K95)</f>
        <v/>
      </c>
      <c r="L95" s="179" t="str">
        <f>IF(AND('Chack &amp; edit  SD sheet'!L95=""),"",'Chack &amp; edit  SD sheet'!L95)</f>
        <v/>
      </c>
      <c r="M95" s="179" t="str">
        <f t="shared" si="108"/>
        <v/>
      </c>
      <c r="N95" s="179" t="str">
        <f>IF(AND('Chack &amp; edit  SD sheet'!N95=""),"",'Chack &amp; edit  SD sheet'!N95)</f>
        <v/>
      </c>
      <c r="O95" s="179" t="str">
        <f t="shared" si="109"/>
        <v/>
      </c>
      <c r="P95" s="179" t="str">
        <f t="shared" si="110"/>
        <v/>
      </c>
      <c r="Q95" s="179" t="str">
        <f>IF(AND('Chack &amp; edit  SD sheet'!Q95=""),"",'Chack &amp; edit  SD sheet'!Q95)</f>
        <v/>
      </c>
      <c r="R95" s="179" t="str">
        <f t="shared" si="111"/>
        <v/>
      </c>
      <c r="S95" s="179" t="str">
        <f t="shared" si="112"/>
        <v/>
      </c>
      <c r="T95" s="179" t="str">
        <f>IF(AND('Chack &amp; edit  SD sheet'!T95=""),"",'Chack &amp; edit  SD sheet'!T95)</f>
        <v/>
      </c>
      <c r="U95" s="179" t="str">
        <f>IF(AND('Chack &amp; edit  SD sheet'!U95=""),"",'Chack &amp; edit  SD sheet'!U95)</f>
        <v/>
      </c>
      <c r="V95" s="179" t="str">
        <f>IF(AND('Chack &amp; edit  SD sheet'!V95=""),"",'Chack &amp; edit  SD sheet'!V95)</f>
        <v/>
      </c>
      <c r="W95" s="179" t="str">
        <f t="shared" si="113"/>
        <v/>
      </c>
      <c r="X95" s="179" t="str">
        <f>IF(AND('Chack &amp; edit  SD sheet'!X95=""),"",'Chack &amp; edit  SD sheet'!X95)</f>
        <v/>
      </c>
      <c r="Y95" s="179" t="str">
        <f t="shared" si="114"/>
        <v/>
      </c>
      <c r="Z95" s="179" t="str">
        <f t="shared" si="115"/>
        <v/>
      </c>
      <c r="AA95" s="179" t="str">
        <f>IF(AND('Chack &amp; edit  SD sheet'!AA95=""),"",'Chack &amp; edit  SD sheet'!AA95)</f>
        <v/>
      </c>
      <c r="AB95" s="179" t="str">
        <f t="shared" si="116"/>
        <v/>
      </c>
      <c r="AC95" s="179" t="str">
        <f t="shared" si="117"/>
        <v/>
      </c>
      <c r="AD95" s="179" t="str">
        <f>IF(AND('Chack &amp; edit  SD sheet'!AF95=""),"",'Chack &amp; edit  SD sheet'!AF95)</f>
        <v/>
      </c>
      <c r="AE95" s="179" t="str">
        <f>IF(AND('Chack &amp; edit  SD sheet'!AG95=""),"",'Chack &amp; edit  SD sheet'!AG95)</f>
        <v/>
      </c>
      <c r="AF95" s="179" t="str">
        <f>IF(AND('Chack &amp; edit  SD sheet'!AH95=""),"",'Chack &amp; edit  SD sheet'!AH95)</f>
        <v/>
      </c>
      <c r="AG95" s="179" t="str">
        <f t="shared" si="118"/>
        <v/>
      </c>
      <c r="AH95" s="179" t="str">
        <f>IF(AND('Chack &amp; edit  SD sheet'!AJ95=""),"",'Chack &amp; edit  SD sheet'!AJ95)</f>
        <v/>
      </c>
      <c r="AI95" s="179" t="str">
        <f t="shared" si="119"/>
        <v/>
      </c>
      <c r="AJ95" s="179" t="str">
        <f t="shared" si="120"/>
        <v/>
      </c>
      <c r="AK95" s="179" t="str">
        <f>IF(AND('Chack &amp; edit  SD sheet'!AM95=""),"",'Chack &amp; edit  SD sheet'!AM95)</f>
        <v/>
      </c>
      <c r="AL95" s="179" t="str">
        <f t="shared" si="121"/>
        <v/>
      </c>
      <c r="AM95" s="179" t="str">
        <f t="shared" si="122"/>
        <v/>
      </c>
      <c r="AN95" s="179" t="str">
        <f>IF(AND('Chack &amp; edit  SD sheet'!AP95=""),"",'Chack &amp; edit  SD sheet'!AP95)</f>
        <v/>
      </c>
      <c r="AO95" s="179" t="str">
        <f>IF(AND('Chack &amp; edit  SD sheet'!AQ95=""),"",'Chack &amp; edit  SD sheet'!AQ95)</f>
        <v/>
      </c>
      <c r="AP95" s="179" t="str">
        <f>IF(AND('Chack &amp; edit  SD sheet'!AR95=""),"",'Chack &amp; edit  SD sheet'!AR95)</f>
        <v/>
      </c>
      <c r="AQ95" s="179" t="str">
        <f t="shared" si="123"/>
        <v/>
      </c>
      <c r="AR95" s="179" t="str">
        <f>IF(AND('Chack &amp; edit  SD sheet'!AT95=""),"",'Chack &amp; edit  SD sheet'!AT95)</f>
        <v/>
      </c>
      <c r="AS95" s="179" t="str">
        <f t="shared" si="124"/>
        <v/>
      </c>
      <c r="AT95" s="179" t="str">
        <f t="shared" si="125"/>
        <v/>
      </c>
      <c r="AU95" s="179" t="str">
        <f>IF(AND('Chack &amp; edit  SD sheet'!AW95=""),"",'Chack &amp; edit  SD sheet'!AW95)</f>
        <v/>
      </c>
      <c r="AV95" s="179" t="str">
        <f t="shared" si="126"/>
        <v/>
      </c>
      <c r="AW95" s="179" t="str">
        <f t="shared" si="127"/>
        <v/>
      </c>
      <c r="AX95" s="179" t="str">
        <f>IF(AND('Chack &amp; edit  SD sheet'!AZ95=""),"",'Chack &amp; edit  SD sheet'!AZ95)</f>
        <v/>
      </c>
      <c r="AY95" s="179" t="str">
        <f>IF(AND('Chack &amp; edit  SD sheet'!BA95=""),"",'Chack &amp; edit  SD sheet'!BA95)</f>
        <v/>
      </c>
      <c r="AZ95" s="179" t="str">
        <f>IF(AND('Chack &amp; edit  SD sheet'!BB95=""),"",'Chack &amp; edit  SD sheet'!BB95)</f>
        <v/>
      </c>
      <c r="BA95" s="179" t="str">
        <f t="shared" si="128"/>
        <v/>
      </c>
      <c r="BB95" s="179" t="str">
        <f>IF(AND('Chack &amp; edit  SD sheet'!BD95=""),"",'Chack &amp; edit  SD sheet'!BD95)</f>
        <v/>
      </c>
      <c r="BC95" s="179" t="str">
        <f t="shared" si="129"/>
        <v/>
      </c>
      <c r="BD95" s="179" t="str">
        <f t="shared" si="130"/>
        <v/>
      </c>
      <c r="BE95" s="179" t="str">
        <f>IF(AND('Chack &amp; edit  SD sheet'!BG95=""),"",'Chack &amp; edit  SD sheet'!BG95)</f>
        <v/>
      </c>
      <c r="BF95" s="179" t="str">
        <f t="shared" si="131"/>
        <v/>
      </c>
      <c r="BG95" s="179" t="str">
        <f t="shared" si="132"/>
        <v/>
      </c>
      <c r="BH95" s="179" t="str">
        <f>IF(AND('Chack &amp; edit  SD sheet'!BK95=""),"",'Chack &amp; edit  SD sheet'!BK95)</f>
        <v/>
      </c>
      <c r="BI95" s="179" t="str">
        <f>IF(AND('Chack &amp; edit  SD sheet'!BL95=""),"",'Chack &amp; edit  SD sheet'!BL95)</f>
        <v/>
      </c>
      <c r="BJ95" s="179" t="str">
        <f>IF(AND('Chack &amp; edit  SD sheet'!BM95=""),"",'Chack &amp; edit  SD sheet'!BM95)</f>
        <v/>
      </c>
      <c r="BK95" s="179" t="str">
        <f t="shared" si="133"/>
        <v/>
      </c>
      <c r="BL95" s="179" t="str">
        <f t="shared" si="134"/>
        <v/>
      </c>
      <c r="BM95" s="179" t="str">
        <f>IF(AND('Chack &amp; edit  SD sheet'!BN95=""),"",'Chack &amp; edit  SD sheet'!BN95)</f>
        <v/>
      </c>
      <c r="BN95" s="179" t="str">
        <f>IF(AND('Chack &amp; edit  SD sheet'!BO95=""),"",'Chack &amp; edit  SD sheet'!BO95)</f>
        <v/>
      </c>
      <c r="BO95" s="179" t="str">
        <f>IF(AND('Chack &amp; edit  SD sheet'!BP95=""),"",'Chack &amp; edit  SD sheet'!BP95)</f>
        <v/>
      </c>
      <c r="BP95" s="179" t="str">
        <f t="shared" si="135"/>
        <v/>
      </c>
      <c r="BQ95" s="179" t="str">
        <f>IF(AND('Chack &amp; edit  SD sheet'!BR95=""),"",'Chack &amp; edit  SD sheet'!BR95)</f>
        <v/>
      </c>
      <c r="BR95" s="179" t="str">
        <f t="shared" si="136"/>
        <v/>
      </c>
      <c r="BS95" s="179" t="str">
        <f t="shared" si="137"/>
        <v/>
      </c>
      <c r="BT95" s="179" t="str">
        <f>IF(AND('Chack &amp; edit  SD sheet'!BU95=""),"",'Chack &amp; edit  SD sheet'!BU95)</f>
        <v/>
      </c>
      <c r="BU95" s="179" t="str">
        <f t="shared" si="138"/>
        <v/>
      </c>
      <c r="BV95" s="179" t="str">
        <f t="shared" si="139"/>
        <v/>
      </c>
      <c r="BW95" s="181" t="str">
        <f t="shared" si="140"/>
        <v/>
      </c>
      <c r="BX95" s="179" t="str">
        <f t="shared" si="141"/>
        <v/>
      </c>
      <c r="BY95" s="179">
        <f t="shared" si="142"/>
        <v>0</v>
      </c>
      <c r="BZ95" s="179">
        <f t="shared" si="143"/>
        <v>0</v>
      </c>
      <c r="CA95" s="179" t="str">
        <f t="shared" si="144"/>
        <v/>
      </c>
      <c r="CB95" s="179" t="str">
        <f t="shared" si="145"/>
        <v/>
      </c>
      <c r="CC95" s="182" t="str">
        <f t="shared" si="146"/>
        <v/>
      </c>
      <c r="CD95" s="183">
        <f t="shared" si="147"/>
        <v>0</v>
      </c>
      <c r="CE95" s="182">
        <f t="shared" si="148"/>
        <v>0</v>
      </c>
      <c r="CF95" s="179" t="str">
        <f t="shared" si="149"/>
        <v/>
      </c>
      <c r="CG95" s="183" t="str">
        <f t="shared" si="150"/>
        <v/>
      </c>
      <c r="CH95" s="182" t="str">
        <f t="shared" si="151"/>
        <v/>
      </c>
      <c r="CI95" s="182">
        <f t="shared" si="152"/>
        <v>0</v>
      </c>
      <c r="CJ95" s="182">
        <f t="shared" si="153"/>
        <v>0</v>
      </c>
      <c r="CK95" s="179" t="str">
        <f t="shared" si="154"/>
        <v/>
      </c>
      <c r="CL95" s="183" t="str">
        <f t="shared" si="155"/>
        <v/>
      </c>
      <c r="CM95" s="182" t="str">
        <f t="shared" si="156"/>
        <v/>
      </c>
      <c r="CN95" s="182">
        <f t="shared" si="157"/>
        <v>0</v>
      </c>
      <c r="CO95" s="182">
        <f t="shared" si="158"/>
        <v>0</v>
      </c>
      <c r="CP95" s="183" t="str">
        <f t="shared" si="159"/>
        <v/>
      </c>
      <c r="CQ95" s="183" t="str">
        <f t="shared" si="160"/>
        <v/>
      </c>
      <c r="CR95" s="182" t="str">
        <f t="shared" si="161"/>
        <v/>
      </c>
      <c r="CS95" s="182">
        <f t="shared" si="162"/>
        <v>0</v>
      </c>
      <c r="CT95" s="182">
        <f t="shared" si="163"/>
        <v>0</v>
      </c>
      <c r="CU95" s="183" t="str">
        <f t="shared" si="164"/>
        <v/>
      </c>
      <c r="CV95" s="183" t="str">
        <f t="shared" si="165"/>
        <v/>
      </c>
      <c r="CW95" s="182" t="str">
        <f t="shared" si="166"/>
        <v/>
      </c>
      <c r="CX95" s="182">
        <f t="shared" si="167"/>
        <v>0</v>
      </c>
      <c r="CY95" s="182">
        <f t="shared" si="168"/>
        <v>0</v>
      </c>
      <c r="CZ95" s="183" t="str">
        <f t="shared" si="169"/>
        <v/>
      </c>
      <c r="DA95" s="183" t="str">
        <f t="shared" si="170"/>
        <v/>
      </c>
      <c r="DB95" s="184">
        <f t="shared" si="171"/>
        <v>0</v>
      </c>
      <c r="DC95" s="19" t="str">
        <f t="shared" si="172"/>
        <v xml:space="preserve">      </v>
      </c>
      <c r="DD95" s="252" t="str">
        <f>IF('Chack &amp; edit  SD sheet'!BY95="","",'Chack &amp; edit  SD sheet'!BY95)</f>
        <v/>
      </c>
      <c r="DE95" s="252" t="str">
        <f>IF('Chack &amp; edit  SD sheet'!BZ95="","",'Chack &amp; edit  SD sheet'!BZ95)</f>
        <v/>
      </c>
      <c r="DF95" s="252" t="str">
        <f>IF('Chack &amp; edit  SD sheet'!CA95="","",'Chack &amp; edit  SD sheet'!CA95)</f>
        <v/>
      </c>
      <c r="DG95" s="212" t="str">
        <f t="shared" si="173"/>
        <v/>
      </c>
      <c r="DH95" s="252" t="str">
        <f>IF('Chack &amp; edit  SD sheet'!CB95="","",'Chack &amp; edit  SD sheet'!CB95)</f>
        <v/>
      </c>
      <c r="DI95" s="212" t="str">
        <f t="shared" si="174"/>
        <v/>
      </c>
      <c r="DJ95" s="252" t="str">
        <f>IF('Chack &amp; edit  SD sheet'!CC95="","",'Chack &amp; edit  SD sheet'!CC95)</f>
        <v/>
      </c>
      <c r="DK95" s="212" t="str">
        <f t="shared" si="175"/>
        <v/>
      </c>
      <c r="DL95" s="213" t="str">
        <f t="shared" si="176"/>
        <v/>
      </c>
      <c r="DM95" s="252" t="str">
        <f>IF('Chack &amp; edit  SD sheet'!CD95="","",'Chack &amp; edit  SD sheet'!CD95)</f>
        <v/>
      </c>
      <c r="DN95" s="252" t="str">
        <f>IF('Chack &amp; edit  SD sheet'!CE95="","",'Chack &amp; edit  SD sheet'!CE95)</f>
        <v/>
      </c>
      <c r="DO95" s="252" t="str">
        <f>IF('Chack &amp; edit  SD sheet'!CF95="","",'Chack &amp; edit  SD sheet'!CF95)</f>
        <v/>
      </c>
      <c r="DP95" s="212" t="str">
        <f t="shared" si="177"/>
        <v/>
      </c>
      <c r="DQ95" s="252" t="str">
        <f>IF('Chack &amp; edit  SD sheet'!CG95="","",'Chack &amp; edit  SD sheet'!CG95)</f>
        <v/>
      </c>
      <c r="DR95" s="212" t="str">
        <f t="shared" si="178"/>
        <v/>
      </c>
      <c r="DS95" s="252" t="str">
        <f>IF('Chack &amp; edit  SD sheet'!CH95="","",'Chack &amp; edit  SD sheet'!CH95)</f>
        <v/>
      </c>
      <c r="DT95" s="212" t="str">
        <f t="shared" si="179"/>
        <v/>
      </c>
      <c r="DU95" s="213" t="str">
        <f t="shared" si="180"/>
        <v/>
      </c>
      <c r="DV95" s="252" t="str">
        <f>IF('Chack &amp; edit  SD sheet'!CI95="","",'Chack &amp; edit  SD sheet'!CI95)</f>
        <v/>
      </c>
      <c r="DW95" s="252" t="str">
        <f>IF('Chack &amp; edit  SD sheet'!CJ95="","",'Chack &amp; edit  SD sheet'!CJ95)</f>
        <v/>
      </c>
      <c r="DX95" s="252" t="str">
        <f>IF('Chack &amp; edit  SD sheet'!CK95="","",'Chack &amp; edit  SD sheet'!CK95)</f>
        <v/>
      </c>
      <c r="DY95" s="254" t="str">
        <f t="shared" si="181"/>
        <v/>
      </c>
      <c r="DZ95" s="252" t="str">
        <f>IF('Chack &amp; edit  SD sheet'!CL95="","",'Chack &amp; edit  SD sheet'!CL95)</f>
        <v/>
      </c>
      <c r="EA95" s="252" t="str">
        <f>IF('Chack &amp; edit  SD sheet'!CM95="","",'Chack &amp; edit  SD sheet'!CM95)</f>
        <v/>
      </c>
      <c r="EB95" s="252" t="str">
        <f>IF('Chack &amp; edit  SD sheet'!CN95="","",'Chack &amp; edit  SD sheet'!CN95)</f>
        <v/>
      </c>
      <c r="EC95" s="252" t="str">
        <f>IF('Chack &amp; edit  SD sheet'!CO95="","",'Chack &amp; edit  SD sheet'!CO95)</f>
        <v/>
      </c>
      <c r="ED95" s="254" t="str">
        <f t="shared" si="182"/>
        <v/>
      </c>
      <c r="EE95" s="252" t="str">
        <f>IF('Chack &amp; edit  SD sheet'!CP95="","",'Chack &amp; edit  SD sheet'!CP95)</f>
        <v/>
      </c>
      <c r="EF95" s="252" t="str">
        <f>IF('Chack &amp; edit  SD sheet'!CQ95="","",'Chack &amp; edit  SD sheet'!CQ95)</f>
        <v/>
      </c>
      <c r="EG95" s="19" t="str">
        <f t="shared" si="183"/>
        <v/>
      </c>
      <c r="EH95" s="20" t="str">
        <f t="shared" si="184"/>
        <v/>
      </c>
      <c r="EI95" s="21" t="str">
        <f t="shared" si="185"/>
        <v/>
      </c>
      <c r="EJ95" s="185" t="str">
        <f t="shared" si="186"/>
        <v/>
      </c>
      <c r="EK95" s="253" t="str">
        <f t="shared" si="187"/>
        <v/>
      </c>
      <c r="EL95" s="252" t="str">
        <f t="shared" si="188"/>
        <v/>
      </c>
      <c r="ET95" s="173" t="str">
        <f t="shared" si="189"/>
        <v/>
      </c>
      <c r="EU95" s="173" t="str">
        <f t="shared" si="190"/>
        <v/>
      </c>
      <c r="EV95" s="173" t="str">
        <f t="shared" si="191"/>
        <v/>
      </c>
      <c r="EW95" s="173" t="str">
        <f t="shared" si="192"/>
        <v/>
      </c>
    </row>
    <row r="96" spans="1:153" ht="15.75">
      <c r="A96" s="179" t="str">
        <f>IF(AND('Chack &amp; edit  SD sheet'!A96=""),"",'Chack &amp; edit  SD sheet'!A96)</f>
        <v/>
      </c>
      <c r="B96" s="179" t="str">
        <f>IF(AND('Chack &amp; edit  SD sheet'!B96=""),"",'Chack &amp; edit  SD sheet'!B96)</f>
        <v/>
      </c>
      <c r="C96" s="179" t="str">
        <f>IF(AND('Chack &amp; edit  SD sheet'!C96=""),"",IF(AND('Chack &amp; edit  SD sheet'!C96="Boy"),"M",IF(AND('Chack &amp; edit  SD sheet'!C96="Girl"),"F","")))</f>
        <v/>
      </c>
      <c r="D96" s="179" t="str">
        <f>IF(AND('Chack &amp; edit  SD sheet'!D96=""),"",VALUE('Chack &amp; edit  SD sheet'!D96))</f>
        <v/>
      </c>
      <c r="E96" s="179" t="str">
        <f>IF(AND('Chack &amp; edit  SD sheet'!E96=""),"",'Chack &amp; edit  SD sheet'!E96)</f>
        <v/>
      </c>
      <c r="F96" s="179" t="str">
        <f>IF(AND('Chack &amp; edit  SD sheet'!F96=""),"",'Chack &amp; edit  SD sheet'!F96)</f>
        <v/>
      </c>
      <c r="G96" s="180" t="str">
        <f>IF(AND('Chack &amp; edit  SD sheet'!G96=""),"",'Chack &amp; edit  SD sheet'!G96)</f>
        <v/>
      </c>
      <c r="H96" s="180" t="str">
        <f>IF(AND('Chack &amp; edit  SD sheet'!H96=""),"",'Chack &amp; edit  SD sheet'!H96)</f>
        <v/>
      </c>
      <c r="I96" s="180" t="str">
        <f>IF(AND('Chack &amp; edit  SD sheet'!I96=""),"",'Chack &amp; edit  SD sheet'!I96)</f>
        <v/>
      </c>
      <c r="J96" s="179" t="str">
        <f>IF(AND('Chack &amp; edit  SD sheet'!J96=""),"",'Chack &amp; edit  SD sheet'!J96)</f>
        <v/>
      </c>
      <c r="K96" s="179" t="str">
        <f>IF(AND('Chack &amp; edit  SD sheet'!K96=""),"",'Chack &amp; edit  SD sheet'!K96)</f>
        <v/>
      </c>
      <c r="L96" s="179" t="str">
        <f>IF(AND('Chack &amp; edit  SD sheet'!L96=""),"",'Chack &amp; edit  SD sheet'!L96)</f>
        <v/>
      </c>
      <c r="M96" s="179" t="str">
        <f t="shared" si="108"/>
        <v/>
      </c>
      <c r="N96" s="179" t="str">
        <f>IF(AND('Chack &amp; edit  SD sheet'!N96=""),"",'Chack &amp; edit  SD sheet'!N96)</f>
        <v/>
      </c>
      <c r="O96" s="179" t="str">
        <f t="shared" si="109"/>
        <v/>
      </c>
      <c r="P96" s="179" t="str">
        <f t="shared" si="110"/>
        <v/>
      </c>
      <c r="Q96" s="179" t="str">
        <f>IF(AND('Chack &amp; edit  SD sheet'!Q96=""),"",'Chack &amp; edit  SD sheet'!Q96)</f>
        <v/>
      </c>
      <c r="R96" s="179" t="str">
        <f t="shared" si="111"/>
        <v/>
      </c>
      <c r="S96" s="179" t="str">
        <f t="shared" si="112"/>
        <v/>
      </c>
      <c r="T96" s="179" t="str">
        <f>IF(AND('Chack &amp; edit  SD sheet'!T96=""),"",'Chack &amp; edit  SD sheet'!T96)</f>
        <v/>
      </c>
      <c r="U96" s="179" t="str">
        <f>IF(AND('Chack &amp; edit  SD sheet'!U96=""),"",'Chack &amp; edit  SD sheet'!U96)</f>
        <v/>
      </c>
      <c r="V96" s="179" t="str">
        <f>IF(AND('Chack &amp; edit  SD sheet'!V96=""),"",'Chack &amp; edit  SD sheet'!V96)</f>
        <v/>
      </c>
      <c r="W96" s="179" t="str">
        <f t="shared" si="113"/>
        <v/>
      </c>
      <c r="X96" s="179" t="str">
        <f>IF(AND('Chack &amp; edit  SD sheet'!X96=""),"",'Chack &amp; edit  SD sheet'!X96)</f>
        <v/>
      </c>
      <c r="Y96" s="179" t="str">
        <f t="shared" si="114"/>
        <v/>
      </c>
      <c r="Z96" s="179" t="str">
        <f t="shared" si="115"/>
        <v/>
      </c>
      <c r="AA96" s="179" t="str">
        <f>IF(AND('Chack &amp; edit  SD sheet'!AA96=""),"",'Chack &amp; edit  SD sheet'!AA96)</f>
        <v/>
      </c>
      <c r="AB96" s="179" t="str">
        <f t="shared" si="116"/>
        <v/>
      </c>
      <c r="AC96" s="179" t="str">
        <f t="shared" si="117"/>
        <v/>
      </c>
      <c r="AD96" s="179" t="str">
        <f>IF(AND('Chack &amp; edit  SD sheet'!AF96=""),"",'Chack &amp; edit  SD sheet'!AF96)</f>
        <v/>
      </c>
      <c r="AE96" s="179" t="str">
        <f>IF(AND('Chack &amp; edit  SD sheet'!AG96=""),"",'Chack &amp; edit  SD sheet'!AG96)</f>
        <v/>
      </c>
      <c r="AF96" s="179" t="str">
        <f>IF(AND('Chack &amp; edit  SD sheet'!AH96=""),"",'Chack &amp; edit  SD sheet'!AH96)</f>
        <v/>
      </c>
      <c r="AG96" s="179" t="str">
        <f t="shared" si="118"/>
        <v/>
      </c>
      <c r="AH96" s="179" t="str">
        <f>IF(AND('Chack &amp; edit  SD sheet'!AJ96=""),"",'Chack &amp; edit  SD sheet'!AJ96)</f>
        <v/>
      </c>
      <c r="AI96" s="179" t="str">
        <f t="shared" si="119"/>
        <v/>
      </c>
      <c r="AJ96" s="179" t="str">
        <f t="shared" si="120"/>
        <v/>
      </c>
      <c r="AK96" s="179" t="str">
        <f>IF(AND('Chack &amp; edit  SD sheet'!AM96=""),"",'Chack &amp; edit  SD sheet'!AM96)</f>
        <v/>
      </c>
      <c r="AL96" s="179" t="str">
        <f t="shared" si="121"/>
        <v/>
      </c>
      <c r="AM96" s="179" t="str">
        <f t="shared" si="122"/>
        <v/>
      </c>
      <c r="AN96" s="179" t="str">
        <f>IF(AND('Chack &amp; edit  SD sheet'!AP96=""),"",'Chack &amp; edit  SD sheet'!AP96)</f>
        <v/>
      </c>
      <c r="AO96" s="179" t="str">
        <f>IF(AND('Chack &amp; edit  SD sheet'!AQ96=""),"",'Chack &amp; edit  SD sheet'!AQ96)</f>
        <v/>
      </c>
      <c r="AP96" s="179" t="str">
        <f>IF(AND('Chack &amp; edit  SD sheet'!AR96=""),"",'Chack &amp; edit  SD sheet'!AR96)</f>
        <v/>
      </c>
      <c r="AQ96" s="179" t="str">
        <f t="shared" si="123"/>
        <v/>
      </c>
      <c r="AR96" s="179" t="str">
        <f>IF(AND('Chack &amp; edit  SD sheet'!AT96=""),"",'Chack &amp; edit  SD sheet'!AT96)</f>
        <v/>
      </c>
      <c r="AS96" s="179" t="str">
        <f t="shared" si="124"/>
        <v/>
      </c>
      <c r="AT96" s="179" t="str">
        <f t="shared" si="125"/>
        <v/>
      </c>
      <c r="AU96" s="179" t="str">
        <f>IF(AND('Chack &amp; edit  SD sheet'!AW96=""),"",'Chack &amp; edit  SD sheet'!AW96)</f>
        <v/>
      </c>
      <c r="AV96" s="179" t="str">
        <f t="shared" si="126"/>
        <v/>
      </c>
      <c r="AW96" s="179" t="str">
        <f t="shared" si="127"/>
        <v/>
      </c>
      <c r="AX96" s="179" t="str">
        <f>IF(AND('Chack &amp; edit  SD sheet'!AZ96=""),"",'Chack &amp; edit  SD sheet'!AZ96)</f>
        <v/>
      </c>
      <c r="AY96" s="179" t="str">
        <f>IF(AND('Chack &amp; edit  SD sheet'!BA96=""),"",'Chack &amp; edit  SD sheet'!BA96)</f>
        <v/>
      </c>
      <c r="AZ96" s="179" t="str">
        <f>IF(AND('Chack &amp; edit  SD sheet'!BB96=""),"",'Chack &amp; edit  SD sheet'!BB96)</f>
        <v/>
      </c>
      <c r="BA96" s="179" t="str">
        <f t="shared" si="128"/>
        <v/>
      </c>
      <c r="BB96" s="179" t="str">
        <f>IF(AND('Chack &amp; edit  SD sheet'!BD96=""),"",'Chack &amp; edit  SD sheet'!BD96)</f>
        <v/>
      </c>
      <c r="BC96" s="179" t="str">
        <f t="shared" si="129"/>
        <v/>
      </c>
      <c r="BD96" s="179" t="str">
        <f t="shared" si="130"/>
        <v/>
      </c>
      <c r="BE96" s="179" t="str">
        <f>IF(AND('Chack &amp; edit  SD sheet'!BG96=""),"",'Chack &amp; edit  SD sheet'!BG96)</f>
        <v/>
      </c>
      <c r="BF96" s="179" t="str">
        <f t="shared" si="131"/>
        <v/>
      </c>
      <c r="BG96" s="179" t="str">
        <f t="shared" si="132"/>
        <v/>
      </c>
      <c r="BH96" s="179" t="str">
        <f>IF(AND('Chack &amp; edit  SD sheet'!BK96=""),"",'Chack &amp; edit  SD sheet'!BK96)</f>
        <v/>
      </c>
      <c r="BI96" s="179" t="str">
        <f>IF(AND('Chack &amp; edit  SD sheet'!BL96=""),"",'Chack &amp; edit  SD sheet'!BL96)</f>
        <v/>
      </c>
      <c r="BJ96" s="179" t="str">
        <f>IF(AND('Chack &amp; edit  SD sheet'!BM96=""),"",'Chack &amp; edit  SD sheet'!BM96)</f>
        <v/>
      </c>
      <c r="BK96" s="179" t="str">
        <f t="shared" si="133"/>
        <v/>
      </c>
      <c r="BL96" s="179" t="str">
        <f t="shared" si="134"/>
        <v/>
      </c>
      <c r="BM96" s="179" t="str">
        <f>IF(AND('Chack &amp; edit  SD sheet'!BN96=""),"",'Chack &amp; edit  SD sheet'!BN96)</f>
        <v/>
      </c>
      <c r="BN96" s="179" t="str">
        <f>IF(AND('Chack &amp; edit  SD sheet'!BO96=""),"",'Chack &amp; edit  SD sheet'!BO96)</f>
        <v/>
      </c>
      <c r="BO96" s="179" t="str">
        <f>IF(AND('Chack &amp; edit  SD sheet'!BP96=""),"",'Chack &amp; edit  SD sheet'!BP96)</f>
        <v/>
      </c>
      <c r="BP96" s="179" t="str">
        <f t="shared" si="135"/>
        <v/>
      </c>
      <c r="BQ96" s="179" t="str">
        <f>IF(AND('Chack &amp; edit  SD sheet'!BR96=""),"",'Chack &amp; edit  SD sheet'!BR96)</f>
        <v/>
      </c>
      <c r="BR96" s="179" t="str">
        <f t="shared" si="136"/>
        <v/>
      </c>
      <c r="BS96" s="179" t="str">
        <f t="shared" si="137"/>
        <v/>
      </c>
      <c r="BT96" s="179" t="str">
        <f>IF(AND('Chack &amp; edit  SD sheet'!BU96=""),"",'Chack &amp; edit  SD sheet'!BU96)</f>
        <v/>
      </c>
      <c r="BU96" s="179" t="str">
        <f t="shared" si="138"/>
        <v/>
      </c>
      <c r="BV96" s="179" t="str">
        <f t="shared" si="139"/>
        <v/>
      </c>
      <c r="BW96" s="181" t="str">
        <f t="shared" si="140"/>
        <v/>
      </c>
      <c r="BX96" s="179" t="str">
        <f t="shared" si="141"/>
        <v/>
      </c>
      <c r="BY96" s="179">
        <f t="shared" si="142"/>
        <v>0</v>
      </c>
      <c r="BZ96" s="179">
        <f t="shared" si="143"/>
        <v>0</v>
      </c>
      <c r="CA96" s="179" t="str">
        <f t="shared" si="144"/>
        <v/>
      </c>
      <c r="CB96" s="179" t="str">
        <f t="shared" si="145"/>
        <v/>
      </c>
      <c r="CC96" s="182" t="str">
        <f t="shared" si="146"/>
        <v/>
      </c>
      <c r="CD96" s="183">
        <f t="shared" si="147"/>
        <v>0</v>
      </c>
      <c r="CE96" s="182">
        <f t="shared" si="148"/>
        <v>0</v>
      </c>
      <c r="CF96" s="179" t="str">
        <f t="shared" si="149"/>
        <v/>
      </c>
      <c r="CG96" s="183" t="str">
        <f t="shared" si="150"/>
        <v/>
      </c>
      <c r="CH96" s="182" t="str">
        <f t="shared" si="151"/>
        <v/>
      </c>
      <c r="CI96" s="182">
        <f t="shared" si="152"/>
        <v>0</v>
      </c>
      <c r="CJ96" s="182">
        <f t="shared" si="153"/>
        <v>0</v>
      </c>
      <c r="CK96" s="179" t="str">
        <f t="shared" si="154"/>
        <v/>
      </c>
      <c r="CL96" s="183" t="str">
        <f t="shared" si="155"/>
        <v/>
      </c>
      <c r="CM96" s="182" t="str">
        <f t="shared" si="156"/>
        <v/>
      </c>
      <c r="CN96" s="182">
        <f t="shared" si="157"/>
        <v>0</v>
      </c>
      <c r="CO96" s="182">
        <f t="shared" si="158"/>
        <v>0</v>
      </c>
      <c r="CP96" s="183" t="str">
        <f t="shared" si="159"/>
        <v/>
      </c>
      <c r="CQ96" s="183" t="str">
        <f t="shared" si="160"/>
        <v/>
      </c>
      <c r="CR96" s="182" t="str">
        <f t="shared" si="161"/>
        <v/>
      </c>
      <c r="CS96" s="182">
        <f t="shared" si="162"/>
        <v>0</v>
      </c>
      <c r="CT96" s="182">
        <f t="shared" si="163"/>
        <v>0</v>
      </c>
      <c r="CU96" s="183" t="str">
        <f t="shared" si="164"/>
        <v/>
      </c>
      <c r="CV96" s="183" t="str">
        <f t="shared" si="165"/>
        <v/>
      </c>
      <c r="CW96" s="182" t="str">
        <f t="shared" si="166"/>
        <v/>
      </c>
      <c r="CX96" s="182">
        <f t="shared" si="167"/>
        <v>0</v>
      </c>
      <c r="CY96" s="182">
        <f t="shared" si="168"/>
        <v>0</v>
      </c>
      <c r="CZ96" s="183" t="str">
        <f t="shared" si="169"/>
        <v/>
      </c>
      <c r="DA96" s="183" t="str">
        <f t="shared" si="170"/>
        <v/>
      </c>
      <c r="DB96" s="184">
        <f t="shared" si="171"/>
        <v>0</v>
      </c>
      <c r="DC96" s="19" t="str">
        <f t="shared" si="172"/>
        <v xml:space="preserve">      </v>
      </c>
      <c r="DD96" s="252" t="str">
        <f>IF('Chack &amp; edit  SD sheet'!BY96="","",'Chack &amp; edit  SD sheet'!BY96)</f>
        <v/>
      </c>
      <c r="DE96" s="252" t="str">
        <f>IF('Chack &amp; edit  SD sheet'!BZ96="","",'Chack &amp; edit  SD sheet'!BZ96)</f>
        <v/>
      </c>
      <c r="DF96" s="252" t="str">
        <f>IF('Chack &amp; edit  SD sheet'!CA96="","",'Chack &amp; edit  SD sheet'!CA96)</f>
        <v/>
      </c>
      <c r="DG96" s="212" t="str">
        <f t="shared" si="173"/>
        <v/>
      </c>
      <c r="DH96" s="252" t="str">
        <f>IF('Chack &amp; edit  SD sheet'!CB96="","",'Chack &amp; edit  SD sheet'!CB96)</f>
        <v/>
      </c>
      <c r="DI96" s="212" t="str">
        <f t="shared" si="174"/>
        <v/>
      </c>
      <c r="DJ96" s="252" t="str">
        <f>IF('Chack &amp; edit  SD sheet'!CC96="","",'Chack &amp; edit  SD sheet'!CC96)</f>
        <v/>
      </c>
      <c r="DK96" s="212" t="str">
        <f t="shared" si="175"/>
        <v/>
      </c>
      <c r="DL96" s="213" t="str">
        <f t="shared" si="176"/>
        <v/>
      </c>
      <c r="DM96" s="252" t="str">
        <f>IF('Chack &amp; edit  SD sheet'!CD96="","",'Chack &amp; edit  SD sheet'!CD96)</f>
        <v/>
      </c>
      <c r="DN96" s="252" t="str">
        <f>IF('Chack &amp; edit  SD sheet'!CE96="","",'Chack &amp; edit  SD sheet'!CE96)</f>
        <v/>
      </c>
      <c r="DO96" s="252" t="str">
        <f>IF('Chack &amp; edit  SD sheet'!CF96="","",'Chack &amp; edit  SD sheet'!CF96)</f>
        <v/>
      </c>
      <c r="DP96" s="212" t="str">
        <f t="shared" si="177"/>
        <v/>
      </c>
      <c r="DQ96" s="252" t="str">
        <f>IF('Chack &amp; edit  SD sheet'!CG96="","",'Chack &amp; edit  SD sheet'!CG96)</f>
        <v/>
      </c>
      <c r="DR96" s="212" t="str">
        <f t="shared" si="178"/>
        <v/>
      </c>
      <c r="DS96" s="252" t="str">
        <f>IF('Chack &amp; edit  SD sheet'!CH96="","",'Chack &amp; edit  SD sheet'!CH96)</f>
        <v/>
      </c>
      <c r="DT96" s="212" t="str">
        <f t="shared" si="179"/>
        <v/>
      </c>
      <c r="DU96" s="213" t="str">
        <f t="shared" si="180"/>
        <v/>
      </c>
      <c r="DV96" s="252" t="str">
        <f>IF('Chack &amp; edit  SD sheet'!CI96="","",'Chack &amp; edit  SD sheet'!CI96)</f>
        <v/>
      </c>
      <c r="DW96" s="252" t="str">
        <f>IF('Chack &amp; edit  SD sheet'!CJ96="","",'Chack &amp; edit  SD sheet'!CJ96)</f>
        <v/>
      </c>
      <c r="DX96" s="252" t="str">
        <f>IF('Chack &amp; edit  SD sheet'!CK96="","",'Chack &amp; edit  SD sheet'!CK96)</f>
        <v/>
      </c>
      <c r="DY96" s="254" t="str">
        <f t="shared" si="181"/>
        <v/>
      </c>
      <c r="DZ96" s="252" t="str">
        <f>IF('Chack &amp; edit  SD sheet'!CL96="","",'Chack &amp; edit  SD sheet'!CL96)</f>
        <v/>
      </c>
      <c r="EA96" s="252" t="str">
        <f>IF('Chack &amp; edit  SD sheet'!CM96="","",'Chack &amp; edit  SD sheet'!CM96)</f>
        <v/>
      </c>
      <c r="EB96" s="252" t="str">
        <f>IF('Chack &amp; edit  SD sheet'!CN96="","",'Chack &amp; edit  SD sheet'!CN96)</f>
        <v/>
      </c>
      <c r="EC96" s="252" t="str">
        <f>IF('Chack &amp; edit  SD sheet'!CO96="","",'Chack &amp; edit  SD sheet'!CO96)</f>
        <v/>
      </c>
      <c r="ED96" s="254" t="str">
        <f t="shared" si="182"/>
        <v/>
      </c>
      <c r="EE96" s="252" t="str">
        <f>IF('Chack &amp; edit  SD sheet'!CP96="","",'Chack &amp; edit  SD sheet'!CP96)</f>
        <v/>
      </c>
      <c r="EF96" s="252" t="str">
        <f>IF('Chack &amp; edit  SD sheet'!CQ96="","",'Chack &amp; edit  SD sheet'!CQ96)</f>
        <v/>
      </c>
      <c r="EG96" s="19" t="str">
        <f t="shared" si="183"/>
        <v/>
      </c>
      <c r="EH96" s="20" t="str">
        <f t="shared" si="184"/>
        <v/>
      </c>
      <c r="EI96" s="21" t="str">
        <f t="shared" si="185"/>
        <v/>
      </c>
      <c r="EJ96" s="185" t="str">
        <f t="shared" si="186"/>
        <v/>
      </c>
      <c r="EK96" s="253" t="str">
        <f t="shared" si="187"/>
        <v/>
      </c>
      <c r="EL96" s="252" t="str">
        <f t="shared" si="188"/>
        <v/>
      </c>
      <c r="ET96" s="173" t="str">
        <f t="shared" si="189"/>
        <v/>
      </c>
      <c r="EU96" s="173" t="str">
        <f t="shared" si="190"/>
        <v/>
      </c>
      <c r="EV96" s="173" t="str">
        <f t="shared" si="191"/>
        <v/>
      </c>
      <c r="EW96" s="173" t="str">
        <f t="shared" si="192"/>
        <v/>
      </c>
    </row>
    <row r="97" spans="1:153" ht="15.75">
      <c r="A97" s="179" t="str">
        <f>IF(AND('Chack &amp; edit  SD sheet'!A97=""),"",'Chack &amp; edit  SD sheet'!A97)</f>
        <v/>
      </c>
      <c r="B97" s="179" t="str">
        <f>IF(AND('Chack &amp; edit  SD sheet'!B97=""),"",'Chack &amp; edit  SD sheet'!B97)</f>
        <v/>
      </c>
      <c r="C97" s="179" t="str">
        <f>IF(AND('Chack &amp; edit  SD sheet'!C97=""),"",IF(AND('Chack &amp; edit  SD sheet'!C97="Boy"),"M",IF(AND('Chack &amp; edit  SD sheet'!C97="Girl"),"F","")))</f>
        <v/>
      </c>
      <c r="D97" s="179" t="str">
        <f>IF(AND('Chack &amp; edit  SD sheet'!D97=""),"",VALUE('Chack &amp; edit  SD sheet'!D97))</f>
        <v/>
      </c>
      <c r="E97" s="179" t="str">
        <f>IF(AND('Chack &amp; edit  SD sheet'!E97=""),"",'Chack &amp; edit  SD sheet'!E97)</f>
        <v/>
      </c>
      <c r="F97" s="179" t="str">
        <f>IF(AND('Chack &amp; edit  SD sheet'!F97=""),"",'Chack &amp; edit  SD sheet'!F97)</f>
        <v/>
      </c>
      <c r="G97" s="180" t="str">
        <f>IF(AND('Chack &amp; edit  SD sheet'!G97=""),"",'Chack &amp; edit  SD sheet'!G97)</f>
        <v/>
      </c>
      <c r="H97" s="180" t="str">
        <f>IF(AND('Chack &amp; edit  SD sheet'!H97=""),"",'Chack &amp; edit  SD sheet'!H97)</f>
        <v/>
      </c>
      <c r="I97" s="180" t="str">
        <f>IF(AND('Chack &amp; edit  SD sheet'!I97=""),"",'Chack &amp; edit  SD sheet'!I97)</f>
        <v/>
      </c>
      <c r="J97" s="179" t="str">
        <f>IF(AND('Chack &amp; edit  SD sheet'!J97=""),"",'Chack &amp; edit  SD sheet'!J97)</f>
        <v/>
      </c>
      <c r="K97" s="179" t="str">
        <f>IF(AND('Chack &amp; edit  SD sheet'!K97=""),"",'Chack &amp; edit  SD sheet'!K97)</f>
        <v/>
      </c>
      <c r="L97" s="179" t="str">
        <f>IF(AND('Chack &amp; edit  SD sheet'!L97=""),"",'Chack &amp; edit  SD sheet'!L97)</f>
        <v/>
      </c>
      <c r="M97" s="179" t="str">
        <f t="shared" si="108"/>
        <v/>
      </c>
      <c r="N97" s="179" t="str">
        <f>IF(AND('Chack &amp; edit  SD sheet'!N97=""),"",'Chack &amp; edit  SD sheet'!N97)</f>
        <v/>
      </c>
      <c r="O97" s="179" t="str">
        <f t="shared" si="109"/>
        <v/>
      </c>
      <c r="P97" s="179" t="str">
        <f t="shared" si="110"/>
        <v/>
      </c>
      <c r="Q97" s="179" t="str">
        <f>IF(AND('Chack &amp; edit  SD sheet'!Q97=""),"",'Chack &amp; edit  SD sheet'!Q97)</f>
        <v/>
      </c>
      <c r="R97" s="179" t="str">
        <f t="shared" si="111"/>
        <v/>
      </c>
      <c r="S97" s="179" t="str">
        <f t="shared" si="112"/>
        <v/>
      </c>
      <c r="T97" s="179" t="str">
        <f>IF(AND('Chack &amp; edit  SD sheet'!T97=""),"",'Chack &amp; edit  SD sheet'!T97)</f>
        <v/>
      </c>
      <c r="U97" s="179" t="str">
        <f>IF(AND('Chack &amp; edit  SD sheet'!U97=""),"",'Chack &amp; edit  SD sheet'!U97)</f>
        <v/>
      </c>
      <c r="V97" s="179" t="str">
        <f>IF(AND('Chack &amp; edit  SD sheet'!V97=""),"",'Chack &amp; edit  SD sheet'!V97)</f>
        <v/>
      </c>
      <c r="W97" s="179" t="str">
        <f t="shared" si="113"/>
        <v/>
      </c>
      <c r="X97" s="179" t="str">
        <f>IF(AND('Chack &amp; edit  SD sheet'!X97=""),"",'Chack &amp; edit  SD sheet'!X97)</f>
        <v/>
      </c>
      <c r="Y97" s="179" t="str">
        <f t="shared" si="114"/>
        <v/>
      </c>
      <c r="Z97" s="179" t="str">
        <f t="shared" si="115"/>
        <v/>
      </c>
      <c r="AA97" s="179" t="str">
        <f>IF(AND('Chack &amp; edit  SD sheet'!AA97=""),"",'Chack &amp; edit  SD sheet'!AA97)</f>
        <v/>
      </c>
      <c r="AB97" s="179" t="str">
        <f t="shared" si="116"/>
        <v/>
      </c>
      <c r="AC97" s="179" t="str">
        <f t="shared" si="117"/>
        <v/>
      </c>
      <c r="AD97" s="179" t="str">
        <f>IF(AND('Chack &amp; edit  SD sheet'!AF97=""),"",'Chack &amp; edit  SD sheet'!AF97)</f>
        <v/>
      </c>
      <c r="AE97" s="179" t="str">
        <f>IF(AND('Chack &amp; edit  SD sheet'!AG97=""),"",'Chack &amp; edit  SD sheet'!AG97)</f>
        <v/>
      </c>
      <c r="AF97" s="179" t="str">
        <f>IF(AND('Chack &amp; edit  SD sheet'!AH97=""),"",'Chack &amp; edit  SD sheet'!AH97)</f>
        <v/>
      </c>
      <c r="AG97" s="179" t="str">
        <f t="shared" si="118"/>
        <v/>
      </c>
      <c r="AH97" s="179" t="str">
        <f>IF(AND('Chack &amp; edit  SD sheet'!AJ97=""),"",'Chack &amp; edit  SD sheet'!AJ97)</f>
        <v/>
      </c>
      <c r="AI97" s="179" t="str">
        <f t="shared" si="119"/>
        <v/>
      </c>
      <c r="AJ97" s="179" t="str">
        <f t="shared" si="120"/>
        <v/>
      </c>
      <c r="AK97" s="179" t="str">
        <f>IF(AND('Chack &amp; edit  SD sheet'!AM97=""),"",'Chack &amp; edit  SD sheet'!AM97)</f>
        <v/>
      </c>
      <c r="AL97" s="179" t="str">
        <f t="shared" si="121"/>
        <v/>
      </c>
      <c r="AM97" s="179" t="str">
        <f t="shared" si="122"/>
        <v/>
      </c>
      <c r="AN97" s="179" t="str">
        <f>IF(AND('Chack &amp; edit  SD sheet'!AP97=""),"",'Chack &amp; edit  SD sheet'!AP97)</f>
        <v/>
      </c>
      <c r="AO97" s="179" t="str">
        <f>IF(AND('Chack &amp; edit  SD sheet'!AQ97=""),"",'Chack &amp; edit  SD sheet'!AQ97)</f>
        <v/>
      </c>
      <c r="AP97" s="179" t="str">
        <f>IF(AND('Chack &amp; edit  SD sheet'!AR97=""),"",'Chack &amp; edit  SD sheet'!AR97)</f>
        <v/>
      </c>
      <c r="AQ97" s="179" t="str">
        <f t="shared" si="123"/>
        <v/>
      </c>
      <c r="AR97" s="179" t="str">
        <f>IF(AND('Chack &amp; edit  SD sheet'!AT97=""),"",'Chack &amp; edit  SD sheet'!AT97)</f>
        <v/>
      </c>
      <c r="AS97" s="179" t="str">
        <f t="shared" si="124"/>
        <v/>
      </c>
      <c r="AT97" s="179" t="str">
        <f t="shared" si="125"/>
        <v/>
      </c>
      <c r="AU97" s="179" t="str">
        <f>IF(AND('Chack &amp; edit  SD sheet'!AW97=""),"",'Chack &amp; edit  SD sheet'!AW97)</f>
        <v/>
      </c>
      <c r="AV97" s="179" t="str">
        <f t="shared" si="126"/>
        <v/>
      </c>
      <c r="AW97" s="179" t="str">
        <f t="shared" si="127"/>
        <v/>
      </c>
      <c r="AX97" s="179" t="str">
        <f>IF(AND('Chack &amp; edit  SD sheet'!AZ97=""),"",'Chack &amp; edit  SD sheet'!AZ97)</f>
        <v/>
      </c>
      <c r="AY97" s="179" t="str">
        <f>IF(AND('Chack &amp; edit  SD sheet'!BA97=""),"",'Chack &amp; edit  SD sheet'!BA97)</f>
        <v/>
      </c>
      <c r="AZ97" s="179" t="str">
        <f>IF(AND('Chack &amp; edit  SD sheet'!BB97=""),"",'Chack &amp; edit  SD sheet'!BB97)</f>
        <v/>
      </c>
      <c r="BA97" s="179" t="str">
        <f t="shared" si="128"/>
        <v/>
      </c>
      <c r="BB97" s="179" t="str">
        <f>IF(AND('Chack &amp; edit  SD sheet'!BD97=""),"",'Chack &amp; edit  SD sheet'!BD97)</f>
        <v/>
      </c>
      <c r="BC97" s="179" t="str">
        <f t="shared" si="129"/>
        <v/>
      </c>
      <c r="BD97" s="179" t="str">
        <f t="shared" si="130"/>
        <v/>
      </c>
      <c r="BE97" s="179" t="str">
        <f>IF(AND('Chack &amp; edit  SD sheet'!BG97=""),"",'Chack &amp; edit  SD sheet'!BG97)</f>
        <v/>
      </c>
      <c r="BF97" s="179" t="str">
        <f t="shared" si="131"/>
        <v/>
      </c>
      <c r="BG97" s="179" t="str">
        <f t="shared" si="132"/>
        <v/>
      </c>
      <c r="BH97" s="179" t="str">
        <f>IF(AND('Chack &amp; edit  SD sheet'!BK97=""),"",'Chack &amp; edit  SD sheet'!BK97)</f>
        <v/>
      </c>
      <c r="BI97" s="179" t="str">
        <f>IF(AND('Chack &amp; edit  SD sheet'!BL97=""),"",'Chack &amp; edit  SD sheet'!BL97)</f>
        <v/>
      </c>
      <c r="BJ97" s="179" t="str">
        <f>IF(AND('Chack &amp; edit  SD sheet'!BM97=""),"",'Chack &amp; edit  SD sheet'!BM97)</f>
        <v/>
      </c>
      <c r="BK97" s="179" t="str">
        <f t="shared" si="133"/>
        <v/>
      </c>
      <c r="BL97" s="179" t="str">
        <f t="shared" si="134"/>
        <v/>
      </c>
      <c r="BM97" s="179" t="str">
        <f>IF(AND('Chack &amp; edit  SD sheet'!BN97=""),"",'Chack &amp; edit  SD sheet'!BN97)</f>
        <v/>
      </c>
      <c r="BN97" s="179" t="str">
        <f>IF(AND('Chack &amp; edit  SD sheet'!BO97=""),"",'Chack &amp; edit  SD sheet'!BO97)</f>
        <v/>
      </c>
      <c r="BO97" s="179" t="str">
        <f>IF(AND('Chack &amp; edit  SD sheet'!BP97=""),"",'Chack &amp; edit  SD sheet'!BP97)</f>
        <v/>
      </c>
      <c r="BP97" s="179" t="str">
        <f t="shared" si="135"/>
        <v/>
      </c>
      <c r="BQ97" s="179" t="str">
        <f>IF(AND('Chack &amp; edit  SD sheet'!BR97=""),"",'Chack &amp; edit  SD sheet'!BR97)</f>
        <v/>
      </c>
      <c r="BR97" s="179" t="str">
        <f t="shared" si="136"/>
        <v/>
      </c>
      <c r="BS97" s="179" t="str">
        <f t="shared" si="137"/>
        <v/>
      </c>
      <c r="BT97" s="179" t="str">
        <f>IF(AND('Chack &amp; edit  SD sheet'!BU97=""),"",'Chack &amp; edit  SD sheet'!BU97)</f>
        <v/>
      </c>
      <c r="BU97" s="179" t="str">
        <f t="shared" si="138"/>
        <v/>
      </c>
      <c r="BV97" s="179" t="str">
        <f t="shared" si="139"/>
        <v/>
      </c>
      <c r="BW97" s="181" t="str">
        <f t="shared" si="140"/>
        <v/>
      </c>
      <c r="BX97" s="179" t="str">
        <f t="shared" si="141"/>
        <v/>
      </c>
      <c r="BY97" s="179">
        <f t="shared" si="142"/>
        <v>0</v>
      </c>
      <c r="BZ97" s="179">
        <f t="shared" si="143"/>
        <v>0</v>
      </c>
      <c r="CA97" s="179" t="str">
        <f t="shared" si="144"/>
        <v/>
      </c>
      <c r="CB97" s="179" t="str">
        <f t="shared" si="145"/>
        <v/>
      </c>
      <c r="CC97" s="182" t="str">
        <f t="shared" si="146"/>
        <v/>
      </c>
      <c r="CD97" s="183">
        <f t="shared" si="147"/>
        <v>0</v>
      </c>
      <c r="CE97" s="182">
        <f t="shared" si="148"/>
        <v>0</v>
      </c>
      <c r="CF97" s="179" t="str">
        <f t="shared" si="149"/>
        <v/>
      </c>
      <c r="CG97" s="183" t="str">
        <f t="shared" si="150"/>
        <v/>
      </c>
      <c r="CH97" s="182" t="str">
        <f t="shared" si="151"/>
        <v/>
      </c>
      <c r="CI97" s="182">
        <f t="shared" si="152"/>
        <v>0</v>
      </c>
      <c r="CJ97" s="182">
        <f t="shared" si="153"/>
        <v>0</v>
      </c>
      <c r="CK97" s="179" t="str">
        <f t="shared" si="154"/>
        <v/>
      </c>
      <c r="CL97" s="183" t="str">
        <f t="shared" si="155"/>
        <v/>
      </c>
      <c r="CM97" s="182" t="str">
        <f t="shared" si="156"/>
        <v/>
      </c>
      <c r="CN97" s="182">
        <f t="shared" si="157"/>
        <v>0</v>
      </c>
      <c r="CO97" s="182">
        <f t="shared" si="158"/>
        <v>0</v>
      </c>
      <c r="CP97" s="183" t="str">
        <f t="shared" si="159"/>
        <v/>
      </c>
      <c r="CQ97" s="183" t="str">
        <f t="shared" si="160"/>
        <v/>
      </c>
      <c r="CR97" s="182" t="str">
        <f t="shared" si="161"/>
        <v/>
      </c>
      <c r="CS97" s="182">
        <f t="shared" si="162"/>
        <v>0</v>
      </c>
      <c r="CT97" s="182">
        <f t="shared" si="163"/>
        <v>0</v>
      </c>
      <c r="CU97" s="183" t="str">
        <f t="shared" si="164"/>
        <v/>
      </c>
      <c r="CV97" s="183" t="str">
        <f t="shared" si="165"/>
        <v/>
      </c>
      <c r="CW97" s="182" t="str">
        <f t="shared" si="166"/>
        <v/>
      </c>
      <c r="CX97" s="182">
        <f t="shared" si="167"/>
        <v>0</v>
      </c>
      <c r="CY97" s="182">
        <f t="shared" si="168"/>
        <v>0</v>
      </c>
      <c r="CZ97" s="183" t="str">
        <f t="shared" si="169"/>
        <v/>
      </c>
      <c r="DA97" s="183" t="str">
        <f t="shared" si="170"/>
        <v/>
      </c>
      <c r="DB97" s="184">
        <f t="shared" si="171"/>
        <v>0</v>
      </c>
      <c r="DC97" s="19" t="str">
        <f t="shared" si="172"/>
        <v xml:space="preserve">      </v>
      </c>
      <c r="DD97" s="252" t="str">
        <f>IF('Chack &amp; edit  SD sheet'!BY97="","",'Chack &amp; edit  SD sheet'!BY97)</f>
        <v/>
      </c>
      <c r="DE97" s="252" t="str">
        <f>IF('Chack &amp; edit  SD sheet'!BZ97="","",'Chack &amp; edit  SD sheet'!BZ97)</f>
        <v/>
      </c>
      <c r="DF97" s="252" t="str">
        <f>IF('Chack &amp; edit  SD sheet'!CA97="","",'Chack &amp; edit  SD sheet'!CA97)</f>
        <v/>
      </c>
      <c r="DG97" s="212" t="str">
        <f t="shared" si="173"/>
        <v/>
      </c>
      <c r="DH97" s="252" t="str">
        <f>IF('Chack &amp; edit  SD sheet'!CB97="","",'Chack &amp; edit  SD sheet'!CB97)</f>
        <v/>
      </c>
      <c r="DI97" s="212" t="str">
        <f t="shared" si="174"/>
        <v/>
      </c>
      <c r="DJ97" s="252" t="str">
        <f>IF('Chack &amp; edit  SD sheet'!CC97="","",'Chack &amp; edit  SD sheet'!CC97)</f>
        <v/>
      </c>
      <c r="DK97" s="212" t="str">
        <f t="shared" si="175"/>
        <v/>
      </c>
      <c r="DL97" s="213" t="str">
        <f t="shared" si="176"/>
        <v/>
      </c>
      <c r="DM97" s="252" t="str">
        <f>IF('Chack &amp; edit  SD sheet'!CD97="","",'Chack &amp; edit  SD sheet'!CD97)</f>
        <v/>
      </c>
      <c r="DN97" s="252" t="str">
        <f>IF('Chack &amp; edit  SD sheet'!CE97="","",'Chack &amp; edit  SD sheet'!CE97)</f>
        <v/>
      </c>
      <c r="DO97" s="252" t="str">
        <f>IF('Chack &amp; edit  SD sheet'!CF97="","",'Chack &amp; edit  SD sheet'!CF97)</f>
        <v/>
      </c>
      <c r="DP97" s="212" t="str">
        <f t="shared" si="177"/>
        <v/>
      </c>
      <c r="DQ97" s="252" t="str">
        <f>IF('Chack &amp; edit  SD sheet'!CG97="","",'Chack &amp; edit  SD sheet'!CG97)</f>
        <v/>
      </c>
      <c r="DR97" s="212" t="str">
        <f t="shared" si="178"/>
        <v/>
      </c>
      <c r="DS97" s="252" t="str">
        <f>IF('Chack &amp; edit  SD sheet'!CH97="","",'Chack &amp; edit  SD sheet'!CH97)</f>
        <v/>
      </c>
      <c r="DT97" s="212" t="str">
        <f t="shared" si="179"/>
        <v/>
      </c>
      <c r="DU97" s="213" t="str">
        <f t="shared" si="180"/>
        <v/>
      </c>
      <c r="DV97" s="252" t="str">
        <f>IF('Chack &amp; edit  SD sheet'!CI97="","",'Chack &amp; edit  SD sheet'!CI97)</f>
        <v/>
      </c>
      <c r="DW97" s="252" t="str">
        <f>IF('Chack &amp; edit  SD sheet'!CJ97="","",'Chack &amp; edit  SD sheet'!CJ97)</f>
        <v/>
      </c>
      <c r="DX97" s="252" t="str">
        <f>IF('Chack &amp; edit  SD sheet'!CK97="","",'Chack &amp; edit  SD sheet'!CK97)</f>
        <v/>
      </c>
      <c r="DY97" s="254" t="str">
        <f t="shared" si="181"/>
        <v/>
      </c>
      <c r="DZ97" s="252" t="str">
        <f>IF('Chack &amp; edit  SD sheet'!CL97="","",'Chack &amp; edit  SD sheet'!CL97)</f>
        <v/>
      </c>
      <c r="EA97" s="252" t="str">
        <f>IF('Chack &amp; edit  SD sheet'!CM97="","",'Chack &amp; edit  SD sheet'!CM97)</f>
        <v/>
      </c>
      <c r="EB97" s="252" t="str">
        <f>IF('Chack &amp; edit  SD sheet'!CN97="","",'Chack &amp; edit  SD sheet'!CN97)</f>
        <v/>
      </c>
      <c r="EC97" s="252" t="str">
        <f>IF('Chack &amp; edit  SD sheet'!CO97="","",'Chack &amp; edit  SD sheet'!CO97)</f>
        <v/>
      </c>
      <c r="ED97" s="254" t="str">
        <f t="shared" si="182"/>
        <v/>
      </c>
      <c r="EE97" s="252" t="str">
        <f>IF('Chack &amp; edit  SD sheet'!CP97="","",'Chack &amp; edit  SD sheet'!CP97)</f>
        <v/>
      </c>
      <c r="EF97" s="252" t="str">
        <f>IF('Chack &amp; edit  SD sheet'!CQ97="","",'Chack &amp; edit  SD sheet'!CQ97)</f>
        <v/>
      </c>
      <c r="EG97" s="19" t="str">
        <f t="shared" si="183"/>
        <v/>
      </c>
      <c r="EH97" s="20" t="str">
        <f t="shared" si="184"/>
        <v/>
      </c>
      <c r="EI97" s="21" t="str">
        <f t="shared" si="185"/>
        <v/>
      </c>
      <c r="EJ97" s="185" t="str">
        <f t="shared" si="186"/>
        <v/>
      </c>
      <c r="EK97" s="253" t="str">
        <f t="shared" si="187"/>
        <v/>
      </c>
      <c r="EL97" s="252" t="str">
        <f t="shared" si="188"/>
        <v/>
      </c>
      <c r="ET97" s="173" t="str">
        <f t="shared" si="189"/>
        <v/>
      </c>
      <c r="EU97" s="173" t="str">
        <f t="shared" si="190"/>
        <v/>
      </c>
      <c r="EV97" s="173" t="str">
        <f t="shared" si="191"/>
        <v/>
      </c>
      <c r="EW97" s="173" t="str">
        <f t="shared" si="192"/>
        <v/>
      </c>
    </row>
    <row r="98" spans="1:153" ht="15.75">
      <c r="A98" s="179" t="str">
        <f>IF(AND('Chack &amp; edit  SD sheet'!A98=""),"",'Chack &amp; edit  SD sheet'!A98)</f>
        <v/>
      </c>
      <c r="B98" s="179" t="str">
        <f>IF(AND('Chack &amp; edit  SD sheet'!B98=""),"",'Chack &amp; edit  SD sheet'!B98)</f>
        <v/>
      </c>
      <c r="C98" s="179" t="str">
        <f>IF(AND('Chack &amp; edit  SD sheet'!C98=""),"",IF(AND('Chack &amp; edit  SD sheet'!C98="Boy"),"M",IF(AND('Chack &amp; edit  SD sheet'!C98="Girl"),"F","")))</f>
        <v/>
      </c>
      <c r="D98" s="179" t="str">
        <f>IF(AND('Chack &amp; edit  SD sheet'!D98=""),"",VALUE('Chack &amp; edit  SD sheet'!D98))</f>
        <v/>
      </c>
      <c r="E98" s="179" t="str">
        <f>IF(AND('Chack &amp; edit  SD sheet'!E98=""),"",'Chack &amp; edit  SD sheet'!E98)</f>
        <v/>
      </c>
      <c r="F98" s="179" t="str">
        <f>IF(AND('Chack &amp; edit  SD sheet'!F98=""),"",'Chack &amp; edit  SD sheet'!F98)</f>
        <v/>
      </c>
      <c r="G98" s="180" t="str">
        <f>IF(AND('Chack &amp; edit  SD sheet'!G98=""),"",'Chack &amp; edit  SD sheet'!G98)</f>
        <v/>
      </c>
      <c r="H98" s="180" t="str">
        <f>IF(AND('Chack &amp; edit  SD sheet'!H98=""),"",'Chack &amp; edit  SD sheet'!H98)</f>
        <v/>
      </c>
      <c r="I98" s="180" t="str">
        <f>IF(AND('Chack &amp; edit  SD sheet'!I98=""),"",'Chack &amp; edit  SD sheet'!I98)</f>
        <v/>
      </c>
      <c r="J98" s="179" t="str">
        <f>IF(AND('Chack &amp; edit  SD sheet'!J98=""),"",'Chack &amp; edit  SD sheet'!J98)</f>
        <v/>
      </c>
      <c r="K98" s="179" t="str">
        <f>IF(AND('Chack &amp; edit  SD sheet'!K98=""),"",'Chack &amp; edit  SD sheet'!K98)</f>
        <v/>
      </c>
      <c r="L98" s="179" t="str">
        <f>IF(AND('Chack &amp; edit  SD sheet'!L98=""),"",'Chack &amp; edit  SD sheet'!L98)</f>
        <v/>
      </c>
      <c r="M98" s="179" t="str">
        <f t="shared" si="108"/>
        <v/>
      </c>
      <c r="N98" s="179" t="str">
        <f>IF(AND('Chack &amp; edit  SD sheet'!N98=""),"",'Chack &amp; edit  SD sheet'!N98)</f>
        <v/>
      </c>
      <c r="O98" s="179" t="str">
        <f t="shared" si="109"/>
        <v/>
      </c>
      <c r="P98" s="179" t="str">
        <f t="shared" si="110"/>
        <v/>
      </c>
      <c r="Q98" s="179" t="str">
        <f>IF(AND('Chack &amp; edit  SD sheet'!Q98=""),"",'Chack &amp; edit  SD sheet'!Q98)</f>
        <v/>
      </c>
      <c r="R98" s="179" t="str">
        <f t="shared" si="111"/>
        <v/>
      </c>
      <c r="S98" s="179" t="str">
        <f t="shared" si="112"/>
        <v/>
      </c>
      <c r="T98" s="179" t="str">
        <f>IF(AND('Chack &amp; edit  SD sheet'!T98=""),"",'Chack &amp; edit  SD sheet'!T98)</f>
        <v/>
      </c>
      <c r="U98" s="179" t="str">
        <f>IF(AND('Chack &amp; edit  SD sheet'!U98=""),"",'Chack &amp; edit  SD sheet'!U98)</f>
        <v/>
      </c>
      <c r="V98" s="179" t="str">
        <f>IF(AND('Chack &amp; edit  SD sheet'!V98=""),"",'Chack &amp; edit  SD sheet'!V98)</f>
        <v/>
      </c>
      <c r="W98" s="179" t="str">
        <f t="shared" si="113"/>
        <v/>
      </c>
      <c r="X98" s="179" t="str">
        <f>IF(AND('Chack &amp; edit  SD sheet'!X98=""),"",'Chack &amp; edit  SD sheet'!X98)</f>
        <v/>
      </c>
      <c r="Y98" s="179" t="str">
        <f t="shared" si="114"/>
        <v/>
      </c>
      <c r="Z98" s="179" t="str">
        <f t="shared" si="115"/>
        <v/>
      </c>
      <c r="AA98" s="179" t="str">
        <f>IF(AND('Chack &amp; edit  SD sheet'!AA98=""),"",'Chack &amp; edit  SD sheet'!AA98)</f>
        <v/>
      </c>
      <c r="AB98" s="179" t="str">
        <f t="shared" si="116"/>
        <v/>
      </c>
      <c r="AC98" s="179" t="str">
        <f t="shared" si="117"/>
        <v/>
      </c>
      <c r="AD98" s="179" t="str">
        <f>IF(AND('Chack &amp; edit  SD sheet'!AF98=""),"",'Chack &amp; edit  SD sheet'!AF98)</f>
        <v/>
      </c>
      <c r="AE98" s="179" t="str">
        <f>IF(AND('Chack &amp; edit  SD sheet'!AG98=""),"",'Chack &amp; edit  SD sheet'!AG98)</f>
        <v/>
      </c>
      <c r="AF98" s="179" t="str">
        <f>IF(AND('Chack &amp; edit  SD sheet'!AH98=""),"",'Chack &amp; edit  SD sheet'!AH98)</f>
        <v/>
      </c>
      <c r="AG98" s="179" t="str">
        <f t="shared" si="118"/>
        <v/>
      </c>
      <c r="AH98" s="179" t="str">
        <f>IF(AND('Chack &amp; edit  SD sheet'!AJ98=""),"",'Chack &amp; edit  SD sheet'!AJ98)</f>
        <v/>
      </c>
      <c r="AI98" s="179" t="str">
        <f t="shared" si="119"/>
        <v/>
      </c>
      <c r="AJ98" s="179" t="str">
        <f t="shared" si="120"/>
        <v/>
      </c>
      <c r="AK98" s="179" t="str">
        <f>IF(AND('Chack &amp; edit  SD sheet'!AM98=""),"",'Chack &amp; edit  SD sheet'!AM98)</f>
        <v/>
      </c>
      <c r="AL98" s="179" t="str">
        <f t="shared" si="121"/>
        <v/>
      </c>
      <c r="AM98" s="179" t="str">
        <f t="shared" si="122"/>
        <v/>
      </c>
      <c r="AN98" s="179" t="str">
        <f>IF(AND('Chack &amp; edit  SD sheet'!AP98=""),"",'Chack &amp; edit  SD sheet'!AP98)</f>
        <v/>
      </c>
      <c r="AO98" s="179" t="str">
        <f>IF(AND('Chack &amp; edit  SD sheet'!AQ98=""),"",'Chack &amp; edit  SD sheet'!AQ98)</f>
        <v/>
      </c>
      <c r="AP98" s="179" t="str">
        <f>IF(AND('Chack &amp; edit  SD sheet'!AR98=""),"",'Chack &amp; edit  SD sheet'!AR98)</f>
        <v/>
      </c>
      <c r="AQ98" s="179" t="str">
        <f t="shared" si="123"/>
        <v/>
      </c>
      <c r="AR98" s="179" t="str">
        <f>IF(AND('Chack &amp; edit  SD sheet'!AT98=""),"",'Chack &amp; edit  SD sheet'!AT98)</f>
        <v/>
      </c>
      <c r="AS98" s="179" t="str">
        <f t="shared" si="124"/>
        <v/>
      </c>
      <c r="AT98" s="179" t="str">
        <f t="shared" si="125"/>
        <v/>
      </c>
      <c r="AU98" s="179" t="str">
        <f>IF(AND('Chack &amp; edit  SD sheet'!AW98=""),"",'Chack &amp; edit  SD sheet'!AW98)</f>
        <v/>
      </c>
      <c r="AV98" s="179" t="str">
        <f t="shared" si="126"/>
        <v/>
      </c>
      <c r="AW98" s="179" t="str">
        <f t="shared" si="127"/>
        <v/>
      </c>
      <c r="AX98" s="179" t="str">
        <f>IF(AND('Chack &amp; edit  SD sheet'!AZ98=""),"",'Chack &amp; edit  SD sheet'!AZ98)</f>
        <v/>
      </c>
      <c r="AY98" s="179" t="str">
        <f>IF(AND('Chack &amp; edit  SD sheet'!BA98=""),"",'Chack &amp; edit  SD sheet'!BA98)</f>
        <v/>
      </c>
      <c r="AZ98" s="179" t="str">
        <f>IF(AND('Chack &amp; edit  SD sheet'!BB98=""),"",'Chack &amp; edit  SD sheet'!BB98)</f>
        <v/>
      </c>
      <c r="BA98" s="179" t="str">
        <f t="shared" si="128"/>
        <v/>
      </c>
      <c r="BB98" s="179" t="str">
        <f>IF(AND('Chack &amp; edit  SD sheet'!BD98=""),"",'Chack &amp; edit  SD sheet'!BD98)</f>
        <v/>
      </c>
      <c r="BC98" s="179" t="str">
        <f t="shared" si="129"/>
        <v/>
      </c>
      <c r="BD98" s="179" t="str">
        <f t="shared" si="130"/>
        <v/>
      </c>
      <c r="BE98" s="179" t="str">
        <f>IF(AND('Chack &amp; edit  SD sheet'!BG98=""),"",'Chack &amp; edit  SD sheet'!BG98)</f>
        <v/>
      </c>
      <c r="BF98" s="179" t="str">
        <f t="shared" si="131"/>
        <v/>
      </c>
      <c r="BG98" s="179" t="str">
        <f t="shared" si="132"/>
        <v/>
      </c>
      <c r="BH98" s="179" t="str">
        <f>IF(AND('Chack &amp; edit  SD sheet'!BK98=""),"",'Chack &amp; edit  SD sheet'!BK98)</f>
        <v/>
      </c>
      <c r="BI98" s="179" t="str">
        <f>IF(AND('Chack &amp; edit  SD sheet'!BL98=""),"",'Chack &amp; edit  SD sheet'!BL98)</f>
        <v/>
      </c>
      <c r="BJ98" s="179" t="str">
        <f>IF(AND('Chack &amp; edit  SD sheet'!BM98=""),"",'Chack &amp; edit  SD sheet'!BM98)</f>
        <v/>
      </c>
      <c r="BK98" s="179" t="str">
        <f t="shared" si="133"/>
        <v/>
      </c>
      <c r="BL98" s="179" t="str">
        <f t="shared" si="134"/>
        <v/>
      </c>
      <c r="BM98" s="179" t="str">
        <f>IF(AND('Chack &amp; edit  SD sheet'!BN98=""),"",'Chack &amp; edit  SD sheet'!BN98)</f>
        <v/>
      </c>
      <c r="BN98" s="179" t="str">
        <f>IF(AND('Chack &amp; edit  SD sheet'!BO98=""),"",'Chack &amp; edit  SD sheet'!BO98)</f>
        <v/>
      </c>
      <c r="BO98" s="179" t="str">
        <f>IF(AND('Chack &amp; edit  SD sheet'!BP98=""),"",'Chack &amp; edit  SD sheet'!BP98)</f>
        <v/>
      </c>
      <c r="BP98" s="179" t="str">
        <f t="shared" si="135"/>
        <v/>
      </c>
      <c r="BQ98" s="179" t="str">
        <f>IF(AND('Chack &amp; edit  SD sheet'!BR98=""),"",'Chack &amp; edit  SD sheet'!BR98)</f>
        <v/>
      </c>
      <c r="BR98" s="179" t="str">
        <f t="shared" si="136"/>
        <v/>
      </c>
      <c r="BS98" s="179" t="str">
        <f t="shared" si="137"/>
        <v/>
      </c>
      <c r="BT98" s="179" t="str">
        <f>IF(AND('Chack &amp; edit  SD sheet'!BU98=""),"",'Chack &amp; edit  SD sheet'!BU98)</f>
        <v/>
      </c>
      <c r="BU98" s="179" t="str">
        <f t="shared" si="138"/>
        <v/>
      </c>
      <c r="BV98" s="179" t="str">
        <f t="shared" si="139"/>
        <v/>
      </c>
      <c r="BW98" s="181" t="str">
        <f t="shared" si="140"/>
        <v/>
      </c>
      <c r="BX98" s="179" t="str">
        <f t="shared" si="141"/>
        <v/>
      </c>
      <c r="BY98" s="179">
        <f t="shared" si="142"/>
        <v>0</v>
      </c>
      <c r="BZ98" s="179">
        <f t="shared" si="143"/>
        <v>0</v>
      </c>
      <c r="CA98" s="179" t="str">
        <f t="shared" si="144"/>
        <v/>
      </c>
      <c r="CB98" s="179" t="str">
        <f t="shared" si="145"/>
        <v/>
      </c>
      <c r="CC98" s="182" t="str">
        <f t="shared" si="146"/>
        <v/>
      </c>
      <c r="CD98" s="183">
        <f t="shared" si="147"/>
        <v>0</v>
      </c>
      <c r="CE98" s="182">
        <f t="shared" si="148"/>
        <v>0</v>
      </c>
      <c r="CF98" s="179" t="str">
        <f t="shared" si="149"/>
        <v/>
      </c>
      <c r="CG98" s="183" t="str">
        <f t="shared" si="150"/>
        <v/>
      </c>
      <c r="CH98" s="182" t="str">
        <f t="shared" si="151"/>
        <v/>
      </c>
      <c r="CI98" s="182">
        <f t="shared" si="152"/>
        <v>0</v>
      </c>
      <c r="CJ98" s="182">
        <f t="shared" si="153"/>
        <v>0</v>
      </c>
      <c r="CK98" s="179" t="str">
        <f t="shared" si="154"/>
        <v/>
      </c>
      <c r="CL98" s="183" t="str">
        <f t="shared" si="155"/>
        <v/>
      </c>
      <c r="CM98" s="182" t="str">
        <f t="shared" si="156"/>
        <v/>
      </c>
      <c r="CN98" s="182">
        <f t="shared" si="157"/>
        <v>0</v>
      </c>
      <c r="CO98" s="182">
        <f t="shared" si="158"/>
        <v>0</v>
      </c>
      <c r="CP98" s="183" t="str">
        <f t="shared" si="159"/>
        <v/>
      </c>
      <c r="CQ98" s="183" t="str">
        <f t="shared" si="160"/>
        <v/>
      </c>
      <c r="CR98" s="182" t="str">
        <f t="shared" si="161"/>
        <v/>
      </c>
      <c r="CS98" s="182">
        <f t="shared" si="162"/>
        <v>0</v>
      </c>
      <c r="CT98" s="182">
        <f t="shared" si="163"/>
        <v>0</v>
      </c>
      <c r="CU98" s="183" t="str">
        <f t="shared" si="164"/>
        <v/>
      </c>
      <c r="CV98" s="183" t="str">
        <f t="shared" si="165"/>
        <v/>
      </c>
      <c r="CW98" s="182" t="str">
        <f t="shared" si="166"/>
        <v/>
      </c>
      <c r="CX98" s="182">
        <f t="shared" si="167"/>
        <v>0</v>
      </c>
      <c r="CY98" s="182">
        <f t="shared" si="168"/>
        <v>0</v>
      </c>
      <c r="CZ98" s="183" t="str">
        <f t="shared" si="169"/>
        <v/>
      </c>
      <c r="DA98" s="183" t="str">
        <f t="shared" si="170"/>
        <v/>
      </c>
      <c r="DB98" s="184">
        <f t="shared" si="171"/>
        <v>0</v>
      </c>
      <c r="DC98" s="19" t="str">
        <f t="shared" si="172"/>
        <v xml:space="preserve">      </v>
      </c>
      <c r="DD98" s="252" t="str">
        <f>IF('Chack &amp; edit  SD sheet'!BY98="","",'Chack &amp; edit  SD sheet'!BY98)</f>
        <v/>
      </c>
      <c r="DE98" s="252" t="str">
        <f>IF('Chack &amp; edit  SD sheet'!BZ98="","",'Chack &amp; edit  SD sheet'!BZ98)</f>
        <v/>
      </c>
      <c r="DF98" s="252" t="str">
        <f>IF('Chack &amp; edit  SD sheet'!CA98="","",'Chack &amp; edit  SD sheet'!CA98)</f>
        <v/>
      </c>
      <c r="DG98" s="212" t="str">
        <f t="shared" si="173"/>
        <v/>
      </c>
      <c r="DH98" s="252" t="str">
        <f>IF('Chack &amp; edit  SD sheet'!CB98="","",'Chack &amp; edit  SD sheet'!CB98)</f>
        <v/>
      </c>
      <c r="DI98" s="212" t="str">
        <f t="shared" si="174"/>
        <v/>
      </c>
      <c r="DJ98" s="252" t="str">
        <f>IF('Chack &amp; edit  SD sheet'!CC98="","",'Chack &amp; edit  SD sheet'!CC98)</f>
        <v/>
      </c>
      <c r="DK98" s="212" t="str">
        <f t="shared" si="175"/>
        <v/>
      </c>
      <c r="DL98" s="213" t="str">
        <f t="shared" si="176"/>
        <v/>
      </c>
      <c r="DM98" s="252" t="str">
        <f>IF('Chack &amp; edit  SD sheet'!CD98="","",'Chack &amp; edit  SD sheet'!CD98)</f>
        <v/>
      </c>
      <c r="DN98" s="252" t="str">
        <f>IF('Chack &amp; edit  SD sheet'!CE98="","",'Chack &amp; edit  SD sheet'!CE98)</f>
        <v/>
      </c>
      <c r="DO98" s="252" t="str">
        <f>IF('Chack &amp; edit  SD sheet'!CF98="","",'Chack &amp; edit  SD sheet'!CF98)</f>
        <v/>
      </c>
      <c r="DP98" s="212" t="str">
        <f t="shared" si="177"/>
        <v/>
      </c>
      <c r="DQ98" s="252" t="str">
        <f>IF('Chack &amp; edit  SD sheet'!CG98="","",'Chack &amp; edit  SD sheet'!CG98)</f>
        <v/>
      </c>
      <c r="DR98" s="212" t="str">
        <f t="shared" si="178"/>
        <v/>
      </c>
      <c r="DS98" s="252" t="str">
        <f>IF('Chack &amp; edit  SD sheet'!CH98="","",'Chack &amp; edit  SD sheet'!CH98)</f>
        <v/>
      </c>
      <c r="DT98" s="212" t="str">
        <f t="shared" si="179"/>
        <v/>
      </c>
      <c r="DU98" s="213" t="str">
        <f t="shared" si="180"/>
        <v/>
      </c>
      <c r="DV98" s="252" t="str">
        <f>IF('Chack &amp; edit  SD sheet'!CI98="","",'Chack &amp; edit  SD sheet'!CI98)</f>
        <v/>
      </c>
      <c r="DW98" s="252" t="str">
        <f>IF('Chack &amp; edit  SD sheet'!CJ98="","",'Chack &amp; edit  SD sheet'!CJ98)</f>
        <v/>
      </c>
      <c r="DX98" s="252" t="str">
        <f>IF('Chack &amp; edit  SD sheet'!CK98="","",'Chack &amp; edit  SD sheet'!CK98)</f>
        <v/>
      </c>
      <c r="DY98" s="254" t="str">
        <f t="shared" si="181"/>
        <v/>
      </c>
      <c r="DZ98" s="252" t="str">
        <f>IF('Chack &amp; edit  SD sheet'!CL98="","",'Chack &amp; edit  SD sheet'!CL98)</f>
        <v/>
      </c>
      <c r="EA98" s="252" t="str">
        <f>IF('Chack &amp; edit  SD sheet'!CM98="","",'Chack &amp; edit  SD sheet'!CM98)</f>
        <v/>
      </c>
      <c r="EB98" s="252" t="str">
        <f>IF('Chack &amp; edit  SD sheet'!CN98="","",'Chack &amp; edit  SD sheet'!CN98)</f>
        <v/>
      </c>
      <c r="EC98" s="252" t="str">
        <f>IF('Chack &amp; edit  SD sheet'!CO98="","",'Chack &amp; edit  SD sheet'!CO98)</f>
        <v/>
      </c>
      <c r="ED98" s="254" t="str">
        <f t="shared" si="182"/>
        <v/>
      </c>
      <c r="EE98" s="252" t="str">
        <f>IF('Chack &amp; edit  SD sheet'!CP98="","",'Chack &amp; edit  SD sheet'!CP98)</f>
        <v/>
      </c>
      <c r="EF98" s="252" t="str">
        <f>IF('Chack &amp; edit  SD sheet'!CQ98="","",'Chack &amp; edit  SD sheet'!CQ98)</f>
        <v/>
      </c>
      <c r="EG98" s="19" t="str">
        <f t="shared" si="183"/>
        <v/>
      </c>
      <c r="EH98" s="20" t="str">
        <f t="shared" si="184"/>
        <v/>
      </c>
      <c r="EI98" s="21" t="str">
        <f t="shared" si="185"/>
        <v/>
      </c>
      <c r="EJ98" s="185" t="str">
        <f t="shared" si="186"/>
        <v/>
      </c>
      <c r="EK98" s="253" t="str">
        <f t="shared" si="187"/>
        <v/>
      </c>
      <c r="EL98" s="252" t="str">
        <f t="shared" si="188"/>
        <v/>
      </c>
      <c r="ET98" s="173" t="str">
        <f t="shared" si="189"/>
        <v/>
      </c>
      <c r="EU98" s="173" t="str">
        <f t="shared" si="190"/>
        <v/>
      </c>
      <c r="EV98" s="173" t="str">
        <f t="shared" si="191"/>
        <v/>
      </c>
      <c r="EW98" s="173" t="str">
        <f t="shared" si="192"/>
        <v/>
      </c>
    </row>
    <row r="99" spans="1:153" ht="15.75">
      <c r="A99" s="179" t="str">
        <f>IF(AND('Chack &amp; edit  SD sheet'!A99=""),"",'Chack &amp; edit  SD sheet'!A99)</f>
        <v/>
      </c>
      <c r="B99" s="179" t="str">
        <f>IF(AND('Chack &amp; edit  SD sheet'!B99=""),"",'Chack &amp; edit  SD sheet'!B99)</f>
        <v/>
      </c>
      <c r="C99" s="179" t="str">
        <f>IF(AND('Chack &amp; edit  SD sheet'!C99=""),"",IF(AND('Chack &amp; edit  SD sheet'!C99="Boy"),"M",IF(AND('Chack &amp; edit  SD sheet'!C99="Girl"),"F","")))</f>
        <v/>
      </c>
      <c r="D99" s="179" t="str">
        <f>IF(AND('Chack &amp; edit  SD sheet'!D99=""),"",VALUE('Chack &amp; edit  SD sheet'!D99))</f>
        <v/>
      </c>
      <c r="E99" s="179" t="str">
        <f>IF(AND('Chack &amp; edit  SD sheet'!E99=""),"",'Chack &amp; edit  SD sheet'!E99)</f>
        <v/>
      </c>
      <c r="F99" s="179" t="str">
        <f>IF(AND('Chack &amp; edit  SD sheet'!F99=""),"",'Chack &amp; edit  SD sheet'!F99)</f>
        <v/>
      </c>
      <c r="G99" s="180" t="str">
        <f>IF(AND('Chack &amp; edit  SD sheet'!G99=""),"",'Chack &amp; edit  SD sheet'!G99)</f>
        <v/>
      </c>
      <c r="H99" s="180" t="str">
        <f>IF(AND('Chack &amp; edit  SD sheet'!H99=""),"",'Chack &amp; edit  SD sheet'!H99)</f>
        <v/>
      </c>
      <c r="I99" s="180" t="str">
        <f>IF(AND('Chack &amp; edit  SD sheet'!I99=""),"",'Chack &amp; edit  SD sheet'!I99)</f>
        <v/>
      </c>
      <c r="J99" s="179" t="str">
        <f>IF(AND('Chack &amp; edit  SD sheet'!J99=""),"",'Chack &amp; edit  SD sheet'!J99)</f>
        <v/>
      </c>
      <c r="K99" s="179" t="str">
        <f>IF(AND('Chack &amp; edit  SD sheet'!K99=""),"",'Chack &amp; edit  SD sheet'!K99)</f>
        <v/>
      </c>
      <c r="L99" s="179" t="str">
        <f>IF(AND('Chack &amp; edit  SD sheet'!L99=""),"",'Chack &amp; edit  SD sheet'!L99)</f>
        <v/>
      </c>
      <c r="M99" s="179" t="str">
        <f t="shared" si="108"/>
        <v/>
      </c>
      <c r="N99" s="179" t="str">
        <f>IF(AND('Chack &amp; edit  SD sheet'!N99=""),"",'Chack &amp; edit  SD sheet'!N99)</f>
        <v/>
      </c>
      <c r="O99" s="179" t="str">
        <f t="shared" si="109"/>
        <v/>
      </c>
      <c r="P99" s="179" t="str">
        <f t="shared" si="110"/>
        <v/>
      </c>
      <c r="Q99" s="179" t="str">
        <f>IF(AND('Chack &amp; edit  SD sheet'!Q99=""),"",'Chack &amp; edit  SD sheet'!Q99)</f>
        <v/>
      </c>
      <c r="R99" s="179" t="str">
        <f t="shared" si="111"/>
        <v/>
      </c>
      <c r="S99" s="179" t="str">
        <f t="shared" si="112"/>
        <v/>
      </c>
      <c r="T99" s="179" t="str">
        <f>IF(AND('Chack &amp; edit  SD sheet'!T99=""),"",'Chack &amp; edit  SD sheet'!T99)</f>
        <v/>
      </c>
      <c r="U99" s="179" t="str">
        <f>IF(AND('Chack &amp; edit  SD sheet'!U99=""),"",'Chack &amp; edit  SD sheet'!U99)</f>
        <v/>
      </c>
      <c r="V99" s="179" t="str">
        <f>IF(AND('Chack &amp; edit  SD sheet'!V99=""),"",'Chack &amp; edit  SD sheet'!V99)</f>
        <v/>
      </c>
      <c r="W99" s="179" t="str">
        <f t="shared" si="113"/>
        <v/>
      </c>
      <c r="X99" s="179" t="str">
        <f>IF(AND('Chack &amp; edit  SD sheet'!X99=""),"",'Chack &amp; edit  SD sheet'!X99)</f>
        <v/>
      </c>
      <c r="Y99" s="179" t="str">
        <f t="shared" si="114"/>
        <v/>
      </c>
      <c r="Z99" s="179" t="str">
        <f t="shared" si="115"/>
        <v/>
      </c>
      <c r="AA99" s="179" t="str">
        <f>IF(AND('Chack &amp; edit  SD sheet'!AA99=""),"",'Chack &amp; edit  SD sheet'!AA99)</f>
        <v/>
      </c>
      <c r="AB99" s="179" t="str">
        <f t="shared" si="116"/>
        <v/>
      </c>
      <c r="AC99" s="179" t="str">
        <f t="shared" si="117"/>
        <v/>
      </c>
      <c r="AD99" s="179" t="str">
        <f>IF(AND('Chack &amp; edit  SD sheet'!AF99=""),"",'Chack &amp; edit  SD sheet'!AF99)</f>
        <v/>
      </c>
      <c r="AE99" s="179" t="str">
        <f>IF(AND('Chack &amp; edit  SD sheet'!AG99=""),"",'Chack &amp; edit  SD sheet'!AG99)</f>
        <v/>
      </c>
      <c r="AF99" s="179" t="str">
        <f>IF(AND('Chack &amp; edit  SD sheet'!AH99=""),"",'Chack &amp; edit  SD sheet'!AH99)</f>
        <v/>
      </c>
      <c r="AG99" s="179" t="str">
        <f t="shared" si="118"/>
        <v/>
      </c>
      <c r="AH99" s="179" t="str">
        <f>IF(AND('Chack &amp; edit  SD sheet'!AJ99=""),"",'Chack &amp; edit  SD sheet'!AJ99)</f>
        <v/>
      </c>
      <c r="AI99" s="179" t="str">
        <f t="shared" si="119"/>
        <v/>
      </c>
      <c r="AJ99" s="179" t="str">
        <f t="shared" si="120"/>
        <v/>
      </c>
      <c r="AK99" s="179" t="str">
        <f>IF(AND('Chack &amp; edit  SD sheet'!AM99=""),"",'Chack &amp; edit  SD sheet'!AM99)</f>
        <v/>
      </c>
      <c r="AL99" s="179" t="str">
        <f t="shared" si="121"/>
        <v/>
      </c>
      <c r="AM99" s="179" t="str">
        <f t="shared" si="122"/>
        <v/>
      </c>
      <c r="AN99" s="179" t="str">
        <f>IF(AND('Chack &amp; edit  SD sheet'!AP99=""),"",'Chack &amp; edit  SD sheet'!AP99)</f>
        <v/>
      </c>
      <c r="AO99" s="179" t="str">
        <f>IF(AND('Chack &amp; edit  SD sheet'!AQ99=""),"",'Chack &amp; edit  SD sheet'!AQ99)</f>
        <v/>
      </c>
      <c r="AP99" s="179" t="str">
        <f>IF(AND('Chack &amp; edit  SD sheet'!AR99=""),"",'Chack &amp; edit  SD sheet'!AR99)</f>
        <v/>
      </c>
      <c r="AQ99" s="179" t="str">
        <f t="shared" si="123"/>
        <v/>
      </c>
      <c r="AR99" s="179" t="str">
        <f>IF(AND('Chack &amp; edit  SD sheet'!AT99=""),"",'Chack &amp; edit  SD sheet'!AT99)</f>
        <v/>
      </c>
      <c r="AS99" s="179" t="str">
        <f t="shared" si="124"/>
        <v/>
      </c>
      <c r="AT99" s="179" t="str">
        <f t="shared" si="125"/>
        <v/>
      </c>
      <c r="AU99" s="179" t="str">
        <f>IF(AND('Chack &amp; edit  SD sheet'!AW99=""),"",'Chack &amp; edit  SD sheet'!AW99)</f>
        <v/>
      </c>
      <c r="AV99" s="179" t="str">
        <f t="shared" si="126"/>
        <v/>
      </c>
      <c r="AW99" s="179" t="str">
        <f t="shared" si="127"/>
        <v/>
      </c>
      <c r="AX99" s="179" t="str">
        <f>IF(AND('Chack &amp; edit  SD sheet'!AZ99=""),"",'Chack &amp; edit  SD sheet'!AZ99)</f>
        <v/>
      </c>
      <c r="AY99" s="179" t="str">
        <f>IF(AND('Chack &amp; edit  SD sheet'!BA99=""),"",'Chack &amp; edit  SD sheet'!BA99)</f>
        <v/>
      </c>
      <c r="AZ99" s="179" t="str">
        <f>IF(AND('Chack &amp; edit  SD sheet'!BB99=""),"",'Chack &amp; edit  SD sheet'!BB99)</f>
        <v/>
      </c>
      <c r="BA99" s="179" t="str">
        <f t="shared" si="128"/>
        <v/>
      </c>
      <c r="BB99" s="179" t="str">
        <f>IF(AND('Chack &amp; edit  SD sheet'!BD99=""),"",'Chack &amp; edit  SD sheet'!BD99)</f>
        <v/>
      </c>
      <c r="BC99" s="179" t="str">
        <f t="shared" si="129"/>
        <v/>
      </c>
      <c r="BD99" s="179" t="str">
        <f t="shared" si="130"/>
        <v/>
      </c>
      <c r="BE99" s="179" t="str">
        <f>IF(AND('Chack &amp; edit  SD sheet'!BG99=""),"",'Chack &amp; edit  SD sheet'!BG99)</f>
        <v/>
      </c>
      <c r="BF99" s="179" t="str">
        <f t="shared" si="131"/>
        <v/>
      </c>
      <c r="BG99" s="179" t="str">
        <f t="shared" si="132"/>
        <v/>
      </c>
      <c r="BH99" s="179" t="str">
        <f>IF(AND('Chack &amp; edit  SD sheet'!BK99=""),"",'Chack &amp; edit  SD sheet'!BK99)</f>
        <v/>
      </c>
      <c r="BI99" s="179" t="str">
        <f>IF(AND('Chack &amp; edit  SD sheet'!BL99=""),"",'Chack &amp; edit  SD sheet'!BL99)</f>
        <v/>
      </c>
      <c r="BJ99" s="179" t="str">
        <f>IF(AND('Chack &amp; edit  SD sheet'!BM99=""),"",'Chack &amp; edit  SD sheet'!BM99)</f>
        <v/>
      </c>
      <c r="BK99" s="179" t="str">
        <f t="shared" si="133"/>
        <v/>
      </c>
      <c r="BL99" s="179" t="str">
        <f t="shared" si="134"/>
        <v/>
      </c>
      <c r="BM99" s="179" t="str">
        <f>IF(AND('Chack &amp; edit  SD sheet'!BN99=""),"",'Chack &amp; edit  SD sheet'!BN99)</f>
        <v/>
      </c>
      <c r="BN99" s="179" t="str">
        <f>IF(AND('Chack &amp; edit  SD sheet'!BO99=""),"",'Chack &amp; edit  SD sheet'!BO99)</f>
        <v/>
      </c>
      <c r="BO99" s="179" t="str">
        <f>IF(AND('Chack &amp; edit  SD sheet'!BP99=""),"",'Chack &amp; edit  SD sheet'!BP99)</f>
        <v/>
      </c>
      <c r="BP99" s="179" t="str">
        <f t="shared" si="135"/>
        <v/>
      </c>
      <c r="BQ99" s="179" t="str">
        <f>IF(AND('Chack &amp; edit  SD sheet'!BR99=""),"",'Chack &amp; edit  SD sheet'!BR99)</f>
        <v/>
      </c>
      <c r="BR99" s="179" t="str">
        <f t="shared" si="136"/>
        <v/>
      </c>
      <c r="BS99" s="179" t="str">
        <f t="shared" si="137"/>
        <v/>
      </c>
      <c r="BT99" s="179" t="str">
        <f>IF(AND('Chack &amp; edit  SD sheet'!BU99=""),"",'Chack &amp; edit  SD sheet'!BU99)</f>
        <v/>
      </c>
      <c r="BU99" s="179" t="str">
        <f t="shared" si="138"/>
        <v/>
      </c>
      <c r="BV99" s="179" t="str">
        <f t="shared" si="139"/>
        <v/>
      </c>
      <c r="BW99" s="181" t="str">
        <f t="shared" si="140"/>
        <v/>
      </c>
      <c r="BX99" s="179" t="str">
        <f t="shared" si="141"/>
        <v/>
      </c>
      <c r="BY99" s="179">
        <f t="shared" si="142"/>
        <v>0</v>
      </c>
      <c r="BZ99" s="179">
        <f t="shared" si="143"/>
        <v>0</v>
      </c>
      <c r="CA99" s="179" t="str">
        <f t="shared" si="144"/>
        <v/>
      </c>
      <c r="CB99" s="179" t="str">
        <f t="shared" si="145"/>
        <v/>
      </c>
      <c r="CC99" s="182" t="str">
        <f t="shared" si="146"/>
        <v/>
      </c>
      <c r="CD99" s="183">
        <f t="shared" si="147"/>
        <v>0</v>
      </c>
      <c r="CE99" s="182">
        <f t="shared" si="148"/>
        <v>0</v>
      </c>
      <c r="CF99" s="179" t="str">
        <f t="shared" si="149"/>
        <v/>
      </c>
      <c r="CG99" s="183" t="str">
        <f t="shared" si="150"/>
        <v/>
      </c>
      <c r="CH99" s="182" t="str">
        <f t="shared" si="151"/>
        <v/>
      </c>
      <c r="CI99" s="182">
        <f t="shared" si="152"/>
        <v>0</v>
      </c>
      <c r="CJ99" s="182">
        <f t="shared" si="153"/>
        <v>0</v>
      </c>
      <c r="CK99" s="179" t="str">
        <f t="shared" si="154"/>
        <v/>
      </c>
      <c r="CL99" s="183" t="str">
        <f t="shared" si="155"/>
        <v/>
      </c>
      <c r="CM99" s="182" t="str">
        <f t="shared" si="156"/>
        <v/>
      </c>
      <c r="CN99" s="182">
        <f t="shared" si="157"/>
        <v>0</v>
      </c>
      <c r="CO99" s="182">
        <f t="shared" si="158"/>
        <v>0</v>
      </c>
      <c r="CP99" s="183" t="str">
        <f t="shared" si="159"/>
        <v/>
      </c>
      <c r="CQ99" s="183" t="str">
        <f t="shared" si="160"/>
        <v/>
      </c>
      <c r="CR99" s="182" t="str">
        <f t="shared" si="161"/>
        <v/>
      </c>
      <c r="CS99" s="182">
        <f t="shared" si="162"/>
        <v>0</v>
      </c>
      <c r="CT99" s="182">
        <f t="shared" si="163"/>
        <v>0</v>
      </c>
      <c r="CU99" s="183" t="str">
        <f t="shared" si="164"/>
        <v/>
      </c>
      <c r="CV99" s="183" t="str">
        <f t="shared" si="165"/>
        <v/>
      </c>
      <c r="CW99" s="182" t="str">
        <f t="shared" si="166"/>
        <v/>
      </c>
      <c r="CX99" s="182">
        <f t="shared" si="167"/>
        <v>0</v>
      </c>
      <c r="CY99" s="182">
        <f t="shared" si="168"/>
        <v>0</v>
      </c>
      <c r="CZ99" s="183" t="str">
        <f t="shared" si="169"/>
        <v/>
      </c>
      <c r="DA99" s="183" t="str">
        <f t="shared" si="170"/>
        <v/>
      </c>
      <c r="DB99" s="184">
        <f t="shared" si="171"/>
        <v>0</v>
      </c>
      <c r="DC99" s="19" t="str">
        <f t="shared" si="172"/>
        <v xml:space="preserve">      </v>
      </c>
      <c r="DD99" s="252" t="str">
        <f>IF('Chack &amp; edit  SD sheet'!BY99="","",'Chack &amp; edit  SD sheet'!BY99)</f>
        <v/>
      </c>
      <c r="DE99" s="252" t="str">
        <f>IF('Chack &amp; edit  SD sheet'!BZ99="","",'Chack &amp; edit  SD sheet'!BZ99)</f>
        <v/>
      </c>
      <c r="DF99" s="252" t="str">
        <f>IF('Chack &amp; edit  SD sheet'!CA99="","",'Chack &amp; edit  SD sheet'!CA99)</f>
        <v/>
      </c>
      <c r="DG99" s="212" t="str">
        <f t="shared" si="173"/>
        <v/>
      </c>
      <c r="DH99" s="252" t="str">
        <f>IF('Chack &amp; edit  SD sheet'!CB99="","",'Chack &amp; edit  SD sheet'!CB99)</f>
        <v/>
      </c>
      <c r="DI99" s="212" t="str">
        <f t="shared" si="174"/>
        <v/>
      </c>
      <c r="DJ99" s="252" t="str">
        <f>IF('Chack &amp; edit  SD sheet'!CC99="","",'Chack &amp; edit  SD sheet'!CC99)</f>
        <v/>
      </c>
      <c r="DK99" s="212" t="str">
        <f t="shared" si="175"/>
        <v/>
      </c>
      <c r="DL99" s="213" t="str">
        <f t="shared" si="176"/>
        <v/>
      </c>
      <c r="DM99" s="252" t="str">
        <f>IF('Chack &amp; edit  SD sheet'!CD99="","",'Chack &amp; edit  SD sheet'!CD99)</f>
        <v/>
      </c>
      <c r="DN99" s="252" t="str">
        <f>IF('Chack &amp; edit  SD sheet'!CE99="","",'Chack &amp; edit  SD sheet'!CE99)</f>
        <v/>
      </c>
      <c r="DO99" s="252" t="str">
        <f>IF('Chack &amp; edit  SD sheet'!CF99="","",'Chack &amp; edit  SD sheet'!CF99)</f>
        <v/>
      </c>
      <c r="DP99" s="212" t="str">
        <f t="shared" si="177"/>
        <v/>
      </c>
      <c r="DQ99" s="252" t="str">
        <f>IF('Chack &amp; edit  SD sheet'!CG99="","",'Chack &amp; edit  SD sheet'!CG99)</f>
        <v/>
      </c>
      <c r="DR99" s="212" t="str">
        <f t="shared" si="178"/>
        <v/>
      </c>
      <c r="DS99" s="252" t="str">
        <f>IF('Chack &amp; edit  SD sheet'!CH99="","",'Chack &amp; edit  SD sheet'!CH99)</f>
        <v/>
      </c>
      <c r="DT99" s="212" t="str">
        <f t="shared" si="179"/>
        <v/>
      </c>
      <c r="DU99" s="213" t="str">
        <f t="shared" si="180"/>
        <v/>
      </c>
      <c r="DV99" s="252" t="str">
        <f>IF('Chack &amp; edit  SD sheet'!CI99="","",'Chack &amp; edit  SD sheet'!CI99)</f>
        <v/>
      </c>
      <c r="DW99" s="252" t="str">
        <f>IF('Chack &amp; edit  SD sheet'!CJ99="","",'Chack &amp; edit  SD sheet'!CJ99)</f>
        <v/>
      </c>
      <c r="DX99" s="252" t="str">
        <f>IF('Chack &amp; edit  SD sheet'!CK99="","",'Chack &amp; edit  SD sheet'!CK99)</f>
        <v/>
      </c>
      <c r="DY99" s="254" t="str">
        <f t="shared" si="181"/>
        <v/>
      </c>
      <c r="DZ99" s="252" t="str">
        <f>IF('Chack &amp; edit  SD sheet'!CL99="","",'Chack &amp; edit  SD sheet'!CL99)</f>
        <v/>
      </c>
      <c r="EA99" s="252" t="str">
        <f>IF('Chack &amp; edit  SD sheet'!CM99="","",'Chack &amp; edit  SD sheet'!CM99)</f>
        <v/>
      </c>
      <c r="EB99" s="252" t="str">
        <f>IF('Chack &amp; edit  SD sheet'!CN99="","",'Chack &amp; edit  SD sheet'!CN99)</f>
        <v/>
      </c>
      <c r="EC99" s="252" t="str">
        <f>IF('Chack &amp; edit  SD sheet'!CO99="","",'Chack &amp; edit  SD sheet'!CO99)</f>
        <v/>
      </c>
      <c r="ED99" s="254" t="str">
        <f t="shared" si="182"/>
        <v/>
      </c>
      <c r="EE99" s="252" t="str">
        <f>IF('Chack &amp; edit  SD sheet'!CP99="","",'Chack &amp; edit  SD sheet'!CP99)</f>
        <v/>
      </c>
      <c r="EF99" s="252" t="str">
        <f>IF('Chack &amp; edit  SD sheet'!CQ99="","",'Chack &amp; edit  SD sheet'!CQ99)</f>
        <v/>
      </c>
      <c r="EG99" s="19" t="str">
        <f t="shared" si="183"/>
        <v/>
      </c>
      <c r="EH99" s="20" t="str">
        <f t="shared" si="184"/>
        <v/>
      </c>
      <c r="EI99" s="21" t="str">
        <f t="shared" si="185"/>
        <v/>
      </c>
      <c r="EJ99" s="185" t="str">
        <f t="shared" si="186"/>
        <v/>
      </c>
      <c r="EK99" s="253" t="str">
        <f t="shared" si="187"/>
        <v/>
      </c>
      <c r="EL99" s="252" t="str">
        <f t="shared" si="188"/>
        <v/>
      </c>
      <c r="ET99" s="173" t="str">
        <f t="shared" si="189"/>
        <v/>
      </c>
      <c r="EU99" s="173" t="str">
        <f t="shared" si="190"/>
        <v/>
      </c>
      <c r="EV99" s="173" t="str">
        <f t="shared" si="191"/>
        <v/>
      </c>
      <c r="EW99" s="173" t="str">
        <f t="shared" si="192"/>
        <v/>
      </c>
    </row>
    <row r="100" spans="1:153" ht="15.75">
      <c r="A100" s="179" t="str">
        <f>IF(AND('Chack &amp; edit  SD sheet'!A100=""),"",'Chack &amp; edit  SD sheet'!A100)</f>
        <v/>
      </c>
      <c r="B100" s="179" t="str">
        <f>IF(AND('Chack &amp; edit  SD sheet'!B100=""),"",'Chack &amp; edit  SD sheet'!B100)</f>
        <v/>
      </c>
      <c r="C100" s="179" t="str">
        <f>IF(AND('Chack &amp; edit  SD sheet'!C100=""),"",IF(AND('Chack &amp; edit  SD sheet'!C100="Boy"),"M",IF(AND('Chack &amp; edit  SD sheet'!C100="Girl"),"F","")))</f>
        <v/>
      </c>
      <c r="D100" s="179" t="str">
        <f>IF(AND('Chack &amp; edit  SD sheet'!D100=""),"",VALUE('Chack &amp; edit  SD sheet'!D100))</f>
        <v/>
      </c>
      <c r="E100" s="179" t="str">
        <f>IF(AND('Chack &amp; edit  SD sheet'!E100=""),"",'Chack &amp; edit  SD sheet'!E100)</f>
        <v/>
      </c>
      <c r="F100" s="179" t="str">
        <f>IF(AND('Chack &amp; edit  SD sheet'!F100=""),"",'Chack &amp; edit  SD sheet'!F100)</f>
        <v/>
      </c>
      <c r="G100" s="180" t="str">
        <f>IF(AND('Chack &amp; edit  SD sheet'!G100=""),"",'Chack &amp; edit  SD sheet'!G100)</f>
        <v/>
      </c>
      <c r="H100" s="180" t="str">
        <f>IF(AND('Chack &amp; edit  SD sheet'!H100=""),"",'Chack &amp; edit  SD sheet'!H100)</f>
        <v/>
      </c>
      <c r="I100" s="180" t="str">
        <f>IF(AND('Chack &amp; edit  SD sheet'!I100=""),"",'Chack &amp; edit  SD sheet'!I100)</f>
        <v/>
      </c>
      <c r="J100" s="179" t="str">
        <f>IF(AND('Chack &amp; edit  SD sheet'!J100=""),"",'Chack &amp; edit  SD sheet'!J100)</f>
        <v/>
      </c>
      <c r="K100" s="179" t="str">
        <f>IF(AND('Chack &amp; edit  SD sheet'!K100=""),"",'Chack &amp; edit  SD sheet'!K100)</f>
        <v/>
      </c>
      <c r="L100" s="179" t="str">
        <f>IF(AND('Chack &amp; edit  SD sheet'!L100=""),"",'Chack &amp; edit  SD sheet'!L100)</f>
        <v/>
      </c>
      <c r="M100" s="179" t="str">
        <f t="shared" si="108"/>
        <v/>
      </c>
      <c r="N100" s="179" t="str">
        <f>IF(AND('Chack &amp; edit  SD sheet'!N100=""),"",'Chack &amp; edit  SD sheet'!N100)</f>
        <v/>
      </c>
      <c r="O100" s="179" t="str">
        <f t="shared" si="109"/>
        <v/>
      </c>
      <c r="P100" s="179" t="str">
        <f t="shared" si="110"/>
        <v/>
      </c>
      <c r="Q100" s="179" t="str">
        <f>IF(AND('Chack &amp; edit  SD sheet'!Q100=""),"",'Chack &amp; edit  SD sheet'!Q100)</f>
        <v/>
      </c>
      <c r="R100" s="179" t="str">
        <f t="shared" si="111"/>
        <v/>
      </c>
      <c r="S100" s="179" t="str">
        <f t="shared" si="112"/>
        <v/>
      </c>
      <c r="T100" s="179" t="str">
        <f>IF(AND('Chack &amp; edit  SD sheet'!T100=""),"",'Chack &amp; edit  SD sheet'!T100)</f>
        <v/>
      </c>
      <c r="U100" s="179" t="str">
        <f>IF(AND('Chack &amp; edit  SD sheet'!U100=""),"",'Chack &amp; edit  SD sheet'!U100)</f>
        <v/>
      </c>
      <c r="V100" s="179" t="str">
        <f>IF(AND('Chack &amp; edit  SD sheet'!V100=""),"",'Chack &amp; edit  SD sheet'!V100)</f>
        <v/>
      </c>
      <c r="W100" s="179" t="str">
        <f t="shared" si="113"/>
        <v/>
      </c>
      <c r="X100" s="179" t="str">
        <f>IF(AND('Chack &amp; edit  SD sheet'!X100=""),"",'Chack &amp; edit  SD sheet'!X100)</f>
        <v/>
      </c>
      <c r="Y100" s="179" t="str">
        <f t="shared" si="114"/>
        <v/>
      </c>
      <c r="Z100" s="179" t="str">
        <f t="shared" si="115"/>
        <v/>
      </c>
      <c r="AA100" s="179" t="str">
        <f>IF(AND('Chack &amp; edit  SD sheet'!AA100=""),"",'Chack &amp; edit  SD sheet'!AA100)</f>
        <v/>
      </c>
      <c r="AB100" s="179" t="str">
        <f t="shared" si="116"/>
        <v/>
      </c>
      <c r="AC100" s="179" t="str">
        <f t="shared" si="117"/>
        <v/>
      </c>
      <c r="AD100" s="179" t="str">
        <f>IF(AND('Chack &amp; edit  SD sheet'!AF100=""),"",'Chack &amp; edit  SD sheet'!AF100)</f>
        <v/>
      </c>
      <c r="AE100" s="179" t="str">
        <f>IF(AND('Chack &amp; edit  SD sheet'!AG100=""),"",'Chack &amp; edit  SD sheet'!AG100)</f>
        <v/>
      </c>
      <c r="AF100" s="179" t="str">
        <f>IF(AND('Chack &amp; edit  SD sheet'!AH100=""),"",'Chack &amp; edit  SD sheet'!AH100)</f>
        <v/>
      </c>
      <c r="AG100" s="179" t="str">
        <f t="shared" si="118"/>
        <v/>
      </c>
      <c r="AH100" s="179" t="str">
        <f>IF(AND('Chack &amp; edit  SD sheet'!AJ100=""),"",'Chack &amp; edit  SD sheet'!AJ100)</f>
        <v/>
      </c>
      <c r="AI100" s="179" t="str">
        <f t="shared" si="119"/>
        <v/>
      </c>
      <c r="AJ100" s="179" t="str">
        <f t="shared" si="120"/>
        <v/>
      </c>
      <c r="AK100" s="179" t="str">
        <f>IF(AND('Chack &amp; edit  SD sheet'!AM100=""),"",'Chack &amp; edit  SD sheet'!AM100)</f>
        <v/>
      </c>
      <c r="AL100" s="179" t="str">
        <f t="shared" si="121"/>
        <v/>
      </c>
      <c r="AM100" s="179" t="str">
        <f t="shared" si="122"/>
        <v/>
      </c>
      <c r="AN100" s="179" t="str">
        <f>IF(AND('Chack &amp; edit  SD sheet'!AP100=""),"",'Chack &amp; edit  SD sheet'!AP100)</f>
        <v/>
      </c>
      <c r="AO100" s="179" t="str">
        <f>IF(AND('Chack &amp; edit  SD sheet'!AQ100=""),"",'Chack &amp; edit  SD sheet'!AQ100)</f>
        <v/>
      </c>
      <c r="AP100" s="179" t="str">
        <f>IF(AND('Chack &amp; edit  SD sheet'!AR100=""),"",'Chack &amp; edit  SD sheet'!AR100)</f>
        <v/>
      </c>
      <c r="AQ100" s="179" t="str">
        <f t="shared" si="123"/>
        <v/>
      </c>
      <c r="AR100" s="179" t="str">
        <f>IF(AND('Chack &amp; edit  SD sheet'!AT100=""),"",'Chack &amp; edit  SD sheet'!AT100)</f>
        <v/>
      </c>
      <c r="AS100" s="179" t="str">
        <f t="shared" si="124"/>
        <v/>
      </c>
      <c r="AT100" s="179" t="str">
        <f t="shared" si="125"/>
        <v/>
      </c>
      <c r="AU100" s="179" t="str">
        <f>IF(AND('Chack &amp; edit  SD sheet'!AW100=""),"",'Chack &amp; edit  SD sheet'!AW100)</f>
        <v/>
      </c>
      <c r="AV100" s="179" t="str">
        <f t="shared" si="126"/>
        <v/>
      </c>
      <c r="AW100" s="179" t="str">
        <f t="shared" si="127"/>
        <v/>
      </c>
      <c r="AX100" s="179" t="str">
        <f>IF(AND('Chack &amp; edit  SD sheet'!AZ100=""),"",'Chack &amp; edit  SD sheet'!AZ100)</f>
        <v/>
      </c>
      <c r="AY100" s="179" t="str">
        <f>IF(AND('Chack &amp; edit  SD sheet'!BA100=""),"",'Chack &amp; edit  SD sheet'!BA100)</f>
        <v/>
      </c>
      <c r="AZ100" s="179" t="str">
        <f>IF(AND('Chack &amp; edit  SD sheet'!BB100=""),"",'Chack &amp; edit  SD sheet'!BB100)</f>
        <v/>
      </c>
      <c r="BA100" s="179" t="str">
        <f t="shared" si="128"/>
        <v/>
      </c>
      <c r="BB100" s="179" t="str">
        <f>IF(AND('Chack &amp; edit  SD sheet'!BD100=""),"",'Chack &amp; edit  SD sheet'!BD100)</f>
        <v/>
      </c>
      <c r="BC100" s="179" t="str">
        <f t="shared" si="129"/>
        <v/>
      </c>
      <c r="BD100" s="179" t="str">
        <f t="shared" si="130"/>
        <v/>
      </c>
      <c r="BE100" s="179" t="str">
        <f>IF(AND('Chack &amp; edit  SD sheet'!BG100=""),"",'Chack &amp; edit  SD sheet'!BG100)</f>
        <v/>
      </c>
      <c r="BF100" s="179" t="str">
        <f t="shared" si="131"/>
        <v/>
      </c>
      <c r="BG100" s="179" t="str">
        <f t="shared" si="132"/>
        <v/>
      </c>
      <c r="BH100" s="179" t="str">
        <f>IF(AND('Chack &amp; edit  SD sheet'!BK100=""),"",'Chack &amp; edit  SD sheet'!BK100)</f>
        <v/>
      </c>
      <c r="BI100" s="179" t="str">
        <f>IF(AND('Chack &amp; edit  SD sheet'!BL100=""),"",'Chack &amp; edit  SD sheet'!BL100)</f>
        <v/>
      </c>
      <c r="BJ100" s="179" t="str">
        <f>IF(AND('Chack &amp; edit  SD sheet'!BM100=""),"",'Chack &amp; edit  SD sheet'!BM100)</f>
        <v/>
      </c>
      <c r="BK100" s="179" t="str">
        <f t="shared" si="133"/>
        <v/>
      </c>
      <c r="BL100" s="179" t="str">
        <f t="shared" si="134"/>
        <v/>
      </c>
      <c r="BM100" s="179" t="str">
        <f>IF(AND('Chack &amp; edit  SD sheet'!BN100=""),"",'Chack &amp; edit  SD sheet'!BN100)</f>
        <v/>
      </c>
      <c r="BN100" s="179" t="str">
        <f>IF(AND('Chack &amp; edit  SD sheet'!BO100=""),"",'Chack &amp; edit  SD sheet'!BO100)</f>
        <v/>
      </c>
      <c r="BO100" s="179" t="str">
        <f>IF(AND('Chack &amp; edit  SD sheet'!BP100=""),"",'Chack &amp; edit  SD sheet'!BP100)</f>
        <v/>
      </c>
      <c r="BP100" s="179" t="str">
        <f t="shared" si="135"/>
        <v/>
      </c>
      <c r="BQ100" s="179" t="str">
        <f>IF(AND('Chack &amp; edit  SD sheet'!BR100=""),"",'Chack &amp; edit  SD sheet'!BR100)</f>
        <v/>
      </c>
      <c r="BR100" s="179" t="str">
        <f t="shared" si="136"/>
        <v/>
      </c>
      <c r="BS100" s="179" t="str">
        <f t="shared" si="137"/>
        <v/>
      </c>
      <c r="BT100" s="179" t="str">
        <f>IF(AND('Chack &amp; edit  SD sheet'!BU100=""),"",'Chack &amp; edit  SD sheet'!BU100)</f>
        <v/>
      </c>
      <c r="BU100" s="179" t="str">
        <f t="shared" si="138"/>
        <v/>
      </c>
      <c r="BV100" s="179" t="str">
        <f t="shared" si="139"/>
        <v/>
      </c>
      <c r="BW100" s="181" t="str">
        <f t="shared" si="140"/>
        <v/>
      </c>
      <c r="BX100" s="179" t="str">
        <f t="shared" si="141"/>
        <v/>
      </c>
      <c r="BY100" s="179">
        <f t="shared" si="142"/>
        <v>0</v>
      </c>
      <c r="BZ100" s="179">
        <f t="shared" si="143"/>
        <v>0</v>
      </c>
      <c r="CA100" s="179" t="str">
        <f t="shared" si="144"/>
        <v/>
      </c>
      <c r="CB100" s="179" t="str">
        <f t="shared" si="145"/>
        <v/>
      </c>
      <c r="CC100" s="182" t="str">
        <f t="shared" si="146"/>
        <v/>
      </c>
      <c r="CD100" s="183">
        <f t="shared" si="147"/>
        <v>0</v>
      </c>
      <c r="CE100" s="182">
        <f t="shared" si="148"/>
        <v>0</v>
      </c>
      <c r="CF100" s="179" t="str">
        <f t="shared" si="149"/>
        <v/>
      </c>
      <c r="CG100" s="183" t="str">
        <f t="shared" si="150"/>
        <v/>
      </c>
      <c r="CH100" s="182" t="str">
        <f t="shared" si="151"/>
        <v/>
      </c>
      <c r="CI100" s="182">
        <f t="shared" si="152"/>
        <v>0</v>
      </c>
      <c r="CJ100" s="182">
        <f t="shared" si="153"/>
        <v>0</v>
      </c>
      <c r="CK100" s="179" t="str">
        <f t="shared" si="154"/>
        <v/>
      </c>
      <c r="CL100" s="183" t="str">
        <f t="shared" si="155"/>
        <v/>
      </c>
      <c r="CM100" s="182" t="str">
        <f t="shared" si="156"/>
        <v/>
      </c>
      <c r="CN100" s="182">
        <f t="shared" si="157"/>
        <v>0</v>
      </c>
      <c r="CO100" s="182">
        <f t="shared" si="158"/>
        <v>0</v>
      </c>
      <c r="CP100" s="183" t="str">
        <f t="shared" si="159"/>
        <v/>
      </c>
      <c r="CQ100" s="183" t="str">
        <f t="shared" si="160"/>
        <v/>
      </c>
      <c r="CR100" s="182" t="str">
        <f t="shared" si="161"/>
        <v/>
      </c>
      <c r="CS100" s="182">
        <f t="shared" si="162"/>
        <v>0</v>
      </c>
      <c r="CT100" s="182">
        <f t="shared" si="163"/>
        <v>0</v>
      </c>
      <c r="CU100" s="183" t="str">
        <f t="shared" si="164"/>
        <v/>
      </c>
      <c r="CV100" s="183" t="str">
        <f t="shared" si="165"/>
        <v/>
      </c>
      <c r="CW100" s="182" t="str">
        <f t="shared" si="166"/>
        <v/>
      </c>
      <c r="CX100" s="182">
        <f t="shared" si="167"/>
        <v>0</v>
      </c>
      <c r="CY100" s="182">
        <f t="shared" si="168"/>
        <v>0</v>
      </c>
      <c r="CZ100" s="183" t="str">
        <f t="shared" si="169"/>
        <v/>
      </c>
      <c r="DA100" s="183" t="str">
        <f t="shared" si="170"/>
        <v/>
      </c>
      <c r="DB100" s="184">
        <f t="shared" si="171"/>
        <v>0</v>
      </c>
      <c r="DC100" s="19" t="str">
        <f t="shared" si="172"/>
        <v xml:space="preserve">      </v>
      </c>
      <c r="DD100" s="252" t="str">
        <f>IF('Chack &amp; edit  SD sheet'!BY100="","",'Chack &amp; edit  SD sheet'!BY100)</f>
        <v/>
      </c>
      <c r="DE100" s="252" t="str">
        <f>IF('Chack &amp; edit  SD sheet'!BZ100="","",'Chack &amp; edit  SD sheet'!BZ100)</f>
        <v/>
      </c>
      <c r="DF100" s="252" t="str">
        <f>IF('Chack &amp; edit  SD sheet'!CA100="","",'Chack &amp; edit  SD sheet'!CA100)</f>
        <v/>
      </c>
      <c r="DG100" s="212" t="str">
        <f t="shared" si="173"/>
        <v/>
      </c>
      <c r="DH100" s="252" t="str">
        <f>IF('Chack &amp; edit  SD sheet'!CB100="","",'Chack &amp; edit  SD sheet'!CB100)</f>
        <v/>
      </c>
      <c r="DI100" s="212" t="str">
        <f t="shared" si="174"/>
        <v/>
      </c>
      <c r="DJ100" s="252" t="str">
        <f>IF('Chack &amp; edit  SD sheet'!CC100="","",'Chack &amp; edit  SD sheet'!CC100)</f>
        <v/>
      </c>
      <c r="DK100" s="212" t="str">
        <f t="shared" si="175"/>
        <v/>
      </c>
      <c r="DL100" s="213" t="str">
        <f t="shared" si="176"/>
        <v/>
      </c>
      <c r="DM100" s="252" t="str">
        <f>IF('Chack &amp; edit  SD sheet'!CD100="","",'Chack &amp; edit  SD sheet'!CD100)</f>
        <v/>
      </c>
      <c r="DN100" s="252" t="str">
        <f>IF('Chack &amp; edit  SD sheet'!CE100="","",'Chack &amp; edit  SD sheet'!CE100)</f>
        <v/>
      </c>
      <c r="DO100" s="252" t="str">
        <f>IF('Chack &amp; edit  SD sheet'!CF100="","",'Chack &amp; edit  SD sheet'!CF100)</f>
        <v/>
      </c>
      <c r="DP100" s="212" t="str">
        <f t="shared" si="177"/>
        <v/>
      </c>
      <c r="DQ100" s="252" t="str">
        <f>IF('Chack &amp; edit  SD sheet'!CG100="","",'Chack &amp; edit  SD sheet'!CG100)</f>
        <v/>
      </c>
      <c r="DR100" s="212" t="str">
        <f t="shared" si="178"/>
        <v/>
      </c>
      <c r="DS100" s="252" t="str">
        <f>IF('Chack &amp; edit  SD sheet'!CH100="","",'Chack &amp; edit  SD sheet'!CH100)</f>
        <v/>
      </c>
      <c r="DT100" s="212" t="str">
        <f t="shared" si="179"/>
        <v/>
      </c>
      <c r="DU100" s="213" t="str">
        <f t="shared" si="180"/>
        <v/>
      </c>
      <c r="DV100" s="252" t="str">
        <f>IF('Chack &amp; edit  SD sheet'!CI100="","",'Chack &amp; edit  SD sheet'!CI100)</f>
        <v/>
      </c>
      <c r="DW100" s="252" t="str">
        <f>IF('Chack &amp; edit  SD sheet'!CJ100="","",'Chack &amp; edit  SD sheet'!CJ100)</f>
        <v/>
      </c>
      <c r="DX100" s="252" t="str">
        <f>IF('Chack &amp; edit  SD sheet'!CK100="","",'Chack &amp; edit  SD sheet'!CK100)</f>
        <v/>
      </c>
      <c r="DY100" s="254" t="str">
        <f t="shared" si="181"/>
        <v/>
      </c>
      <c r="DZ100" s="252" t="str">
        <f>IF('Chack &amp; edit  SD sheet'!CL100="","",'Chack &amp; edit  SD sheet'!CL100)</f>
        <v/>
      </c>
      <c r="EA100" s="252" t="str">
        <f>IF('Chack &amp; edit  SD sheet'!CM100="","",'Chack &amp; edit  SD sheet'!CM100)</f>
        <v/>
      </c>
      <c r="EB100" s="252" t="str">
        <f>IF('Chack &amp; edit  SD sheet'!CN100="","",'Chack &amp; edit  SD sheet'!CN100)</f>
        <v/>
      </c>
      <c r="EC100" s="252" t="str">
        <f>IF('Chack &amp; edit  SD sheet'!CO100="","",'Chack &amp; edit  SD sheet'!CO100)</f>
        <v/>
      </c>
      <c r="ED100" s="254" t="str">
        <f t="shared" si="182"/>
        <v/>
      </c>
      <c r="EE100" s="252" t="str">
        <f>IF('Chack &amp; edit  SD sheet'!CP100="","",'Chack &amp; edit  SD sheet'!CP100)</f>
        <v/>
      </c>
      <c r="EF100" s="252" t="str">
        <f>IF('Chack &amp; edit  SD sheet'!CQ100="","",'Chack &amp; edit  SD sheet'!CQ100)</f>
        <v/>
      </c>
      <c r="EG100" s="19" t="str">
        <f t="shared" si="183"/>
        <v/>
      </c>
      <c r="EH100" s="20" t="str">
        <f t="shared" si="184"/>
        <v/>
      </c>
      <c r="EI100" s="21" t="str">
        <f t="shared" si="185"/>
        <v/>
      </c>
      <c r="EJ100" s="185" t="str">
        <f t="shared" si="186"/>
        <v/>
      </c>
      <c r="EK100" s="253" t="str">
        <f t="shared" si="187"/>
        <v/>
      </c>
      <c r="EL100" s="252" t="str">
        <f t="shared" si="188"/>
        <v/>
      </c>
      <c r="ET100" s="173" t="str">
        <f t="shared" si="189"/>
        <v/>
      </c>
      <c r="EU100" s="173" t="str">
        <f t="shared" si="190"/>
        <v/>
      </c>
      <c r="EV100" s="173" t="str">
        <f t="shared" si="191"/>
        <v/>
      </c>
      <c r="EW100" s="173" t="str">
        <f t="shared" si="192"/>
        <v/>
      </c>
    </row>
    <row r="101" spans="1:153" ht="15.75">
      <c r="A101" s="179" t="str">
        <f>IF(AND('Chack &amp; edit  SD sheet'!A101=""),"",'Chack &amp; edit  SD sheet'!A101)</f>
        <v/>
      </c>
      <c r="B101" s="179" t="str">
        <f>IF(AND('Chack &amp; edit  SD sheet'!B101=""),"",'Chack &amp; edit  SD sheet'!B101)</f>
        <v/>
      </c>
      <c r="C101" s="179" t="str">
        <f>IF(AND('Chack &amp; edit  SD sheet'!C101=""),"",IF(AND('Chack &amp; edit  SD sheet'!C101="Boy"),"M",IF(AND('Chack &amp; edit  SD sheet'!C101="Girl"),"F","")))</f>
        <v/>
      </c>
      <c r="D101" s="179" t="str">
        <f>IF(AND('Chack &amp; edit  SD sheet'!D101=""),"",VALUE('Chack &amp; edit  SD sheet'!D101))</f>
        <v/>
      </c>
      <c r="E101" s="179" t="str">
        <f>IF(AND('Chack &amp; edit  SD sheet'!E101=""),"",'Chack &amp; edit  SD sheet'!E101)</f>
        <v/>
      </c>
      <c r="F101" s="179" t="str">
        <f>IF(AND('Chack &amp; edit  SD sheet'!F101=""),"",'Chack &amp; edit  SD sheet'!F101)</f>
        <v/>
      </c>
      <c r="G101" s="180" t="str">
        <f>IF(AND('Chack &amp; edit  SD sheet'!G101=""),"",'Chack &amp; edit  SD sheet'!G101)</f>
        <v/>
      </c>
      <c r="H101" s="180" t="str">
        <f>IF(AND('Chack &amp; edit  SD sheet'!H101=""),"",'Chack &amp; edit  SD sheet'!H101)</f>
        <v/>
      </c>
      <c r="I101" s="180" t="str">
        <f>IF(AND('Chack &amp; edit  SD sheet'!I101=""),"",'Chack &amp; edit  SD sheet'!I101)</f>
        <v/>
      </c>
      <c r="J101" s="179" t="str">
        <f>IF(AND('Chack &amp; edit  SD sheet'!J101=""),"",'Chack &amp; edit  SD sheet'!J101)</f>
        <v/>
      </c>
      <c r="K101" s="179" t="str">
        <f>IF(AND('Chack &amp; edit  SD sheet'!K101=""),"",'Chack &amp; edit  SD sheet'!K101)</f>
        <v/>
      </c>
      <c r="L101" s="179" t="str">
        <f>IF(AND('Chack &amp; edit  SD sheet'!L101=""),"",'Chack &amp; edit  SD sheet'!L101)</f>
        <v/>
      </c>
      <c r="M101" s="179" t="str">
        <f t="shared" si="108"/>
        <v/>
      </c>
      <c r="N101" s="179" t="str">
        <f>IF(AND('Chack &amp; edit  SD sheet'!N101=""),"",'Chack &amp; edit  SD sheet'!N101)</f>
        <v/>
      </c>
      <c r="O101" s="179" t="str">
        <f t="shared" si="109"/>
        <v/>
      </c>
      <c r="P101" s="179" t="str">
        <f t="shared" si="110"/>
        <v/>
      </c>
      <c r="Q101" s="179" t="str">
        <f>IF(AND('Chack &amp; edit  SD sheet'!Q101=""),"",'Chack &amp; edit  SD sheet'!Q101)</f>
        <v/>
      </c>
      <c r="R101" s="179" t="str">
        <f t="shared" si="111"/>
        <v/>
      </c>
      <c r="S101" s="179" t="str">
        <f t="shared" si="112"/>
        <v/>
      </c>
      <c r="T101" s="179" t="str">
        <f>IF(AND('Chack &amp; edit  SD sheet'!T101=""),"",'Chack &amp; edit  SD sheet'!T101)</f>
        <v/>
      </c>
      <c r="U101" s="179" t="str">
        <f>IF(AND('Chack &amp; edit  SD sheet'!U101=""),"",'Chack &amp; edit  SD sheet'!U101)</f>
        <v/>
      </c>
      <c r="V101" s="179" t="str">
        <f>IF(AND('Chack &amp; edit  SD sheet'!V101=""),"",'Chack &amp; edit  SD sheet'!V101)</f>
        <v/>
      </c>
      <c r="W101" s="179" t="str">
        <f t="shared" si="113"/>
        <v/>
      </c>
      <c r="X101" s="179" t="str">
        <f>IF(AND('Chack &amp; edit  SD sheet'!X101=""),"",'Chack &amp; edit  SD sheet'!X101)</f>
        <v/>
      </c>
      <c r="Y101" s="179" t="str">
        <f t="shared" si="114"/>
        <v/>
      </c>
      <c r="Z101" s="179" t="str">
        <f t="shared" si="115"/>
        <v/>
      </c>
      <c r="AA101" s="179" t="str">
        <f>IF(AND('Chack &amp; edit  SD sheet'!AA101=""),"",'Chack &amp; edit  SD sheet'!AA101)</f>
        <v/>
      </c>
      <c r="AB101" s="179" t="str">
        <f t="shared" si="116"/>
        <v/>
      </c>
      <c r="AC101" s="179" t="str">
        <f t="shared" si="117"/>
        <v/>
      </c>
      <c r="AD101" s="179" t="str">
        <f>IF(AND('Chack &amp; edit  SD sheet'!AF101=""),"",'Chack &amp; edit  SD sheet'!AF101)</f>
        <v/>
      </c>
      <c r="AE101" s="179" t="str">
        <f>IF(AND('Chack &amp; edit  SD sheet'!AG101=""),"",'Chack &amp; edit  SD sheet'!AG101)</f>
        <v/>
      </c>
      <c r="AF101" s="179" t="str">
        <f>IF(AND('Chack &amp; edit  SD sheet'!AH101=""),"",'Chack &amp; edit  SD sheet'!AH101)</f>
        <v/>
      </c>
      <c r="AG101" s="179" t="str">
        <f t="shared" si="118"/>
        <v/>
      </c>
      <c r="AH101" s="179" t="str">
        <f>IF(AND('Chack &amp; edit  SD sheet'!AJ101=""),"",'Chack &amp; edit  SD sheet'!AJ101)</f>
        <v/>
      </c>
      <c r="AI101" s="179" t="str">
        <f t="shared" si="119"/>
        <v/>
      </c>
      <c r="AJ101" s="179" t="str">
        <f t="shared" si="120"/>
        <v/>
      </c>
      <c r="AK101" s="179" t="str">
        <f>IF(AND('Chack &amp; edit  SD sheet'!AM101=""),"",'Chack &amp; edit  SD sheet'!AM101)</f>
        <v/>
      </c>
      <c r="AL101" s="179" t="str">
        <f t="shared" si="121"/>
        <v/>
      </c>
      <c r="AM101" s="179" t="str">
        <f t="shared" si="122"/>
        <v/>
      </c>
      <c r="AN101" s="179" t="str">
        <f>IF(AND('Chack &amp; edit  SD sheet'!AP101=""),"",'Chack &amp; edit  SD sheet'!AP101)</f>
        <v/>
      </c>
      <c r="AO101" s="179" t="str">
        <f>IF(AND('Chack &amp; edit  SD sheet'!AQ101=""),"",'Chack &amp; edit  SD sheet'!AQ101)</f>
        <v/>
      </c>
      <c r="AP101" s="179" t="str">
        <f>IF(AND('Chack &amp; edit  SD sheet'!AR101=""),"",'Chack &amp; edit  SD sheet'!AR101)</f>
        <v/>
      </c>
      <c r="AQ101" s="179" t="str">
        <f t="shared" si="123"/>
        <v/>
      </c>
      <c r="AR101" s="179" t="str">
        <f>IF(AND('Chack &amp; edit  SD sheet'!AT101=""),"",'Chack &amp; edit  SD sheet'!AT101)</f>
        <v/>
      </c>
      <c r="AS101" s="179" t="str">
        <f t="shared" si="124"/>
        <v/>
      </c>
      <c r="AT101" s="179" t="str">
        <f t="shared" si="125"/>
        <v/>
      </c>
      <c r="AU101" s="179" t="str">
        <f>IF(AND('Chack &amp; edit  SD sheet'!AW101=""),"",'Chack &amp; edit  SD sheet'!AW101)</f>
        <v/>
      </c>
      <c r="AV101" s="179" t="str">
        <f t="shared" si="126"/>
        <v/>
      </c>
      <c r="AW101" s="179" t="str">
        <f t="shared" si="127"/>
        <v/>
      </c>
      <c r="AX101" s="179" t="str">
        <f>IF(AND('Chack &amp; edit  SD sheet'!AZ101=""),"",'Chack &amp; edit  SD sheet'!AZ101)</f>
        <v/>
      </c>
      <c r="AY101" s="179" t="str">
        <f>IF(AND('Chack &amp; edit  SD sheet'!BA101=""),"",'Chack &amp; edit  SD sheet'!BA101)</f>
        <v/>
      </c>
      <c r="AZ101" s="179" t="str">
        <f>IF(AND('Chack &amp; edit  SD sheet'!BB101=""),"",'Chack &amp; edit  SD sheet'!BB101)</f>
        <v/>
      </c>
      <c r="BA101" s="179" t="str">
        <f t="shared" si="128"/>
        <v/>
      </c>
      <c r="BB101" s="179" t="str">
        <f>IF(AND('Chack &amp; edit  SD sheet'!BD101=""),"",'Chack &amp; edit  SD sheet'!BD101)</f>
        <v/>
      </c>
      <c r="BC101" s="179" t="str">
        <f t="shared" si="129"/>
        <v/>
      </c>
      <c r="BD101" s="179" t="str">
        <f t="shared" si="130"/>
        <v/>
      </c>
      <c r="BE101" s="179" t="str">
        <f>IF(AND('Chack &amp; edit  SD sheet'!BG101=""),"",'Chack &amp; edit  SD sheet'!BG101)</f>
        <v/>
      </c>
      <c r="BF101" s="179" t="str">
        <f t="shared" si="131"/>
        <v/>
      </c>
      <c r="BG101" s="179" t="str">
        <f t="shared" si="132"/>
        <v/>
      </c>
      <c r="BH101" s="179" t="str">
        <f>IF(AND('Chack &amp; edit  SD sheet'!BK101=""),"",'Chack &amp; edit  SD sheet'!BK101)</f>
        <v/>
      </c>
      <c r="BI101" s="179" t="str">
        <f>IF(AND('Chack &amp; edit  SD sheet'!BL101=""),"",'Chack &amp; edit  SD sheet'!BL101)</f>
        <v/>
      </c>
      <c r="BJ101" s="179" t="str">
        <f>IF(AND('Chack &amp; edit  SD sheet'!BM101=""),"",'Chack &amp; edit  SD sheet'!BM101)</f>
        <v/>
      </c>
      <c r="BK101" s="179" t="str">
        <f t="shared" si="133"/>
        <v/>
      </c>
      <c r="BL101" s="179" t="str">
        <f t="shared" si="134"/>
        <v/>
      </c>
      <c r="BM101" s="179" t="str">
        <f>IF(AND('Chack &amp; edit  SD sheet'!BN101=""),"",'Chack &amp; edit  SD sheet'!BN101)</f>
        <v/>
      </c>
      <c r="BN101" s="179" t="str">
        <f>IF(AND('Chack &amp; edit  SD sheet'!BO101=""),"",'Chack &amp; edit  SD sheet'!BO101)</f>
        <v/>
      </c>
      <c r="BO101" s="179" t="str">
        <f>IF(AND('Chack &amp; edit  SD sheet'!BP101=""),"",'Chack &amp; edit  SD sheet'!BP101)</f>
        <v/>
      </c>
      <c r="BP101" s="179" t="str">
        <f t="shared" si="135"/>
        <v/>
      </c>
      <c r="BQ101" s="179" t="str">
        <f>IF(AND('Chack &amp; edit  SD sheet'!BR101=""),"",'Chack &amp; edit  SD sheet'!BR101)</f>
        <v/>
      </c>
      <c r="BR101" s="179" t="str">
        <f t="shared" si="136"/>
        <v/>
      </c>
      <c r="BS101" s="179" t="str">
        <f t="shared" si="137"/>
        <v/>
      </c>
      <c r="BT101" s="179" t="str">
        <f>IF(AND('Chack &amp; edit  SD sheet'!BU101=""),"",'Chack &amp; edit  SD sheet'!BU101)</f>
        <v/>
      </c>
      <c r="BU101" s="179" t="str">
        <f t="shared" si="138"/>
        <v/>
      </c>
      <c r="BV101" s="179" t="str">
        <f t="shared" si="139"/>
        <v/>
      </c>
      <c r="BW101" s="181" t="str">
        <f t="shared" si="140"/>
        <v/>
      </c>
      <c r="BX101" s="179" t="str">
        <f t="shared" si="141"/>
        <v/>
      </c>
      <c r="BY101" s="179">
        <f t="shared" si="142"/>
        <v>0</v>
      </c>
      <c r="BZ101" s="179">
        <f t="shared" si="143"/>
        <v>0</v>
      </c>
      <c r="CA101" s="179" t="str">
        <f t="shared" si="144"/>
        <v/>
      </c>
      <c r="CB101" s="179" t="str">
        <f t="shared" si="145"/>
        <v/>
      </c>
      <c r="CC101" s="182" t="str">
        <f t="shared" si="146"/>
        <v/>
      </c>
      <c r="CD101" s="183">
        <f t="shared" si="147"/>
        <v>0</v>
      </c>
      <c r="CE101" s="182">
        <f t="shared" si="148"/>
        <v>0</v>
      </c>
      <c r="CF101" s="179" t="str">
        <f t="shared" si="149"/>
        <v/>
      </c>
      <c r="CG101" s="183" t="str">
        <f t="shared" si="150"/>
        <v/>
      </c>
      <c r="CH101" s="182" t="str">
        <f t="shared" si="151"/>
        <v/>
      </c>
      <c r="CI101" s="182">
        <f t="shared" si="152"/>
        <v>0</v>
      </c>
      <c r="CJ101" s="182">
        <f t="shared" si="153"/>
        <v>0</v>
      </c>
      <c r="CK101" s="179" t="str">
        <f t="shared" si="154"/>
        <v/>
      </c>
      <c r="CL101" s="183" t="str">
        <f t="shared" si="155"/>
        <v/>
      </c>
      <c r="CM101" s="182" t="str">
        <f t="shared" si="156"/>
        <v/>
      </c>
      <c r="CN101" s="182">
        <f t="shared" si="157"/>
        <v>0</v>
      </c>
      <c r="CO101" s="182">
        <f t="shared" si="158"/>
        <v>0</v>
      </c>
      <c r="CP101" s="183" t="str">
        <f t="shared" si="159"/>
        <v/>
      </c>
      <c r="CQ101" s="183" t="str">
        <f t="shared" si="160"/>
        <v/>
      </c>
      <c r="CR101" s="182" t="str">
        <f t="shared" si="161"/>
        <v/>
      </c>
      <c r="CS101" s="182">
        <f t="shared" si="162"/>
        <v>0</v>
      </c>
      <c r="CT101" s="182">
        <f t="shared" si="163"/>
        <v>0</v>
      </c>
      <c r="CU101" s="183" t="str">
        <f t="shared" si="164"/>
        <v/>
      </c>
      <c r="CV101" s="183" t="str">
        <f t="shared" si="165"/>
        <v/>
      </c>
      <c r="CW101" s="182" t="str">
        <f t="shared" si="166"/>
        <v/>
      </c>
      <c r="CX101" s="182">
        <f t="shared" si="167"/>
        <v>0</v>
      </c>
      <c r="CY101" s="182">
        <f t="shared" si="168"/>
        <v>0</v>
      </c>
      <c r="CZ101" s="183" t="str">
        <f t="shared" si="169"/>
        <v/>
      </c>
      <c r="DA101" s="183" t="str">
        <f t="shared" si="170"/>
        <v/>
      </c>
      <c r="DB101" s="184">
        <f t="shared" si="171"/>
        <v>0</v>
      </c>
      <c r="DC101" s="19" t="str">
        <f t="shared" si="172"/>
        <v xml:space="preserve">      </v>
      </c>
      <c r="DD101" s="252" t="str">
        <f>IF('Chack &amp; edit  SD sheet'!BY101="","",'Chack &amp; edit  SD sheet'!BY101)</f>
        <v/>
      </c>
      <c r="DE101" s="252" t="str">
        <f>IF('Chack &amp; edit  SD sheet'!BZ101="","",'Chack &amp; edit  SD sheet'!BZ101)</f>
        <v/>
      </c>
      <c r="DF101" s="252" t="str">
        <f>IF('Chack &amp; edit  SD sheet'!CA101="","",'Chack &amp; edit  SD sheet'!CA101)</f>
        <v/>
      </c>
      <c r="DG101" s="212" t="str">
        <f t="shared" si="173"/>
        <v/>
      </c>
      <c r="DH101" s="252" t="str">
        <f>IF('Chack &amp; edit  SD sheet'!CB101="","",'Chack &amp; edit  SD sheet'!CB101)</f>
        <v/>
      </c>
      <c r="DI101" s="212" t="str">
        <f t="shared" si="174"/>
        <v/>
      </c>
      <c r="DJ101" s="252" t="str">
        <f>IF('Chack &amp; edit  SD sheet'!CC101="","",'Chack &amp; edit  SD sheet'!CC101)</f>
        <v/>
      </c>
      <c r="DK101" s="212" t="str">
        <f t="shared" si="175"/>
        <v/>
      </c>
      <c r="DL101" s="213" t="str">
        <f t="shared" si="176"/>
        <v/>
      </c>
      <c r="DM101" s="252" t="str">
        <f>IF('Chack &amp; edit  SD sheet'!CD101="","",'Chack &amp; edit  SD sheet'!CD101)</f>
        <v/>
      </c>
      <c r="DN101" s="252" t="str">
        <f>IF('Chack &amp; edit  SD sheet'!CE101="","",'Chack &amp; edit  SD sheet'!CE101)</f>
        <v/>
      </c>
      <c r="DO101" s="252" t="str">
        <f>IF('Chack &amp; edit  SD sheet'!CF101="","",'Chack &amp; edit  SD sheet'!CF101)</f>
        <v/>
      </c>
      <c r="DP101" s="212" t="str">
        <f t="shared" si="177"/>
        <v/>
      </c>
      <c r="DQ101" s="252" t="str">
        <f>IF('Chack &amp; edit  SD sheet'!CG101="","",'Chack &amp; edit  SD sheet'!CG101)</f>
        <v/>
      </c>
      <c r="DR101" s="212" t="str">
        <f t="shared" si="178"/>
        <v/>
      </c>
      <c r="DS101" s="252" t="str">
        <f>IF('Chack &amp; edit  SD sheet'!CH101="","",'Chack &amp; edit  SD sheet'!CH101)</f>
        <v/>
      </c>
      <c r="DT101" s="212" t="str">
        <f t="shared" si="179"/>
        <v/>
      </c>
      <c r="DU101" s="213" t="str">
        <f t="shared" si="180"/>
        <v/>
      </c>
      <c r="DV101" s="252" t="str">
        <f>IF('Chack &amp; edit  SD sheet'!CI101="","",'Chack &amp; edit  SD sheet'!CI101)</f>
        <v/>
      </c>
      <c r="DW101" s="252" t="str">
        <f>IF('Chack &amp; edit  SD sheet'!CJ101="","",'Chack &amp; edit  SD sheet'!CJ101)</f>
        <v/>
      </c>
      <c r="DX101" s="252" t="str">
        <f>IF('Chack &amp; edit  SD sheet'!CK101="","",'Chack &amp; edit  SD sheet'!CK101)</f>
        <v/>
      </c>
      <c r="DY101" s="254" t="str">
        <f t="shared" si="181"/>
        <v/>
      </c>
      <c r="DZ101" s="252" t="str">
        <f>IF('Chack &amp; edit  SD sheet'!CL101="","",'Chack &amp; edit  SD sheet'!CL101)</f>
        <v/>
      </c>
      <c r="EA101" s="252" t="str">
        <f>IF('Chack &amp; edit  SD sheet'!CM101="","",'Chack &amp; edit  SD sheet'!CM101)</f>
        <v/>
      </c>
      <c r="EB101" s="252" t="str">
        <f>IF('Chack &amp; edit  SD sheet'!CN101="","",'Chack &amp; edit  SD sheet'!CN101)</f>
        <v/>
      </c>
      <c r="EC101" s="252" t="str">
        <f>IF('Chack &amp; edit  SD sheet'!CO101="","",'Chack &amp; edit  SD sheet'!CO101)</f>
        <v/>
      </c>
      <c r="ED101" s="254" t="str">
        <f t="shared" si="182"/>
        <v/>
      </c>
      <c r="EE101" s="252" t="str">
        <f>IF('Chack &amp; edit  SD sheet'!CP101="","",'Chack &amp; edit  SD sheet'!CP101)</f>
        <v/>
      </c>
      <c r="EF101" s="252" t="str">
        <f>IF('Chack &amp; edit  SD sheet'!CQ101="","",'Chack &amp; edit  SD sheet'!CQ101)</f>
        <v/>
      </c>
      <c r="EG101" s="19" t="str">
        <f t="shared" si="183"/>
        <v/>
      </c>
      <c r="EH101" s="20" t="str">
        <f t="shared" si="184"/>
        <v/>
      </c>
      <c r="EI101" s="21" t="str">
        <f t="shared" si="185"/>
        <v/>
      </c>
      <c r="EJ101" s="185" t="str">
        <f t="shared" si="186"/>
        <v/>
      </c>
      <c r="EK101" s="253" t="str">
        <f t="shared" si="187"/>
        <v/>
      </c>
      <c r="EL101" s="252" t="str">
        <f t="shared" si="188"/>
        <v/>
      </c>
      <c r="ET101" s="173" t="str">
        <f t="shared" si="189"/>
        <v/>
      </c>
      <c r="EU101" s="173" t="str">
        <f t="shared" si="190"/>
        <v/>
      </c>
      <c r="EV101" s="173" t="str">
        <f t="shared" si="191"/>
        <v/>
      </c>
      <c r="EW101" s="173" t="str">
        <f t="shared" si="192"/>
        <v/>
      </c>
    </row>
    <row r="102" spans="1:153" ht="15.75">
      <c r="A102" s="179" t="str">
        <f>IF(AND('Chack &amp; edit  SD sheet'!A102=""),"",'Chack &amp; edit  SD sheet'!A102)</f>
        <v/>
      </c>
      <c r="B102" s="179" t="str">
        <f>IF(AND('Chack &amp; edit  SD sheet'!B102=""),"",'Chack &amp; edit  SD sheet'!B102)</f>
        <v/>
      </c>
      <c r="C102" s="179" t="str">
        <f>IF(AND('Chack &amp; edit  SD sheet'!C102=""),"",IF(AND('Chack &amp; edit  SD sheet'!C102="Boy"),"M",IF(AND('Chack &amp; edit  SD sheet'!C102="Girl"),"F","")))</f>
        <v/>
      </c>
      <c r="D102" s="179" t="str">
        <f>IF(AND('Chack &amp; edit  SD sheet'!D102=""),"",VALUE('Chack &amp; edit  SD sheet'!D102))</f>
        <v/>
      </c>
      <c r="E102" s="179" t="str">
        <f>IF(AND('Chack &amp; edit  SD sheet'!E102=""),"",'Chack &amp; edit  SD sheet'!E102)</f>
        <v/>
      </c>
      <c r="F102" s="179" t="str">
        <f>IF(AND('Chack &amp; edit  SD sheet'!F102=""),"",'Chack &amp; edit  SD sheet'!F102)</f>
        <v/>
      </c>
      <c r="G102" s="180" t="str">
        <f>IF(AND('Chack &amp; edit  SD sheet'!G102=""),"",'Chack &amp; edit  SD sheet'!G102)</f>
        <v/>
      </c>
      <c r="H102" s="180" t="str">
        <f>IF(AND('Chack &amp; edit  SD sheet'!H102=""),"",'Chack &amp; edit  SD sheet'!H102)</f>
        <v/>
      </c>
      <c r="I102" s="180" t="str">
        <f>IF(AND('Chack &amp; edit  SD sheet'!I102=""),"",'Chack &amp; edit  SD sheet'!I102)</f>
        <v/>
      </c>
      <c r="J102" s="179" t="str">
        <f>IF(AND('Chack &amp; edit  SD sheet'!J102=""),"",'Chack &amp; edit  SD sheet'!J102)</f>
        <v/>
      </c>
      <c r="K102" s="179" t="str">
        <f>IF(AND('Chack &amp; edit  SD sheet'!K102=""),"",'Chack &amp; edit  SD sheet'!K102)</f>
        <v/>
      </c>
      <c r="L102" s="179" t="str">
        <f>IF(AND('Chack &amp; edit  SD sheet'!L102=""),"",'Chack &amp; edit  SD sheet'!L102)</f>
        <v/>
      </c>
      <c r="M102" s="179" t="str">
        <f t="shared" si="108"/>
        <v/>
      </c>
      <c r="N102" s="179" t="str">
        <f>IF(AND('Chack &amp; edit  SD sheet'!N102=""),"",'Chack &amp; edit  SD sheet'!N102)</f>
        <v/>
      </c>
      <c r="O102" s="179" t="str">
        <f t="shared" si="109"/>
        <v/>
      </c>
      <c r="P102" s="179" t="str">
        <f t="shared" si="110"/>
        <v/>
      </c>
      <c r="Q102" s="179" t="str">
        <f>IF(AND('Chack &amp; edit  SD sheet'!Q102=""),"",'Chack &amp; edit  SD sheet'!Q102)</f>
        <v/>
      </c>
      <c r="R102" s="179" t="str">
        <f t="shared" si="111"/>
        <v/>
      </c>
      <c r="S102" s="179" t="str">
        <f t="shared" si="112"/>
        <v/>
      </c>
      <c r="T102" s="179" t="str">
        <f>IF(AND('Chack &amp; edit  SD sheet'!T102=""),"",'Chack &amp; edit  SD sheet'!T102)</f>
        <v/>
      </c>
      <c r="U102" s="179" t="str">
        <f>IF(AND('Chack &amp; edit  SD sheet'!U102=""),"",'Chack &amp; edit  SD sheet'!U102)</f>
        <v/>
      </c>
      <c r="V102" s="179" t="str">
        <f>IF(AND('Chack &amp; edit  SD sheet'!V102=""),"",'Chack &amp; edit  SD sheet'!V102)</f>
        <v/>
      </c>
      <c r="W102" s="179" t="str">
        <f t="shared" si="113"/>
        <v/>
      </c>
      <c r="X102" s="179" t="str">
        <f>IF(AND('Chack &amp; edit  SD sheet'!X102=""),"",'Chack &amp; edit  SD sheet'!X102)</f>
        <v/>
      </c>
      <c r="Y102" s="179" t="str">
        <f t="shared" si="114"/>
        <v/>
      </c>
      <c r="Z102" s="179" t="str">
        <f t="shared" si="115"/>
        <v/>
      </c>
      <c r="AA102" s="179" t="str">
        <f>IF(AND('Chack &amp; edit  SD sheet'!AA102=""),"",'Chack &amp; edit  SD sheet'!AA102)</f>
        <v/>
      </c>
      <c r="AB102" s="179" t="str">
        <f t="shared" si="116"/>
        <v/>
      </c>
      <c r="AC102" s="179" t="str">
        <f t="shared" si="117"/>
        <v/>
      </c>
      <c r="AD102" s="179" t="str">
        <f>IF(AND('Chack &amp; edit  SD sheet'!AF102=""),"",'Chack &amp; edit  SD sheet'!AF102)</f>
        <v/>
      </c>
      <c r="AE102" s="179" t="str">
        <f>IF(AND('Chack &amp; edit  SD sheet'!AG102=""),"",'Chack &amp; edit  SD sheet'!AG102)</f>
        <v/>
      </c>
      <c r="AF102" s="179" t="str">
        <f>IF(AND('Chack &amp; edit  SD sheet'!AH102=""),"",'Chack &amp; edit  SD sheet'!AH102)</f>
        <v/>
      </c>
      <c r="AG102" s="179" t="str">
        <f t="shared" si="118"/>
        <v/>
      </c>
      <c r="AH102" s="179" t="str">
        <f>IF(AND('Chack &amp; edit  SD sheet'!AJ102=""),"",'Chack &amp; edit  SD sheet'!AJ102)</f>
        <v/>
      </c>
      <c r="AI102" s="179" t="str">
        <f t="shared" si="119"/>
        <v/>
      </c>
      <c r="AJ102" s="179" t="str">
        <f t="shared" si="120"/>
        <v/>
      </c>
      <c r="AK102" s="179" t="str">
        <f>IF(AND('Chack &amp; edit  SD sheet'!AM102=""),"",'Chack &amp; edit  SD sheet'!AM102)</f>
        <v/>
      </c>
      <c r="AL102" s="179" t="str">
        <f t="shared" si="121"/>
        <v/>
      </c>
      <c r="AM102" s="179" t="str">
        <f t="shared" si="122"/>
        <v/>
      </c>
      <c r="AN102" s="179" t="str">
        <f>IF(AND('Chack &amp; edit  SD sheet'!AP102=""),"",'Chack &amp; edit  SD sheet'!AP102)</f>
        <v/>
      </c>
      <c r="AO102" s="179" t="str">
        <f>IF(AND('Chack &amp; edit  SD sheet'!AQ102=""),"",'Chack &amp; edit  SD sheet'!AQ102)</f>
        <v/>
      </c>
      <c r="AP102" s="179" t="str">
        <f>IF(AND('Chack &amp; edit  SD sheet'!AR102=""),"",'Chack &amp; edit  SD sheet'!AR102)</f>
        <v/>
      </c>
      <c r="AQ102" s="179" t="str">
        <f t="shared" si="123"/>
        <v/>
      </c>
      <c r="AR102" s="179" t="str">
        <f>IF(AND('Chack &amp; edit  SD sheet'!AT102=""),"",'Chack &amp; edit  SD sheet'!AT102)</f>
        <v/>
      </c>
      <c r="AS102" s="179" t="str">
        <f t="shared" si="124"/>
        <v/>
      </c>
      <c r="AT102" s="179" t="str">
        <f t="shared" si="125"/>
        <v/>
      </c>
      <c r="AU102" s="179" t="str">
        <f>IF(AND('Chack &amp; edit  SD sheet'!AW102=""),"",'Chack &amp; edit  SD sheet'!AW102)</f>
        <v/>
      </c>
      <c r="AV102" s="179" t="str">
        <f t="shared" si="126"/>
        <v/>
      </c>
      <c r="AW102" s="179" t="str">
        <f t="shared" si="127"/>
        <v/>
      </c>
      <c r="AX102" s="179" t="str">
        <f>IF(AND('Chack &amp; edit  SD sheet'!AZ102=""),"",'Chack &amp; edit  SD sheet'!AZ102)</f>
        <v/>
      </c>
      <c r="AY102" s="179" t="str">
        <f>IF(AND('Chack &amp; edit  SD sheet'!BA102=""),"",'Chack &amp; edit  SD sheet'!BA102)</f>
        <v/>
      </c>
      <c r="AZ102" s="179" t="str">
        <f>IF(AND('Chack &amp; edit  SD sheet'!BB102=""),"",'Chack &amp; edit  SD sheet'!BB102)</f>
        <v/>
      </c>
      <c r="BA102" s="179" t="str">
        <f t="shared" si="128"/>
        <v/>
      </c>
      <c r="BB102" s="179" t="str">
        <f>IF(AND('Chack &amp; edit  SD sheet'!BD102=""),"",'Chack &amp; edit  SD sheet'!BD102)</f>
        <v/>
      </c>
      <c r="BC102" s="179" t="str">
        <f t="shared" si="129"/>
        <v/>
      </c>
      <c r="BD102" s="179" t="str">
        <f t="shared" si="130"/>
        <v/>
      </c>
      <c r="BE102" s="179" t="str">
        <f>IF(AND('Chack &amp; edit  SD sheet'!BG102=""),"",'Chack &amp; edit  SD sheet'!BG102)</f>
        <v/>
      </c>
      <c r="BF102" s="179" t="str">
        <f t="shared" si="131"/>
        <v/>
      </c>
      <c r="BG102" s="179" t="str">
        <f t="shared" si="132"/>
        <v/>
      </c>
      <c r="BH102" s="179" t="str">
        <f>IF(AND('Chack &amp; edit  SD sheet'!BK102=""),"",'Chack &amp; edit  SD sheet'!BK102)</f>
        <v/>
      </c>
      <c r="BI102" s="179" t="str">
        <f>IF(AND('Chack &amp; edit  SD sheet'!BL102=""),"",'Chack &amp; edit  SD sheet'!BL102)</f>
        <v/>
      </c>
      <c r="BJ102" s="179" t="str">
        <f>IF(AND('Chack &amp; edit  SD sheet'!BM102=""),"",'Chack &amp; edit  SD sheet'!BM102)</f>
        <v/>
      </c>
      <c r="BK102" s="179" t="str">
        <f t="shared" si="133"/>
        <v/>
      </c>
      <c r="BL102" s="179" t="str">
        <f t="shared" si="134"/>
        <v/>
      </c>
      <c r="BM102" s="179" t="str">
        <f>IF(AND('Chack &amp; edit  SD sheet'!BN102=""),"",'Chack &amp; edit  SD sheet'!BN102)</f>
        <v/>
      </c>
      <c r="BN102" s="179" t="str">
        <f>IF(AND('Chack &amp; edit  SD sheet'!BO102=""),"",'Chack &amp; edit  SD sheet'!BO102)</f>
        <v/>
      </c>
      <c r="BO102" s="179" t="str">
        <f>IF(AND('Chack &amp; edit  SD sheet'!BP102=""),"",'Chack &amp; edit  SD sheet'!BP102)</f>
        <v/>
      </c>
      <c r="BP102" s="179" t="str">
        <f t="shared" si="135"/>
        <v/>
      </c>
      <c r="BQ102" s="179" t="str">
        <f>IF(AND('Chack &amp; edit  SD sheet'!BR102=""),"",'Chack &amp; edit  SD sheet'!BR102)</f>
        <v/>
      </c>
      <c r="BR102" s="179" t="str">
        <f t="shared" si="136"/>
        <v/>
      </c>
      <c r="BS102" s="179" t="str">
        <f t="shared" si="137"/>
        <v/>
      </c>
      <c r="BT102" s="179" t="str">
        <f>IF(AND('Chack &amp; edit  SD sheet'!BU102=""),"",'Chack &amp; edit  SD sheet'!BU102)</f>
        <v/>
      </c>
      <c r="BU102" s="179" t="str">
        <f t="shared" si="138"/>
        <v/>
      </c>
      <c r="BV102" s="179" t="str">
        <f t="shared" si="139"/>
        <v/>
      </c>
      <c r="BW102" s="181" t="str">
        <f t="shared" si="140"/>
        <v/>
      </c>
      <c r="BX102" s="179" t="str">
        <f t="shared" si="141"/>
        <v/>
      </c>
      <c r="BY102" s="179">
        <f t="shared" si="142"/>
        <v>0</v>
      </c>
      <c r="BZ102" s="179">
        <f t="shared" si="143"/>
        <v>0</v>
      </c>
      <c r="CA102" s="179" t="str">
        <f t="shared" si="144"/>
        <v/>
      </c>
      <c r="CB102" s="179" t="str">
        <f t="shared" si="145"/>
        <v/>
      </c>
      <c r="CC102" s="182" t="str">
        <f t="shared" si="146"/>
        <v/>
      </c>
      <c r="CD102" s="183">
        <f t="shared" si="147"/>
        <v>0</v>
      </c>
      <c r="CE102" s="182">
        <f t="shared" si="148"/>
        <v>0</v>
      </c>
      <c r="CF102" s="179" t="str">
        <f t="shared" si="149"/>
        <v/>
      </c>
      <c r="CG102" s="183" t="str">
        <f t="shared" si="150"/>
        <v/>
      </c>
      <c r="CH102" s="182" t="str">
        <f t="shared" si="151"/>
        <v/>
      </c>
      <c r="CI102" s="182">
        <f t="shared" si="152"/>
        <v>0</v>
      </c>
      <c r="CJ102" s="182">
        <f t="shared" si="153"/>
        <v>0</v>
      </c>
      <c r="CK102" s="179" t="str">
        <f t="shared" si="154"/>
        <v/>
      </c>
      <c r="CL102" s="183" t="str">
        <f t="shared" si="155"/>
        <v/>
      </c>
      <c r="CM102" s="182" t="str">
        <f t="shared" si="156"/>
        <v/>
      </c>
      <c r="CN102" s="182">
        <f t="shared" si="157"/>
        <v>0</v>
      </c>
      <c r="CO102" s="182">
        <f t="shared" si="158"/>
        <v>0</v>
      </c>
      <c r="CP102" s="183" t="str">
        <f t="shared" si="159"/>
        <v/>
      </c>
      <c r="CQ102" s="183" t="str">
        <f t="shared" si="160"/>
        <v/>
      </c>
      <c r="CR102" s="182" t="str">
        <f t="shared" si="161"/>
        <v/>
      </c>
      <c r="CS102" s="182">
        <f t="shared" si="162"/>
        <v>0</v>
      </c>
      <c r="CT102" s="182">
        <f t="shared" si="163"/>
        <v>0</v>
      </c>
      <c r="CU102" s="183" t="str">
        <f t="shared" si="164"/>
        <v/>
      </c>
      <c r="CV102" s="183" t="str">
        <f t="shared" si="165"/>
        <v/>
      </c>
      <c r="CW102" s="182" t="str">
        <f t="shared" si="166"/>
        <v/>
      </c>
      <c r="CX102" s="182">
        <f t="shared" si="167"/>
        <v>0</v>
      </c>
      <c r="CY102" s="182">
        <f t="shared" si="168"/>
        <v>0</v>
      </c>
      <c r="CZ102" s="183" t="str">
        <f t="shared" si="169"/>
        <v/>
      </c>
      <c r="DA102" s="183" t="str">
        <f t="shared" si="170"/>
        <v/>
      </c>
      <c r="DB102" s="184">
        <f t="shared" si="171"/>
        <v>0</v>
      </c>
      <c r="DC102" s="19" t="str">
        <f t="shared" si="172"/>
        <v xml:space="preserve">      </v>
      </c>
      <c r="DD102" s="252" t="str">
        <f>IF('Chack &amp; edit  SD sheet'!BY102="","",'Chack &amp; edit  SD sheet'!BY102)</f>
        <v/>
      </c>
      <c r="DE102" s="252" t="str">
        <f>IF('Chack &amp; edit  SD sheet'!BZ102="","",'Chack &amp; edit  SD sheet'!BZ102)</f>
        <v/>
      </c>
      <c r="DF102" s="252" t="str">
        <f>IF('Chack &amp; edit  SD sheet'!CA102="","",'Chack &amp; edit  SD sheet'!CA102)</f>
        <v/>
      </c>
      <c r="DG102" s="212" t="str">
        <f t="shared" si="173"/>
        <v/>
      </c>
      <c r="DH102" s="252" t="str">
        <f>IF('Chack &amp; edit  SD sheet'!CB102="","",'Chack &amp; edit  SD sheet'!CB102)</f>
        <v/>
      </c>
      <c r="DI102" s="212" t="str">
        <f t="shared" si="174"/>
        <v/>
      </c>
      <c r="DJ102" s="252" t="str">
        <f>IF('Chack &amp; edit  SD sheet'!CC102="","",'Chack &amp; edit  SD sheet'!CC102)</f>
        <v/>
      </c>
      <c r="DK102" s="212" t="str">
        <f t="shared" si="175"/>
        <v/>
      </c>
      <c r="DL102" s="213" t="str">
        <f t="shared" si="176"/>
        <v/>
      </c>
      <c r="DM102" s="252" t="str">
        <f>IF('Chack &amp; edit  SD sheet'!CD102="","",'Chack &amp; edit  SD sheet'!CD102)</f>
        <v/>
      </c>
      <c r="DN102" s="252" t="str">
        <f>IF('Chack &amp; edit  SD sheet'!CE102="","",'Chack &amp; edit  SD sheet'!CE102)</f>
        <v/>
      </c>
      <c r="DO102" s="252" t="str">
        <f>IF('Chack &amp; edit  SD sheet'!CF102="","",'Chack &amp; edit  SD sheet'!CF102)</f>
        <v/>
      </c>
      <c r="DP102" s="212" t="str">
        <f t="shared" si="177"/>
        <v/>
      </c>
      <c r="DQ102" s="252" t="str">
        <f>IF('Chack &amp; edit  SD sheet'!CG102="","",'Chack &amp; edit  SD sheet'!CG102)</f>
        <v/>
      </c>
      <c r="DR102" s="212" t="str">
        <f t="shared" si="178"/>
        <v/>
      </c>
      <c r="DS102" s="252" t="str">
        <f>IF('Chack &amp; edit  SD sheet'!CH102="","",'Chack &amp; edit  SD sheet'!CH102)</f>
        <v/>
      </c>
      <c r="DT102" s="212" t="str">
        <f t="shared" si="179"/>
        <v/>
      </c>
      <c r="DU102" s="213" t="str">
        <f t="shared" si="180"/>
        <v/>
      </c>
      <c r="DV102" s="252" t="str">
        <f>IF('Chack &amp; edit  SD sheet'!CI102="","",'Chack &amp; edit  SD sheet'!CI102)</f>
        <v/>
      </c>
      <c r="DW102" s="252" t="str">
        <f>IF('Chack &amp; edit  SD sheet'!CJ102="","",'Chack &amp; edit  SD sheet'!CJ102)</f>
        <v/>
      </c>
      <c r="DX102" s="252" t="str">
        <f>IF('Chack &amp; edit  SD sheet'!CK102="","",'Chack &amp; edit  SD sheet'!CK102)</f>
        <v/>
      </c>
      <c r="DY102" s="254" t="str">
        <f t="shared" si="181"/>
        <v/>
      </c>
      <c r="DZ102" s="252" t="str">
        <f>IF('Chack &amp; edit  SD sheet'!CL102="","",'Chack &amp; edit  SD sheet'!CL102)</f>
        <v/>
      </c>
      <c r="EA102" s="252" t="str">
        <f>IF('Chack &amp; edit  SD sheet'!CM102="","",'Chack &amp; edit  SD sheet'!CM102)</f>
        <v/>
      </c>
      <c r="EB102" s="252" t="str">
        <f>IF('Chack &amp; edit  SD sheet'!CN102="","",'Chack &amp; edit  SD sheet'!CN102)</f>
        <v/>
      </c>
      <c r="EC102" s="252" t="str">
        <f>IF('Chack &amp; edit  SD sheet'!CO102="","",'Chack &amp; edit  SD sheet'!CO102)</f>
        <v/>
      </c>
      <c r="ED102" s="254" t="str">
        <f t="shared" si="182"/>
        <v/>
      </c>
      <c r="EE102" s="252" t="str">
        <f>IF('Chack &amp; edit  SD sheet'!CP102="","",'Chack &amp; edit  SD sheet'!CP102)</f>
        <v/>
      </c>
      <c r="EF102" s="252" t="str">
        <f>IF('Chack &amp; edit  SD sheet'!CQ102="","",'Chack &amp; edit  SD sheet'!CQ102)</f>
        <v/>
      </c>
      <c r="EG102" s="19" t="str">
        <f t="shared" si="183"/>
        <v/>
      </c>
      <c r="EH102" s="20" t="str">
        <f t="shared" si="184"/>
        <v/>
      </c>
      <c r="EI102" s="21" t="str">
        <f t="shared" si="185"/>
        <v/>
      </c>
      <c r="EJ102" s="185" t="str">
        <f t="shared" si="186"/>
        <v/>
      </c>
      <c r="EK102" s="253" t="str">
        <f t="shared" si="187"/>
        <v/>
      </c>
      <c r="EL102" s="252" t="str">
        <f t="shared" si="188"/>
        <v/>
      </c>
      <c r="ET102" s="173" t="str">
        <f t="shared" si="189"/>
        <v/>
      </c>
      <c r="EU102" s="173" t="str">
        <f t="shared" si="190"/>
        <v/>
      </c>
      <c r="EV102" s="173" t="str">
        <f t="shared" si="191"/>
        <v/>
      </c>
      <c r="EW102" s="173" t="str">
        <f t="shared" si="192"/>
        <v/>
      </c>
    </row>
    <row r="103" spans="1:153" ht="15.75">
      <c r="A103" s="179" t="str">
        <f>IF(AND('Chack &amp; edit  SD sheet'!A103=""),"",'Chack &amp; edit  SD sheet'!A103)</f>
        <v/>
      </c>
      <c r="B103" s="179" t="str">
        <f>IF(AND('Chack &amp; edit  SD sheet'!B103=""),"",'Chack &amp; edit  SD sheet'!B103)</f>
        <v/>
      </c>
      <c r="C103" s="179" t="str">
        <f>IF(AND('Chack &amp; edit  SD sheet'!C103=""),"",IF(AND('Chack &amp; edit  SD sheet'!C103="Boy"),"M",IF(AND('Chack &amp; edit  SD sheet'!C103="Girl"),"F","")))</f>
        <v/>
      </c>
      <c r="D103" s="179" t="str">
        <f>IF(AND('Chack &amp; edit  SD sheet'!D103=""),"",VALUE('Chack &amp; edit  SD sheet'!D103))</f>
        <v/>
      </c>
      <c r="E103" s="179" t="str">
        <f>IF(AND('Chack &amp; edit  SD sheet'!E103=""),"",'Chack &amp; edit  SD sheet'!E103)</f>
        <v/>
      </c>
      <c r="F103" s="179" t="str">
        <f>IF(AND('Chack &amp; edit  SD sheet'!F103=""),"",'Chack &amp; edit  SD sheet'!F103)</f>
        <v/>
      </c>
      <c r="G103" s="180" t="str">
        <f>IF(AND('Chack &amp; edit  SD sheet'!G103=""),"",'Chack &amp; edit  SD sheet'!G103)</f>
        <v/>
      </c>
      <c r="H103" s="180" t="str">
        <f>IF(AND('Chack &amp; edit  SD sheet'!H103=""),"",'Chack &amp; edit  SD sheet'!H103)</f>
        <v/>
      </c>
      <c r="I103" s="180" t="str">
        <f>IF(AND('Chack &amp; edit  SD sheet'!I103=""),"",'Chack &amp; edit  SD sheet'!I103)</f>
        <v/>
      </c>
      <c r="J103" s="179" t="str">
        <f>IF(AND('Chack &amp; edit  SD sheet'!J103=""),"",'Chack &amp; edit  SD sheet'!J103)</f>
        <v/>
      </c>
      <c r="K103" s="179" t="str">
        <f>IF(AND('Chack &amp; edit  SD sheet'!K103=""),"",'Chack &amp; edit  SD sheet'!K103)</f>
        <v/>
      </c>
      <c r="L103" s="179" t="str">
        <f>IF(AND('Chack &amp; edit  SD sheet'!L103=""),"",'Chack &amp; edit  SD sheet'!L103)</f>
        <v/>
      </c>
      <c r="M103" s="179" t="str">
        <f t="shared" si="108"/>
        <v/>
      </c>
      <c r="N103" s="179" t="str">
        <f>IF(AND('Chack &amp; edit  SD sheet'!N103=""),"",'Chack &amp; edit  SD sheet'!N103)</f>
        <v/>
      </c>
      <c r="O103" s="179" t="str">
        <f t="shared" si="109"/>
        <v/>
      </c>
      <c r="P103" s="179" t="str">
        <f t="shared" si="110"/>
        <v/>
      </c>
      <c r="Q103" s="179" t="str">
        <f>IF(AND('Chack &amp; edit  SD sheet'!Q103=""),"",'Chack &amp; edit  SD sheet'!Q103)</f>
        <v/>
      </c>
      <c r="R103" s="179" t="str">
        <f t="shared" si="111"/>
        <v/>
      </c>
      <c r="S103" s="179" t="str">
        <f t="shared" si="112"/>
        <v/>
      </c>
      <c r="T103" s="179" t="str">
        <f>IF(AND('Chack &amp; edit  SD sheet'!T103=""),"",'Chack &amp; edit  SD sheet'!T103)</f>
        <v/>
      </c>
      <c r="U103" s="179" t="str">
        <f>IF(AND('Chack &amp; edit  SD sheet'!U103=""),"",'Chack &amp; edit  SD sheet'!U103)</f>
        <v/>
      </c>
      <c r="V103" s="179" t="str">
        <f>IF(AND('Chack &amp; edit  SD sheet'!V103=""),"",'Chack &amp; edit  SD sheet'!V103)</f>
        <v/>
      </c>
      <c r="W103" s="179" t="str">
        <f t="shared" si="113"/>
        <v/>
      </c>
      <c r="X103" s="179" t="str">
        <f>IF(AND('Chack &amp; edit  SD sheet'!X103=""),"",'Chack &amp; edit  SD sheet'!X103)</f>
        <v/>
      </c>
      <c r="Y103" s="179" t="str">
        <f t="shared" si="114"/>
        <v/>
      </c>
      <c r="Z103" s="179" t="str">
        <f t="shared" si="115"/>
        <v/>
      </c>
      <c r="AA103" s="179" t="str">
        <f>IF(AND('Chack &amp; edit  SD sheet'!AA103=""),"",'Chack &amp; edit  SD sheet'!AA103)</f>
        <v/>
      </c>
      <c r="AB103" s="179" t="str">
        <f t="shared" si="116"/>
        <v/>
      </c>
      <c r="AC103" s="179" t="str">
        <f t="shared" si="117"/>
        <v/>
      </c>
      <c r="AD103" s="179" t="str">
        <f>IF(AND('Chack &amp; edit  SD sheet'!AF103=""),"",'Chack &amp; edit  SD sheet'!AF103)</f>
        <v/>
      </c>
      <c r="AE103" s="179" t="str">
        <f>IF(AND('Chack &amp; edit  SD sheet'!AG103=""),"",'Chack &amp; edit  SD sheet'!AG103)</f>
        <v/>
      </c>
      <c r="AF103" s="179" t="str">
        <f>IF(AND('Chack &amp; edit  SD sheet'!AH103=""),"",'Chack &amp; edit  SD sheet'!AH103)</f>
        <v/>
      </c>
      <c r="AG103" s="179" t="str">
        <f t="shared" si="118"/>
        <v/>
      </c>
      <c r="AH103" s="179" t="str">
        <f>IF(AND('Chack &amp; edit  SD sheet'!AJ103=""),"",'Chack &amp; edit  SD sheet'!AJ103)</f>
        <v/>
      </c>
      <c r="AI103" s="179" t="str">
        <f t="shared" si="119"/>
        <v/>
      </c>
      <c r="AJ103" s="179" t="str">
        <f t="shared" si="120"/>
        <v/>
      </c>
      <c r="AK103" s="179" t="str">
        <f>IF(AND('Chack &amp; edit  SD sheet'!AM103=""),"",'Chack &amp; edit  SD sheet'!AM103)</f>
        <v/>
      </c>
      <c r="AL103" s="179" t="str">
        <f t="shared" si="121"/>
        <v/>
      </c>
      <c r="AM103" s="179" t="str">
        <f t="shared" si="122"/>
        <v/>
      </c>
      <c r="AN103" s="179" t="str">
        <f>IF(AND('Chack &amp; edit  SD sheet'!AP103=""),"",'Chack &amp; edit  SD sheet'!AP103)</f>
        <v/>
      </c>
      <c r="AO103" s="179" t="str">
        <f>IF(AND('Chack &amp; edit  SD sheet'!AQ103=""),"",'Chack &amp; edit  SD sheet'!AQ103)</f>
        <v/>
      </c>
      <c r="AP103" s="179" t="str">
        <f>IF(AND('Chack &amp; edit  SD sheet'!AR103=""),"",'Chack &amp; edit  SD sheet'!AR103)</f>
        <v/>
      </c>
      <c r="AQ103" s="179" t="str">
        <f t="shared" si="123"/>
        <v/>
      </c>
      <c r="AR103" s="179" t="str">
        <f>IF(AND('Chack &amp; edit  SD sheet'!AT103=""),"",'Chack &amp; edit  SD sheet'!AT103)</f>
        <v/>
      </c>
      <c r="AS103" s="179" t="str">
        <f t="shared" si="124"/>
        <v/>
      </c>
      <c r="AT103" s="179" t="str">
        <f t="shared" si="125"/>
        <v/>
      </c>
      <c r="AU103" s="179" t="str">
        <f>IF(AND('Chack &amp; edit  SD sheet'!AW103=""),"",'Chack &amp; edit  SD sheet'!AW103)</f>
        <v/>
      </c>
      <c r="AV103" s="179" t="str">
        <f t="shared" si="126"/>
        <v/>
      </c>
      <c r="AW103" s="179" t="str">
        <f t="shared" si="127"/>
        <v/>
      </c>
      <c r="AX103" s="179" t="str">
        <f>IF(AND('Chack &amp; edit  SD sheet'!AZ103=""),"",'Chack &amp; edit  SD sheet'!AZ103)</f>
        <v/>
      </c>
      <c r="AY103" s="179" t="str">
        <f>IF(AND('Chack &amp; edit  SD sheet'!BA103=""),"",'Chack &amp; edit  SD sheet'!BA103)</f>
        <v/>
      </c>
      <c r="AZ103" s="179" t="str">
        <f>IF(AND('Chack &amp; edit  SD sheet'!BB103=""),"",'Chack &amp; edit  SD sheet'!BB103)</f>
        <v/>
      </c>
      <c r="BA103" s="179" t="str">
        <f t="shared" si="128"/>
        <v/>
      </c>
      <c r="BB103" s="179" t="str">
        <f>IF(AND('Chack &amp; edit  SD sheet'!BD103=""),"",'Chack &amp; edit  SD sheet'!BD103)</f>
        <v/>
      </c>
      <c r="BC103" s="179" t="str">
        <f t="shared" si="129"/>
        <v/>
      </c>
      <c r="BD103" s="179" t="str">
        <f t="shared" si="130"/>
        <v/>
      </c>
      <c r="BE103" s="179" t="str">
        <f>IF(AND('Chack &amp; edit  SD sheet'!BG103=""),"",'Chack &amp; edit  SD sheet'!BG103)</f>
        <v/>
      </c>
      <c r="BF103" s="179" t="str">
        <f t="shared" si="131"/>
        <v/>
      </c>
      <c r="BG103" s="179" t="str">
        <f t="shared" si="132"/>
        <v/>
      </c>
      <c r="BH103" s="179" t="str">
        <f>IF(AND('Chack &amp; edit  SD sheet'!BK103=""),"",'Chack &amp; edit  SD sheet'!BK103)</f>
        <v/>
      </c>
      <c r="BI103" s="179" t="str">
        <f>IF(AND('Chack &amp; edit  SD sheet'!BL103=""),"",'Chack &amp; edit  SD sheet'!BL103)</f>
        <v/>
      </c>
      <c r="BJ103" s="179" t="str">
        <f>IF(AND('Chack &amp; edit  SD sheet'!BM103=""),"",'Chack &amp; edit  SD sheet'!BM103)</f>
        <v/>
      </c>
      <c r="BK103" s="179" t="str">
        <f t="shared" si="133"/>
        <v/>
      </c>
      <c r="BL103" s="179" t="str">
        <f t="shared" si="134"/>
        <v/>
      </c>
      <c r="BM103" s="179" t="str">
        <f>IF(AND('Chack &amp; edit  SD sheet'!BN103=""),"",'Chack &amp; edit  SD sheet'!BN103)</f>
        <v/>
      </c>
      <c r="BN103" s="179" t="str">
        <f>IF(AND('Chack &amp; edit  SD sheet'!BO103=""),"",'Chack &amp; edit  SD sheet'!BO103)</f>
        <v/>
      </c>
      <c r="BO103" s="179" t="str">
        <f>IF(AND('Chack &amp; edit  SD sheet'!BP103=""),"",'Chack &amp; edit  SD sheet'!BP103)</f>
        <v/>
      </c>
      <c r="BP103" s="179" t="str">
        <f t="shared" si="135"/>
        <v/>
      </c>
      <c r="BQ103" s="179" t="str">
        <f>IF(AND('Chack &amp; edit  SD sheet'!BR103=""),"",'Chack &amp; edit  SD sheet'!BR103)</f>
        <v/>
      </c>
      <c r="BR103" s="179" t="str">
        <f t="shared" si="136"/>
        <v/>
      </c>
      <c r="BS103" s="179" t="str">
        <f t="shared" si="137"/>
        <v/>
      </c>
      <c r="BT103" s="179" t="str">
        <f>IF(AND('Chack &amp; edit  SD sheet'!BU103=""),"",'Chack &amp; edit  SD sheet'!BU103)</f>
        <v/>
      </c>
      <c r="BU103" s="179" t="str">
        <f t="shared" si="138"/>
        <v/>
      </c>
      <c r="BV103" s="179" t="str">
        <f t="shared" si="139"/>
        <v/>
      </c>
      <c r="BW103" s="181" t="str">
        <f t="shared" si="140"/>
        <v/>
      </c>
      <c r="BX103" s="179" t="str">
        <f t="shared" si="141"/>
        <v/>
      </c>
      <c r="BY103" s="179">
        <f t="shared" si="142"/>
        <v>0</v>
      </c>
      <c r="BZ103" s="179">
        <f t="shared" si="143"/>
        <v>0</v>
      </c>
      <c r="CA103" s="179" t="str">
        <f t="shared" si="144"/>
        <v/>
      </c>
      <c r="CB103" s="179" t="str">
        <f t="shared" si="145"/>
        <v/>
      </c>
      <c r="CC103" s="182" t="str">
        <f t="shared" si="146"/>
        <v/>
      </c>
      <c r="CD103" s="183">
        <f t="shared" si="147"/>
        <v>0</v>
      </c>
      <c r="CE103" s="182">
        <f t="shared" si="148"/>
        <v>0</v>
      </c>
      <c r="CF103" s="179" t="str">
        <f t="shared" si="149"/>
        <v/>
      </c>
      <c r="CG103" s="183" t="str">
        <f t="shared" si="150"/>
        <v/>
      </c>
      <c r="CH103" s="182" t="str">
        <f t="shared" si="151"/>
        <v/>
      </c>
      <c r="CI103" s="182">
        <f t="shared" si="152"/>
        <v>0</v>
      </c>
      <c r="CJ103" s="182">
        <f t="shared" si="153"/>
        <v>0</v>
      </c>
      <c r="CK103" s="179" t="str">
        <f t="shared" si="154"/>
        <v/>
      </c>
      <c r="CL103" s="183" t="str">
        <f t="shared" si="155"/>
        <v/>
      </c>
      <c r="CM103" s="182" t="str">
        <f t="shared" si="156"/>
        <v/>
      </c>
      <c r="CN103" s="182">
        <f t="shared" si="157"/>
        <v>0</v>
      </c>
      <c r="CO103" s="182">
        <f t="shared" si="158"/>
        <v>0</v>
      </c>
      <c r="CP103" s="183" t="str">
        <f t="shared" si="159"/>
        <v/>
      </c>
      <c r="CQ103" s="183" t="str">
        <f t="shared" si="160"/>
        <v/>
      </c>
      <c r="CR103" s="182" t="str">
        <f t="shared" si="161"/>
        <v/>
      </c>
      <c r="CS103" s="182">
        <f t="shared" si="162"/>
        <v>0</v>
      </c>
      <c r="CT103" s="182">
        <f t="shared" si="163"/>
        <v>0</v>
      </c>
      <c r="CU103" s="183" t="str">
        <f t="shared" si="164"/>
        <v/>
      </c>
      <c r="CV103" s="183" t="str">
        <f t="shared" si="165"/>
        <v/>
      </c>
      <c r="CW103" s="182" t="str">
        <f t="shared" si="166"/>
        <v/>
      </c>
      <c r="CX103" s="182">
        <f t="shared" si="167"/>
        <v>0</v>
      </c>
      <c r="CY103" s="182">
        <f t="shared" si="168"/>
        <v>0</v>
      </c>
      <c r="CZ103" s="183" t="str">
        <f t="shared" si="169"/>
        <v/>
      </c>
      <c r="DA103" s="183" t="str">
        <f t="shared" si="170"/>
        <v/>
      </c>
      <c r="DB103" s="184">
        <f t="shared" si="171"/>
        <v>0</v>
      </c>
      <c r="DC103" s="19" t="str">
        <f t="shared" si="172"/>
        <v xml:space="preserve">      </v>
      </c>
      <c r="DD103" s="252" t="str">
        <f>IF('Chack &amp; edit  SD sheet'!BY103="","",'Chack &amp; edit  SD sheet'!BY103)</f>
        <v/>
      </c>
      <c r="DE103" s="252" t="str">
        <f>IF('Chack &amp; edit  SD sheet'!BZ103="","",'Chack &amp; edit  SD sheet'!BZ103)</f>
        <v/>
      </c>
      <c r="DF103" s="252" t="str">
        <f>IF('Chack &amp; edit  SD sheet'!CA103="","",'Chack &amp; edit  SD sheet'!CA103)</f>
        <v/>
      </c>
      <c r="DG103" s="212" t="str">
        <f t="shared" si="173"/>
        <v/>
      </c>
      <c r="DH103" s="252" t="str">
        <f>IF('Chack &amp; edit  SD sheet'!CB103="","",'Chack &amp; edit  SD sheet'!CB103)</f>
        <v/>
      </c>
      <c r="DI103" s="212" t="str">
        <f t="shared" si="174"/>
        <v/>
      </c>
      <c r="DJ103" s="252" t="str">
        <f>IF('Chack &amp; edit  SD sheet'!CC103="","",'Chack &amp; edit  SD sheet'!CC103)</f>
        <v/>
      </c>
      <c r="DK103" s="212" t="str">
        <f t="shared" si="175"/>
        <v/>
      </c>
      <c r="DL103" s="213" t="str">
        <f t="shared" si="176"/>
        <v/>
      </c>
      <c r="DM103" s="252" t="str">
        <f>IF('Chack &amp; edit  SD sheet'!CD103="","",'Chack &amp; edit  SD sheet'!CD103)</f>
        <v/>
      </c>
      <c r="DN103" s="252" t="str">
        <f>IF('Chack &amp; edit  SD sheet'!CE103="","",'Chack &amp; edit  SD sheet'!CE103)</f>
        <v/>
      </c>
      <c r="DO103" s="252" t="str">
        <f>IF('Chack &amp; edit  SD sheet'!CF103="","",'Chack &amp; edit  SD sheet'!CF103)</f>
        <v/>
      </c>
      <c r="DP103" s="212" t="str">
        <f t="shared" si="177"/>
        <v/>
      </c>
      <c r="DQ103" s="252" t="str">
        <f>IF('Chack &amp; edit  SD sheet'!CG103="","",'Chack &amp; edit  SD sheet'!CG103)</f>
        <v/>
      </c>
      <c r="DR103" s="212" t="str">
        <f t="shared" si="178"/>
        <v/>
      </c>
      <c r="DS103" s="252" t="str">
        <f>IF('Chack &amp; edit  SD sheet'!CH103="","",'Chack &amp; edit  SD sheet'!CH103)</f>
        <v/>
      </c>
      <c r="DT103" s="212" t="str">
        <f t="shared" si="179"/>
        <v/>
      </c>
      <c r="DU103" s="213" t="str">
        <f t="shared" si="180"/>
        <v/>
      </c>
      <c r="DV103" s="252" t="str">
        <f>IF('Chack &amp; edit  SD sheet'!CI103="","",'Chack &amp; edit  SD sheet'!CI103)</f>
        <v/>
      </c>
      <c r="DW103" s="252" t="str">
        <f>IF('Chack &amp; edit  SD sheet'!CJ103="","",'Chack &amp; edit  SD sheet'!CJ103)</f>
        <v/>
      </c>
      <c r="DX103" s="252" t="str">
        <f>IF('Chack &amp; edit  SD sheet'!CK103="","",'Chack &amp; edit  SD sheet'!CK103)</f>
        <v/>
      </c>
      <c r="DY103" s="254" t="str">
        <f t="shared" si="181"/>
        <v/>
      </c>
      <c r="DZ103" s="252" t="str">
        <f>IF('Chack &amp; edit  SD sheet'!CL103="","",'Chack &amp; edit  SD sheet'!CL103)</f>
        <v/>
      </c>
      <c r="EA103" s="252" t="str">
        <f>IF('Chack &amp; edit  SD sheet'!CM103="","",'Chack &amp; edit  SD sheet'!CM103)</f>
        <v/>
      </c>
      <c r="EB103" s="252" t="str">
        <f>IF('Chack &amp; edit  SD sheet'!CN103="","",'Chack &amp; edit  SD sheet'!CN103)</f>
        <v/>
      </c>
      <c r="EC103" s="252" t="str">
        <f>IF('Chack &amp; edit  SD sheet'!CO103="","",'Chack &amp; edit  SD sheet'!CO103)</f>
        <v/>
      </c>
      <c r="ED103" s="254" t="str">
        <f t="shared" si="182"/>
        <v/>
      </c>
      <c r="EE103" s="252" t="str">
        <f>IF('Chack &amp; edit  SD sheet'!CP103="","",'Chack &amp; edit  SD sheet'!CP103)</f>
        <v/>
      </c>
      <c r="EF103" s="252" t="str">
        <f>IF('Chack &amp; edit  SD sheet'!CQ103="","",'Chack &amp; edit  SD sheet'!CQ103)</f>
        <v/>
      </c>
      <c r="EG103" s="19" t="str">
        <f t="shared" si="183"/>
        <v/>
      </c>
      <c r="EH103" s="20" t="str">
        <f t="shared" si="184"/>
        <v/>
      </c>
      <c r="EI103" s="21" t="str">
        <f t="shared" si="185"/>
        <v/>
      </c>
      <c r="EJ103" s="185" t="str">
        <f t="shared" si="186"/>
        <v/>
      </c>
      <c r="EK103" s="253" t="str">
        <f t="shared" si="187"/>
        <v/>
      </c>
      <c r="EL103" s="252" t="str">
        <f t="shared" si="188"/>
        <v/>
      </c>
      <c r="ET103" s="173" t="str">
        <f t="shared" si="189"/>
        <v/>
      </c>
      <c r="EU103" s="173" t="str">
        <f t="shared" si="190"/>
        <v/>
      </c>
      <c r="EV103" s="173" t="str">
        <f t="shared" si="191"/>
        <v/>
      </c>
      <c r="EW103" s="173" t="str">
        <f t="shared" si="192"/>
        <v/>
      </c>
    </row>
    <row r="104" spans="1:153" ht="15.75">
      <c r="A104" s="179" t="str">
        <f>IF(AND('Chack &amp; edit  SD sheet'!A104=""),"",'Chack &amp; edit  SD sheet'!A104)</f>
        <v/>
      </c>
      <c r="B104" s="179" t="str">
        <f>IF(AND('Chack &amp; edit  SD sheet'!B104=""),"",'Chack &amp; edit  SD sheet'!B104)</f>
        <v/>
      </c>
      <c r="C104" s="179" t="str">
        <f>IF(AND('Chack &amp; edit  SD sheet'!C104=""),"",IF(AND('Chack &amp; edit  SD sheet'!C104="Boy"),"M",IF(AND('Chack &amp; edit  SD sheet'!C104="Girl"),"F","")))</f>
        <v/>
      </c>
      <c r="D104" s="179" t="str">
        <f>IF(AND('Chack &amp; edit  SD sheet'!D104=""),"",VALUE('Chack &amp; edit  SD sheet'!D104))</f>
        <v/>
      </c>
      <c r="E104" s="179" t="str">
        <f>IF(AND('Chack &amp; edit  SD sheet'!E104=""),"",'Chack &amp; edit  SD sheet'!E104)</f>
        <v/>
      </c>
      <c r="F104" s="179" t="str">
        <f>IF(AND('Chack &amp; edit  SD sheet'!F104=""),"",'Chack &amp; edit  SD sheet'!F104)</f>
        <v/>
      </c>
      <c r="G104" s="180" t="str">
        <f>IF(AND('Chack &amp; edit  SD sheet'!G104=""),"",'Chack &amp; edit  SD sheet'!G104)</f>
        <v/>
      </c>
      <c r="H104" s="180" t="str">
        <f>IF(AND('Chack &amp; edit  SD sheet'!H104=""),"",'Chack &amp; edit  SD sheet'!H104)</f>
        <v/>
      </c>
      <c r="I104" s="180" t="str">
        <f>IF(AND('Chack &amp; edit  SD sheet'!I104=""),"",'Chack &amp; edit  SD sheet'!I104)</f>
        <v/>
      </c>
      <c r="J104" s="179" t="str">
        <f>IF(AND('Chack &amp; edit  SD sheet'!J104=""),"",'Chack &amp; edit  SD sheet'!J104)</f>
        <v/>
      </c>
      <c r="K104" s="179" t="str">
        <f>IF(AND('Chack &amp; edit  SD sheet'!K104=""),"",'Chack &amp; edit  SD sheet'!K104)</f>
        <v/>
      </c>
      <c r="L104" s="179" t="str">
        <f>IF(AND('Chack &amp; edit  SD sheet'!L104=""),"",'Chack &amp; edit  SD sheet'!L104)</f>
        <v/>
      </c>
      <c r="M104" s="179" t="str">
        <f t="shared" si="108"/>
        <v/>
      </c>
      <c r="N104" s="179" t="str">
        <f>IF(AND('Chack &amp; edit  SD sheet'!N104=""),"",'Chack &amp; edit  SD sheet'!N104)</f>
        <v/>
      </c>
      <c r="O104" s="179" t="str">
        <f t="shared" si="109"/>
        <v/>
      </c>
      <c r="P104" s="179" t="str">
        <f t="shared" si="110"/>
        <v/>
      </c>
      <c r="Q104" s="179" t="str">
        <f>IF(AND('Chack &amp; edit  SD sheet'!Q104=""),"",'Chack &amp; edit  SD sheet'!Q104)</f>
        <v/>
      </c>
      <c r="R104" s="179" t="str">
        <f t="shared" si="111"/>
        <v/>
      </c>
      <c r="S104" s="179" t="str">
        <f t="shared" si="112"/>
        <v/>
      </c>
      <c r="T104" s="179" t="str">
        <f>IF(AND('Chack &amp; edit  SD sheet'!T104=""),"",'Chack &amp; edit  SD sheet'!T104)</f>
        <v/>
      </c>
      <c r="U104" s="179" t="str">
        <f>IF(AND('Chack &amp; edit  SD sheet'!U104=""),"",'Chack &amp; edit  SD sheet'!U104)</f>
        <v/>
      </c>
      <c r="V104" s="179" t="str">
        <f>IF(AND('Chack &amp; edit  SD sheet'!V104=""),"",'Chack &amp; edit  SD sheet'!V104)</f>
        <v/>
      </c>
      <c r="W104" s="179" t="str">
        <f t="shared" si="113"/>
        <v/>
      </c>
      <c r="X104" s="179" t="str">
        <f>IF(AND('Chack &amp; edit  SD sheet'!X104=""),"",'Chack &amp; edit  SD sheet'!X104)</f>
        <v/>
      </c>
      <c r="Y104" s="179" t="str">
        <f t="shared" si="114"/>
        <v/>
      </c>
      <c r="Z104" s="179" t="str">
        <f t="shared" si="115"/>
        <v/>
      </c>
      <c r="AA104" s="179" t="str">
        <f>IF(AND('Chack &amp; edit  SD sheet'!AA104=""),"",'Chack &amp; edit  SD sheet'!AA104)</f>
        <v/>
      </c>
      <c r="AB104" s="179" t="str">
        <f t="shared" si="116"/>
        <v/>
      </c>
      <c r="AC104" s="179" t="str">
        <f t="shared" si="117"/>
        <v/>
      </c>
      <c r="AD104" s="179" t="str">
        <f>IF(AND('Chack &amp; edit  SD sheet'!AF104=""),"",'Chack &amp; edit  SD sheet'!AF104)</f>
        <v/>
      </c>
      <c r="AE104" s="179" t="str">
        <f>IF(AND('Chack &amp; edit  SD sheet'!AG104=""),"",'Chack &amp; edit  SD sheet'!AG104)</f>
        <v/>
      </c>
      <c r="AF104" s="179" t="str">
        <f>IF(AND('Chack &amp; edit  SD sheet'!AH104=""),"",'Chack &amp; edit  SD sheet'!AH104)</f>
        <v/>
      </c>
      <c r="AG104" s="179" t="str">
        <f t="shared" si="118"/>
        <v/>
      </c>
      <c r="AH104" s="179" t="str">
        <f>IF(AND('Chack &amp; edit  SD sheet'!AJ104=""),"",'Chack &amp; edit  SD sheet'!AJ104)</f>
        <v/>
      </c>
      <c r="AI104" s="179" t="str">
        <f t="shared" si="119"/>
        <v/>
      </c>
      <c r="AJ104" s="179" t="str">
        <f t="shared" si="120"/>
        <v/>
      </c>
      <c r="AK104" s="179" t="str">
        <f>IF(AND('Chack &amp; edit  SD sheet'!AM104=""),"",'Chack &amp; edit  SD sheet'!AM104)</f>
        <v/>
      </c>
      <c r="AL104" s="179" t="str">
        <f t="shared" si="121"/>
        <v/>
      </c>
      <c r="AM104" s="179" t="str">
        <f t="shared" si="122"/>
        <v/>
      </c>
      <c r="AN104" s="179" t="str">
        <f>IF(AND('Chack &amp; edit  SD sheet'!AP104=""),"",'Chack &amp; edit  SD sheet'!AP104)</f>
        <v/>
      </c>
      <c r="AO104" s="179" t="str">
        <f>IF(AND('Chack &amp; edit  SD sheet'!AQ104=""),"",'Chack &amp; edit  SD sheet'!AQ104)</f>
        <v/>
      </c>
      <c r="AP104" s="179" t="str">
        <f>IF(AND('Chack &amp; edit  SD sheet'!AR104=""),"",'Chack &amp; edit  SD sheet'!AR104)</f>
        <v/>
      </c>
      <c r="AQ104" s="179" t="str">
        <f t="shared" si="123"/>
        <v/>
      </c>
      <c r="AR104" s="179" t="str">
        <f>IF(AND('Chack &amp; edit  SD sheet'!AT104=""),"",'Chack &amp; edit  SD sheet'!AT104)</f>
        <v/>
      </c>
      <c r="AS104" s="179" t="str">
        <f t="shared" si="124"/>
        <v/>
      </c>
      <c r="AT104" s="179" t="str">
        <f t="shared" si="125"/>
        <v/>
      </c>
      <c r="AU104" s="179" t="str">
        <f>IF(AND('Chack &amp; edit  SD sheet'!AW104=""),"",'Chack &amp; edit  SD sheet'!AW104)</f>
        <v/>
      </c>
      <c r="AV104" s="179" t="str">
        <f t="shared" si="126"/>
        <v/>
      </c>
      <c r="AW104" s="179" t="str">
        <f t="shared" si="127"/>
        <v/>
      </c>
      <c r="AX104" s="179" t="str">
        <f>IF(AND('Chack &amp; edit  SD sheet'!AZ104=""),"",'Chack &amp; edit  SD sheet'!AZ104)</f>
        <v/>
      </c>
      <c r="AY104" s="179" t="str">
        <f>IF(AND('Chack &amp; edit  SD sheet'!BA104=""),"",'Chack &amp; edit  SD sheet'!BA104)</f>
        <v/>
      </c>
      <c r="AZ104" s="179" t="str">
        <f>IF(AND('Chack &amp; edit  SD sheet'!BB104=""),"",'Chack &amp; edit  SD sheet'!BB104)</f>
        <v/>
      </c>
      <c r="BA104" s="179" t="str">
        <f t="shared" si="128"/>
        <v/>
      </c>
      <c r="BB104" s="179" t="str">
        <f>IF(AND('Chack &amp; edit  SD sheet'!BD104=""),"",'Chack &amp; edit  SD sheet'!BD104)</f>
        <v/>
      </c>
      <c r="BC104" s="179" t="str">
        <f t="shared" si="129"/>
        <v/>
      </c>
      <c r="BD104" s="179" t="str">
        <f t="shared" si="130"/>
        <v/>
      </c>
      <c r="BE104" s="179" t="str">
        <f>IF(AND('Chack &amp; edit  SD sheet'!BG104=""),"",'Chack &amp; edit  SD sheet'!BG104)</f>
        <v/>
      </c>
      <c r="BF104" s="179" t="str">
        <f t="shared" si="131"/>
        <v/>
      </c>
      <c r="BG104" s="179" t="str">
        <f t="shared" si="132"/>
        <v/>
      </c>
      <c r="BH104" s="179" t="str">
        <f>IF(AND('Chack &amp; edit  SD sheet'!BK104=""),"",'Chack &amp; edit  SD sheet'!BK104)</f>
        <v/>
      </c>
      <c r="BI104" s="179" t="str">
        <f>IF(AND('Chack &amp; edit  SD sheet'!BL104=""),"",'Chack &amp; edit  SD sheet'!BL104)</f>
        <v/>
      </c>
      <c r="BJ104" s="179" t="str">
        <f>IF(AND('Chack &amp; edit  SD sheet'!BM104=""),"",'Chack &amp; edit  SD sheet'!BM104)</f>
        <v/>
      </c>
      <c r="BK104" s="179" t="str">
        <f t="shared" si="133"/>
        <v/>
      </c>
      <c r="BL104" s="179" t="str">
        <f t="shared" si="134"/>
        <v/>
      </c>
      <c r="BM104" s="179" t="str">
        <f>IF(AND('Chack &amp; edit  SD sheet'!BN104=""),"",'Chack &amp; edit  SD sheet'!BN104)</f>
        <v/>
      </c>
      <c r="BN104" s="179" t="str">
        <f>IF(AND('Chack &amp; edit  SD sheet'!BO104=""),"",'Chack &amp; edit  SD sheet'!BO104)</f>
        <v/>
      </c>
      <c r="BO104" s="179" t="str">
        <f>IF(AND('Chack &amp; edit  SD sheet'!BP104=""),"",'Chack &amp; edit  SD sheet'!BP104)</f>
        <v/>
      </c>
      <c r="BP104" s="179" t="str">
        <f t="shared" si="135"/>
        <v/>
      </c>
      <c r="BQ104" s="179" t="str">
        <f>IF(AND('Chack &amp; edit  SD sheet'!BR104=""),"",'Chack &amp; edit  SD sheet'!BR104)</f>
        <v/>
      </c>
      <c r="BR104" s="179" t="str">
        <f t="shared" si="136"/>
        <v/>
      </c>
      <c r="BS104" s="179" t="str">
        <f t="shared" si="137"/>
        <v/>
      </c>
      <c r="BT104" s="179" t="str">
        <f>IF(AND('Chack &amp; edit  SD sheet'!BU104=""),"",'Chack &amp; edit  SD sheet'!BU104)</f>
        <v/>
      </c>
      <c r="BU104" s="179" t="str">
        <f t="shared" si="138"/>
        <v/>
      </c>
      <c r="BV104" s="179" t="str">
        <f t="shared" si="139"/>
        <v/>
      </c>
      <c r="BW104" s="181" t="str">
        <f t="shared" si="140"/>
        <v/>
      </c>
      <c r="BX104" s="179" t="str">
        <f t="shared" si="141"/>
        <v/>
      </c>
      <c r="BY104" s="179">
        <f t="shared" si="142"/>
        <v>0</v>
      </c>
      <c r="BZ104" s="179">
        <f t="shared" si="143"/>
        <v>0</v>
      </c>
      <c r="CA104" s="179" t="str">
        <f t="shared" si="144"/>
        <v/>
      </c>
      <c r="CB104" s="179" t="str">
        <f t="shared" si="145"/>
        <v/>
      </c>
      <c r="CC104" s="182" t="str">
        <f t="shared" si="146"/>
        <v/>
      </c>
      <c r="CD104" s="183">
        <f t="shared" si="147"/>
        <v>0</v>
      </c>
      <c r="CE104" s="182">
        <f t="shared" si="148"/>
        <v>0</v>
      </c>
      <c r="CF104" s="179" t="str">
        <f t="shared" si="149"/>
        <v/>
      </c>
      <c r="CG104" s="183" t="str">
        <f t="shared" si="150"/>
        <v/>
      </c>
      <c r="CH104" s="182" t="str">
        <f t="shared" si="151"/>
        <v/>
      </c>
      <c r="CI104" s="182">
        <f t="shared" si="152"/>
        <v>0</v>
      </c>
      <c r="CJ104" s="182">
        <f t="shared" si="153"/>
        <v>0</v>
      </c>
      <c r="CK104" s="179" t="str">
        <f t="shared" si="154"/>
        <v/>
      </c>
      <c r="CL104" s="183" t="str">
        <f t="shared" si="155"/>
        <v/>
      </c>
      <c r="CM104" s="182" t="str">
        <f t="shared" si="156"/>
        <v/>
      </c>
      <c r="CN104" s="182">
        <f t="shared" si="157"/>
        <v>0</v>
      </c>
      <c r="CO104" s="182">
        <f t="shared" si="158"/>
        <v>0</v>
      </c>
      <c r="CP104" s="183" t="str">
        <f t="shared" si="159"/>
        <v/>
      </c>
      <c r="CQ104" s="183" t="str">
        <f t="shared" si="160"/>
        <v/>
      </c>
      <c r="CR104" s="182" t="str">
        <f t="shared" si="161"/>
        <v/>
      </c>
      <c r="CS104" s="182">
        <f t="shared" si="162"/>
        <v>0</v>
      </c>
      <c r="CT104" s="182">
        <f t="shared" si="163"/>
        <v>0</v>
      </c>
      <c r="CU104" s="183" t="str">
        <f t="shared" si="164"/>
        <v/>
      </c>
      <c r="CV104" s="183" t="str">
        <f t="shared" si="165"/>
        <v/>
      </c>
      <c r="CW104" s="182" t="str">
        <f t="shared" si="166"/>
        <v/>
      </c>
      <c r="CX104" s="182">
        <f t="shared" si="167"/>
        <v>0</v>
      </c>
      <c r="CY104" s="182">
        <f t="shared" si="168"/>
        <v>0</v>
      </c>
      <c r="CZ104" s="183" t="str">
        <f t="shared" si="169"/>
        <v/>
      </c>
      <c r="DA104" s="183" t="str">
        <f t="shared" si="170"/>
        <v/>
      </c>
      <c r="DB104" s="184">
        <f t="shared" si="171"/>
        <v>0</v>
      </c>
      <c r="DC104" s="19" t="str">
        <f t="shared" si="172"/>
        <v xml:space="preserve">      </v>
      </c>
      <c r="DD104" s="252" t="str">
        <f>IF('Chack &amp; edit  SD sheet'!BY104="","",'Chack &amp; edit  SD sheet'!BY104)</f>
        <v/>
      </c>
      <c r="DE104" s="252" t="str">
        <f>IF('Chack &amp; edit  SD sheet'!BZ104="","",'Chack &amp; edit  SD sheet'!BZ104)</f>
        <v/>
      </c>
      <c r="DF104" s="252" t="str">
        <f>IF('Chack &amp; edit  SD sheet'!CA104="","",'Chack &amp; edit  SD sheet'!CA104)</f>
        <v/>
      </c>
      <c r="DG104" s="212" t="str">
        <f t="shared" si="173"/>
        <v/>
      </c>
      <c r="DH104" s="252" t="str">
        <f>IF('Chack &amp; edit  SD sheet'!CB104="","",'Chack &amp; edit  SD sheet'!CB104)</f>
        <v/>
      </c>
      <c r="DI104" s="212" t="str">
        <f t="shared" si="174"/>
        <v/>
      </c>
      <c r="DJ104" s="252" t="str">
        <f>IF('Chack &amp; edit  SD sheet'!CC104="","",'Chack &amp; edit  SD sheet'!CC104)</f>
        <v/>
      </c>
      <c r="DK104" s="212" t="str">
        <f t="shared" si="175"/>
        <v/>
      </c>
      <c r="DL104" s="213" t="str">
        <f t="shared" si="176"/>
        <v/>
      </c>
      <c r="DM104" s="252" t="str">
        <f>IF('Chack &amp; edit  SD sheet'!CD104="","",'Chack &amp; edit  SD sheet'!CD104)</f>
        <v/>
      </c>
      <c r="DN104" s="252" t="str">
        <f>IF('Chack &amp; edit  SD sheet'!CE104="","",'Chack &amp; edit  SD sheet'!CE104)</f>
        <v/>
      </c>
      <c r="DO104" s="252" t="str">
        <f>IF('Chack &amp; edit  SD sheet'!CF104="","",'Chack &amp; edit  SD sheet'!CF104)</f>
        <v/>
      </c>
      <c r="DP104" s="212" t="str">
        <f t="shared" si="177"/>
        <v/>
      </c>
      <c r="DQ104" s="252" t="str">
        <f>IF('Chack &amp; edit  SD sheet'!CG104="","",'Chack &amp; edit  SD sheet'!CG104)</f>
        <v/>
      </c>
      <c r="DR104" s="212" t="str">
        <f t="shared" si="178"/>
        <v/>
      </c>
      <c r="DS104" s="252" t="str">
        <f>IF('Chack &amp; edit  SD sheet'!CH104="","",'Chack &amp; edit  SD sheet'!CH104)</f>
        <v/>
      </c>
      <c r="DT104" s="212" t="str">
        <f t="shared" si="179"/>
        <v/>
      </c>
      <c r="DU104" s="213" t="str">
        <f t="shared" si="180"/>
        <v/>
      </c>
      <c r="DV104" s="252" t="str">
        <f>IF('Chack &amp; edit  SD sheet'!CI104="","",'Chack &amp; edit  SD sheet'!CI104)</f>
        <v/>
      </c>
      <c r="DW104" s="252" t="str">
        <f>IF('Chack &amp; edit  SD sheet'!CJ104="","",'Chack &amp; edit  SD sheet'!CJ104)</f>
        <v/>
      </c>
      <c r="DX104" s="252" t="str">
        <f>IF('Chack &amp; edit  SD sheet'!CK104="","",'Chack &amp; edit  SD sheet'!CK104)</f>
        <v/>
      </c>
      <c r="DY104" s="254" t="str">
        <f t="shared" si="181"/>
        <v/>
      </c>
      <c r="DZ104" s="252" t="str">
        <f>IF('Chack &amp; edit  SD sheet'!CL104="","",'Chack &amp; edit  SD sheet'!CL104)</f>
        <v/>
      </c>
      <c r="EA104" s="252" t="str">
        <f>IF('Chack &amp; edit  SD sheet'!CM104="","",'Chack &amp; edit  SD sheet'!CM104)</f>
        <v/>
      </c>
      <c r="EB104" s="252" t="str">
        <f>IF('Chack &amp; edit  SD sheet'!CN104="","",'Chack &amp; edit  SD sheet'!CN104)</f>
        <v/>
      </c>
      <c r="EC104" s="252" t="str">
        <f>IF('Chack &amp; edit  SD sheet'!CO104="","",'Chack &amp; edit  SD sheet'!CO104)</f>
        <v/>
      </c>
      <c r="ED104" s="254" t="str">
        <f t="shared" si="182"/>
        <v/>
      </c>
      <c r="EE104" s="252" t="str">
        <f>IF('Chack &amp; edit  SD sheet'!CP104="","",'Chack &amp; edit  SD sheet'!CP104)</f>
        <v/>
      </c>
      <c r="EF104" s="252" t="str">
        <f>IF('Chack &amp; edit  SD sheet'!CQ104="","",'Chack &amp; edit  SD sheet'!CQ104)</f>
        <v/>
      </c>
      <c r="EG104" s="19" t="str">
        <f t="shared" si="183"/>
        <v/>
      </c>
      <c r="EH104" s="20" t="str">
        <f t="shared" si="184"/>
        <v/>
      </c>
      <c r="EI104" s="21" t="str">
        <f t="shared" si="185"/>
        <v/>
      </c>
      <c r="EJ104" s="185" t="str">
        <f t="shared" si="186"/>
        <v/>
      </c>
      <c r="EK104" s="253" t="str">
        <f t="shared" si="187"/>
        <v/>
      </c>
      <c r="EL104" s="252" t="str">
        <f t="shared" si="188"/>
        <v/>
      </c>
      <c r="ET104" s="173" t="str">
        <f t="shared" si="189"/>
        <v/>
      </c>
      <c r="EU104" s="173" t="str">
        <f t="shared" si="190"/>
        <v/>
      </c>
      <c r="EV104" s="173" t="str">
        <f t="shared" si="191"/>
        <v/>
      </c>
      <c r="EW104" s="173" t="str">
        <f t="shared" si="192"/>
        <v/>
      </c>
    </row>
    <row r="105" spans="1:153" ht="15.75">
      <c r="A105" s="179" t="str">
        <f>IF(AND('Chack &amp; edit  SD sheet'!A105=""),"",'Chack &amp; edit  SD sheet'!A105)</f>
        <v/>
      </c>
      <c r="B105" s="179" t="str">
        <f>IF(AND('Chack &amp; edit  SD sheet'!B105=""),"",'Chack &amp; edit  SD sheet'!B105)</f>
        <v/>
      </c>
      <c r="C105" s="179" t="str">
        <f>IF(AND('Chack &amp; edit  SD sheet'!C105=""),"",IF(AND('Chack &amp; edit  SD sheet'!C105="Boy"),"M",IF(AND('Chack &amp; edit  SD sheet'!C105="Girl"),"F","")))</f>
        <v/>
      </c>
      <c r="D105" s="179" t="str">
        <f>IF(AND('Chack &amp; edit  SD sheet'!D105=""),"",VALUE('Chack &amp; edit  SD sheet'!D105))</f>
        <v/>
      </c>
      <c r="E105" s="179" t="str">
        <f>IF(AND('Chack &amp; edit  SD sheet'!E105=""),"",'Chack &amp; edit  SD sheet'!E105)</f>
        <v/>
      </c>
      <c r="F105" s="179" t="str">
        <f>IF(AND('Chack &amp; edit  SD sheet'!F105=""),"",'Chack &amp; edit  SD sheet'!F105)</f>
        <v/>
      </c>
      <c r="G105" s="180" t="str">
        <f>IF(AND('Chack &amp; edit  SD sheet'!G105=""),"",'Chack &amp; edit  SD sheet'!G105)</f>
        <v/>
      </c>
      <c r="H105" s="180" t="str">
        <f>IF(AND('Chack &amp; edit  SD sheet'!H105=""),"",'Chack &amp; edit  SD sheet'!H105)</f>
        <v/>
      </c>
      <c r="I105" s="180" t="str">
        <f>IF(AND('Chack &amp; edit  SD sheet'!I105=""),"",'Chack &amp; edit  SD sheet'!I105)</f>
        <v/>
      </c>
      <c r="J105" s="179" t="str">
        <f>IF(AND('Chack &amp; edit  SD sheet'!J105=""),"",'Chack &amp; edit  SD sheet'!J105)</f>
        <v/>
      </c>
      <c r="K105" s="179" t="str">
        <f>IF(AND('Chack &amp; edit  SD sheet'!K105=""),"",'Chack &amp; edit  SD sheet'!K105)</f>
        <v/>
      </c>
      <c r="L105" s="179" t="str">
        <f>IF(AND('Chack &amp; edit  SD sheet'!L105=""),"",'Chack &amp; edit  SD sheet'!L105)</f>
        <v/>
      </c>
      <c r="M105" s="179" t="str">
        <f t="shared" si="108"/>
        <v/>
      </c>
      <c r="N105" s="179" t="str">
        <f>IF(AND('Chack &amp; edit  SD sheet'!N105=""),"",'Chack &amp; edit  SD sheet'!N105)</f>
        <v/>
      </c>
      <c r="O105" s="179" t="str">
        <f t="shared" si="109"/>
        <v/>
      </c>
      <c r="P105" s="179" t="str">
        <f t="shared" si="110"/>
        <v/>
      </c>
      <c r="Q105" s="179" t="str">
        <f>IF(AND('Chack &amp; edit  SD sheet'!Q105=""),"",'Chack &amp; edit  SD sheet'!Q105)</f>
        <v/>
      </c>
      <c r="R105" s="179" t="str">
        <f t="shared" si="111"/>
        <v/>
      </c>
      <c r="S105" s="179" t="str">
        <f t="shared" si="112"/>
        <v/>
      </c>
      <c r="T105" s="179" t="str">
        <f>IF(AND('Chack &amp; edit  SD sheet'!T105=""),"",'Chack &amp; edit  SD sheet'!T105)</f>
        <v/>
      </c>
      <c r="U105" s="179" t="str">
        <f>IF(AND('Chack &amp; edit  SD sheet'!U105=""),"",'Chack &amp; edit  SD sheet'!U105)</f>
        <v/>
      </c>
      <c r="V105" s="179" t="str">
        <f>IF(AND('Chack &amp; edit  SD sheet'!V105=""),"",'Chack &amp; edit  SD sheet'!V105)</f>
        <v/>
      </c>
      <c r="W105" s="179" t="str">
        <f t="shared" si="113"/>
        <v/>
      </c>
      <c r="X105" s="179" t="str">
        <f>IF(AND('Chack &amp; edit  SD sheet'!X105=""),"",'Chack &amp; edit  SD sheet'!X105)</f>
        <v/>
      </c>
      <c r="Y105" s="179" t="str">
        <f t="shared" si="114"/>
        <v/>
      </c>
      <c r="Z105" s="179" t="str">
        <f t="shared" si="115"/>
        <v/>
      </c>
      <c r="AA105" s="179" t="str">
        <f>IF(AND('Chack &amp; edit  SD sheet'!AA105=""),"",'Chack &amp; edit  SD sheet'!AA105)</f>
        <v/>
      </c>
      <c r="AB105" s="179" t="str">
        <f t="shared" si="116"/>
        <v/>
      </c>
      <c r="AC105" s="179" t="str">
        <f t="shared" si="117"/>
        <v/>
      </c>
      <c r="AD105" s="179" t="str">
        <f>IF(AND('Chack &amp; edit  SD sheet'!AF105=""),"",'Chack &amp; edit  SD sheet'!AF105)</f>
        <v/>
      </c>
      <c r="AE105" s="179" t="str">
        <f>IF(AND('Chack &amp; edit  SD sheet'!AG105=""),"",'Chack &amp; edit  SD sheet'!AG105)</f>
        <v/>
      </c>
      <c r="AF105" s="179" t="str">
        <f>IF(AND('Chack &amp; edit  SD sheet'!AH105=""),"",'Chack &amp; edit  SD sheet'!AH105)</f>
        <v/>
      </c>
      <c r="AG105" s="179" t="str">
        <f t="shared" si="118"/>
        <v/>
      </c>
      <c r="AH105" s="179" t="str">
        <f>IF(AND('Chack &amp; edit  SD sheet'!AJ105=""),"",'Chack &amp; edit  SD sheet'!AJ105)</f>
        <v/>
      </c>
      <c r="AI105" s="179" t="str">
        <f t="shared" si="119"/>
        <v/>
      </c>
      <c r="AJ105" s="179" t="str">
        <f t="shared" si="120"/>
        <v/>
      </c>
      <c r="AK105" s="179" t="str">
        <f>IF(AND('Chack &amp; edit  SD sheet'!AM105=""),"",'Chack &amp; edit  SD sheet'!AM105)</f>
        <v/>
      </c>
      <c r="AL105" s="179" t="str">
        <f t="shared" si="121"/>
        <v/>
      </c>
      <c r="AM105" s="179" t="str">
        <f t="shared" si="122"/>
        <v/>
      </c>
      <c r="AN105" s="179" t="str">
        <f>IF(AND('Chack &amp; edit  SD sheet'!AP105=""),"",'Chack &amp; edit  SD sheet'!AP105)</f>
        <v/>
      </c>
      <c r="AO105" s="179" t="str">
        <f>IF(AND('Chack &amp; edit  SD sheet'!AQ105=""),"",'Chack &amp; edit  SD sheet'!AQ105)</f>
        <v/>
      </c>
      <c r="AP105" s="179" t="str">
        <f>IF(AND('Chack &amp; edit  SD sheet'!AR105=""),"",'Chack &amp; edit  SD sheet'!AR105)</f>
        <v/>
      </c>
      <c r="AQ105" s="179" t="str">
        <f t="shared" si="123"/>
        <v/>
      </c>
      <c r="AR105" s="179" t="str">
        <f>IF(AND('Chack &amp; edit  SD sheet'!AT105=""),"",'Chack &amp; edit  SD sheet'!AT105)</f>
        <v/>
      </c>
      <c r="AS105" s="179" t="str">
        <f t="shared" si="124"/>
        <v/>
      </c>
      <c r="AT105" s="179" t="str">
        <f t="shared" si="125"/>
        <v/>
      </c>
      <c r="AU105" s="179" t="str">
        <f>IF(AND('Chack &amp; edit  SD sheet'!AW105=""),"",'Chack &amp; edit  SD sheet'!AW105)</f>
        <v/>
      </c>
      <c r="AV105" s="179" t="str">
        <f t="shared" si="126"/>
        <v/>
      </c>
      <c r="AW105" s="179" t="str">
        <f t="shared" si="127"/>
        <v/>
      </c>
      <c r="AX105" s="179" t="str">
        <f>IF(AND('Chack &amp; edit  SD sheet'!AZ105=""),"",'Chack &amp; edit  SD sheet'!AZ105)</f>
        <v/>
      </c>
      <c r="AY105" s="179" t="str">
        <f>IF(AND('Chack &amp; edit  SD sheet'!BA105=""),"",'Chack &amp; edit  SD sheet'!BA105)</f>
        <v/>
      </c>
      <c r="AZ105" s="179" t="str">
        <f>IF(AND('Chack &amp; edit  SD sheet'!BB105=""),"",'Chack &amp; edit  SD sheet'!BB105)</f>
        <v/>
      </c>
      <c r="BA105" s="179" t="str">
        <f t="shared" si="128"/>
        <v/>
      </c>
      <c r="BB105" s="179" t="str">
        <f>IF(AND('Chack &amp; edit  SD sheet'!BD105=""),"",'Chack &amp; edit  SD sheet'!BD105)</f>
        <v/>
      </c>
      <c r="BC105" s="179" t="str">
        <f t="shared" si="129"/>
        <v/>
      </c>
      <c r="BD105" s="179" t="str">
        <f t="shared" si="130"/>
        <v/>
      </c>
      <c r="BE105" s="179" t="str">
        <f>IF(AND('Chack &amp; edit  SD sheet'!BG105=""),"",'Chack &amp; edit  SD sheet'!BG105)</f>
        <v/>
      </c>
      <c r="BF105" s="179" t="str">
        <f t="shared" si="131"/>
        <v/>
      </c>
      <c r="BG105" s="179" t="str">
        <f t="shared" si="132"/>
        <v/>
      </c>
      <c r="BH105" s="179" t="str">
        <f>IF(AND('Chack &amp; edit  SD sheet'!BK105=""),"",'Chack &amp; edit  SD sheet'!BK105)</f>
        <v/>
      </c>
      <c r="BI105" s="179" t="str">
        <f>IF(AND('Chack &amp; edit  SD sheet'!BL105=""),"",'Chack &amp; edit  SD sheet'!BL105)</f>
        <v/>
      </c>
      <c r="BJ105" s="179" t="str">
        <f>IF(AND('Chack &amp; edit  SD sheet'!BM105=""),"",'Chack &amp; edit  SD sheet'!BM105)</f>
        <v/>
      </c>
      <c r="BK105" s="179" t="str">
        <f t="shared" si="133"/>
        <v/>
      </c>
      <c r="BL105" s="179" t="str">
        <f t="shared" si="134"/>
        <v/>
      </c>
      <c r="BM105" s="179" t="str">
        <f>IF(AND('Chack &amp; edit  SD sheet'!BN105=""),"",'Chack &amp; edit  SD sheet'!BN105)</f>
        <v/>
      </c>
      <c r="BN105" s="179" t="str">
        <f>IF(AND('Chack &amp; edit  SD sheet'!BO105=""),"",'Chack &amp; edit  SD sheet'!BO105)</f>
        <v/>
      </c>
      <c r="BO105" s="179" t="str">
        <f>IF(AND('Chack &amp; edit  SD sheet'!BP105=""),"",'Chack &amp; edit  SD sheet'!BP105)</f>
        <v/>
      </c>
      <c r="BP105" s="179" t="str">
        <f t="shared" si="135"/>
        <v/>
      </c>
      <c r="BQ105" s="179" t="str">
        <f>IF(AND('Chack &amp; edit  SD sheet'!BR105=""),"",'Chack &amp; edit  SD sheet'!BR105)</f>
        <v/>
      </c>
      <c r="BR105" s="179" t="str">
        <f t="shared" si="136"/>
        <v/>
      </c>
      <c r="BS105" s="179" t="str">
        <f t="shared" si="137"/>
        <v/>
      </c>
      <c r="BT105" s="179" t="str">
        <f>IF(AND('Chack &amp; edit  SD sheet'!BU105=""),"",'Chack &amp; edit  SD sheet'!BU105)</f>
        <v/>
      </c>
      <c r="BU105" s="179" t="str">
        <f t="shared" si="138"/>
        <v/>
      </c>
      <c r="BV105" s="179" t="str">
        <f t="shared" si="139"/>
        <v/>
      </c>
      <c r="BW105" s="181" t="str">
        <f t="shared" si="140"/>
        <v/>
      </c>
      <c r="BX105" s="179" t="str">
        <f t="shared" si="141"/>
        <v/>
      </c>
      <c r="BY105" s="179">
        <f t="shared" si="142"/>
        <v>0</v>
      </c>
      <c r="BZ105" s="179">
        <f t="shared" si="143"/>
        <v>0</v>
      </c>
      <c r="CA105" s="179" t="str">
        <f t="shared" si="144"/>
        <v/>
      </c>
      <c r="CB105" s="179" t="str">
        <f t="shared" si="145"/>
        <v/>
      </c>
      <c r="CC105" s="182" t="str">
        <f t="shared" si="146"/>
        <v/>
      </c>
      <c r="CD105" s="183">
        <f t="shared" si="147"/>
        <v>0</v>
      </c>
      <c r="CE105" s="182">
        <f t="shared" si="148"/>
        <v>0</v>
      </c>
      <c r="CF105" s="179" t="str">
        <f t="shared" si="149"/>
        <v/>
      </c>
      <c r="CG105" s="183" t="str">
        <f t="shared" si="150"/>
        <v/>
      </c>
      <c r="CH105" s="182" t="str">
        <f t="shared" si="151"/>
        <v/>
      </c>
      <c r="CI105" s="182">
        <f t="shared" si="152"/>
        <v>0</v>
      </c>
      <c r="CJ105" s="182">
        <f t="shared" si="153"/>
        <v>0</v>
      </c>
      <c r="CK105" s="179" t="str">
        <f t="shared" si="154"/>
        <v/>
      </c>
      <c r="CL105" s="183" t="str">
        <f t="shared" si="155"/>
        <v/>
      </c>
      <c r="CM105" s="182" t="str">
        <f t="shared" si="156"/>
        <v/>
      </c>
      <c r="CN105" s="182">
        <f t="shared" si="157"/>
        <v>0</v>
      </c>
      <c r="CO105" s="182">
        <f t="shared" si="158"/>
        <v>0</v>
      </c>
      <c r="CP105" s="183" t="str">
        <f t="shared" si="159"/>
        <v/>
      </c>
      <c r="CQ105" s="183" t="str">
        <f t="shared" si="160"/>
        <v/>
      </c>
      <c r="CR105" s="182" t="str">
        <f t="shared" si="161"/>
        <v/>
      </c>
      <c r="CS105" s="182">
        <f t="shared" si="162"/>
        <v>0</v>
      </c>
      <c r="CT105" s="182">
        <f t="shared" si="163"/>
        <v>0</v>
      </c>
      <c r="CU105" s="183" t="str">
        <f t="shared" si="164"/>
        <v/>
      </c>
      <c r="CV105" s="183" t="str">
        <f t="shared" si="165"/>
        <v/>
      </c>
      <c r="CW105" s="182" t="str">
        <f t="shared" si="166"/>
        <v/>
      </c>
      <c r="CX105" s="182">
        <f t="shared" si="167"/>
        <v>0</v>
      </c>
      <c r="CY105" s="182">
        <f t="shared" si="168"/>
        <v>0</v>
      </c>
      <c r="CZ105" s="183" t="str">
        <f t="shared" si="169"/>
        <v/>
      </c>
      <c r="DA105" s="183" t="str">
        <f t="shared" si="170"/>
        <v/>
      </c>
      <c r="DB105" s="184">
        <f t="shared" si="171"/>
        <v>0</v>
      </c>
      <c r="DC105" s="19" t="str">
        <f t="shared" si="172"/>
        <v xml:space="preserve">      </v>
      </c>
      <c r="DD105" s="252" t="str">
        <f>IF('Chack &amp; edit  SD sheet'!BY105="","",'Chack &amp; edit  SD sheet'!BY105)</f>
        <v/>
      </c>
      <c r="DE105" s="252" t="str">
        <f>IF('Chack &amp; edit  SD sheet'!BZ105="","",'Chack &amp; edit  SD sheet'!BZ105)</f>
        <v/>
      </c>
      <c r="DF105" s="252" t="str">
        <f>IF('Chack &amp; edit  SD sheet'!CA105="","",'Chack &amp; edit  SD sheet'!CA105)</f>
        <v/>
      </c>
      <c r="DG105" s="212" t="str">
        <f t="shared" si="173"/>
        <v/>
      </c>
      <c r="DH105" s="252" t="str">
        <f>IF('Chack &amp; edit  SD sheet'!CB105="","",'Chack &amp; edit  SD sheet'!CB105)</f>
        <v/>
      </c>
      <c r="DI105" s="212" t="str">
        <f t="shared" si="174"/>
        <v/>
      </c>
      <c r="DJ105" s="252" t="str">
        <f>IF('Chack &amp; edit  SD sheet'!CC105="","",'Chack &amp; edit  SD sheet'!CC105)</f>
        <v/>
      </c>
      <c r="DK105" s="212" t="str">
        <f t="shared" si="175"/>
        <v/>
      </c>
      <c r="DL105" s="213" t="str">
        <f t="shared" si="176"/>
        <v/>
      </c>
      <c r="DM105" s="252" t="str">
        <f>IF('Chack &amp; edit  SD sheet'!CD105="","",'Chack &amp; edit  SD sheet'!CD105)</f>
        <v/>
      </c>
      <c r="DN105" s="252" t="str">
        <f>IF('Chack &amp; edit  SD sheet'!CE105="","",'Chack &amp; edit  SD sheet'!CE105)</f>
        <v/>
      </c>
      <c r="DO105" s="252" t="str">
        <f>IF('Chack &amp; edit  SD sheet'!CF105="","",'Chack &amp; edit  SD sheet'!CF105)</f>
        <v/>
      </c>
      <c r="DP105" s="212" t="str">
        <f t="shared" si="177"/>
        <v/>
      </c>
      <c r="DQ105" s="252" t="str">
        <f>IF('Chack &amp; edit  SD sheet'!CG105="","",'Chack &amp; edit  SD sheet'!CG105)</f>
        <v/>
      </c>
      <c r="DR105" s="212" t="str">
        <f t="shared" si="178"/>
        <v/>
      </c>
      <c r="DS105" s="252" t="str">
        <f>IF('Chack &amp; edit  SD sheet'!CH105="","",'Chack &amp; edit  SD sheet'!CH105)</f>
        <v/>
      </c>
      <c r="DT105" s="212" t="str">
        <f t="shared" si="179"/>
        <v/>
      </c>
      <c r="DU105" s="213" t="str">
        <f t="shared" si="180"/>
        <v/>
      </c>
      <c r="DV105" s="252" t="str">
        <f>IF('Chack &amp; edit  SD sheet'!CI105="","",'Chack &amp; edit  SD sheet'!CI105)</f>
        <v/>
      </c>
      <c r="DW105" s="252" t="str">
        <f>IF('Chack &amp; edit  SD sheet'!CJ105="","",'Chack &amp; edit  SD sheet'!CJ105)</f>
        <v/>
      </c>
      <c r="DX105" s="252" t="str">
        <f>IF('Chack &amp; edit  SD sheet'!CK105="","",'Chack &amp; edit  SD sheet'!CK105)</f>
        <v/>
      </c>
      <c r="DY105" s="254" t="str">
        <f t="shared" si="181"/>
        <v/>
      </c>
      <c r="DZ105" s="252" t="str">
        <f>IF('Chack &amp; edit  SD sheet'!CL105="","",'Chack &amp; edit  SD sheet'!CL105)</f>
        <v/>
      </c>
      <c r="EA105" s="252" t="str">
        <f>IF('Chack &amp; edit  SD sheet'!CM105="","",'Chack &amp; edit  SD sheet'!CM105)</f>
        <v/>
      </c>
      <c r="EB105" s="252" t="str">
        <f>IF('Chack &amp; edit  SD sheet'!CN105="","",'Chack &amp; edit  SD sheet'!CN105)</f>
        <v/>
      </c>
      <c r="EC105" s="252" t="str">
        <f>IF('Chack &amp; edit  SD sheet'!CO105="","",'Chack &amp; edit  SD sheet'!CO105)</f>
        <v/>
      </c>
      <c r="ED105" s="254" t="str">
        <f t="shared" si="182"/>
        <v/>
      </c>
      <c r="EE105" s="252" t="str">
        <f>IF('Chack &amp; edit  SD sheet'!CP105="","",'Chack &amp; edit  SD sheet'!CP105)</f>
        <v/>
      </c>
      <c r="EF105" s="252" t="str">
        <f>IF('Chack &amp; edit  SD sheet'!CQ105="","",'Chack &amp; edit  SD sheet'!CQ105)</f>
        <v/>
      </c>
      <c r="EG105" s="19" t="str">
        <f t="shared" si="183"/>
        <v/>
      </c>
      <c r="EH105" s="20" t="str">
        <f t="shared" si="184"/>
        <v/>
      </c>
      <c r="EI105" s="21" t="str">
        <f t="shared" si="185"/>
        <v/>
      </c>
      <c r="EJ105" s="185" t="str">
        <f t="shared" si="186"/>
        <v/>
      </c>
      <c r="EK105" s="253" t="str">
        <f t="shared" si="187"/>
        <v/>
      </c>
      <c r="EL105" s="252" t="str">
        <f t="shared" si="188"/>
        <v/>
      </c>
      <c r="ET105" s="173" t="str">
        <f t="shared" si="189"/>
        <v/>
      </c>
      <c r="EU105" s="173" t="str">
        <f t="shared" si="190"/>
        <v/>
      </c>
      <c r="EV105" s="173" t="str">
        <f t="shared" si="191"/>
        <v/>
      </c>
      <c r="EW105" s="173" t="str">
        <f t="shared" si="192"/>
        <v/>
      </c>
    </row>
    <row r="106" spans="1:153" ht="15.75">
      <c r="A106" s="179" t="str">
        <f>IF(AND('Chack &amp; edit  SD sheet'!A106=""),"",'Chack &amp; edit  SD sheet'!A106)</f>
        <v/>
      </c>
      <c r="B106" s="179" t="str">
        <f>IF(AND('Chack &amp; edit  SD sheet'!B106=""),"",'Chack &amp; edit  SD sheet'!B106)</f>
        <v/>
      </c>
      <c r="C106" s="179" t="str">
        <f>IF(AND('Chack &amp; edit  SD sheet'!C106=""),"",IF(AND('Chack &amp; edit  SD sheet'!C106="Boy"),"M",IF(AND('Chack &amp; edit  SD sheet'!C106="Girl"),"F","")))</f>
        <v/>
      </c>
      <c r="D106" s="179" t="str">
        <f>IF(AND('Chack &amp; edit  SD sheet'!D106=""),"",VALUE('Chack &amp; edit  SD sheet'!D106))</f>
        <v/>
      </c>
      <c r="E106" s="179" t="str">
        <f>IF(AND('Chack &amp; edit  SD sheet'!E106=""),"",'Chack &amp; edit  SD sheet'!E106)</f>
        <v/>
      </c>
      <c r="F106" s="179" t="str">
        <f>IF(AND('Chack &amp; edit  SD sheet'!F106=""),"",'Chack &amp; edit  SD sheet'!F106)</f>
        <v/>
      </c>
      <c r="G106" s="180" t="str">
        <f>IF(AND('Chack &amp; edit  SD sheet'!G106=""),"",'Chack &amp; edit  SD sheet'!G106)</f>
        <v/>
      </c>
      <c r="H106" s="180" t="str">
        <f>IF(AND('Chack &amp; edit  SD sheet'!H106=""),"",'Chack &amp; edit  SD sheet'!H106)</f>
        <v/>
      </c>
      <c r="I106" s="180" t="str">
        <f>IF(AND('Chack &amp; edit  SD sheet'!I106=""),"",'Chack &amp; edit  SD sheet'!I106)</f>
        <v/>
      </c>
      <c r="J106" s="179" t="str">
        <f>IF(AND('Chack &amp; edit  SD sheet'!J106=""),"",'Chack &amp; edit  SD sheet'!J106)</f>
        <v/>
      </c>
      <c r="K106" s="179" t="str">
        <f>IF(AND('Chack &amp; edit  SD sheet'!K106=""),"",'Chack &amp; edit  SD sheet'!K106)</f>
        <v/>
      </c>
      <c r="L106" s="179" t="str">
        <f>IF(AND('Chack &amp; edit  SD sheet'!L106=""),"",'Chack &amp; edit  SD sheet'!L106)</f>
        <v/>
      </c>
      <c r="M106" s="179" t="str">
        <f t="shared" si="108"/>
        <v/>
      </c>
      <c r="N106" s="179" t="str">
        <f>IF(AND('Chack &amp; edit  SD sheet'!N106=""),"",'Chack &amp; edit  SD sheet'!N106)</f>
        <v/>
      </c>
      <c r="O106" s="179" t="str">
        <f t="shared" si="109"/>
        <v/>
      </c>
      <c r="P106" s="179" t="str">
        <f t="shared" si="110"/>
        <v/>
      </c>
      <c r="Q106" s="179" t="str">
        <f>IF(AND('Chack &amp; edit  SD sheet'!Q106=""),"",'Chack &amp; edit  SD sheet'!Q106)</f>
        <v/>
      </c>
      <c r="R106" s="179" t="str">
        <f t="shared" si="111"/>
        <v/>
      </c>
      <c r="S106" s="179" t="str">
        <f t="shared" si="112"/>
        <v/>
      </c>
      <c r="T106" s="179" t="str">
        <f>IF(AND('Chack &amp; edit  SD sheet'!T106=""),"",'Chack &amp; edit  SD sheet'!T106)</f>
        <v/>
      </c>
      <c r="U106" s="179" t="str">
        <f>IF(AND('Chack &amp; edit  SD sheet'!U106=""),"",'Chack &amp; edit  SD sheet'!U106)</f>
        <v/>
      </c>
      <c r="V106" s="179" t="str">
        <f>IF(AND('Chack &amp; edit  SD sheet'!V106=""),"",'Chack &amp; edit  SD sheet'!V106)</f>
        <v/>
      </c>
      <c r="W106" s="179" t="str">
        <f t="shared" si="113"/>
        <v/>
      </c>
      <c r="X106" s="179" t="str">
        <f>IF(AND('Chack &amp; edit  SD sheet'!X106=""),"",'Chack &amp; edit  SD sheet'!X106)</f>
        <v/>
      </c>
      <c r="Y106" s="179" t="str">
        <f t="shared" si="114"/>
        <v/>
      </c>
      <c r="Z106" s="179" t="str">
        <f t="shared" si="115"/>
        <v/>
      </c>
      <c r="AA106" s="179" t="str">
        <f>IF(AND('Chack &amp; edit  SD sheet'!AA106=""),"",'Chack &amp; edit  SD sheet'!AA106)</f>
        <v/>
      </c>
      <c r="AB106" s="179" t="str">
        <f t="shared" si="116"/>
        <v/>
      </c>
      <c r="AC106" s="179" t="str">
        <f t="shared" si="117"/>
        <v/>
      </c>
      <c r="AD106" s="179" t="str">
        <f>IF(AND('Chack &amp; edit  SD sheet'!AF106=""),"",'Chack &amp; edit  SD sheet'!AF106)</f>
        <v/>
      </c>
      <c r="AE106" s="179" t="str">
        <f>IF(AND('Chack &amp; edit  SD sheet'!AG106=""),"",'Chack &amp; edit  SD sheet'!AG106)</f>
        <v/>
      </c>
      <c r="AF106" s="179" t="str">
        <f>IF(AND('Chack &amp; edit  SD sheet'!AH106=""),"",'Chack &amp; edit  SD sheet'!AH106)</f>
        <v/>
      </c>
      <c r="AG106" s="179" t="str">
        <f t="shared" si="118"/>
        <v/>
      </c>
      <c r="AH106" s="179" t="str">
        <f>IF(AND('Chack &amp; edit  SD sheet'!AJ106=""),"",'Chack &amp; edit  SD sheet'!AJ106)</f>
        <v/>
      </c>
      <c r="AI106" s="179" t="str">
        <f t="shared" si="119"/>
        <v/>
      </c>
      <c r="AJ106" s="179" t="str">
        <f t="shared" si="120"/>
        <v/>
      </c>
      <c r="AK106" s="179" t="str">
        <f>IF(AND('Chack &amp; edit  SD sheet'!AM106=""),"",'Chack &amp; edit  SD sheet'!AM106)</f>
        <v/>
      </c>
      <c r="AL106" s="179" t="str">
        <f t="shared" si="121"/>
        <v/>
      </c>
      <c r="AM106" s="179" t="str">
        <f t="shared" si="122"/>
        <v/>
      </c>
      <c r="AN106" s="179" t="str">
        <f>IF(AND('Chack &amp; edit  SD sheet'!AP106=""),"",'Chack &amp; edit  SD sheet'!AP106)</f>
        <v/>
      </c>
      <c r="AO106" s="179" t="str">
        <f>IF(AND('Chack &amp; edit  SD sheet'!AQ106=""),"",'Chack &amp; edit  SD sheet'!AQ106)</f>
        <v/>
      </c>
      <c r="AP106" s="179" t="str">
        <f>IF(AND('Chack &amp; edit  SD sheet'!AR106=""),"",'Chack &amp; edit  SD sheet'!AR106)</f>
        <v/>
      </c>
      <c r="AQ106" s="179" t="str">
        <f t="shared" si="123"/>
        <v/>
      </c>
      <c r="AR106" s="179" t="str">
        <f>IF(AND('Chack &amp; edit  SD sheet'!AT106=""),"",'Chack &amp; edit  SD sheet'!AT106)</f>
        <v/>
      </c>
      <c r="AS106" s="179" t="str">
        <f t="shared" si="124"/>
        <v/>
      </c>
      <c r="AT106" s="179" t="str">
        <f t="shared" si="125"/>
        <v/>
      </c>
      <c r="AU106" s="179" t="str">
        <f>IF(AND('Chack &amp; edit  SD sheet'!AW106=""),"",'Chack &amp; edit  SD sheet'!AW106)</f>
        <v/>
      </c>
      <c r="AV106" s="179" t="str">
        <f t="shared" si="126"/>
        <v/>
      </c>
      <c r="AW106" s="179" t="str">
        <f t="shared" si="127"/>
        <v/>
      </c>
      <c r="AX106" s="179" t="str">
        <f>IF(AND('Chack &amp; edit  SD sheet'!AZ106=""),"",'Chack &amp; edit  SD sheet'!AZ106)</f>
        <v/>
      </c>
      <c r="AY106" s="179" t="str">
        <f>IF(AND('Chack &amp; edit  SD sheet'!BA106=""),"",'Chack &amp; edit  SD sheet'!BA106)</f>
        <v/>
      </c>
      <c r="AZ106" s="179" t="str">
        <f>IF(AND('Chack &amp; edit  SD sheet'!BB106=""),"",'Chack &amp; edit  SD sheet'!BB106)</f>
        <v/>
      </c>
      <c r="BA106" s="179" t="str">
        <f t="shared" si="128"/>
        <v/>
      </c>
      <c r="BB106" s="179" t="str">
        <f>IF(AND('Chack &amp; edit  SD sheet'!BD106=""),"",'Chack &amp; edit  SD sheet'!BD106)</f>
        <v/>
      </c>
      <c r="BC106" s="179" t="str">
        <f t="shared" si="129"/>
        <v/>
      </c>
      <c r="BD106" s="179" t="str">
        <f t="shared" si="130"/>
        <v/>
      </c>
      <c r="BE106" s="179" t="str">
        <f>IF(AND('Chack &amp; edit  SD sheet'!BG106=""),"",'Chack &amp; edit  SD sheet'!BG106)</f>
        <v/>
      </c>
      <c r="BF106" s="179" t="str">
        <f t="shared" si="131"/>
        <v/>
      </c>
      <c r="BG106" s="179" t="str">
        <f t="shared" si="132"/>
        <v/>
      </c>
      <c r="BH106" s="179" t="str">
        <f>IF(AND('Chack &amp; edit  SD sheet'!BK106=""),"",'Chack &amp; edit  SD sheet'!BK106)</f>
        <v/>
      </c>
      <c r="BI106" s="179" t="str">
        <f>IF(AND('Chack &amp; edit  SD sheet'!BL106=""),"",'Chack &amp; edit  SD sheet'!BL106)</f>
        <v/>
      </c>
      <c r="BJ106" s="179" t="str">
        <f>IF(AND('Chack &amp; edit  SD sheet'!BM106=""),"",'Chack &amp; edit  SD sheet'!BM106)</f>
        <v/>
      </c>
      <c r="BK106" s="179" t="str">
        <f t="shared" si="133"/>
        <v/>
      </c>
      <c r="BL106" s="179" t="str">
        <f t="shared" si="134"/>
        <v/>
      </c>
      <c r="BM106" s="179" t="str">
        <f>IF(AND('Chack &amp; edit  SD sheet'!BN106=""),"",'Chack &amp; edit  SD sheet'!BN106)</f>
        <v/>
      </c>
      <c r="BN106" s="179" t="str">
        <f>IF(AND('Chack &amp; edit  SD sheet'!BO106=""),"",'Chack &amp; edit  SD sheet'!BO106)</f>
        <v/>
      </c>
      <c r="BO106" s="179" t="str">
        <f>IF(AND('Chack &amp; edit  SD sheet'!BP106=""),"",'Chack &amp; edit  SD sheet'!BP106)</f>
        <v/>
      </c>
      <c r="BP106" s="179" t="str">
        <f t="shared" si="135"/>
        <v/>
      </c>
      <c r="BQ106" s="179" t="str">
        <f>IF(AND('Chack &amp; edit  SD sheet'!BR106=""),"",'Chack &amp; edit  SD sheet'!BR106)</f>
        <v/>
      </c>
      <c r="BR106" s="179" t="str">
        <f t="shared" si="136"/>
        <v/>
      </c>
      <c r="BS106" s="179" t="str">
        <f t="shared" si="137"/>
        <v/>
      </c>
      <c r="BT106" s="179" t="str">
        <f>IF(AND('Chack &amp; edit  SD sheet'!BU106=""),"",'Chack &amp; edit  SD sheet'!BU106)</f>
        <v/>
      </c>
      <c r="BU106" s="179" t="str">
        <f t="shared" si="138"/>
        <v/>
      </c>
      <c r="BV106" s="179" t="str">
        <f t="shared" si="139"/>
        <v/>
      </c>
      <c r="BW106" s="181" t="str">
        <f t="shared" si="140"/>
        <v/>
      </c>
      <c r="BX106" s="179" t="str">
        <f t="shared" si="141"/>
        <v/>
      </c>
      <c r="BY106" s="179">
        <f t="shared" si="142"/>
        <v>0</v>
      </c>
      <c r="BZ106" s="179">
        <f t="shared" si="143"/>
        <v>0</v>
      </c>
      <c r="CA106" s="179" t="str">
        <f t="shared" si="144"/>
        <v/>
      </c>
      <c r="CB106" s="179" t="str">
        <f t="shared" si="145"/>
        <v/>
      </c>
      <c r="CC106" s="182" t="str">
        <f t="shared" si="146"/>
        <v/>
      </c>
      <c r="CD106" s="183">
        <f t="shared" si="147"/>
        <v>0</v>
      </c>
      <c r="CE106" s="182">
        <f t="shared" si="148"/>
        <v>0</v>
      </c>
      <c r="CF106" s="179" t="str">
        <f t="shared" si="149"/>
        <v/>
      </c>
      <c r="CG106" s="183" t="str">
        <f t="shared" si="150"/>
        <v/>
      </c>
      <c r="CH106" s="182" t="str">
        <f t="shared" si="151"/>
        <v/>
      </c>
      <c r="CI106" s="182">
        <f t="shared" si="152"/>
        <v>0</v>
      </c>
      <c r="CJ106" s="182">
        <f t="shared" si="153"/>
        <v>0</v>
      </c>
      <c r="CK106" s="179" t="str">
        <f t="shared" si="154"/>
        <v/>
      </c>
      <c r="CL106" s="183" t="str">
        <f t="shared" si="155"/>
        <v/>
      </c>
      <c r="CM106" s="182" t="str">
        <f t="shared" si="156"/>
        <v/>
      </c>
      <c r="CN106" s="182">
        <f t="shared" si="157"/>
        <v>0</v>
      </c>
      <c r="CO106" s="182">
        <f t="shared" si="158"/>
        <v>0</v>
      </c>
      <c r="CP106" s="183" t="str">
        <f t="shared" si="159"/>
        <v/>
      </c>
      <c r="CQ106" s="183" t="str">
        <f t="shared" si="160"/>
        <v/>
      </c>
      <c r="CR106" s="182" t="str">
        <f t="shared" si="161"/>
        <v/>
      </c>
      <c r="CS106" s="182">
        <f t="shared" si="162"/>
        <v>0</v>
      </c>
      <c r="CT106" s="182">
        <f t="shared" si="163"/>
        <v>0</v>
      </c>
      <c r="CU106" s="183" t="str">
        <f t="shared" si="164"/>
        <v/>
      </c>
      <c r="CV106" s="183" t="str">
        <f t="shared" si="165"/>
        <v/>
      </c>
      <c r="CW106" s="182" t="str">
        <f t="shared" si="166"/>
        <v/>
      </c>
      <c r="CX106" s="182">
        <f t="shared" si="167"/>
        <v>0</v>
      </c>
      <c r="CY106" s="182">
        <f t="shared" si="168"/>
        <v>0</v>
      </c>
      <c r="CZ106" s="183" t="str">
        <f t="shared" si="169"/>
        <v/>
      </c>
      <c r="DA106" s="183" t="str">
        <f t="shared" si="170"/>
        <v/>
      </c>
      <c r="DB106" s="184">
        <f t="shared" si="171"/>
        <v>0</v>
      </c>
      <c r="DC106" s="19" t="str">
        <f t="shared" si="172"/>
        <v xml:space="preserve">      </v>
      </c>
      <c r="DD106" s="252" t="str">
        <f>IF('Chack &amp; edit  SD sheet'!BY106="","",'Chack &amp; edit  SD sheet'!BY106)</f>
        <v/>
      </c>
      <c r="DE106" s="252" t="str">
        <f>IF('Chack &amp; edit  SD sheet'!BZ106="","",'Chack &amp; edit  SD sheet'!BZ106)</f>
        <v/>
      </c>
      <c r="DF106" s="252" t="str">
        <f>IF('Chack &amp; edit  SD sheet'!CA106="","",'Chack &amp; edit  SD sheet'!CA106)</f>
        <v/>
      </c>
      <c r="DG106" s="212" t="str">
        <f t="shared" si="173"/>
        <v/>
      </c>
      <c r="DH106" s="252" t="str">
        <f>IF('Chack &amp; edit  SD sheet'!CB106="","",'Chack &amp; edit  SD sheet'!CB106)</f>
        <v/>
      </c>
      <c r="DI106" s="212" t="str">
        <f t="shared" si="174"/>
        <v/>
      </c>
      <c r="DJ106" s="252" t="str">
        <f>IF('Chack &amp; edit  SD sheet'!CC106="","",'Chack &amp; edit  SD sheet'!CC106)</f>
        <v/>
      </c>
      <c r="DK106" s="212" t="str">
        <f t="shared" si="175"/>
        <v/>
      </c>
      <c r="DL106" s="213" t="str">
        <f t="shared" si="176"/>
        <v/>
      </c>
      <c r="DM106" s="252" t="str">
        <f>IF('Chack &amp; edit  SD sheet'!CD106="","",'Chack &amp; edit  SD sheet'!CD106)</f>
        <v/>
      </c>
      <c r="DN106" s="252" t="str">
        <f>IF('Chack &amp; edit  SD sheet'!CE106="","",'Chack &amp; edit  SD sheet'!CE106)</f>
        <v/>
      </c>
      <c r="DO106" s="252" t="str">
        <f>IF('Chack &amp; edit  SD sheet'!CF106="","",'Chack &amp; edit  SD sheet'!CF106)</f>
        <v/>
      </c>
      <c r="DP106" s="212" t="str">
        <f t="shared" si="177"/>
        <v/>
      </c>
      <c r="DQ106" s="252" t="str">
        <f>IF('Chack &amp; edit  SD sheet'!CG106="","",'Chack &amp; edit  SD sheet'!CG106)</f>
        <v/>
      </c>
      <c r="DR106" s="212" t="str">
        <f t="shared" si="178"/>
        <v/>
      </c>
      <c r="DS106" s="252" t="str">
        <f>IF('Chack &amp; edit  SD sheet'!CH106="","",'Chack &amp; edit  SD sheet'!CH106)</f>
        <v/>
      </c>
      <c r="DT106" s="212" t="str">
        <f t="shared" si="179"/>
        <v/>
      </c>
      <c r="DU106" s="213" t="str">
        <f t="shared" si="180"/>
        <v/>
      </c>
      <c r="DV106" s="252" t="str">
        <f>IF('Chack &amp; edit  SD sheet'!CI106="","",'Chack &amp; edit  SD sheet'!CI106)</f>
        <v/>
      </c>
      <c r="DW106" s="252" t="str">
        <f>IF('Chack &amp; edit  SD sheet'!CJ106="","",'Chack &amp; edit  SD sheet'!CJ106)</f>
        <v/>
      </c>
      <c r="DX106" s="252" t="str">
        <f>IF('Chack &amp; edit  SD sheet'!CK106="","",'Chack &amp; edit  SD sheet'!CK106)</f>
        <v/>
      </c>
      <c r="DY106" s="254" t="str">
        <f t="shared" si="181"/>
        <v/>
      </c>
      <c r="DZ106" s="252" t="str">
        <f>IF('Chack &amp; edit  SD sheet'!CL106="","",'Chack &amp; edit  SD sheet'!CL106)</f>
        <v/>
      </c>
      <c r="EA106" s="252" t="str">
        <f>IF('Chack &amp; edit  SD sheet'!CM106="","",'Chack &amp; edit  SD sheet'!CM106)</f>
        <v/>
      </c>
      <c r="EB106" s="252" t="str">
        <f>IF('Chack &amp; edit  SD sheet'!CN106="","",'Chack &amp; edit  SD sheet'!CN106)</f>
        <v/>
      </c>
      <c r="EC106" s="252" t="str">
        <f>IF('Chack &amp; edit  SD sheet'!CO106="","",'Chack &amp; edit  SD sheet'!CO106)</f>
        <v/>
      </c>
      <c r="ED106" s="254" t="str">
        <f t="shared" si="182"/>
        <v/>
      </c>
      <c r="EE106" s="252" t="str">
        <f>IF('Chack &amp; edit  SD sheet'!CP106="","",'Chack &amp; edit  SD sheet'!CP106)</f>
        <v/>
      </c>
      <c r="EF106" s="252" t="str">
        <f>IF('Chack &amp; edit  SD sheet'!CQ106="","",'Chack &amp; edit  SD sheet'!CQ106)</f>
        <v/>
      </c>
      <c r="EG106" s="19" t="str">
        <f t="shared" si="183"/>
        <v/>
      </c>
      <c r="EH106" s="20" t="str">
        <f t="shared" si="184"/>
        <v/>
      </c>
      <c r="EI106" s="21" t="str">
        <f t="shared" si="185"/>
        <v/>
      </c>
      <c r="EJ106" s="185" t="str">
        <f t="shared" si="186"/>
        <v/>
      </c>
      <c r="EK106" s="253" t="str">
        <f t="shared" si="187"/>
        <v/>
      </c>
      <c r="EL106" s="252" t="str">
        <f t="shared" si="188"/>
        <v/>
      </c>
      <c r="ET106" s="173" t="str">
        <f t="shared" si="189"/>
        <v/>
      </c>
      <c r="EU106" s="173" t="str">
        <f t="shared" si="190"/>
        <v/>
      </c>
      <c r="EV106" s="173" t="str">
        <f t="shared" si="191"/>
        <v/>
      </c>
      <c r="EW106" s="173" t="str">
        <f t="shared" si="192"/>
        <v/>
      </c>
    </row>
    <row r="107" spans="1:153" ht="15.75" hidden="1">
      <c r="A107" s="179" t="str">
        <f>IF(AND('Chack &amp; edit  SD sheet'!A107=""),"",'Chack &amp; edit  SD sheet'!A107)</f>
        <v/>
      </c>
      <c r="B107" s="179" t="str">
        <f>IF(AND('Chack &amp; edit  SD sheet'!B107=""),"",'Chack &amp; edit  SD sheet'!B107)</f>
        <v/>
      </c>
      <c r="C107" s="179" t="str">
        <f>IF(AND('Chack &amp; edit  SD sheet'!C107=""),"",IF(AND('Chack &amp; edit  SD sheet'!C107="Boy"),"M",IF(AND('Chack &amp; edit  SD sheet'!C107="Girl"),"F","")))</f>
        <v/>
      </c>
      <c r="D107" s="179" t="str">
        <f>IF(AND('Chack &amp; edit  SD sheet'!D107=""),"",VALUE('Chack &amp; edit  SD sheet'!D107))</f>
        <v/>
      </c>
      <c r="E107" s="179" t="str">
        <f>IF(AND('Chack &amp; edit  SD sheet'!E107=""),"",'Chack &amp; edit  SD sheet'!E107)</f>
        <v/>
      </c>
      <c r="F107" s="179" t="str">
        <f>IF(AND('Chack &amp; edit  SD sheet'!F107=""),"",'Chack &amp; edit  SD sheet'!F107)</f>
        <v/>
      </c>
      <c r="G107" s="180" t="str">
        <f>IF(AND('Chack &amp; edit  SD sheet'!G107=""),"",'Chack &amp; edit  SD sheet'!G107)</f>
        <v/>
      </c>
      <c r="H107" s="180" t="str">
        <f>IF(AND('Chack &amp; edit  SD sheet'!H107=""),"",'Chack &amp; edit  SD sheet'!H107)</f>
        <v/>
      </c>
      <c r="I107" s="180" t="str">
        <f>IF(AND('Chack &amp; edit  SD sheet'!I107=""),"",'Chack &amp; edit  SD sheet'!I107)</f>
        <v/>
      </c>
      <c r="J107" s="179" t="str">
        <f>IF(AND('Chack &amp; edit  SD sheet'!J107=""),"",'Chack &amp; edit  SD sheet'!J107)</f>
        <v/>
      </c>
      <c r="K107" s="179" t="str">
        <f>IF(AND('Chack &amp; edit  SD sheet'!K107=""),"",'Chack &amp; edit  SD sheet'!K107)</f>
        <v/>
      </c>
      <c r="L107" s="179" t="str">
        <f>IF(AND('Chack &amp; edit  SD sheet'!L107=""),"",'Chack &amp; edit  SD sheet'!L107)</f>
        <v/>
      </c>
      <c r="M107" s="179" t="str">
        <f t="shared" si="108"/>
        <v/>
      </c>
      <c r="N107" s="179" t="str">
        <f>IF(AND('Chack &amp; edit  SD sheet'!N107=""),"",'Chack &amp; edit  SD sheet'!N107)</f>
        <v/>
      </c>
      <c r="O107" s="179" t="str">
        <f t="shared" si="109"/>
        <v/>
      </c>
      <c r="P107" s="179" t="str">
        <f t="shared" si="110"/>
        <v/>
      </c>
      <c r="Q107" s="179" t="str">
        <f>IF(AND('Chack &amp; edit  SD sheet'!Q107=""),"",'Chack &amp; edit  SD sheet'!Q107)</f>
        <v/>
      </c>
      <c r="R107" s="179" t="str">
        <f t="shared" si="111"/>
        <v/>
      </c>
      <c r="S107" s="179" t="str">
        <f t="shared" si="112"/>
        <v/>
      </c>
      <c r="T107" s="179" t="str">
        <f>IF(AND('Chack &amp; edit  SD sheet'!T107=""),"",'Chack &amp; edit  SD sheet'!T107)</f>
        <v/>
      </c>
      <c r="U107" s="179" t="str">
        <f>IF(AND('Chack &amp; edit  SD sheet'!U107=""),"",'Chack &amp; edit  SD sheet'!U107)</f>
        <v/>
      </c>
      <c r="V107" s="179" t="str">
        <f>IF(AND('Chack &amp; edit  SD sheet'!V107=""),"",'Chack &amp; edit  SD sheet'!V107)</f>
        <v/>
      </c>
      <c r="W107" s="179" t="str">
        <f t="shared" si="113"/>
        <v/>
      </c>
      <c r="X107" s="179" t="str">
        <f>IF(AND('Chack &amp; edit  SD sheet'!X107=""),"",'Chack &amp; edit  SD sheet'!X107)</f>
        <v/>
      </c>
      <c r="Y107" s="179" t="str">
        <f t="shared" si="114"/>
        <v/>
      </c>
      <c r="Z107" s="179" t="str">
        <f t="shared" si="115"/>
        <v/>
      </c>
      <c r="AA107" s="179" t="str">
        <f>IF(AND('Chack &amp; edit  SD sheet'!AA107=""),"",'Chack &amp; edit  SD sheet'!AA107)</f>
        <v/>
      </c>
      <c r="AB107" s="179" t="str">
        <f t="shared" si="116"/>
        <v/>
      </c>
      <c r="AC107" s="179" t="str">
        <f t="shared" si="117"/>
        <v/>
      </c>
      <c r="AD107" s="179" t="str">
        <f>IF(AND('Chack &amp; edit  SD sheet'!AF107=""),"",'Chack &amp; edit  SD sheet'!AF107)</f>
        <v/>
      </c>
      <c r="AE107" s="179" t="str">
        <f>IF(AND('Chack &amp; edit  SD sheet'!AG107=""),"",'Chack &amp; edit  SD sheet'!AG107)</f>
        <v/>
      </c>
      <c r="AF107" s="179" t="str">
        <f>IF(AND('Chack &amp; edit  SD sheet'!AH107=""),"",'Chack &amp; edit  SD sheet'!AH107)</f>
        <v/>
      </c>
      <c r="AG107" s="179" t="str">
        <f t="shared" si="118"/>
        <v/>
      </c>
      <c r="AH107" s="179" t="str">
        <f>IF(AND('Chack &amp; edit  SD sheet'!AJ107=""),"",'Chack &amp; edit  SD sheet'!AJ107)</f>
        <v/>
      </c>
      <c r="AI107" s="179" t="str">
        <f t="shared" si="119"/>
        <v/>
      </c>
      <c r="AJ107" s="179" t="str">
        <f t="shared" si="120"/>
        <v/>
      </c>
      <c r="AK107" s="179" t="str">
        <f>IF(AND('Chack &amp; edit  SD sheet'!AM107=""),"",'Chack &amp; edit  SD sheet'!AM107)</f>
        <v/>
      </c>
      <c r="AL107" s="179" t="str">
        <f t="shared" si="121"/>
        <v/>
      </c>
      <c r="AM107" s="179" t="str">
        <f t="shared" si="122"/>
        <v/>
      </c>
      <c r="AN107" s="179" t="str">
        <f>IF(AND('Chack &amp; edit  SD sheet'!AP107=""),"",'Chack &amp; edit  SD sheet'!AP107)</f>
        <v/>
      </c>
      <c r="AO107" s="179" t="str">
        <f>IF(AND('Chack &amp; edit  SD sheet'!AQ107=""),"",'Chack &amp; edit  SD sheet'!AQ107)</f>
        <v/>
      </c>
      <c r="AP107" s="179" t="str">
        <f>IF(AND('Chack &amp; edit  SD sheet'!AR107=""),"",'Chack &amp; edit  SD sheet'!AR107)</f>
        <v/>
      </c>
      <c r="AQ107" s="179" t="str">
        <f t="shared" si="123"/>
        <v/>
      </c>
      <c r="AR107" s="179" t="str">
        <f>IF(AND('Chack &amp; edit  SD sheet'!AT107=""),"",'Chack &amp; edit  SD sheet'!AT107)</f>
        <v/>
      </c>
      <c r="AS107" s="179" t="str">
        <f t="shared" si="124"/>
        <v/>
      </c>
      <c r="AT107" s="179" t="str">
        <f t="shared" si="125"/>
        <v/>
      </c>
      <c r="AU107" s="179" t="str">
        <f>IF(AND('Chack &amp; edit  SD sheet'!AW107=""),"",'Chack &amp; edit  SD sheet'!AW107)</f>
        <v/>
      </c>
      <c r="AV107" s="179" t="str">
        <f t="shared" si="126"/>
        <v/>
      </c>
      <c r="AW107" s="179" t="str">
        <f t="shared" si="127"/>
        <v/>
      </c>
      <c r="AX107" s="179" t="str">
        <f>IF(AND('Chack &amp; edit  SD sheet'!AZ107=""),"",'Chack &amp; edit  SD sheet'!AZ107)</f>
        <v/>
      </c>
      <c r="AY107" s="179" t="str">
        <f>IF(AND('Chack &amp; edit  SD sheet'!BA107=""),"",'Chack &amp; edit  SD sheet'!BA107)</f>
        <v/>
      </c>
      <c r="AZ107" s="179" t="str">
        <f>IF(AND('Chack &amp; edit  SD sheet'!BB107=""),"",'Chack &amp; edit  SD sheet'!BB107)</f>
        <v/>
      </c>
      <c r="BA107" s="179" t="str">
        <f t="shared" si="128"/>
        <v/>
      </c>
      <c r="BB107" s="179" t="str">
        <f>IF(AND('Chack &amp; edit  SD sheet'!BD107=""),"",'Chack &amp; edit  SD sheet'!BD107)</f>
        <v/>
      </c>
      <c r="BC107" s="179" t="str">
        <f t="shared" si="129"/>
        <v/>
      </c>
      <c r="BD107" s="179" t="str">
        <f t="shared" si="130"/>
        <v/>
      </c>
      <c r="BE107" s="179" t="str">
        <f>IF(AND('Chack &amp; edit  SD sheet'!BG107=""),"",'Chack &amp; edit  SD sheet'!BG107)</f>
        <v/>
      </c>
      <c r="BF107" s="179" t="str">
        <f t="shared" si="131"/>
        <v/>
      </c>
      <c r="BG107" s="179" t="str">
        <f t="shared" si="132"/>
        <v/>
      </c>
      <c r="BH107" s="179" t="str">
        <f>IF(AND('Chack &amp; edit  SD sheet'!BK107=""),"",'Chack &amp; edit  SD sheet'!BK107)</f>
        <v/>
      </c>
      <c r="BI107" s="179" t="str">
        <f>IF(AND('Chack &amp; edit  SD sheet'!BL107=""),"",'Chack &amp; edit  SD sheet'!BL107)</f>
        <v/>
      </c>
      <c r="BJ107" s="179" t="str">
        <f>IF(AND('Chack &amp; edit  SD sheet'!BM107=""),"",'Chack &amp; edit  SD sheet'!BM107)</f>
        <v/>
      </c>
      <c r="BK107" s="179" t="str">
        <f t="shared" si="133"/>
        <v/>
      </c>
      <c r="BL107" s="179" t="str">
        <f t="shared" si="134"/>
        <v/>
      </c>
      <c r="BM107" s="179" t="str">
        <f>IF(AND('Chack &amp; edit  SD sheet'!BN107=""),"",'Chack &amp; edit  SD sheet'!BN107)</f>
        <v/>
      </c>
      <c r="BN107" s="179" t="str">
        <f>IF(AND('Chack &amp; edit  SD sheet'!BO107=""),"",'Chack &amp; edit  SD sheet'!BO107)</f>
        <v/>
      </c>
      <c r="BO107" s="179" t="str">
        <f>IF(AND('Chack &amp; edit  SD sheet'!BP107=""),"",'Chack &amp; edit  SD sheet'!BP107)</f>
        <v/>
      </c>
      <c r="BP107" s="179" t="str">
        <f t="shared" si="135"/>
        <v/>
      </c>
      <c r="BQ107" s="179" t="str">
        <f>IF(AND('Chack &amp; edit  SD sheet'!BR107=""),"",'Chack &amp; edit  SD sheet'!BR107)</f>
        <v/>
      </c>
      <c r="BR107" s="179" t="str">
        <f t="shared" si="136"/>
        <v/>
      </c>
      <c r="BS107" s="179" t="str">
        <f t="shared" si="137"/>
        <v/>
      </c>
      <c r="BT107" s="179" t="str">
        <f>IF(AND('Chack &amp; edit  SD sheet'!BU107=""),"",'Chack &amp; edit  SD sheet'!BU107)</f>
        <v/>
      </c>
      <c r="BU107" s="179" t="str">
        <f t="shared" si="138"/>
        <v/>
      </c>
      <c r="BV107" s="179" t="str">
        <f t="shared" si="139"/>
        <v/>
      </c>
      <c r="BW107" s="181" t="str">
        <f t="shared" si="140"/>
        <v/>
      </c>
      <c r="BX107" s="179" t="str">
        <f t="shared" si="141"/>
        <v/>
      </c>
      <c r="BY107" s="179">
        <f t="shared" si="142"/>
        <v>0</v>
      </c>
      <c r="BZ107" s="179">
        <f t="shared" si="143"/>
        <v>0</v>
      </c>
      <c r="CA107" s="179" t="str">
        <f t="shared" si="144"/>
        <v/>
      </c>
      <c r="CB107" s="179" t="str">
        <f t="shared" si="145"/>
        <v/>
      </c>
      <c r="CC107" s="182" t="str">
        <f t="shared" si="146"/>
        <v/>
      </c>
      <c r="CD107" s="183">
        <f t="shared" si="147"/>
        <v>0</v>
      </c>
      <c r="CE107" s="182">
        <f t="shared" si="148"/>
        <v>0</v>
      </c>
      <c r="CF107" s="179" t="str">
        <f t="shared" si="149"/>
        <v/>
      </c>
      <c r="CG107" s="183" t="str">
        <f t="shared" si="150"/>
        <v/>
      </c>
      <c r="CH107" s="182" t="str">
        <f t="shared" si="151"/>
        <v/>
      </c>
      <c r="CI107" s="182">
        <f t="shared" si="152"/>
        <v>0</v>
      </c>
      <c r="CJ107" s="182">
        <f t="shared" si="153"/>
        <v>0</v>
      </c>
      <c r="CK107" s="179" t="str">
        <f t="shared" si="154"/>
        <v/>
      </c>
      <c r="CL107" s="183" t="str">
        <f t="shared" si="155"/>
        <v/>
      </c>
      <c r="CM107" s="182" t="str">
        <f t="shared" si="156"/>
        <v/>
      </c>
      <c r="CN107" s="182">
        <f t="shared" si="157"/>
        <v>0</v>
      </c>
      <c r="CO107" s="182">
        <f t="shared" si="158"/>
        <v>0</v>
      </c>
      <c r="CP107" s="183" t="str">
        <f t="shared" si="159"/>
        <v/>
      </c>
      <c r="CQ107" s="183" t="str">
        <f t="shared" si="160"/>
        <v/>
      </c>
      <c r="CR107" s="182" t="str">
        <f t="shared" si="161"/>
        <v/>
      </c>
      <c r="CS107" s="182">
        <f t="shared" si="162"/>
        <v>0</v>
      </c>
      <c r="CT107" s="182">
        <f t="shared" si="163"/>
        <v>0</v>
      </c>
      <c r="CU107" s="183" t="str">
        <f t="shared" si="164"/>
        <v/>
      </c>
      <c r="CV107" s="183" t="str">
        <f t="shared" si="165"/>
        <v/>
      </c>
      <c r="CW107" s="182" t="str">
        <f t="shared" si="166"/>
        <v/>
      </c>
      <c r="CX107" s="182">
        <f t="shared" si="167"/>
        <v>0</v>
      </c>
      <c r="CY107" s="182">
        <f t="shared" si="168"/>
        <v>0</v>
      </c>
      <c r="CZ107" s="183" t="str">
        <f t="shared" si="169"/>
        <v/>
      </c>
      <c r="DA107" s="183" t="str">
        <f t="shared" si="170"/>
        <v/>
      </c>
      <c r="DB107" s="184">
        <f t="shared" si="171"/>
        <v>0</v>
      </c>
      <c r="DC107" s="19" t="str">
        <f t="shared" si="172"/>
        <v xml:space="preserve">      </v>
      </c>
      <c r="DD107" s="252" t="str">
        <f>IF('Chack &amp; edit  SD sheet'!BY107="","",'Chack &amp; edit  SD sheet'!BY107)</f>
        <v/>
      </c>
      <c r="DE107" s="252" t="str">
        <f>IF('Chack &amp; edit  SD sheet'!BZ107="","",'Chack &amp; edit  SD sheet'!BZ107)</f>
        <v/>
      </c>
      <c r="DF107" s="252" t="str">
        <f>IF('Chack &amp; edit  SD sheet'!CA107="","",'Chack &amp; edit  SD sheet'!CA107)</f>
        <v/>
      </c>
      <c r="DG107" s="212" t="str">
        <f t="shared" si="173"/>
        <v/>
      </c>
      <c r="DH107" s="252" t="str">
        <f>IF('Chack &amp; edit  SD sheet'!CB107="","",'Chack &amp; edit  SD sheet'!CB107)</f>
        <v/>
      </c>
      <c r="DI107" s="212" t="str">
        <f t="shared" si="174"/>
        <v/>
      </c>
      <c r="DJ107" s="252" t="str">
        <f>IF('Chack &amp; edit  SD sheet'!CC107="","",'Chack &amp; edit  SD sheet'!CC107)</f>
        <v/>
      </c>
      <c r="DK107" s="212" t="str">
        <f t="shared" si="175"/>
        <v/>
      </c>
      <c r="DL107" s="213" t="str">
        <f t="shared" si="176"/>
        <v/>
      </c>
      <c r="DM107" s="252" t="str">
        <f>IF('Chack &amp; edit  SD sheet'!CD107="","",'Chack &amp; edit  SD sheet'!CD107)</f>
        <v/>
      </c>
      <c r="DN107" s="252" t="str">
        <f>IF('Chack &amp; edit  SD sheet'!CE107="","",'Chack &amp; edit  SD sheet'!CE107)</f>
        <v/>
      </c>
      <c r="DO107" s="252" t="str">
        <f>IF('Chack &amp; edit  SD sheet'!CF107="","",'Chack &amp; edit  SD sheet'!CF107)</f>
        <v/>
      </c>
      <c r="DP107" s="212" t="str">
        <f t="shared" si="177"/>
        <v/>
      </c>
      <c r="DQ107" s="252" t="str">
        <f>IF('Chack &amp; edit  SD sheet'!CG107="","",'Chack &amp; edit  SD sheet'!CG107)</f>
        <v/>
      </c>
      <c r="DR107" s="212" t="str">
        <f t="shared" si="178"/>
        <v/>
      </c>
      <c r="DS107" s="252" t="str">
        <f>IF('Chack &amp; edit  SD sheet'!CH107="","",'Chack &amp; edit  SD sheet'!CH107)</f>
        <v/>
      </c>
      <c r="DT107" s="212" t="str">
        <f t="shared" si="179"/>
        <v/>
      </c>
      <c r="DU107" s="213" t="str">
        <f t="shared" si="180"/>
        <v/>
      </c>
      <c r="DV107" s="252" t="str">
        <f>IF('Chack &amp; edit  SD sheet'!CI107="","",'Chack &amp; edit  SD sheet'!CI107)</f>
        <v/>
      </c>
      <c r="DW107" s="252" t="str">
        <f>IF('Chack &amp; edit  SD sheet'!CJ107="","",'Chack &amp; edit  SD sheet'!CJ107)</f>
        <v/>
      </c>
      <c r="DX107" s="252" t="str">
        <f>IF('Chack &amp; edit  SD sheet'!CK107="","",'Chack &amp; edit  SD sheet'!CK107)</f>
        <v/>
      </c>
      <c r="DY107" s="254" t="str">
        <f t="shared" si="181"/>
        <v/>
      </c>
      <c r="DZ107" s="252" t="str">
        <f>IF('Chack &amp; edit  SD sheet'!CL107="","",'Chack &amp; edit  SD sheet'!CL107)</f>
        <v/>
      </c>
      <c r="EA107" s="252" t="str">
        <f>IF('Chack &amp; edit  SD sheet'!CM107="","",'Chack &amp; edit  SD sheet'!CM107)</f>
        <v/>
      </c>
      <c r="EB107" s="252" t="str">
        <f>IF('Chack &amp; edit  SD sheet'!CN107="","",'Chack &amp; edit  SD sheet'!CN107)</f>
        <v/>
      </c>
      <c r="EC107" s="252" t="str">
        <f>IF('Chack &amp; edit  SD sheet'!CO107="","",'Chack &amp; edit  SD sheet'!CO107)</f>
        <v/>
      </c>
      <c r="ED107" s="254" t="str">
        <f t="shared" si="182"/>
        <v/>
      </c>
      <c r="EE107" s="252" t="str">
        <f>IF('Chack &amp; edit  SD sheet'!CP107="","",'Chack &amp; edit  SD sheet'!CP107)</f>
        <v/>
      </c>
      <c r="EF107" s="252" t="str">
        <f>IF('Chack &amp; edit  SD sheet'!CQ107="","",'Chack &amp; edit  SD sheet'!CQ107)</f>
        <v/>
      </c>
      <c r="EG107" s="19" t="str">
        <f t="shared" si="183"/>
        <v/>
      </c>
      <c r="EH107" s="20" t="str">
        <f t="shared" si="184"/>
        <v/>
      </c>
      <c r="EI107" s="21" t="str">
        <f t="shared" si="185"/>
        <v/>
      </c>
      <c r="EJ107" s="185" t="str">
        <f t="shared" si="186"/>
        <v/>
      </c>
      <c r="EK107" s="253" t="str">
        <f t="shared" si="187"/>
        <v/>
      </c>
      <c r="EL107" s="252" t="str">
        <f t="shared" si="188"/>
        <v/>
      </c>
      <c r="ET107" s="173" t="str">
        <f t="shared" si="189"/>
        <v/>
      </c>
      <c r="EU107" s="173" t="str">
        <f t="shared" si="190"/>
        <v/>
      </c>
      <c r="EV107" s="173" t="str">
        <f t="shared" si="191"/>
        <v/>
      </c>
      <c r="EW107" s="173" t="str">
        <f t="shared" si="192"/>
        <v/>
      </c>
    </row>
    <row r="108" spans="1:153" ht="15.75" hidden="1">
      <c r="A108" s="179" t="str">
        <f>IF(AND('Chack &amp; edit  SD sheet'!A108=""),"",'Chack &amp; edit  SD sheet'!A108)</f>
        <v/>
      </c>
      <c r="B108" s="179" t="str">
        <f>IF(AND('Chack &amp; edit  SD sheet'!B108=""),"",'Chack &amp; edit  SD sheet'!B108)</f>
        <v/>
      </c>
      <c r="C108" s="179" t="str">
        <f>IF(AND('Chack &amp; edit  SD sheet'!C108=""),"",IF(AND('Chack &amp; edit  SD sheet'!C108="Boy"),"M",IF(AND('Chack &amp; edit  SD sheet'!C108="Girl"),"F","")))</f>
        <v/>
      </c>
      <c r="D108" s="179" t="str">
        <f>IF(AND('Chack &amp; edit  SD sheet'!D108=""),"",VALUE('Chack &amp; edit  SD sheet'!D108))</f>
        <v/>
      </c>
      <c r="E108" s="179" t="str">
        <f>IF(AND('Chack &amp; edit  SD sheet'!E108=""),"",'Chack &amp; edit  SD sheet'!E108)</f>
        <v/>
      </c>
      <c r="F108" s="179" t="str">
        <f>IF(AND('Chack &amp; edit  SD sheet'!F108=""),"",'Chack &amp; edit  SD sheet'!F108)</f>
        <v/>
      </c>
      <c r="G108" s="180" t="str">
        <f>IF(AND('Chack &amp; edit  SD sheet'!G108=""),"",'Chack &amp; edit  SD sheet'!G108)</f>
        <v/>
      </c>
      <c r="H108" s="180" t="str">
        <f>IF(AND('Chack &amp; edit  SD sheet'!H108=""),"",'Chack &amp; edit  SD sheet'!H108)</f>
        <v/>
      </c>
      <c r="I108" s="180" t="str">
        <f>IF(AND('Chack &amp; edit  SD sheet'!I108=""),"",'Chack &amp; edit  SD sheet'!I108)</f>
        <v/>
      </c>
      <c r="J108" s="179" t="str">
        <f>IF(AND('Chack &amp; edit  SD sheet'!J108=""),"",'Chack &amp; edit  SD sheet'!J108)</f>
        <v/>
      </c>
      <c r="K108" s="179" t="str">
        <f>IF(AND('Chack &amp; edit  SD sheet'!K108=""),"",'Chack &amp; edit  SD sheet'!K108)</f>
        <v/>
      </c>
      <c r="L108" s="179" t="str">
        <f>IF(AND('Chack &amp; edit  SD sheet'!L108=""),"",'Chack &amp; edit  SD sheet'!L108)</f>
        <v/>
      </c>
      <c r="M108" s="179" t="str">
        <f t="shared" si="108"/>
        <v/>
      </c>
      <c r="N108" s="179" t="str">
        <f>IF(AND('Chack &amp; edit  SD sheet'!N108=""),"",'Chack &amp; edit  SD sheet'!N108)</f>
        <v/>
      </c>
      <c r="O108" s="179" t="str">
        <f t="shared" si="109"/>
        <v/>
      </c>
      <c r="P108" s="179" t="str">
        <f t="shared" si="110"/>
        <v/>
      </c>
      <c r="Q108" s="179" t="str">
        <f>IF(AND('Chack &amp; edit  SD sheet'!Q108=""),"",'Chack &amp; edit  SD sheet'!Q108)</f>
        <v/>
      </c>
      <c r="R108" s="179" t="str">
        <f t="shared" si="111"/>
        <v/>
      </c>
      <c r="S108" s="179" t="str">
        <f t="shared" si="112"/>
        <v/>
      </c>
      <c r="T108" s="179" t="str">
        <f>IF(AND('Chack &amp; edit  SD sheet'!T108=""),"",'Chack &amp; edit  SD sheet'!T108)</f>
        <v/>
      </c>
      <c r="U108" s="179" t="str">
        <f>IF(AND('Chack &amp; edit  SD sheet'!U108=""),"",'Chack &amp; edit  SD sheet'!U108)</f>
        <v/>
      </c>
      <c r="V108" s="179" t="str">
        <f>IF(AND('Chack &amp; edit  SD sheet'!V108=""),"",'Chack &amp; edit  SD sheet'!V108)</f>
        <v/>
      </c>
      <c r="W108" s="179" t="str">
        <f t="shared" si="113"/>
        <v/>
      </c>
      <c r="X108" s="179" t="str">
        <f>IF(AND('Chack &amp; edit  SD sheet'!X108=""),"",'Chack &amp; edit  SD sheet'!X108)</f>
        <v/>
      </c>
      <c r="Y108" s="179" t="str">
        <f t="shared" si="114"/>
        <v/>
      </c>
      <c r="Z108" s="179" t="str">
        <f t="shared" si="115"/>
        <v/>
      </c>
      <c r="AA108" s="179" t="str">
        <f>IF(AND('Chack &amp; edit  SD sheet'!AA108=""),"",'Chack &amp; edit  SD sheet'!AA108)</f>
        <v/>
      </c>
      <c r="AB108" s="179" t="str">
        <f t="shared" si="116"/>
        <v/>
      </c>
      <c r="AC108" s="179" t="str">
        <f t="shared" si="117"/>
        <v/>
      </c>
      <c r="AD108" s="179" t="str">
        <f>IF(AND('Chack &amp; edit  SD sheet'!AF108=""),"",'Chack &amp; edit  SD sheet'!AF108)</f>
        <v/>
      </c>
      <c r="AE108" s="179" t="str">
        <f>IF(AND('Chack &amp; edit  SD sheet'!AG108=""),"",'Chack &amp; edit  SD sheet'!AG108)</f>
        <v/>
      </c>
      <c r="AF108" s="179" t="str">
        <f>IF(AND('Chack &amp; edit  SD sheet'!AH108=""),"",'Chack &amp; edit  SD sheet'!AH108)</f>
        <v/>
      </c>
      <c r="AG108" s="179" t="str">
        <f t="shared" si="118"/>
        <v/>
      </c>
      <c r="AH108" s="179" t="str">
        <f>IF(AND('Chack &amp; edit  SD sheet'!AJ108=""),"",'Chack &amp; edit  SD sheet'!AJ108)</f>
        <v/>
      </c>
      <c r="AI108" s="179" t="str">
        <f t="shared" si="119"/>
        <v/>
      </c>
      <c r="AJ108" s="179" t="str">
        <f t="shared" si="120"/>
        <v/>
      </c>
      <c r="AK108" s="179" t="str">
        <f>IF(AND('Chack &amp; edit  SD sheet'!AM108=""),"",'Chack &amp; edit  SD sheet'!AM108)</f>
        <v/>
      </c>
      <c r="AL108" s="179" t="str">
        <f t="shared" si="121"/>
        <v/>
      </c>
      <c r="AM108" s="179" t="str">
        <f t="shared" si="122"/>
        <v/>
      </c>
      <c r="AN108" s="179" t="str">
        <f>IF(AND('Chack &amp; edit  SD sheet'!AP108=""),"",'Chack &amp; edit  SD sheet'!AP108)</f>
        <v/>
      </c>
      <c r="AO108" s="179" t="str">
        <f>IF(AND('Chack &amp; edit  SD sheet'!AQ108=""),"",'Chack &amp; edit  SD sheet'!AQ108)</f>
        <v/>
      </c>
      <c r="AP108" s="179" t="str">
        <f>IF(AND('Chack &amp; edit  SD sheet'!AR108=""),"",'Chack &amp; edit  SD sheet'!AR108)</f>
        <v/>
      </c>
      <c r="AQ108" s="179" t="str">
        <f t="shared" si="123"/>
        <v/>
      </c>
      <c r="AR108" s="179" t="str">
        <f>IF(AND('Chack &amp; edit  SD sheet'!AT108=""),"",'Chack &amp; edit  SD sheet'!AT108)</f>
        <v/>
      </c>
      <c r="AS108" s="179" t="str">
        <f t="shared" si="124"/>
        <v/>
      </c>
      <c r="AT108" s="179" t="str">
        <f t="shared" si="125"/>
        <v/>
      </c>
      <c r="AU108" s="179" t="str">
        <f>IF(AND('Chack &amp; edit  SD sheet'!AW108=""),"",'Chack &amp; edit  SD sheet'!AW108)</f>
        <v/>
      </c>
      <c r="AV108" s="179" t="str">
        <f t="shared" si="126"/>
        <v/>
      </c>
      <c r="AW108" s="179" t="str">
        <f t="shared" si="127"/>
        <v/>
      </c>
      <c r="AX108" s="179" t="str">
        <f>IF(AND('Chack &amp; edit  SD sheet'!AZ108=""),"",'Chack &amp; edit  SD sheet'!AZ108)</f>
        <v/>
      </c>
      <c r="AY108" s="179" t="str">
        <f>IF(AND('Chack &amp; edit  SD sheet'!BA108=""),"",'Chack &amp; edit  SD sheet'!BA108)</f>
        <v/>
      </c>
      <c r="AZ108" s="179" t="str">
        <f>IF(AND('Chack &amp; edit  SD sheet'!BB108=""),"",'Chack &amp; edit  SD sheet'!BB108)</f>
        <v/>
      </c>
      <c r="BA108" s="179" t="str">
        <f t="shared" si="128"/>
        <v/>
      </c>
      <c r="BB108" s="179" t="str">
        <f>IF(AND('Chack &amp; edit  SD sheet'!BD108=""),"",'Chack &amp; edit  SD sheet'!BD108)</f>
        <v/>
      </c>
      <c r="BC108" s="179" t="str">
        <f t="shared" si="129"/>
        <v/>
      </c>
      <c r="BD108" s="179" t="str">
        <f t="shared" si="130"/>
        <v/>
      </c>
      <c r="BE108" s="179" t="str">
        <f>IF(AND('Chack &amp; edit  SD sheet'!BG108=""),"",'Chack &amp; edit  SD sheet'!BG108)</f>
        <v/>
      </c>
      <c r="BF108" s="179" t="str">
        <f t="shared" si="131"/>
        <v/>
      </c>
      <c r="BG108" s="179" t="str">
        <f t="shared" si="132"/>
        <v/>
      </c>
      <c r="BH108" s="179" t="str">
        <f>IF(AND('Chack &amp; edit  SD sheet'!BK108=""),"",'Chack &amp; edit  SD sheet'!BK108)</f>
        <v/>
      </c>
      <c r="BI108" s="179" t="str">
        <f>IF(AND('Chack &amp; edit  SD sheet'!BL108=""),"",'Chack &amp; edit  SD sheet'!BL108)</f>
        <v/>
      </c>
      <c r="BJ108" s="179" t="str">
        <f>IF(AND('Chack &amp; edit  SD sheet'!BM108=""),"",'Chack &amp; edit  SD sheet'!BM108)</f>
        <v/>
      </c>
      <c r="BK108" s="179" t="str">
        <f t="shared" si="133"/>
        <v/>
      </c>
      <c r="BL108" s="179" t="str">
        <f t="shared" si="134"/>
        <v/>
      </c>
      <c r="BM108" s="179" t="str">
        <f>IF(AND('Chack &amp; edit  SD sheet'!BN108=""),"",'Chack &amp; edit  SD sheet'!BN108)</f>
        <v/>
      </c>
      <c r="BN108" s="179" t="str">
        <f>IF(AND('Chack &amp; edit  SD sheet'!BO108=""),"",'Chack &amp; edit  SD sheet'!BO108)</f>
        <v/>
      </c>
      <c r="BO108" s="179" t="str">
        <f>IF(AND('Chack &amp; edit  SD sheet'!BP108=""),"",'Chack &amp; edit  SD sheet'!BP108)</f>
        <v/>
      </c>
      <c r="BP108" s="179" t="str">
        <f t="shared" si="135"/>
        <v/>
      </c>
      <c r="BQ108" s="179" t="str">
        <f>IF(AND('Chack &amp; edit  SD sheet'!BR108=""),"",'Chack &amp; edit  SD sheet'!BR108)</f>
        <v/>
      </c>
      <c r="BR108" s="179" t="str">
        <f t="shared" si="136"/>
        <v/>
      </c>
      <c r="BS108" s="179" t="str">
        <f t="shared" si="137"/>
        <v/>
      </c>
      <c r="BT108" s="179" t="str">
        <f>IF(AND('Chack &amp; edit  SD sheet'!BU108=""),"",'Chack &amp; edit  SD sheet'!BU108)</f>
        <v/>
      </c>
      <c r="BU108" s="179" t="str">
        <f t="shared" si="138"/>
        <v/>
      </c>
      <c r="BV108" s="179" t="str">
        <f t="shared" si="139"/>
        <v/>
      </c>
      <c r="BW108" s="181" t="str">
        <f t="shared" si="140"/>
        <v/>
      </c>
      <c r="BX108" s="179" t="str">
        <f t="shared" si="141"/>
        <v/>
      </c>
      <c r="BY108" s="179">
        <f t="shared" si="142"/>
        <v>0</v>
      </c>
      <c r="BZ108" s="179">
        <f t="shared" si="143"/>
        <v>0</v>
      </c>
      <c r="CA108" s="179" t="str">
        <f t="shared" si="144"/>
        <v/>
      </c>
      <c r="CB108" s="179" t="str">
        <f t="shared" si="145"/>
        <v/>
      </c>
      <c r="CC108" s="182" t="str">
        <f t="shared" si="146"/>
        <v/>
      </c>
      <c r="CD108" s="183">
        <f t="shared" si="147"/>
        <v>0</v>
      </c>
      <c r="CE108" s="182">
        <f t="shared" si="148"/>
        <v>0</v>
      </c>
      <c r="CF108" s="179" t="str">
        <f t="shared" si="149"/>
        <v/>
      </c>
      <c r="CG108" s="183" t="str">
        <f t="shared" si="150"/>
        <v/>
      </c>
      <c r="CH108" s="182" t="str">
        <f t="shared" si="151"/>
        <v/>
      </c>
      <c r="CI108" s="182">
        <f t="shared" si="152"/>
        <v>0</v>
      </c>
      <c r="CJ108" s="182">
        <f t="shared" si="153"/>
        <v>0</v>
      </c>
      <c r="CK108" s="179" t="str">
        <f t="shared" si="154"/>
        <v/>
      </c>
      <c r="CL108" s="183" t="str">
        <f t="shared" si="155"/>
        <v/>
      </c>
      <c r="CM108" s="182" t="str">
        <f t="shared" si="156"/>
        <v/>
      </c>
      <c r="CN108" s="182">
        <f t="shared" si="157"/>
        <v>0</v>
      </c>
      <c r="CO108" s="182">
        <f t="shared" si="158"/>
        <v>0</v>
      </c>
      <c r="CP108" s="183" t="str">
        <f t="shared" si="159"/>
        <v/>
      </c>
      <c r="CQ108" s="183" t="str">
        <f t="shared" si="160"/>
        <v/>
      </c>
      <c r="CR108" s="182" t="str">
        <f t="shared" si="161"/>
        <v/>
      </c>
      <c r="CS108" s="182">
        <f t="shared" si="162"/>
        <v>0</v>
      </c>
      <c r="CT108" s="182">
        <f t="shared" si="163"/>
        <v>0</v>
      </c>
      <c r="CU108" s="183" t="str">
        <f t="shared" si="164"/>
        <v/>
      </c>
      <c r="CV108" s="183" t="str">
        <f t="shared" si="165"/>
        <v/>
      </c>
      <c r="CW108" s="182" t="str">
        <f t="shared" si="166"/>
        <v/>
      </c>
      <c r="CX108" s="182">
        <f t="shared" si="167"/>
        <v>0</v>
      </c>
      <c r="CY108" s="182">
        <f t="shared" si="168"/>
        <v>0</v>
      </c>
      <c r="CZ108" s="183" t="str">
        <f t="shared" si="169"/>
        <v/>
      </c>
      <c r="DA108" s="183" t="str">
        <f t="shared" si="170"/>
        <v/>
      </c>
      <c r="DB108" s="184">
        <f t="shared" si="171"/>
        <v>0</v>
      </c>
      <c r="DC108" s="19" t="str">
        <f t="shared" si="172"/>
        <v xml:space="preserve">      </v>
      </c>
      <c r="DD108" s="252" t="str">
        <f>IF('Chack &amp; edit  SD sheet'!BY108="","",'Chack &amp; edit  SD sheet'!BY108)</f>
        <v/>
      </c>
      <c r="DE108" s="252" t="str">
        <f>IF('Chack &amp; edit  SD sheet'!BZ108="","",'Chack &amp; edit  SD sheet'!BZ108)</f>
        <v/>
      </c>
      <c r="DF108" s="252" t="str">
        <f>IF('Chack &amp; edit  SD sheet'!CA108="","",'Chack &amp; edit  SD sheet'!CA108)</f>
        <v/>
      </c>
      <c r="DG108" s="212" t="str">
        <f t="shared" si="173"/>
        <v/>
      </c>
      <c r="DH108" s="252" t="str">
        <f>IF('Chack &amp; edit  SD sheet'!CB108="","",'Chack &amp; edit  SD sheet'!CB108)</f>
        <v/>
      </c>
      <c r="DI108" s="212" t="str">
        <f t="shared" si="174"/>
        <v/>
      </c>
      <c r="DJ108" s="252" t="str">
        <f>IF('Chack &amp; edit  SD sheet'!CC108="","",'Chack &amp; edit  SD sheet'!CC108)</f>
        <v/>
      </c>
      <c r="DK108" s="212" t="str">
        <f t="shared" si="175"/>
        <v/>
      </c>
      <c r="DL108" s="213" t="str">
        <f t="shared" si="176"/>
        <v/>
      </c>
      <c r="DM108" s="252" t="str">
        <f>IF('Chack &amp; edit  SD sheet'!CD108="","",'Chack &amp; edit  SD sheet'!CD108)</f>
        <v/>
      </c>
      <c r="DN108" s="252" t="str">
        <f>IF('Chack &amp; edit  SD sheet'!CE108="","",'Chack &amp; edit  SD sheet'!CE108)</f>
        <v/>
      </c>
      <c r="DO108" s="252" t="str">
        <f>IF('Chack &amp; edit  SD sheet'!CF108="","",'Chack &amp; edit  SD sheet'!CF108)</f>
        <v/>
      </c>
      <c r="DP108" s="212" t="str">
        <f t="shared" si="177"/>
        <v/>
      </c>
      <c r="DQ108" s="252" t="str">
        <f>IF('Chack &amp; edit  SD sheet'!CG108="","",'Chack &amp; edit  SD sheet'!CG108)</f>
        <v/>
      </c>
      <c r="DR108" s="212" t="str">
        <f t="shared" si="178"/>
        <v/>
      </c>
      <c r="DS108" s="252" t="str">
        <f>IF('Chack &amp; edit  SD sheet'!CH108="","",'Chack &amp; edit  SD sheet'!CH108)</f>
        <v/>
      </c>
      <c r="DT108" s="212" t="str">
        <f t="shared" si="179"/>
        <v/>
      </c>
      <c r="DU108" s="213" t="str">
        <f t="shared" si="180"/>
        <v/>
      </c>
      <c r="DV108" s="252" t="str">
        <f>IF('Chack &amp; edit  SD sheet'!CI108="","",'Chack &amp; edit  SD sheet'!CI108)</f>
        <v/>
      </c>
      <c r="DW108" s="252" t="str">
        <f>IF('Chack &amp; edit  SD sheet'!CJ108="","",'Chack &amp; edit  SD sheet'!CJ108)</f>
        <v/>
      </c>
      <c r="DX108" s="252" t="str">
        <f>IF('Chack &amp; edit  SD sheet'!CK108="","",'Chack &amp; edit  SD sheet'!CK108)</f>
        <v/>
      </c>
      <c r="DY108" s="254" t="str">
        <f t="shared" si="181"/>
        <v/>
      </c>
      <c r="DZ108" s="252" t="str">
        <f>IF('Chack &amp; edit  SD sheet'!CL108="","",'Chack &amp; edit  SD sheet'!CL108)</f>
        <v/>
      </c>
      <c r="EA108" s="252" t="str">
        <f>IF('Chack &amp; edit  SD sheet'!CM108="","",'Chack &amp; edit  SD sheet'!CM108)</f>
        <v/>
      </c>
      <c r="EB108" s="252" t="str">
        <f>IF('Chack &amp; edit  SD sheet'!CN108="","",'Chack &amp; edit  SD sheet'!CN108)</f>
        <v/>
      </c>
      <c r="EC108" s="252" t="str">
        <f>IF('Chack &amp; edit  SD sheet'!CO108="","",'Chack &amp; edit  SD sheet'!CO108)</f>
        <v/>
      </c>
      <c r="ED108" s="254" t="str">
        <f t="shared" si="182"/>
        <v/>
      </c>
      <c r="EE108" s="252" t="str">
        <f>IF('Chack &amp; edit  SD sheet'!CP108="","",'Chack &amp; edit  SD sheet'!CP108)</f>
        <v/>
      </c>
      <c r="EF108" s="252" t="str">
        <f>IF('Chack &amp; edit  SD sheet'!CQ108="","",'Chack &amp; edit  SD sheet'!CQ108)</f>
        <v/>
      </c>
      <c r="EG108" s="19" t="str">
        <f t="shared" si="183"/>
        <v/>
      </c>
      <c r="EH108" s="20" t="str">
        <f t="shared" si="184"/>
        <v/>
      </c>
      <c r="EI108" s="21" t="str">
        <f t="shared" si="185"/>
        <v/>
      </c>
      <c r="EJ108" s="185" t="str">
        <f t="shared" si="186"/>
        <v/>
      </c>
      <c r="EK108" s="253" t="str">
        <f t="shared" si="187"/>
        <v/>
      </c>
      <c r="EL108" s="252" t="str">
        <f t="shared" si="188"/>
        <v/>
      </c>
      <c r="ET108" s="173" t="str">
        <f t="shared" si="189"/>
        <v/>
      </c>
      <c r="EU108" s="173" t="str">
        <f t="shared" si="190"/>
        <v/>
      </c>
      <c r="EV108" s="173" t="str">
        <f t="shared" si="191"/>
        <v/>
      </c>
      <c r="EW108" s="173" t="str">
        <f t="shared" si="192"/>
        <v/>
      </c>
    </row>
    <row r="109" spans="1:153" ht="18.75" hidden="1" customHeight="1">
      <c r="A109" s="179" t="str">
        <f>IF(AND('Chack &amp; edit  SD sheet'!A109=""),"",'Chack &amp; edit  SD sheet'!A109)</f>
        <v/>
      </c>
      <c r="B109" s="179" t="str">
        <f>IF(AND('Chack &amp; edit  SD sheet'!B109=""),"",'Chack &amp; edit  SD sheet'!B109)</f>
        <v/>
      </c>
      <c r="C109" s="179" t="str">
        <f>IF(AND('Chack &amp; edit  SD sheet'!C109=""),"",IF(AND('Chack &amp; edit  SD sheet'!C109="Boy"),"M",IF(AND('Chack &amp; edit  SD sheet'!C109="Girl"),"F","")))</f>
        <v/>
      </c>
      <c r="D109" s="179" t="str">
        <f>IF(AND('Chack &amp; edit  SD sheet'!D109=""),"",VALUE('Chack &amp; edit  SD sheet'!D109))</f>
        <v/>
      </c>
      <c r="E109" s="179" t="str">
        <f>IF(AND('Chack &amp; edit  SD sheet'!E109=""),"",'Chack &amp; edit  SD sheet'!E109)</f>
        <v/>
      </c>
      <c r="F109" s="179" t="str">
        <f>IF(AND('Chack &amp; edit  SD sheet'!F109=""),"",'Chack &amp; edit  SD sheet'!F109)</f>
        <v/>
      </c>
      <c r="G109" s="180" t="str">
        <f>IF(AND('Chack &amp; edit  SD sheet'!G109=""),"",'Chack &amp; edit  SD sheet'!G109)</f>
        <v/>
      </c>
      <c r="H109" s="180" t="str">
        <f>IF(AND('Chack &amp; edit  SD sheet'!H109=""),"",'Chack &amp; edit  SD sheet'!H109)</f>
        <v/>
      </c>
      <c r="I109" s="180" t="str">
        <f>IF(AND('Chack &amp; edit  SD sheet'!I109=""),"",'Chack &amp; edit  SD sheet'!I109)</f>
        <v/>
      </c>
      <c r="J109" s="179" t="str">
        <f>IF(AND('Chack &amp; edit  SD sheet'!J109=""),"",'Chack &amp; edit  SD sheet'!J109)</f>
        <v/>
      </c>
      <c r="K109" s="179" t="str">
        <f>IF(AND('Chack &amp; edit  SD sheet'!K109=""),"",'Chack &amp; edit  SD sheet'!K109)</f>
        <v/>
      </c>
      <c r="L109" s="179" t="str">
        <f>IF(AND('Chack &amp; edit  SD sheet'!L109=""),"",'Chack &amp; edit  SD sheet'!L109)</f>
        <v/>
      </c>
      <c r="M109" s="179" t="str">
        <f t="shared" si="108"/>
        <v/>
      </c>
      <c r="N109" s="179" t="str">
        <f>IF(AND('Chack &amp; edit  SD sheet'!N109=""),"",'Chack &amp; edit  SD sheet'!N109)</f>
        <v/>
      </c>
      <c r="O109" s="179" t="str">
        <f t="shared" si="109"/>
        <v/>
      </c>
      <c r="P109" s="179" t="str">
        <f t="shared" si="110"/>
        <v/>
      </c>
      <c r="Q109" s="179" t="str">
        <f>IF(AND('Chack &amp; edit  SD sheet'!Q109=""),"",'Chack &amp; edit  SD sheet'!Q109)</f>
        <v/>
      </c>
      <c r="R109" s="179" t="str">
        <f t="shared" si="111"/>
        <v/>
      </c>
      <c r="S109" s="179" t="str">
        <f t="shared" si="112"/>
        <v/>
      </c>
      <c r="T109" s="179" t="str">
        <f>IF(AND('Chack &amp; edit  SD sheet'!T109=""),"",'Chack &amp; edit  SD sheet'!T109)</f>
        <v/>
      </c>
      <c r="U109" s="179" t="str">
        <f>IF(AND('Chack &amp; edit  SD sheet'!U109=""),"",'Chack &amp; edit  SD sheet'!U109)</f>
        <v/>
      </c>
      <c r="V109" s="179" t="str">
        <f>IF(AND('Chack &amp; edit  SD sheet'!V109=""),"",'Chack &amp; edit  SD sheet'!V109)</f>
        <v/>
      </c>
      <c r="W109" s="179" t="str">
        <f t="shared" si="113"/>
        <v/>
      </c>
      <c r="X109" s="179" t="str">
        <f>IF(AND('Chack &amp; edit  SD sheet'!X109=""),"",'Chack &amp; edit  SD sheet'!X109)</f>
        <v/>
      </c>
      <c r="Y109" s="179" t="str">
        <f t="shared" si="114"/>
        <v/>
      </c>
      <c r="Z109" s="179" t="str">
        <f t="shared" si="115"/>
        <v/>
      </c>
      <c r="AA109" s="179" t="str">
        <f>IF(AND('Chack &amp; edit  SD sheet'!AA109=""),"",'Chack &amp; edit  SD sheet'!AA109)</f>
        <v/>
      </c>
      <c r="AB109" s="179" t="str">
        <f t="shared" si="116"/>
        <v/>
      </c>
      <c r="AC109" s="179" t="str">
        <f t="shared" si="117"/>
        <v/>
      </c>
      <c r="AD109" s="179" t="str">
        <f>IF(AND('Chack &amp; edit  SD sheet'!AF109=""),"",'Chack &amp; edit  SD sheet'!AF109)</f>
        <v/>
      </c>
      <c r="AE109" s="179" t="str">
        <f>IF(AND('Chack &amp; edit  SD sheet'!AG109=""),"",'Chack &amp; edit  SD sheet'!AG109)</f>
        <v/>
      </c>
      <c r="AF109" s="179" t="str">
        <f>IF(AND('Chack &amp; edit  SD sheet'!AH109=""),"",'Chack &amp; edit  SD sheet'!AH109)</f>
        <v/>
      </c>
      <c r="AG109" s="179" t="str">
        <f t="shared" si="118"/>
        <v/>
      </c>
      <c r="AH109" s="179" t="str">
        <f>IF(AND('Chack &amp; edit  SD sheet'!AJ109=""),"",'Chack &amp; edit  SD sheet'!AJ109)</f>
        <v/>
      </c>
      <c r="AI109" s="179" t="str">
        <f t="shared" si="119"/>
        <v/>
      </c>
      <c r="AJ109" s="179" t="str">
        <f t="shared" si="120"/>
        <v/>
      </c>
      <c r="AK109" s="179" t="str">
        <f>IF(AND('Chack &amp; edit  SD sheet'!AM109=""),"",'Chack &amp; edit  SD sheet'!AM109)</f>
        <v/>
      </c>
      <c r="AL109" s="179" t="str">
        <f t="shared" si="121"/>
        <v/>
      </c>
      <c r="AM109" s="179" t="str">
        <f t="shared" si="122"/>
        <v/>
      </c>
      <c r="AN109" s="179" t="str">
        <f>IF(AND('Chack &amp; edit  SD sheet'!AP109=""),"",'Chack &amp; edit  SD sheet'!AP109)</f>
        <v/>
      </c>
      <c r="AO109" s="179" t="str">
        <f>IF(AND('Chack &amp; edit  SD sheet'!AQ109=""),"",'Chack &amp; edit  SD sheet'!AQ109)</f>
        <v/>
      </c>
      <c r="AP109" s="179" t="str">
        <f>IF(AND('Chack &amp; edit  SD sheet'!AR109=""),"",'Chack &amp; edit  SD sheet'!AR109)</f>
        <v/>
      </c>
      <c r="AQ109" s="179" t="str">
        <f t="shared" si="123"/>
        <v/>
      </c>
      <c r="AR109" s="179" t="str">
        <f>IF(AND('Chack &amp; edit  SD sheet'!AT109=""),"",'Chack &amp; edit  SD sheet'!AT109)</f>
        <v/>
      </c>
      <c r="AS109" s="179" t="str">
        <f t="shared" si="124"/>
        <v/>
      </c>
      <c r="AT109" s="179" t="str">
        <f t="shared" si="125"/>
        <v/>
      </c>
      <c r="AU109" s="179" t="str">
        <f>IF(AND('Chack &amp; edit  SD sheet'!AW109=""),"",'Chack &amp; edit  SD sheet'!AW109)</f>
        <v/>
      </c>
      <c r="AV109" s="179" t="str">
        <f t="shared" si="126"/>
        <v/>
      </c>
      <c r="AW109" s="179" t="str">
        <f t="shared" si="127"/>
        <v/>
      </c>
      <c r="AX109" s="179" t="str">
        <f>IF(AND('Chack &amp; edit  SD sheet'!AZ109=""),"",'Chack &amp; edit  SD sheet'!AZ109)</f>
        <v/>
      </c>
      <c r="AY109" s="179" t="str">
        <f>IF(AND('Chack &amp; edit  SD sheet'!BA109=""),"",'Chack &amp; edit  SD sheet'!BA109)</f>
        <v/>
      </c>
      <c r="AZ109" s="179" t="str">
        <f>IF(AND('Chack &amp; edit  SD sheet'!BB109=""),"",'Chack &amp; edit  SD sheet'!BB109)</f>
        <v/>
      </c>
      <c r="BA109" s="179" t="str">
        <f t="shared" si="128"/>
        <v/>
      </c>
      <c r="BB109" s="179" t="str">
        <f>IF(AND('Chack &amp; edit  SD sheet'!BD109=""),"",'Chack &amp; edit  SD sheet'!BD109)</f>
        <v/>
      </c>
      <c r="BC109" s="179" t="str">
        <f t="shared" si="129"/>
        <v/>
      </c>
      <c r="BD109" s="179" t="str">
        <f t="shared" si="130"/>
        <v/>
      </c>
      <c r="BE109" s="179" t="str">
        <f>IF(AND('Chack &amp; edit  SD sheet'!BG109=""),"",'Chack &amp; edit  SD sheet'!BG109)</f>
        <v/>
      </c>
      <c r="BF109" s="179" t="str">
        <f t="shared" si="131"/>
        <v/>
      </c>
      <c r="BG109" s="179" t="str">
        <f t="shared" si="132"/>
        <v/>
      </c>
      <c r="BH109" s="179" t="str">
        <f>IF(AND('Chack &amp; edit  SD sheet'!BK109=""),"",'Chack &amp; edit  SD sheet'!BK109)</f>
        <v/>
      </c>
      <c r="BI109" s="179" t="str">
        <f>IF(AND('Chack &amp; edit  SD sheet'!BL109=""),"",'Chack &amp; edit  SD sheet'!BL109)</f>
        <v/>
      </c>
      <c r="BJ109" s="179" t="str">
        <f>IF(AND('Chack &amp; edit  SD sheet'!BM109=""),"",'Chack &amp; edit  SD sheet'!BM109)</f>
        <v/>
      </c>
      <c r="BK109" s="179" t="str">
        <f t="shared" si="133"/>
        <v/>
      </c>
      <c r="BL109" s="179" t="str">
        <f t="shared" si="134"/>
        <v/>
      </c>
      <c r="BM109" s="179" t="str">
        <f>IF(AND('Chack &amp; edit  SD sheet'!BN109=""),"",'Chack &amp; edit  SD sheet'!BN109)</f>
        <v/>
      </c>
      <c r="BN109" s="179" t="str">
        <f>IF(AND('Chack &amp; edit  SD sheet'!BO109=""),"",'Chack &amp; edit  SD sheet'!BO109)</f>
        <v/>
      </c>
      <c r="BO109" s="179" t="str">
        <f>IF(AND('Chack &amp; edit  SD sheet'!BP109=""),"",'Chack &amp; edit  SD sheet'!BP109)</f>
        <v/>
      </c>
      <c r="BP109" s="179" t="str">
        <f t="shared" si="135"/>
        <v/>
      </c>
      <c r="BQ109" s="179" t="str">
        <f>IF(AND('Chack &amp; edit  SD sheet'!BR109=""),"",'Chack &amp; edit  SD sheet'!BR109)</f>
        <v/>
      </c>
      <c r="BR109" s="179" t="str">
        <f t="shared" si="136"/>
        <v/>
      </c>
      <c r="BS109" s="179" t="str">
        <f t="shared" si="137"/>
        <v/>
      </c>
      <c r="BT109" s="179" t="str">
        <f>IF(AND('Chack &amp; edit  SD sheet'!BU109=""),"",'Chack &amp; edit  SD sheet'!BU109)</f>
        <v/>
      </c>
      <c r="BU109" s="179" t="str">
        <f t="shared" si="138"/>
        <v/>
      </c>
      <c r="BV109" s="179" t="str">
        <f t="shared" si="139"/>
        <v/>
      </c>
      <c r="BW109" s="181" t="str">
        <f t="shared" si="140"/>
        <v/>
      </c>
      <c r="BX109" s="179" t="str">
        <f t="shared" si="141"/>
        <v/>
      </c>
      <c r="BY109" s="179">
        <f t="shared" si="142"/>
        <v>0</v>
      </c>
      <c r="BZ109" s="179">
        <f t="shared" si="143"/>
        <v>0</v>
      </c>
      <c r="CA109" s="179" t="str">
        <f t="shared" si="144"/>
        <v/>
      </c>
      <c r="CB109" s="179" t="str">
        <f t="shared" si="145"/>
        <v/>
      </c>
      <c r="CC109" s="182" t="str">
        <f t="shared" si="146"/>
        <v/>
      </c>
      <c r="CD109" s="183">
        <f t="shared" si="147"/>
        <v>0</v>
      </c>
      <c r="CE109" s="182">
        <f t="shared" si="148"/>
        <v>0</v>
      </c>
      <c r="CF109" s="179" t="str">
        <f t="shared" si="149"/>
        <v/>
      </c>
      <c r="CG109" s="183" t="str">
        <f t="shared" si="150"/>
        <v/>
      </c>
      <c r="CH109" s="182" t="str">
        <f t="shared" si="151"/>
        <v/>
      </c>
      <c r="CI109" s="182">
        <f t="shared" si="152"/>
        <v>0</v>
      </c>
      <c r="CJ109" s="182">
        <f t="shared" si="153"/>
        <v>0</v>
      </c>
      <c r="CK109" s="179" t="str">
        <f t="shared" si="154"/>
        <v/>
      </c>
      <c r="CL109" s="183" t="str">
        <f t="shared" si="155"/>
        <v/>
      </c>
      <c r="CM109" s="182" t="str">
        <f t="shared" si="156"/>
        <v/>
      </c>
      <c r="CN109" s="182">
        <f t="shared" si="157"/>
        <v>0</v>
      </c>
      <c r="CO109" s="182">
        <f t="shared" si="158"/>
        <v>0</v>
      </c>
      <c r="CP109" s="183" t="str">
        <f t="shared" si="159"/>
        <v/>
      </c>
      <c r="CQ109" s="183" t="str">
        <f t="shared" si="160"/>
        <v/>
      </c>
      <c r="CR109" s="182" t="str">
        <f t="shared" si="161"/>
        <v/>
      </c>
      <c r="CS109" s="182">
        <f t="shared" si="162"/>
        <v>0</v>
      </c>
      <c r="CT109" s="182">
        <f t="shared" si="163"/>
        <v>0</v>
      </c>
      <c r="CU109" s="183" t="str">
        <f t="shared" si="164"/>
        <v/>
      </c>
      <c r="CV109" s="183" t="str">
        <f t="shared" si="165"/>
        <v/>
      </c>
      <c r="CW109" s="182" t="str">
        <f t="shared" si="166"/>
        <v/>
      </c>
      <c r="CX109" s="182">
        <f t="shared" si="167"/>
        <v>0</v>
      </c>
      <c r="CY109" s="182">
        <f t="shared" si="168"/>
        <v>0</v>
      </c>
      <c r="CZ109" s="183" t="str">
        <f t="shared" si="169"/>
        <v/>
      </c>
      <c r="DA109" s="183" t="str">
        <f t="shared" si="170"/>
        <v/>
      </c>
      <c r="DB109" s="184">
        <f t="shared" si="171"/>
        <v>0</v>
      </c>
      <c r="DC109" s="19" t="str">
        <f t="shared" si="172"/>
        <v xml:space="preserve">      </v>
      </c>
      <c r="DD109" s="252" t="str">
        <f>IF('Chack &amp; edit  SD sheet'!BY109="","",'Chack &amp; edit  SD sheet'!BY109)</f>
        <v/>
      </c>
      <c r="DE109" s="252" t="str">
        <f>IF('Chack &amp; edit  SD sheet'!BZ109="","",'Chack &amp; edit  SD sheet'!BZ109)</f>
        <v/>
      </c>
      <c r="DF109" s="252" t="str">
        <f>IF('Chack &amp; edit  SD sheet'!CA109="","",'Chack &amp; edit  SD sheet'!CA109)</f>
        <v/>
      </c>
      <c r="DG109" s="212" t="str">
        <f t="shared" si="173"/>
        <v/>
      </c>
      <c r="DH109" s="252" t="str">
        <f>IF('Chack &amp; edit  SD sheet'!CB109="","",'Chack &amp; edit  SD sheet'!CB109)</f>
        <v/>
      </c>
      <c r="DI109" s="212" t="str">
        <f t="shared" si="174"/>
        <v/>
      </c>
      <c r="DJ109" s="252" t="str">
        <f>IF('Chack &amp; edit  SD sheet'!CC109="","",'Chack &amp; edit  SD sheet'!CC109)</f>
        <v/>
      </c>
      <c r="DK109" s="212" t="str">
        <f t="shared" si="175"/>
        <v/>
      </c>
      <c r="DL109" s="213" t="str">
        <f t="shared" si="176"/>
        <v/>
      </c>
      <c r="DM109" s="252" t="str">
        <f>IF('Chack &amp; edit  SD sheet'!CD109="","",'Chack &amp; edit  SD sheet'!CD109)</f>
        <v/>
      </c>
      <c r="DN109" s="252" t="str">
        <f>IF('Chack &amp; edit  SD sheet'!CE109="","",'Chack &amp; edit  SD sheet'!CE109)</f>
        <v/>
      </c>
      <c r="DO109" s="252" t="str">
        <f>IF('Chack &amp; edit  SD sheet'!CF109="","",'Chack &amp; edit  SD sheet'!CF109)</f>
        <v/>
      </c>
      <c r="DP109" s="212" t="str">
        <f t="shared" si="177"/>
        <v/>
      </c>
      <c r="DQ109" s="252" t="str">
        <f>IF('Chack &amp; edit  SD sheet'!CG109="","",'Chack &amp; edit  SD sheet'!CG109)</f>
        <v/>
      </c>
      <c r="DR109" s="212" t="str">
        <f t="shared" si="178"/>
        <v/>
      </c>
      <c r="DS109" s="252" t="str">
        <f>IF('Chack &amp; edit  SD sheet'!CH109="","",'Chack &amp; edit  SD sheet'!CH109)</f>
        <v/>
      </c>
      <c r="DT109" s="212" t="str">
        <f t="shared" si="179"/>
        <v/>
      </c>
      <c r="DU109" s="213" t="str">
        <f t="shared" si="180"/>
        <v/>
      </c>
      <c r="DV109" s="252" t="str">
        <f>IF('Chack &amp; edit  SD sheet'!CI109="","",'Chack &amp; edit  SD sheet'!CI109)</f>
        <v/>
      </c>
      <c r="DW109" s="252" t="str">
        <f>IF('Chack &amp; edit  SD sheet'!CJ109="","",'Chack &amp; edit  SD sheet'!CJ109)</f>
        <v/>
      </c>
      <c r="DX109" s="252" t="str">
        <f>IF('Chack &amp; edit  SD sheet'!CK109="","",'Chack &amp; edit  SD sheet'!CK109)</f>
        <v/>
      </c>
      <c r="DY109" s="254" t="str">
        <f t="shared" si="181"/>
        <v/>
      </c>
      <c r="DZ109" s="252" t="str">
        <f>IF('Chack &amp; edit  SD sheet'!CL109="","",'Chack &amp; edit  SD sheet'!CL109)</f>
        <v/>
      </c>
      <c r="EA109" s="252" t="str">
        <f>IF('Chack &amp; edit  SD sheet'!CM109="","",'Chack &amp; edit  SD sheet'!CM109)</f>
        <v/>
      </c>
      <c r="EB109" s="252" t="str">
        <f>IF('Chack &amp; edit  SD sheet'!CN109="","",'Chack &amp; edit  SD sheet'!CN109)</f>
        <v/>
      </c>
      <c r="EC109" s="252" t="str">
        <f>IF('Chack &amp; edit  SD sheet'!CO109="","",'Chack &amp; edit  SD sheet'!CO109)</f>
        <v/>
      </c>
      <c r="ED109" s="254" t="str">
        <f t="shared" si="182"/>
        <v/>
      </c>
      <c r="EE109" s="252" t="str">
        <f>IF('Chack &amp; edit  SD sheet'!CP109="","",'Chack &amp; edit  SD sheet'!CP109)</f>
        <v/>
      </c>
      <c r="EF109" s="252" t="str">
        <f>IF('Chack &amp; edit  SD sheet'!CQ109="","",'Chack &amp; edit  SD sheet'!CQ109)</f>
        <v/>
      </c>
      <c r="EG109" s="19" t="str">
        <f t="shared" si="183"/>
        <v/>
      </c>
      <c r="EH109" s="20" t="str">
        <f t="shared" si="184"/>
        <v/>
      </c>
      <c r="EI109" s="21" t="str">
        <f t="shared" si="185"/>
        <v/>
      </c>
      <c r="EJ109" s="185" t="str">
        <f t="shared" si="186"/>
        <v/>
      </c>
      <c r="EK109" s="253" t="str">
        <f t="shared" si="187"/>
        <v/>
      </c>
      <c r="EL109" s="252" t="str">
        <f t="shared" si="188"/>
        <v/>
      </c>
      <c r="ET109" s="173" t="str">
        <f t="shared" si="189"/>
        <v/>
      </c>
      <c r="EU109" s="173" t="str">
        <f t="shared" si="190"/>
        <v/>
      </c>
      <c r="EV109" s="173" t="str">
        <f t="shared" si="191"/>
        <v/>
      </c>
      <c r="EW109" s="173" t="str">
        <f t="shared" si="192"/>
        <v/>
      </c>
    </row>
    <row r="110" spans="1:153" ht="15.75" hidden="1">
      <c r="A110" s="179" t="str">
        <f>IF(AND('Chack &amp; edit  SD sheet'!A110=""),"",'Chack &amp; edit  SD sheet'!A110)</f>
        <v/>
      </c>
      <c r="B110" s="179" t="str">
        <f>IF(AND('Chack &amp; edit  SD sheet'!B110=""),"",'Chack &amp; edit  SD sheet'!B110)</f>
        <v/>
      </c>
      <c r="C110" s="179" t="str">
        <f>IF(AND('Chack &amp; edit  SD sheet'!C110=""),"",IF(AND('Chack &amp; edit  SD sheet'!C110="Boy"),"M",IF(AND('Chack &amp; edit  SD sheet'!C110="Girl"),"F","")))</f>
        <v/>
      </c>
      <c r="D110" s="179" t="str">
        <f>IF(AND('Chack &amp; edit  SD sheet'!D110=""),"",VALUE('Chack &amp; edit  SD sheet'!D110))</f>
        <v/>
      </c>
      <c r="E110" s="179" t="str">
        <f>IF(AND('Chack &amp; edit  SD sheet'!E110=""),"",'Chack &amp; edit  SD sheet'!E110)</f>
        <v/>
      </c>
      <c r="F110" s="179" t="str">
        <f>IF(AND('Chack &amp; edit  SD sheet'!F110=""),"",'Chack &amp; edit  SD sheet'!F110)</f>
        <v/>
      </c>
      <c r="G110" s="180" t="str">
        <f>IF(AND('Chack &amp; edit  SD sheet'!G110=""),"",'Chack &amp; edit  SD sheet'!G110)</f>
        <v/>
      </c>
      <c r="H110" s="180" t="str">
        <f>IF(AND('Chack &amp; edit  SD sheet'!H110=""),"",'Chack &amp; edit  SD sheet'!H110)</f>
        <v/>
      </c>
      <c r="I110" s="180" t="str">
        <f>IF(AND('Chack &amp; edit  SD sheet'!I110=""),"",'Chack &amp; edit  SD sheet'!I110)</f>
        <v/>
      </c>
      <c r="J110" s="179" t="str">
        <f>IF(AND('Chack &amp; edit  SD sheet'!J110=""),"",'Chack &amp; edit  SD sheet'!J110)</f>
        <v/>
      </c>
      <c r="K110" s="179" t="str">
        <f>IF(AND('Chack &amp; edit  SD sheet'!K110=""),"",'Chack &amp; edit  SD sheet'!K110)</f>
        <v/>
      </c>
      <c r="L110" s="179" t="str">
        <f>IF(AND('Chack &amp; edit  SD sheet'!L110=""),"",'Chack &amp; edit  SD sheet'!L110)</f>
        <v/>
      </c>
      <c r="M110" s="179" t="str">
        <f t="shared" si="108"/>
        <v/>
      </c>
      <c r="N110" s="179" t="str">
        <f>IF(AND('Chack &amp; edit  SD sheet'!N110=""),"",'Chack &amp; edit  SD sheet'!N110)</f>
        <v/>
      </c>
      <c r="O110" s="179" t="str">
        <f t="shared" si="109"/>
        <v/>
      </c>
      <c r="P110" s="179" t="str">
        <f t="shared" si="110"/>
        <v/>
      </c>
      <c r="Q110" s="179" t="str">
        <f>IF(AND('Chack &amp; edit  SD sheet'!Q110=""),"",'Chack &amp; edit  SD sheet'!Q110)</f>
        <v/>
      </c>
      <c r="R110" s="179" t="str">
        <f t="shared" si="111"/>
        <v/>
      </c>
      <c r="S110" s="179" t="str">
        <f t="shared" si="112"/>
        <v/>
      </c>
      <c r="T110" s="179" t="str">
        <f>IF(AND('Chack &amp; edit  SD sheet'!T110=""),"",'Chack &amp; edit  SD sheet'!T110)</f>
        <v/>
      </c>
      <c r="U110" s="179" t="str">
        <f>IF(AND('Chack &amp; edit  SD sheet'!U110=""),"",'Chack &amp; edit  SD sheet'!U110)</f>
        <v/>
      </c>
      <c r="V110" s="179" t="str">
        <f>IF(AND('Chack &amp; edit  SD sheet'!V110=""),"",'Chack &amp; edit  SD sheet'!V110)</f>
        <v/>
      </c>
      <c r="W110" s="179" t="str">
        <f t="shared" si="113"/>
        <v/>
      </c>
      <c r="X110" s="179" t="str">
        <f>IF(AND('Chack &amp; edit  SD sheet'!X110=""),"",'Chack &amp; edit  SD sheet'!X110)</f>
        <v/>
      </c>
      <c r="Y110" s="179" t="str">
        <f t="shared" si="114"/>
        <v/>
      </c>
      <c r="Z110" s="179" t="str">
        <f t="shared" si="115"/>
        <v/>
      </c>
      <c r="AA110" s="179" t="str">
        <f>IF(AND('Chack &amp; edit  SD sheet'!AA110=""),"",'Chack &amp; edit  SD sheet'!AA110)</f>
        <v/>
      </c>
      <c r="AB110" s="179" t="str">
        <f t="shared" si="116"/>
        <v/>
      </c>
      <c r="AC110" s="179" t="str">
        <f t="shared" si="117"/>
        <v/>
      </c>
      <c r="AD110" s="179" t="str">
        <f>IF(AND('Chack &amp; edit  SD sheet'!AF110=""),"",'Chack &amp; edit  SD sheet'!AF110)</f>
        <v/>
      </c>
      <c r="AE110" s="179" t="str">
        <f>IF(AND('Chack &amp; edit  SD sheet'!AG110=""),"",'Chack &amp; edit  SD sheet'!AG110)</f>
        <v/>
      </c>
      <c r="AF110" s="179" t="str">
        <f>IF(AND('Chack &amp; edit  SD sheet'!AH110=""),"",'Chack &amp; edit  SD sheet'!AH110)</f>
        <v/>
      </c>
      <c r="AG110" s="179" t="str">
        <f t="shared" si="118"/>
        <v/>
      </c>
      <c r="AH110" s="179" t="str">
        <f>IF(AND('Chack &amp; edit  SD sheet'!AJ110=""),"",'Chack &amp; edit  SD sheet'!AJ110)</f>
        <v/>
      </c>
      <c r="AI110" s="179" t="str">
        <f t="shared" si="119"/>
        <v/>
      </c>
      <c r="AJ110" s="179" t="str">
        <f t="shared" si="120"/>
        <v/>
      </c>
      <c r="AK110" s="179" t="str">
        <f>IF(AND('Chack &amp; edit  SD sheet'!AM110=""),"",'Chack &amp; edit  SD sheet'!AM110)</f>
        <v/>
      </c>
      <c r="AL110" s="179" t="str">
        <f t="shared" si="121"/>
        <v/>
      </c>
      <c r="AM110" s="179" t="str">
        <f t="shared" si="122"/>
        <v/>
      </c>
      <c r="AN110" s="179" t="str">
        <f>IF(AND('Chack &amp; edit  SD sheet'!AP110=""),"",'Chack &amp; edit  SD sheet'!AP110)</f>
        <v/>
      </c>
      <c r="AO110" s="179" t="str">
        <f>IF(AND('Chack &amp; edit  SD sheet'!AQ110=""),"",'Chack &amp; edit  SD sheet'!AQ110)</f>
        <v/>
      </c>
      <c r="AP110" s="179" t="str">
        <f>IF(AND('Chack &amp; edit  SD sheet'!AR110=""),"",'Chack &amp; edit  SD sheet'!AR110)</f>
        <v/>
      </c>
      <c r="AQ110" s="179" t="str">
        <f t="shared" si="123"/>
        <v/>
      </c>
      <c r="AR110" s="179" t="str">
        <f>IF(AND('Chack &amp; edit  SD sheet'!AT110=""),"",'Chack &amp; edit  SD sheet'!AT110)</f>
        <v/>
      </c>
      <c r="AS110" s="179" t="str">
        <f t="shared" si="124"/>
        <v/>
      </c>
      <c r="AT110" s="179" t="str">
        <f t="shared" si="125"/>
        <v/>
      </c>
      <c r="AU110" s="179" t="str">
        <f>IF(AND('Chack &amp; edit  SD sheet'!AW110=""),"",'Chack &amp; edit  SD sheet'!AW110)</f>
        <v/>
      </c>
      <c r="AV110" s="179" t="str">
        <f t="shared" si="126"/>
        <v/>
      </c>
      <c r="AW110" s="179" t="str">
        <f t="shared" si="127"/>
        <v/>
      </c>
      <c r="AX110" s="179" t="str">
        <f>IF(AND('Chack &amp; edit  SD sheet'!AZ110=""),"",'Chack &amp; edit  SD sheet'!AZ110)</f>
        <v/>
      </c>
      <c r="AY110" s="179" t="str">
        <f>IF(AND('Chack &amp; edit  SD sheet'!BA110=""),"",'Chack &amp; edit  SD sheet'!BA110)</f>
        <v/>
      </c>
      <c r="AZ110" s="179" t="str">
        <f>IF(AND('Chack &amp; edit  SD sheet'!BB110=""),"",'Chack &amp; edit  SD sheet'!BB110)</f>
        <v/>
      </c>
      <c r="BA110" s="179" t="str">
        <f t="shared" si="128"/>
        <v/>
      </c>
      <c r="BB110" s="179" t="str">
        <f>IF(AND('Chack &amp; edit  SD sheet'!BD110=""),"",'Chack &amp; edit  SD sheet'!BD110)</f>
        <v/>
      </c>
      <c r="BC110" s="179" t="str">
        <f t="shared" si="129"/>
        <v/>
      </c>
      <c r="BD110" s="179" t="str">
        <f t="shared" si="130"/>
        <v/>
      </c>
      <c r="BE110" s="179" t="str">
        <f>IF(AND('Chack &amp; edit  SD sheet'!BG110=""),"",'Chack &amp; edit  SD sheet'!BG110)</f>
        <v/>
      </c>
      <c r="BF110" s="179" t="str">
        <f t="shared" si="131"/>
        <v/>
      </c>
      <c r="BG110" s="179" t="str">
        <f t="shared" si="132"/>
        <v/>
      </c>
      <c r="BH110" s="179" t="str">
        <f>IF(AND('Chack &amp; edit  SD sheet'!BK110=""),"",'Chack &amp; edit  SD sheet'!BK110)</f>
        <v/>
      </c>
      <c r="BI110" s="179" t="str">
        <f>IF(AND('Chack &amp; edit  SD sheet'!BL110=""),"",'Chack &amp; edit  SD sheet'!BL110)</f>
        <v/>
      </c>
      <c r="BJ110" s="179" t="str">
        <f>IF(AND('Chack &amp; edit  SD sheet'!BM110=""),"",'Chack &amp; edit  SD sheet'!BM110)</f>
        <v/>
      </c>
      <c r="BK110" s="179" t="str">
        <f t="shared" si="133"/>
        <v/>
      </c>
      <c r="BL110" s="179" t="str">
        <f t="shared" si="134"/>
        <v/>
      </c>
      <c r="BM110" s="179" t="str">
        <f>IF(AND('Chack &amp; edit  SD sheet'!BN110=""),"",'Chack &amp; edit  SD sheet'!BN110)</f>
        <v/>
      </c>
      <c r="BN110" s="179" t="str">
        <f>IF(AND('Chack &amp; edit  SD sheet'!BO110=""),"",'Chack &amp; edit  SD sheet'!BO110)</f>
        <v/>
      </c>
      <c r="BO110" s="179" t="str">
        <f>IF(AND('Chack &amp; edit  SD sheet'!BP110=""),"",'Chack &amp; edit  SD sheet'!BP110)</f>
        <v/>
      </c>
      <c r="BP110" s="179" t="str">
        <f t="shared" si="135"/>
        <v/>
      </c>
      <c r="BQ110" s="179" t="str">
        <f>IF(AND('Chack &amp; edit  SD sheet'!BR110=""),"",'Chack &amp; edit  SD sheet'!BR110)</f>
        <v/>
      </c>
      <c r="BR110" s="179" t="str">
        <f t="shared" si="136"/>
        <v/>
      </c>
      <c r="BS110" s="179" t="str">
        <f t="shared" si="137"/>
        <v/>
      </c>
      <c r="BT110" s="179" t="str">
        <f>IF(AND('Chack &amp; edit  SD sheet'!BU110=""),"",'Chack &amp; edit  SD sheet'!BU110)</f>
        <v/>
      </c>
      <c r="BU110" s="179" t="str">
        <f t="shared" si="138"/>
        <v/>
      </c>
      <c r="BV110" s="179" t="str">
        <f t="shared" si="139"/>
        <v/>
      </c>
      <c r="BW110" s="181" t="str">
        <f t="shared" si="140"/>
        <v/>
      </c>
      <c r="BX110" s="179" t="str">
        <f t="shared" si="141"/>
        <v/>
      </c>
      <c r="BY110" s="179">
        <f t="shared" si="142"/>
        <v>0</v>
      </c>
      <c r="BZ110" s="179">
        <f t="shared" si="143"/>
        <v>0</v>
      </c>
      <c r="CA110" s="179" t="str">
        <f t="shared" si="144"/>
        <v/>
      </c>
      <c r="CB110" s="179" t="str">
        <f t="shared" si="145"/>
        <v/>
      </c>
      <c r="CC110" s="182" t="str">
        <f t="shared" si="146"/>
        <v/>
      </c>
      <c r="CD110" s="183">
        <f t="shared" si="147"/>
        <v>0</v>
      </c>
      <c r="CE110" s="182">
        <f t="shared" si="148"/>
        <v>0</v>
      </c>
      <c r="CF110" s="179" t="str">
        <f t="shared" si="149"/>
        <v/>
      </c>
      <c r="CG110" s="183" t="str">
        <f t="shared" si="150"/>
        <v/>
      </c>
      <c r="CH110" s="182" t="str">
        <f t="shared" si="151"/>
        <v/>
      </c>
      <c r="CI110" s="182">
        <f t="shared" si="152"/>
        <v>0</v>
      </c>
      <c r="CJ110" s="182">
        <f t="shared" si="153"/>
        <v>0</v>
      </c>
      <c r="CK110" s="179" t="str">
        <f t="shared" si="154"/>
        <v/>
      </c>
      <c r="CL110" s="183" t="str">
        <f t="shared" si="155"/>
        <v/>
      </c>
      <c r="CM110" s="182" t="str">
        <f t="shared" si="156"/>
        <v/>
      </c>
      <c r="CN110" s="182">
        <f t="shared" si="157"/>
        <v>0</v>
      </c>
      <c r="CO110" s="182">
        <f t="shared" si="158"/>
        <v>0</v>
      </c>
      <c r="CP110" s="183" t="str">
        <f t="shared" si="159"/>
        <v/>
      </c>
      <c r="CQ110" s="183" t="str">
        <f t="shared" si="160"/>
        <v/>
      </c>
      <c r="CR110" s="182" t="str">
        <f t="shared" si="161"/>
        <v/>
      </c>
      <c r="CS110" s="182">
        <f t="shared" si="162"/>
        <v>0</v>
      </c>
      <c r="CT110" s="182">
        <f t="shared" si="163"/>
        <v>0</v>
      </c>
      <c r="CU110" s="183" t="str">
        <f t="shared" si="164"/>
        <v/>
      </c>
      <c r="CV110" s="183" t="str">
        <f t="shared" si="165"/>
        <v/>
      </c>
      <c r="CW110" s="182" t="str">
        <f t="shared" si="166"/>
        <v/>
      </c>
      <c r="CX110" s="182">
        <f t="shared" si="167"/>
        <v>0</v>
      </c>
      <c r="CY110" s="182">
        <f t="shared" si="168"/>
        <v>0</v>
      </c>
      <c r="CZ110" s="183" t="str">
        <f t="shared" si="169"/>
        <v/>
      </c>
      <c r="DA110" s="183" t="str">
        <f t="shared" si="170"/>
        <v/>
      </c>
      <c r="DB110" s="184">
        <f t="shared" si="171"/>
        <v>0</v>
      </c>
      <c r="DC110" s="19" t="str">
        <f t="shared" si="172"/>
        <v xml:space="preserve">      </v>
      </c>
      <c r="DD110" s="252" t="str">
        <f>IF('Chack &amp; edit  SD sheet'!BY110="","",'Chack &amp; edit  SD sheet'!BY110)</f>
        <v/>
      </c>
      <c r="DE110" s="252" t="str">
        <f>IF('Chack &amp; edit  SD sheet'!BZ110="","",'Chack &amp; edit  SD sheet'!BZ110)</f>
        <v/>
      </c>
      <c r="DF110" s="252" t="str">
        <f>IF('Chack &amp; edit  SD sheet'!CA110="","",'Chack &amp; edit  SD sheet'!CA110)</f>
        <v/>
      </c>
      <c r="DG110" s="212" t="str">
        <f t="shared" si="173"/>
        <v/>
      </c>
      <c r="DH110" s="252" t="str">
        <f>IF('Chack &amp; edit  SD sheet'!CB110="","",'Chack &amp; edit  SD sheet'!CB110)</f>
        <v/>
      </c>
      <c r="DI110" s="212" t="str">
        <f t="shared" si="174"/>
        <v/>
      </c>
      <c r="DJ110" s="252" t="str">
        <f>IF('Chack &amp; edit  SD sheet'!CC110="","",'Chack &amp; edit  SD sheet'!CC110)</f>
        <v/>
      </c>
      <c r="DK110" s="212" t="str">
        <f t="shared" si="175"/>
        <v/>
      </c>
      <c r="DL110" s="213" t="str">
        <f t="shared" si="176"/>
        <v/>
      </c>
      <c r="DM110" s="252" t="str">
        <f>IF('Chack &amp; edit  SD sheet'!CD110="","",'Chack &amp; edit  SD sheet'!CD110)</f>
        <v/>
      </c>
      <c r="DN110" s="252" t="str">
        <f>IF('Chack &amp; edit  SD sheet'!CE110="","",'Chack &amp; edit  SD sheet'!CE110)</f>
        <v/>
      </c>
      <c r="DO110" s="252" t="str">
        <f>IF('Chack &amp; edit  SD sheet'!CF110="","",'Chack &amp; edit  SD sheet'!CF110)</f>
        <v/>
      </c>
      <c r="DP110" s="212" t="str">
        <f t="shared" si="177"/>
        <v/>
      </c>
      <c r="DQ110" s="252" t="str">
        <f>IF('Chack &amp; edit  SD sheet'!CG110="","",'Chack &amp; edit  SD sheet'!CG110)</f>
        <v/>
      </c>
      <c r="DR110" s="212" t="str">
        <f t="shared" si="178"/>
        <v/>
      </c>
      <c r="DS110" s="252" t="str">
        <f>IF('Chack &amp; edit  SD sheet'!CH110="","",'Chack &amp; edit  SD sheet'!CH110)</f>
        <v/>
      </c>
      <c r="DT110" s="212" t="str">
        <f t="shared" si="179"/>
        <v/>
      </c>
      <c r="DU110" s="213" t="str">
        <f t="shared" si="180"/>
        <v/>
      </c>
      <c r="DV110" s="252" t="str">
        <f>IF('Chack &amp; edit  SD sheet'!CI110="","",'Chack &amp; edit  SD sheet'!CI110)</f>
        <v/>
      </c>
      <c r="DW110" s="252" t="str">
        <f>IF('Chack &amp; edit  SD sheet'!CJ110="","",'Chack &amp; edit  SD sheet'!CJ110)</f>
        <v/>
      </c>
      <c r="DX110" s="252" t="str">
        <f>IF('Chack &amp; edit  SD sheet'!CK110="","",'Chack &amp; edit  SD sheet'!CK110)</f>
        <v/>
      </c>
      <c r="DY110" s="254" t="str">
        <f t="shared" si="181"/>
        <v/>
      </c>
      <c r="DZ110" s="252" t="str">
        <f>IF('Chack &amp; edit  SD sheet'!CL110="","",'Chack &amp; edit  SD sheet'!CL110)</f>
        <v/>
      </c>
      <c r="EA110" s="252" t="str">
        <f>IF('Chack &amp; edit  SD sheet'!CM110="","",'Chack &amp; edit  SD sheet'!CM110)</f>
        <v/>
      </c>
      <c r="EB110" s="252" t="str">
        <f>IF('Chack &amp; edit  SD sheet'!CN110="","",'Chack &amp; edit  SD sheet'!CN110)</f>
        <v/>
      </c>
      <c r="EC110" s="252" t="str">
        <f>IF('Chack &amp; edit  SD sheet'!CO110="","",'Chack &amp; edit  SD sheet'!CO110)</f>
        <v/>
      </c>
      <c r="ED110" s="254" t="str">
        <f t="shared" si="182"/>
        <v/>
      </c>
      <c r="EE110" s="252" t="str">
        <f>IF('Chack &amp; edit  SD sheet'!CP110="","",'Chack &amp; edit  SD sheet'!CP110)</f>
        <v/>
      </c>
      <c r="EF110" s="252" t="str">
        <f>IF('Chack &amp; edit  SD sheet'!CQ110="","",'Chack &amp; edit  SD sheet'!CQ110)</f>
        <v/>
      </c>
      <c r="EG110" s="19" t="str">
        <f t="shared" si="183"/>
        <v/>
      </c>
      <c r="EH110" s="20" t="str">
        <f t="shared" si="184"/>
        <v/>
      </c>
      <c r="EI110" s="21" t="str">
        <f t="shared" si="185"/>
        <v/>
      </c>
      <c r="EJ110" s="185" t="str">
        <f t="shared" si="186"/>
        <v/>
      </c>
      <c r="EK110" s="253" t="str">
        <f t="shared" si="187"/>
        <v/>
      </c>
      <c r="EL110" s="252" t="str">
        <f t="shared" si="188"/>
        <v/>
      </c>
      <c r="ET110" s="173" t="str">
        <f t="shared" si="189"/>
        <v/>
      </c>
      <c r="EU110" s="173" t="str">
        <f t="shared" si="190"/>
        <v/>
      </c>
      <c r="EV110" s="173" t="str">
        <f t="shared" si="191"/>
        <v/>
      </c>
      <c r="EW110" s="173" t="str">
        <f t="shared" si="192"/>
        <v/>
      </c>
    </row>
    <row r="111" spans="1:153" ht="15.75" hidden="1">
      <c r="A111" s="179" t="str">
        <f>IF(AND('Chack &amp; edit  SD sheet'!A111=""),"",'Chack &amp; edit  SD sheet'!A111)</f>
        <v/>
      </c>
      <c r="B111" s="179" t="str">
        <f>IF(AND('Chack &amp; edit  SD sheet'!B111=""),"",'Chack &amp; edit  SD sheet'!B111)</f>
        <v/>
      </c>
      <c r="C111" s="179" t="str">
        <f>IF(AND('Chack &amp; edit  SD sheet'!C111=""),"",IF(AND('Chack &amp; edit  SD sheet'!C111="Boy"),"M",IF(AND('Chack &amp; edit  SD sheet'!C111="Girl"),"F","")))</f>
        <v/>
      </c>
      <c r="D111" s="179" t="str">
        <f>IF(AND('Chack &amp; edit  SD sheet'!D111=""),"",VALUE('Chack &amp; edit  SD sheet'!D111))</f>
        <v/>
      </c>
      <c r="E111" s="179" t="str">
        <f>IF(AND('Chack &amp; edit  SD sheet'!E111=""),"",'Chack &amp; edit  SD sheet'!E111)</f>
        <v/>
      </c>
      <c r="F111" s="179" t="str">
        <f>IF(AND('Chack &amp; edit  SD sheet'!F111=""),"",'Chack &amp; edit  SD sheet'!F111)</f>
        <v/>
      </c>
      <c r="G111" s="180" t="str">
        <f>IF(AND('Chack &amp; edit  SD sheet'!G111=""),"",'Chack &amp; edit  SD sheet'!G111)</f>
        <v/>
      </c>
      <c r="H111" s="180" t="str">
        <f>IF(AND('Chack &amp; edit  SD sheet'!H111=""),"",'Chack &amp; edit  SD sheet'!H111)</f>
        <v/>
      </c>
      <c r="I111" s="180" t="str">
        <f>IF(AND('Chack &amp; edit  SD sheet'!I111=""),"",'Chack &amp; edit  SD sheet'!I111)</f>
        <v/>
      </c>
      <c r="J111" s="179" t="str">
        <f>IF(AND('Chack &amp; edit  SD sheet'!J111=""),"",'Chack &amp; edit  SD sheet'!J111)</f>
        <v/>
      </c>
      <c r="K111" s="179" t="str">
        <f>IF(AND('Chack &amp; edit  SD sheet'!K111=""),"",'Chack &amp; edit  SD sheet'!K111)</f>
        <v/>
      </c>
      <c r="L111" s="179" t="str">
        <f>IF(AND('Chack &amp; edit  SD sheet'!L111=""),"",'Chack &amp; edit  SD sheet'!L111)</f>
        <v/>
      </c>
      <c r="M111" s="179" t="str">
        <f t="shared" si="108"/>
        <v/>
      </c>
      <c r="N111" s="179" t="str">
        <f>IF(AND('Chack &amp; edit  SD sheet'!N111=""),"",'Chack &amp; edit  SD sheet'!N111)</f>
        <v/>
      </c>
      <c r="O111" s="179" t="str">
        <f t="shared" si="109"/>
        <v/>
      </c>
      <c r="P111" s="179" t="str">
        <f t="shared" si="110"/>
        <v/>
      </c>
      <c r="Q111" s="179" t="str">
        <f>IF(AND('Chack &amp; edit  SD sheet'!Q111=""),"",'Chack &amp; edit  SD sheet'!Q111)</f>
        <v/>
      </c>
      <c r="R111" s="179" t="str">
        <f t="shared" si="111"/>
        <v/>
      </c>
      <c r="S111" s="179" t="str">
        <f t="shared" si="112"/>
        <v/>
      </c>
      <c r="T111" s="179" t="str">
        <f>IF(AND('Chack &amp; edit  SD sheet'!T111=""),"",'Chack &amp; edit  SD sheet'!T111)</f>
        <v/>
      </c>
      <c r="U111" s="179" t="str">
        <f>IF(AND('Chack &amp; edit  SD sheet'!U111=""),"",'Chack &amp; edit  SD sheet'!U111)</f>
        <v/>
      </c>
      <c r="V111" s="179" t="str">
        <f>IF(AND('Chack &amp; edit  SD sheet'!V111=""),"",'Chack &amp; edit  SD sheet'!V111)</f>
        <v/>
      </c>
      <c r="W111" s="179" t="str">
        <f t="shared" si="113"/>
        <v/>
      </c>
      <c r="X111" s="179" t="str">
        <f>IF(AND('Chack &amp; edit  SD sheet'!X111=""),"",'Chack &amp; edit  SD sheet'!X111)</f>
        <v/>
      </c>
      <c r="Y111" s="179" t="str">
        <f t="shared" si="114"/>
        <v/>
      </c>
      <c r="Z111" s="179" t="str">
        <f t="shared" si="115"/>
        <v/>
      </c>
      <c r="AA111" s="179" t="str">
        <f>IF(AND('Chack &amp; edit  SD sheet'!AA111=""),"",'Chack &amp; edit  SD sheet'!AA111)</f>
        <v/>
      </c>
      <c r="AB111" s="179" t="str">
        <f t="shared" si="116"/>
        <v/>
      </c>
      <c r="AC111" s="179" t="str">
        <f t="shared" si="117"/>
        <v/>
      </c>
      <c r="AD111" s="179" t="str">
        <f>IF(AND('Chack &amp; edit  SD sheet'!AF111=""),"",'Chack &amp; edit  SD sheet'!AF111)</f>
        <v/>
      </c>
      <c r="AE111" s="179" t="str">
        <f>IF(AND('Chack &amp; edit  SD sheet'!AG111=""),"",'Chack &amp; edit  SD sheet'!AG111)</f>
        <v/>
      </c>
      <c r="AF111" s="179" t="str">
        <f>IF(AND('Chack &amp; edit  SD sheet'!AH111=""),"",'Chack &amp; edit  SD sheet'!AH111)</f>
        <v/>
      </c>
      <c r="AG111" s="179" t="str">
        <f t="shared" si="118"/>
        <v/>
      </c>
      <c r="AH111" s="179" t="str">
        <f>IF(AND('Chack &amp; edit  SD sheet'!AJ111=""),"",'Chack &amp; edit  SD sheet'!AJ111)</f>
        <v/>
      </c>
      <c r="AI111" s="179" t="str">
        <f t="shared" si="119"/>
        <v/>
      </c>
      <c r="AJ111" s="179" t="str">
        <f t="shared" si="120"/>
        <v/>
      </c>
      <c r="AK111" s="179" t="str">
        <f>IF(AND('Chack &amp; edit  SD sheet'!AM111=""),"",'Chack &amp; edit  SD sheet'!AM111)</f>
        <v/>
      </c>
      <c r="AL111" s="179" t="str">
        <f t="shared" si="121"/>
        <v/>
      </c>
      <c r="AM111" s="179" t="str">
        <f t="shared" si="122"/>
        <v/>
      </c>
      <c r="AN111" s="179" t="str">
        <f>IF(AND('Chack &amp; edit  SD sheet'!AP111=""),"",'Chack &amp; edit  SD sheet'!AP111)</f>
        <v/>
      </c>
      <c r="AO111" s="179" t="str">
        <f>IF(AND('Chack &amp; edit  SD sheet'!AQ111=""),"",'Chack &amp; edit  SD sheet'!AQ111)</f>
        <v/>
      </c>
      <c r="AP111" s="179" t="str">
        <f>IF(AND('Chack &amp; edit  SD sheet'!AR111=""),"",'Chack &amp; edit  SD sheet'!AR111)</f>
        <v/>
      </c>
      <c r="AQ111" s="179" t="str">
        <f t="shared" si="123"/>
        <v/>
      </c>
      <c r="AR111" s="179" t="str">
        <f>IF(AND('Chack &amp; edit  SD sheet'!AT111=""),"",'Chack &amp; edit  SD sheet'!AT111)</f>
        <v/>
      </c>
      <c r="AS111" s="179" t="str">
        <f t="shared" si="124"/>
        <v/>
      </c>
      <c r="AT111" s="179" t="str">
        <f t="shared" si="125"/>
        <v/>
      </c>
      <c r="AU111" s="179" t="str">
        <f>IF(AND('Chack &amp; edit  SD sheet'!AW111=""),"",'Chack &amp; edit  SD sheet'!AW111)</f>
        <v/>
      </c>
      <c r="AV111" s="179" t="str">
        <f t="shared" si="126"/>
        <v/>
      </c>
      <c r="AW111" s="179" t="str">
        <f t="shared" si="127"/>
        <v/>
      </c>
      <c r="AX111" s="179" t="str">
        <f>IF(AND('Chack &amp; edit  SD sheet'!AZ111=""),"",'Chack &amp; edit  SD sheet'!AZ111)</f>
        <v/>
      </c>
      <c r="AY111" s="179" t="str">
        <f>IF(AND('Chack &amp; edit  SD sheet'!BA111=""),"",'Chack &amp; edit  SD sheet'!BA111)</f>
        <v/>
      </c>
      <c r="AZ111" s="179" t="str">
        <f>IF(AND('Chack &amp; edit  SD sheet'!BB111=""),"",'Chack &amp; edit  SD sheet'!BB111)</f>
        <v/>
      </c>
      <c r="BA111" s="179" t="str">
        <f t="shared" si="128"/>
        <v/>
      </c>
      <c r="BB111" s="179" t="str">
        <f>IF(AND('Chack &amp; edit  SD sheet'!BD111=""),"",'Chack &amp; edit  SD sheet'!BD111)</f>
        <v/>
      </c>
      <c r="BC111" s="179" t="str">
        <f t="shared" si="129"/>
        <v/>
      </c>
      <c r="BD111" s="179" t="str">
        <f t="shared" si="130"/>
        <v/>
      </c>
      <c r="BE111" s="179" t="str">
        <f>IF(AND('Chack &amp; edit  SD sheet'!BG111=""),"",'Chack &amp; edit  SD sheet'!BG111)</f>
        <v/>
      </c>
      <c r="BF111" s="179" t="str">
        <f t="shared" si="131"/>
        <v/>
      </c>
      <c r="BG111" s="179" t="str">
        <f t="shared" si="132"/>
        <v/>
      </c>
      <c r="BH111" s="179" t="str">
        <f>IF(AND('Chack &amp; edit  SD sheet'!BK111=""),"",'Chack &amp; edit  SD sheet'!BK111)</f>
        <v/>
      </c>
      <c r="BI111" s="179" t="str">
        <f>IF(AND('Chack &amp; edit  SD sheet'!BL111=""),"",'Chack &amp; edit  SD sheet'!BL111)</f>
        <v/>
      </c>
      <c r="BJ111" s="179" t="str">
        <f>IF(AND('Chack &amp; edit  SD sheet'!BM111=""),"",'Chack &amp; edit  SD sheet'!BM111)</f>
        <v/>
      </c>
      <c r="BK111" s="179" t="str">
        <f t="shared" si="133"/>
        <v/>
      </c>
      <c r="BL111" s="179" t="str">
        <f t="shared" si="134"/>
        <v/>
      </c>
      <c r="BM111" s="179" t="str">
        <f>IF(AND('Chack &amp; edit  SD sheet'!BN111=""),"",'Chack &amp; edit  SD sheet'!BN111)</f>
        <v/>
      </c>
      <c r="BN111" s="179" t="str">
        <f>IF(AND('Chack &amp; edit  SD sheet'!BO111=""),"",'Chack &amp; edit  SD sheet'!BO111)</f>
        <v/>
      </c>
      <c r="BO111" s="179" t="str">
        <f>IF(AND('Chack &amp; edit  SD sheet'!BP111=""),"",'Chack &amp; edit  SD sheet'!BP111)</f>
        <v/>
      </c>
      <c r="BP111" s="179" t="str">
        <f t="shared" si="135"/>
        <v/>
      </c>
      <c r="BQ111" s="179" t="str">
        <f>IF(AND('Chack &amp; edit  SD sheet'!BR111=""),"",'Chack &amp; edit  SD sheet'!BR111)</f>
        <v/>
      </c>
      <c r="BR111" s="179" t="str">
        <f t="shared" si="136"/>
        <v/>
      </c>
      <c r="BS111" s="179" t="str">
        <f t="shared" si="137"/>
        <v/>
      </c>
      <c r="BT111" s="179" t="str">
        <f>IF(AND('Chack &amp; edit  SD sheet'!BU111=""),"",'Chack &amp; edit  SD sheet'!BU111)</f>
        <v/>
      </c>
      <c r="BU111" s="179" t="str">
        <f t="shared" si="138"/>
        <v/>
      </c>
      <c r="BV111" s="179" t="str">
        <f t="shared" si="139"/>
        <v/>
      </c>
      <c r="BW111" s="181" t="str">
        <f t="shared" si="140"/>
        <v/>
      </c>
      <c r="BX111" s="179" t="str">
        <f t="shared" si="141"/>
        <v/>
      </c>
      <c r="BY111" s="179">
        <f t="shared" si="142"/>
        <v>0</v>
      </c>
      <c r="BZ111" s="179">
        <f t="shared" si="143"/>
        <v>0</v>
      </c>
      <c r="CA111" s="179" t="str">
        <f t="shared" si="144"/>
        <v/>
      </c>
      <c r="CB111" s="179" t="str">
        <f t="shared" si="145"/>
        <v/>
      </c>
      <c r="CC111" s="182" t="str">
        <f t="shared" si="146"/>
        <v/>
      </c>
      <c r="CD111" s="183">
        <f t="shared" si="147"/>
        <v>0</v>
      </c>
      <c r="CE111" s="182">
        <f t="shared" si="148"/>
        <v>0</v>
      </c>
      <c r="CF111" s="179" t="str">
        <f t="shared" si="149"/>
        <v/>
      </c>
      <c r="CG111" s="183" t="str">
        <f t="shared" si="150"/>
        <v/>
      </c>
      <c r="CH111" s="182" t="str">
        <f t="shared" si="151"/>
        <v/>
      </c>
      <c r="CI111" s="182">
        <f t="shared" si="152"/>
        <v>0</v>
      </c>
      <c r="CJ111" s="182">
        <f t="shared" si="153"/>
        <v>0</v>
      </c>
      <c r="CK111" s="179" t="str">
        <f t="shared" si="154"/>
        <v/>
      </c>
      <c r="CL111" s="183" t="str">
        <f t="shared" si="155"/>
        <v/>
      </c>
      <c r="CM111" s="182" t="str">
        <f t="shared" si="156"/>
        <v/>
      </c>
      <c r="CN111" s="182">
        <f t="shared" si="157"/>
        <v>0</v>
      </c>
      <c r="CO111" s="182">
        <f t="shared" si="158"/>
        <v>0</v>
      </c>
      <c r="CP111" s="183" t="str">
        <f t="shared" si="159"/>
        <v/>
      </c>
      <c r="CQ111" s="183" t="str">
        <f t="shared" si="160"/>
        <v/>
      </c>
      <c r="CR111" s="182" t="str">
        <f t="shared" si="161"/>
        <v/>
      </c>
      <c r="CS111" s="182">
        <f t="shared" si="162"/>
        <v>0</v>
      </c>
      <c r="CT111" s="182">
        <f t="shared" si="163"/>
        <v>0</v>
      </c>
      <c r="CU111" s="183" t="str">
        <f t="shared" si="164"/>
        <v/>
      </c>
      <c r="CV111" s="183" t="str">
        <f t="shared" si="165"/>
        <v/>
      </c>
      <c r="CW111" s="182" t="str">
        <f t="shared" si="166"/>
        <v/>
      </c>
      <c r="CX111" s="182">
        <f t="shared" si="167"/>
        <v>0</v>
      </c>
      <c r="CY111" s="182">
        <f t="shared" si="168"/>
        <v>0</v>
      </c>
      <c r="CZ111" s="183" t="str">
        <f t="shared" si="169"/>
        <v/>
      </c>
      <c r="DA111" s="183" t="str">
        <f t="shared" si="170"/>
        <v/>
      </c>
      <c r="DB111" s="184">
        <f t="shared" si="171"/>
        <v>0</v>
      </c>
      <c r="DC111" s="19" t="str">
        <f t="shared" si="172"/>
        <v xml:space="preserve">      </v>
      </c>
      <c r="DD111" s="252" t="str">
        <f>IF('Chack &amp; edit  SD sheet'!BY111="","",'Chack &amp; edit  SD sheet'!BY111)</f>
        <v/>
      </c>
      <c r="DE111" s="252" t="str">
        <f>IF('Chack &amp; edit  SD sheet'!BZ111="","",'Chack &amp; edit  SD sheet'!BZ111)</f>
        <v/>
      </c>
      <c r="DF111" s="252" t="str">
        <f>IF('Chack &amp; edit  SD sheet'!CA111="","",'Chack &amp; edit  SD sheet'!CA111)</f>
        <v/>
      </c>
      <c r="DG111" s="212" t="str">
        <f t="shared" si="173"/>
        <v/>
      </c>
      <c r="DH111" s="252" t="str">
        <f>IF('Chack &amp; edit  SD sheet'!CB111="","",'Chack &amp; edit  SD sheet'!CB111)</f>
        <v/>
      </c>
      <c r="DI111" s="212" t="str">
        <f t="shared" si="174"/>
        <v/>
      </c>
      <c r="DJ111" s="252" t="str">
        <f>IF('Chack &amp; edit  SD sheet'!CC111="","",'Chack &amp; edit  SD sheet'!CC111)</f>
        <v/>
      </c>
      <c r="DK111" s="212" t="str">
        <f t="shared" si="175"/>
        <v/>
      </c>
      <c r="DL111" s="213" t="str">
        <f t="shared" si="176"/>
        <v/>
      </c>
      <c r="DM111" s="252" t="str">
        <f>IF('Chack &amp; edit  SD sheet'!CD111="","",'Chack &amp; edit  SD sheet'!CD111)</f>
        <v/>
      </c>
      <c r="DN111" s="252" t="str">
        <f>IF('Chack &amp; edit  SD sheet'!CE111="","",'Chack &amp; edit  SD sheet'!CE111)</f>
        <v/>
      </c>
      <c r="DO111" s="252" t="str">
        <f>IF('Chack &amp; edit  SD sheet'!CF111="","",'Chack &amp; edit  SD sheet'!CF111)</f>
        <v/>
      </c>
      <c r="DP111" s="212" t="str">
        <f t="shared" si="177"/>
        <v/>
      </c>
      <c r="DQ111" s="252" t="str">
        <f>IF('Chack &amp; edit  SD sheet'!CG111="","",'Chack &amp; edit  SD sheet'!CG111)</f>
        <v/>
      </c>
      <c r="DR111" s="212" t="str">
        <f t="shared" si="178"/>
        <v/>
      </c>
      <c r="DS111" s="252" t="str">
        <f>IF('Chack &amp; edit  SD sheet'!CH111="","",'Chack &amp; edit  SD sheet'!CH111)</f>
        <v/>
      </c>
      <c r="DT111" s="212" t="str">
        <f t="shared" si="179"/>
        <v/>
      </c>
      <c r="DU111" s="213" t="str">
        <f t="shared" si="180"/>
        <v/>
      </c>
      <c r="DV111" s="252" t="str">
        <f>IF('Chack &amp; edit  SD sheet'!CI111="","",'Chack &amp; edit  SD sheet'!CI111)</f>
        <v/>
      </c>
      <c r="DW111" s="252" t="str">
        <f>IF('Chack &amp; edit  SD sheet'!CJ111="","",'Chack &amp; edit  SD sheet'!CJ111)</f>
        <v/>
      </c>
      <c r="DX111" s="252" t="str">
        <f>IF('Chack &amp; edit  SD sheet'!CK111="","",'Chack &amp; edit  SD sheet'!CK111)</f>
        <v/>
      </c>
      <c r="DY111" s="254" t="str">
        <f t="shared" si="181"/>
        <v/>
      </c>
      <c r="DZ111" s="252" t="str">
        <f>IF('Chack &amp; edit  SD sheet'!CL111="","",'Chack &amp; edit  SD sheet'!CL111)</f>
        <v/>
      </c>
      <c r="EA111" s="252" t="str">
        <f>IF('Chack &amp; edit  SD sheet'!CM111="","",'Chack &amp; edit  SD sheet'!CM111)</f>
        <v/>
      </c>
      <c r="EB111" s="252" t="str">
        <f>IF('Chack &amp; edit  SD sheet'!CN111="","",'Chack &amp; edit  SD sheet'!CN111)</f>
        <v/>
      </c>
      <c r="EC111" s="252" t="str">
        <f>IF('Chack &amp; edit  SD sheet'!CO111="","",'Chack &amp; edit  SD sheet'!CO111)</f>
        <v/>
      </c>
      <c r="ED111" s="254" t="str">
        <f t="shared" si="182"/>
        <v/>
      </c>
      <c r="EE111" s="252" t="str">
        <f>IF('Chack &amp; edit  SD sheet'!CP111="","",'Chack &amp; edit  SD sheet'!CP111)</f>
        <v/>
      </c>
      <c r="EF111" s="252" t="str">
        <f>IF('Chack &amp; edit  SD sheet'!CQ111="","",'Chack &amp; edit  SD sheet'!CQ111)</f>
        <v/>
      </c>
      <c r="EG111" s="19" t="str">
        <f t="shared" si="183"/>
        <v/>
      </c>
      <c r="EH111" s="20" t="str">
        <f t="shared" si="184"/>
        <v/>
      </c>
      <c r="EI111" s="21" t="str">
        <f t="shared" si="185"/>
        <v/>
      </c>
      <c r="EJ111" s="185" t="str">
        <f t="shared" si="186"/>
        <v/>
      </c>
      <c r="EK111" s="253" t="str">
        <f t="shared" si="187"/>
        <v/>
      </c>
      <c r="EL111" s="252" t="str">
        <f t="shared" si="188"/>
        <v/>
      </c>
      <c r="ET111" s="173" t="str">
        <f t="shared" si="189"/>
        <v/>
      </c>
      <c r="EU111" s="173" t="str">
        <f t="shared" si="190"/>
        <v/>
      </c>
      <c r="EV111" s="173" t="str">
        <f t="shared" si="191"/>
        <v/>
      </c>
      <c r="EW111" s="173" t="str">
        <f t="shared" si="192"/>
        <v/>
      </c>
    </row>
    <row r="112" spans="1:153" ht="15.75" hidden="1">
      <c r="A112" s="179" t="str">
        <f>IF(AND('Chack &amp; edit  SD sheet'!A112=""),"",'Chack &amp; edit  SD sheet'!A112)</f>
        <v/>
      </c>
      <c r="B112" s="179" t="str">
        <f>IF(AND('Chack &amp; edit  SD sheet'!B112=""),"",'Chack &amp; edit  SD sheet'!B112)</f>
        <v/>
      </c>
      <c r="C112" s="179" t="str">
        <f>IF(AND('Chack &amp; edit  SD sheet'!C112=""),"",IF(AND('Chack &amp; edit  SD sheet'!C112="Boy"),"M",IF(AND('Chack &amp; edit  SD sheet'!C112="Girl"),"F","")))</f>
        <v/>
      </c>
      <c r="D112" s="179" t="str">
        <f>IF(AND('Chack &amp; edit  SD sheet'!D112=""),"",VALUE('Chack &amp; edit  SD sheet'!D112))</f>
        <v/>
      </c>
      <c r="E112" s="179" t="str">
        <f>IF(AND('Chack &amp; edit  SD sheet'!E112=""),"",'Chack &amp; edit  SD sheet'!E112)</f>
        <v/>
      </c>
      <c r="F112" s="179" t="str">
        <f>IF(AND('Chack &amp; edit  SD sheet'!F112=""),"",'Chack &amp; edit  SD sheet'!F112)</f>
        <v/>
      </c>
      <c r="G112" s="180" t="str">
        <f>IF(AND('Chack &amp; edit  SD sheet'!G112=""),"",'Chack &amp; edit  SD sheet'!G112)</f>
        <v/>
      </c>
      <c r="H112" s="180" t="str">
        <f>IF(AND('Chack &amp; edit  SD sheet'!H112=""),"",'Chack &amp; edit  SD sheet'!H112)</f>
        <v/>
      </c>
      <c r="I112" s="180" t="str">
        <f>IF(AND('Chack &amp; edit  SD sheet'!I112=""),"",'Chack &amp; edit  SD sheet'!I112)</f>
        <v/>
      </c>
      <c r="J112" s="179" t="str">
        <f>IF(AND('Chack &amp; edit  SD sheet'!J112=""),"",'Chack &amp; edit  SD sheet'!J112)</f>
        <v/>
      </c>
      <c r="K112" s="179" t="str">
        <f>IF(AND('Chack &amp; edit  SD sheet'!K112=""),"",'Chack &amp; edit  SD sheet'!K112)</f>
        <v/>
      </c>
      <c r="L112" s="179" t="str">
        <f>IF(AND('Chack &amp; edit  SD sheet'!L112=""),"",'Chack &amp; edit  SD sheet'!L112)</f>
        <v/>
      </c>
      <c r="M112" s="179" t="str">
        <f t="shared" si="108"/>
        <v/>
      </c>
      <c r="N112" s="179" t="str">
        <f>IF(AND('Chack &amp; edit  SD sheet'!N112=""),"",'Chack &amp; edit  SD sheet'!N112)</f>
        <v/>
      </c>
      <c r="O112" s="179" t="str">
        <f t="shared" si="109"/>
        <v/>
      </c>
      <c r="P112" s="179" t="str">
        <f t="shared" si="110"/>
        <v/>
      </c>
      <c r="Q112" s="179" t="str">
        <f>IF(AND('Chack &amp; edit  SD sheet'!Q112=""),"",'Chack &amp; edit  SD sheet'!Q112)</f>
        <v/>
      </c>
      <c r="R112" s="179" t="str">
        <f t="shared" si="111"/>
        <v/>
      </c>
      <c r="S112" s="179" t="str">
        <f t="shared" si="112"/>
        <v/>
      </c>
      <c r="T112" s="179" t="str">
        <f>IF(AND('Chack &amp; edit  SD sheet'!T112=""),"",'Chack &amp; edit  SD sheet'!T112)</f>
        <v/>
      </c>
      <c r="U112" s="179" t="str">
        <f>IF(AND('Chack &amp; edit  SD sheet'!U112=""),"",'Chack &amp; edit  SD sheet'!U112)</f>
        <v/>
      </c>
      <c r="V112" s="179" t="str">
        <f>IF(AND('Chack &amp; edit  SD sheet'!V112=""),"",'Chack &amp; edit  SD sheet'!V112)</f>
        <v/>
      </c>
      <c r="W112" s="179" t="str">
        <f t="shared" si="113"/>
        <v/>
      </c>
      <c r="X112" s="179" t="str">
        <f>IF(AND('Chack &amp; edit  SD sheet'!X112=""),"",'Chack &amp; edit  SD sheet'!X112)</f>
        <v/>
      </c>
      <c r="Y112" s="179" t="str">
        <f t="shared" si="114"/>
        <v/>
      </c>
      <c r="Z112" s="179" t="str">
        <f t="shared" si="115"/>
        <v/>
      </c>
      <c r="AA112" s="179" t="str">
        <f>IF(AND('Chack &amp; edit  SD sheet'!AA112=""),"",'Chack &amp; edit  SD sheet'!AA112)</f>
        <v/>
      </c>
      <c r="AB112" s="179" t="str">
        <f t="shared" si="116"/>
        <v/>
      </c>
      <c r="AC112" s="179" t="str">
        <f t="shared" si="117"/>
        <v/>
      </c>
      <c r="AD112" s="179" t="str">
        <f>IF(AND('Chack &amp; edit  SD sheet'!AF112=""),"",'Chack &amp; edit  SD sheet'!AF112)</f>
        <v/>
      </c>
      <c r="AE112" s="179" t="str">
        <f>IF(AND('Chack &amp; edit  SD sheet'!AG112=""),"",'Chack &amp; edit  SD sheet'!AG112)</f>
        <v/>
      </c>
      <c r="AF112" s="179" t="str">
        <f>IF(AND('Chack &amp; edit  SD sheet'!AH112=""),"",'Chack &amp; edit  SD sheet'!AH112)</f>
        <v/>
      </c>
      <c r="AG112" s="179" t="str">
        <f t="shared" si="118"/>
        <v/>
      </c>
      <c r="AH112" s="179" t="str">
        <f>IF(AND('Chack &amp; edit  SD sheet'!AJ112=""),"",'Chack &amp; edit  SD sheet'!AJ112)</f>
        <v/>
      </c>
      <c r="AI112" s="179" t="str">
        <f t="shared" si="119"/>
        <v/>
      </c>
      <c r="AJ112" s="179" t="str">
        <f t="shared" si="120"/>
        <v/>
      </c>
      <c r="AK112" s="179" t="str">
        <f>IF(AND('Chack &amp; edit  SD sheet'!AM112=""),"",'Chack &amp; edit  SD sheet'!AM112)</f>
        <v/>
      </c>
      <c r="AL112" s="179" t="str">
        <f t="shared" si="121"/>
        <v/>
      </c>
      <c r="AM112" s="179" t="str">
        <f t="shared" si="122"/>
        <v/>
      </c>
      <c r="AN112" s="179" t="str">
        <f>IF(AND('Chack &amp; edit  SD sheet'!AP112=""),"",'Chack &amp; edit  SD sheet'!AP112)</f>
        <v/>
      </c>
      <c r="AO112" s="179" t="str">
        <f>IF(AND('Chack &amp; edit  SD sheet'!AQ112=""),"",'Chack &amp; edit  SD sheet'!AQ112)</f>
        <v/>
      </c>
      <c r="AP112" s="179" t="str">
        <f>IF(AND('Chack &amp; edit  SD sheet'!AR112=""),"",'Chack &amp; edit  SD sheet'!AR112)</f>
        <v/>
      </c>
      <c r="AQ112" s="179" t="str">
        <f t="shared" si="123"/>
        <v/>
      </c>
      <c r="AR112" s="179" t="str">
        <f>IF(AND('Chack &amp; edit  SD sheet'!AT112=""),"",'Chack &amp; edit  SD sheet'!AT112)</f>
        <v/>
      </c>
      <c r="AS112" s="179" t="str">
        <f t="shared" si="124"/>
        <v/>
      </c>
      <c r="AT112" s="179" t="str">
        <f t="shared" si="125"/>
        <v/>
      </c>
      <c r="AU112" s="179" t="str">
        <f>IF(AND('Chack &amp; edit  SD sheet'!AW112=""),"",'Chack &amp; edit  SD sheet'!AW112)</f>
        <v/>
      </c>
      <c r="AV112" s="179" t="str">
        <f t="shared" si="126"/>
        <v/>
      </c>
      <c r="AW112" s="179" t="str">
        <f t="shared" si="127"/>
        <v/>
      </c>
      <c r="AX112" s="179" t="str">
        <f>IF(AND('Chack &amp; edit  SD sheet'!AZ112=""),"",'Chack &amp; edit  SD sheet'!AZ112)</f>
        <v/>
      </c>
      <c r="AY112" s="179" t="str">
        <f>IF(AND('Chack &amp; edit  SD sheet'!BA112=""),"",'Chack &amp; edit  SD sheet'!BA112)</f>
        <v/>
      </c>
      <c r="AZ112" s="179" t="str">
        <f>IF(AND('Chack &amp; edit  SD sheet'!BB112=""),"",'Chack &amp; edit  SD sheet'!BB112)</f>
        <v/>
      </c>
      <c r="BA112" s="179" t="str">
        <f t="shared" si="128"/>
        <v/>
      </c>
      <c r="BB112" s="179" t="str">
        <f>IF(AND('Chack &amp; edit  SD sheet'!BD112=""),"",'Chack &amp; edit  SD sheet'!BD112)</f>
        <v/>
      </c>
      <c r="BC112" s="179" t="str">
        <f t="shared" si="129"/>
        <v/>
      </c>
      <c r="BD112" s="179" t="str">
        <f t="shared" si="130"/>
        <v/>
      </c>
      <c r="BE112" s="179" t="str">
        <f>IF(AND('Chack &amp; edit  SD sheet'!BG112=""),"",'Chack &amp; edit  SD sheet'!BG112)</f>
        <v/>
      </c>
      <c r="BF112" s="179" t="str">
        <f t="shared" si="131"/>
        <v/>
      </c>
      <c r="BG112" s="179" t="str">
        <f t="shared" si="132"/>
        <v/>
      </c>
      <c r="BH112" s="179" t="str">
        <f>IF(AND('Chack &amp; edit  SD sheet'!BK112=""),"",'Chack &amp; edit  SD sheet'!BK112)</f>
        <v/>
      </c>
      <c r="BI112" s="179" t="str">
        <f>IF(AND('Chack &amp; edit  SD sheet'!BL112=""),"",'Chack &amp; edit  SD sheet'!BL112)</f>
        <v/>
      </c>
      <c r="BJ112" s="179" t="str">
        <f>IF(AND('Chack &amp; edit  SD sheet'!BM112=""),"",'Chack &amp; edit  SD sheet'!BM112)</f>
        <v/>
      </c>
      <c r="BK112" s="179" t="str">
        <f t="shared" si="133"/>
        <v/>
      </c>
      <c r="BL112" s="179" t="str">
        <f t="shared" si="134"/>
        <v/>
      </c>
      <c r="BM112" s="179" t="str">
        <f>IF(AND('Chack &amp; edit  SD sheet'!BN112=""),"",'Chack &amp; edit  SD sheet'!BN112)</f>
        <v/>
      </c>
      <c r="BN112" s="179" t="str">
        <f>IF(AND('Chack &amp; edit  SD sheet'!BO112=""),"",'Chack &amp; edit  SD sheet'!BO112)</f>
        <v/>
      </c>
      <c r="BO112" s="179" t="str">
        <f>IF(AND('Chack &amp; edit  SD sheet'!BP112=""),"",'Chack &amp; edit  SD sheet'!BP112)</f>
        <v/>
      </c>
      <c r="BP112" s="179" t="str">
        <f t="shared" si="135"/>
        <v/>
      </c>
      <c r="BQ112" s="179" t="str">
        <f>IF(AND('Chack &amp; edit  SD sheet'!BR112=""),"",'Chack &amp; edit  SD sheet'!BR112)</f>
        <v/>
      </c>
      <c r="BR112" s="179" t="str">
        <f t="shared" si="136"/>
        <v/>
      </c>
      <c r="BS112" s="179" t="str">
        <f t="shared" si="137"/>
        <v/>
      </c>
      <c r="BT112" s="179" t="str">
        <f>IF(AND('Chack &amp; edit  SD sheet'!BU112=""),"",'Chack &amp; edit  SD sheet'!BU112)</f>
        <v/>
      </c>
      <c r="BU112" s="179" t="str">
        <f t="shared" si="138"/>
        <v/>
      </c>
      <c r="BV112" s="179" t="str">
        <f t="shared" si="139"/>
        <v/>
      </c>
      <c r="BW112" s="181" t="str">
        <f t="shared" si="140"/>
        <v/>
      </c>
      <c r="BX112" s="179" t="str">
        <f t="shared" si="141"/>
        <v/>
      </c>
      <c r="BY112" s="179">
        <f t="shared" si="142"/>
        <v>0</v>
      </c>
      <c r="BZ112" s="179">
        <f t="shared" si="143"/>
        <v>0</v>
      </c>
      <c r="CA112" s="179" t="str">
        <f t="shared" si="144"/>
        <v/>
      </c>
      <c r="CB112" s="179" t="str">
        <f t="shared" si="145"/>
        <v/>
      </c>
      <c r="CC112" s="182" t="str">
        <f t="shared" si="146"/>
        <v/>
      </c>
      <c r="CD112" s="183">
        <f t="shared" si="147"/>
        <v>0</v>
      </c>
      <c r="CE112" s="182">
        <f t="shared" si="148"/>
        <v>0</v>
      </c>
      <c r="CF112" s="179" t="str">
        <f t="shared" si="149"/>
        <v/>
      </c>
      <c r="CG112" s="183" t="str">
        <f t="shared" si="150"/>
        <v/>
      </c>
      <c r="CH112" s="182" t="str">
        <f t="shared" si="151"/>
        <v/>
      </c>
      <c r="CI112" s="182">
        <f t="shared" si="152"/>
        <v>0</v>
      </c>
      <c r="CJ112" s="182">
        <f t="shared" si="153"/>
        <v>0</v>
      </c>
      <c r="CK112" s="179" t="str">
        <f t="shared" si="154"/>
        <v/>
      </c>
      <c r="CL112" s="183" t="str">
        <f t="shared" si="155"/>
        <v/>
      </c>
      <c r="CM112" s="182" t="str">
        <f t="shared" si="156"/>
        <v/>
      </c>
      <c r="CN112" s="182">
        <f t="shared" si="157"/>
        <v>0</v>
      </c>
      <c r="CO112" s="182">
        <f t="shared" si="158"/>
        <v>0</v>
      </c>
      <c r="CP112" s="183" t="str">
        <f t="shared" si="159"/>
        <v/>
      </c>
      <c r="CQ112" s="183" t="str">
        <f t="shared" si="160"/>
        <v/>
      </c>
      <c r="CR112" s="182" t="str">
        <f t="shared" si="161"/>
        <v/>
      </c>
      <c r="CS112" s="182">
        <f t="shared" si="162"/>
        <v>0</v>
      </c>
      <c r="CT112" s="182">
        <f t="shared" si="163"/>
        <v>0</v>
      </c>
      <c r="CU112" s="183" t="str">
        <f t="shared" si="164"/>
        <v/>
      </c>
      <c r="CV112" s="183" t="str">
        <f t="shared" si="165"/>
        <v/>
      </c>
      <c r="CW112" s="182" t="str">
        <f t="shared" si="166"/>
        <v/>
      </c>
      <c r="CX112" s="182">
        <f t="shared" si="167"/>
        <v>0</v>
      </c>
      <c r="CY112" s="182">
        <f t="shared" si="168"/>
        <v>0</v>
      </c>
      <c r="CZ112" s="183" t="str">
        <f t="shared" si="169"/>
        <v/>
      </c>
      <c r="DA112" s="183" t="str">
        <f t="shared" si="170"/>
        <v/>
      </c>
      <c r="DB112" s="184">
        <f t="shared" si="171"/>
        <v>0</v>
      </c>
      <c r="DC112" s="19" t="str">
        <f t="shared" si="172"/>
        <v xml:space="preserve">      </v>
      </c>
      <c r="DD112" s="252" t="str">
        <f>IF('Chack &amp; edit  SD sheet'!BY112="","",'Chack &amp; edit  SD sheet'!BY112)</f>
        <v/>
      </c>
      <c r="DE112" s="252" t="str">
        <f>IF('Chack &amp; edit  SD sheet'!BZ112="","",'Chack &amp; edit  SD sheet'!BZ112)</f>
        <v/>
      </c>
      <c r="DF112" s="252" t="str">
        <f>IF('Chack &amp; edit  SD sheet'!CA112="","",'Chack &amp; edit  SD sheet'!CA112)</f>
        <v/>
      </c>
      <c r="DG112" s="212" t="str">
        <f t="shared" si="173"/>
        <v/>
      </c>
      <c r="DH112" s="252" t="str">
        <f>IF('Chack &amp; edit  SD sheet'!CB112="","",'Chack &amp; edit  SD sheet'!CB112)</f>
        <v/>
      </c>
      <c r="DI112" s="212" t="str">
        <f t="shared" si="174"/>
        <v/>
      </c>
      <c r="DJ112" s="252" t="str">
        <f>IF('Chack &amp; edit  SD sheet'!CC112="","",'Chack &amp; edit  SD sheet'!CC112)</f>
        <v/>
      </c>
      <c r="DK112" s="212" t="str">
        <f t="shared" si="175"/>
        <v/>
      </c>
      <c r="DL112" s="213" t="str">
        <f t="shared" si="176"/>
        <v/>
      </c>
      <c r="DM112" s="252" t="str">
        <f>IF('Chack &amp; edit  SD sheet'!CD112="","",'Chack &amp; edit  SD sheet'!CD112)</f>
        <v/>
      </c>
      <c r="DN112" s="252" t="str">
        <f>IF('Chack &amp; edit  SD sheet'!CE112="","",'Chack &amp; edit  SD sheet'!CE112)</f>
        <v/>
      </c>
      <c r="DO112" s="252" t="str">
        <f>IF('Chack &amp; edit  SD sheet'!CF112="","",'Chack &amp; edit  SD sheet'!CF112)</f>
        <v/>
      </c>
      <c r="DP112" s="212" t="str">
        <f t="shared" si="177"/>
        <v/>
      </c>
      <c r="DQ112" s="252" t="str">
        <f>IF('Chack &amp; edit  SD sheet'!CG112="","",'Chack &amp; edit  SD sheet'!CG112)</f>
        <v/>
      </c>
      <c r="DR112" s="212" t="str">
        <f t="shared" si="178"/>
        <v/>
      </c>
      <c r="DS112" s="252" t="str">
        <f>IF('Chack &amp; edit  SD sheet'!CH112="","",'Chack &amp; edit  SD sheet'!CH112)</f>
        <v/>
      </c>
      <c r="DT112" s="212" t="str">
        <f t="shared" si="179"/>
        <v/>
      </c>
      <c r="DU112" s="213" t="str">
        <f t="shared" si="180"/>
        <v/>
      </c>
      <c r="DV112" s="252" t="str">
        <f>IF('Chack &amp; edit  SD sheet'!CI112="","",'Chack &amp; edit  SD sheet'!CI112)</f>
        <v/>
      </c>
      <c r="DW112" s="252" t="str">
        <f>IF('Chack &amp; edit  SD sheet'!CJ112="","",'Chack &amp; edit  SD sheet'!CJ112)</f>
        <v/>
      </c>
      <c r="DX112" s="252" t="str">
        <f>IF('Chack &amp; edit  SD sheet'!CK112="","",'Chack &amp; edit  SD sheet'!CK112)</f>
        <v/>
      </c>
      <c r="DY112" s="254" t="str">
        <f t="shared" si="181"/>
        <v/>
      </c>
      <c r="DZ112" s="252" t="str">
        <f>IF('Chack &amp; edit  SD sheet'!CL112="","",'Chack &amp; edit  SD sheet'!CL112)</f>
        <v/>
      </c>
      <c r="EA112" s="252" t="str">
        <f>IF('Chack &amp; edit  SD sheet'!CM112="","",'Chack &amp; edit  SD sheet'!CM112)</f>
        <v/>
      </c>
      <c r="EB112" s="252" t="str">
        <f>IF('Chack &amp; edit  SD sheet'!CN112="","",'Chack &amp; edit  SD sheet'!CN112)</f>
        <v/>
      </c>
      <c r="EC112" s="252" t="str">
        <f>IF('Chack &amp; edit  SD sheet'!CO112="","",'Chack &amp; edit  SD sheet'!CO112)</f>
        <v/>
      </c>
      <c r="ED112" s="254" t="str">
        <f t="shared" si="182"/>
        <v/>
      </c>
      <c r="EE112" s="252" t="str">
        <f>IF('Chack &amp; edit  SD sheet'!CP112="","",'Chack &amp; edit  SD sheet'!CP112)</f>
        <v/>
      </c>
      <c r="EF112" s="252" t="str">
        <f>IF('Chack &amp; edit  SD sheet'!CQ112="","",'Chack &amp; edit  SD sheet'!CQ112)</f>
        <v/>
      </c>
      <c r="EG112" s="19" t="str">
        <f t="shared" si="183"/>
        <v/>
      </c>
      <c r="EH112" s="20" t="str">
        <f t="shared" si="184"/>
        <v/>
      </c>
      <c r="EI112" s="21" t="str">
        <f t="shared" si="185"/>
        <v/>
      </c>
      <c r="EJ112" s="185" t="str">
        <f t="shared" si="186"/>
        <v/>
      </c>
      <c r="EK112" s="253" t="str">
        <f t="shared" si="187"/>
        <v/>
      </c>
      <c r="EL112" s="252" t="str">
        <f t="shared" si="188"/>
        <v/>
      </c>
      <c r="ET112" s="173" t="str">
        <f t="shared" si="189"/>
        <v/>
      </c>
      <c r="EU112" s="173" t="str">
        <f t="shared" si="190"/>
        <v/>
      </c>
      <c r="EV112" s="173" t="str">
        <f t="shared" si="191"/>
        <v/>
      </c>
      <c r="EW112" s="173" t="str">
        <f t="shared" si="192"/>
        <v/>
      </c>
    </row>
    <row r="113" spans="1:153" ht="15.75" hidden="1">
      <c r="A113" s="179" t="str">
        <f>IF(AND('Chack &amp; edit  SD sheet'!A113=""),"",'Chack &amp; edit  SD sheet'!A113)</f>
        <v/>
      </c>
      <c r="B113" s="179" t="str">
        <f>IF(AND('Chack &amp; edit  SD sheet'!B113=""),"",'Chack &amp; edit  SD sheet'!B113)</f>
        <v/>
      </c>
      <c r="C113" s="179" t="str">
        <f>IF(AND('Chack &amp; edit  SD sheet'!C113=""),"",IF(AND('Chack &amp; edit  SD sheet'!C113="Boy"),"M",IF(AND('Chack &amp; edit  SD sheet'!C113="Girl"),"F","")))</f>
        <v/>
      </c>
      <c r="D113" s="179" t="str">
        <f>IF(AND('Chack &amp; edit  SD sheet'!D113=""),"",VALUE('Chack &amp; edit  SD sheet'!D113))</f>
        <v/>
      </c>
      <c r="E113" s="179" t="str">
        <f>IF(AND('Chack &amp; edit  SD sheet'!E113=""),"",'Chack &amp; edit  SD sheet'!E113)</f>
        <v/>
      </c>
      <c r="F113" s="179" t="str">
        <f>IF(AND('Chack &amp; edit  SD sheet'!F113=""),"",'Chack &amp; edit  SD sheet'!F113)</f>
        <v/>
      </c>
      <c r="G113" s="180" t="str">
        <f>IF(AND('Chack &amp; edit  SD sheet'!G113=""),"",'Chack &amp; edit  SD sheet'!G113)</f>
        <v/>
      </c>
      <c r="H113" s="180" t="str">
        <f>IF(AND('Chack &amp; edit  SD sheet'!H113=""),"",'Chack &amp; edit  SD sheet'!H113)</f>
        <v/>
      </c>
      <c r="I113" s="180" t="str">
        <f>IF(AND('Chack &amp; edit  SD sheet'!I113=""),"",'Chack &amp; edit  SD sheet'!I113)</f>
        <v/>
      </c>
      <c r="J113" s="179" t="str">
        <f>IF(AND('Chack &amp; edit  SD sheet'!J113=""),"",'Chack &amp; edit  SD sheet'!J113)</f>
        <v/>
      </c>
      <c r="K113" s="179" t="str">
        <f>IF(AND('Chack &amp; edit  SD sheet'!K113=""),"",'Chack &amp; edit  SD sheet'!K113)</f>
        <v/>
      </c>
      <c r="L113" s="179" t="str">
        <f>IF(AND('Chack &amp; edit  SD sheet'!L113=""),"",'Chack &amp; edit  SD sheet'!L113)</f>
        <v/>
      </c>
      <c r="M113" s="179" t="str">
        <f t="shared" si="108"/>
        <v/>
      </c>
      <c r="N113" s="179" t="str">
        <f>IF(AND('Chack &amp; edit  SD sheet'!N113=""),"",'Chack &amp; edit  SD sheet'!N113)</f>
        <v/>
      </c>
      <c r="O113" s="179" t="str">
        <f t="shared" si="109"/>
        <v/>
      </c>
      <c r="P113" s="179" t="str">
        <f t="shared" si="110"/>
        <v/>
      </c>
      <c r="Q113" s="179" t="str">
        <f>IF(AND('Chack &amp; edit  SD sheet'!Q113=""),"",'Chack &amp; edit  SD sheet'!Q113)</f>
        <v/>
      </c>
      <c r="R113" s="179" t="str">
        <f t="shared" si="111"/>
        <v/>
      </c>
      <c r="S113" s="179" t="str">
        <f t="shared" si="112"/>
        <v/>
      </c>
      <c r="T113" s="179" t="str">
        <f>IF(AND('Chack &amp; edit  SD sheet'!T113=""),"",'Chack &amp; edit  SD sheet'!T113)</f>
        <v/>
      </c>
      <c r="U113" s="179" t="str">
        <f>IF(AND('Chack &amp; edit  SD sheet'!U113=""),"",'Chack &amp; edit  SD sheet'!U113)</f>
        <v/>
      </c>
      <c r="V113" s="179" t="str">
        <f>IF(AND('Chack &amp; edit  SD sheet'!V113=""),"",'Chack &amp; edit  SD sheet'!V113)</f>
        <v/>
      </c>
      <c r="W113" s="179" t="str">
        <f t="shared" si="113"/>
        <v/>
      </c>
      <c r="X113" s="179" t="str">
        <f>IF(AND('Chack &amp; edit  SD sheet'!X113=""),"",'Chack &amp; edit  SD sheet'!X113)</f>
        <v/>
      </c>
      <c r="Y113" s="179" t="str">
        <f t="shared" si="114"/>
        <v/>
      </c>
      <c r="Z113" s="179" t="str">
        <f t="shared" si="115"/>
        <v/>
      </c>
      <c r="AA113" s="179" t="str">
        <f>IF(AND('Chack &amp; edit  SD sheet'!AA113=""),"",'Chack &amp; edit  SD sheet'!AA113)</f>
        <v/>
      </c>
      <c r="AB113" s="179" t="str">
        <f t="shared" si="116"/>
        <v/>
      </c>
      <c r="AC113" s="179" t="str">
        <f t="shared" si="117"/>
        <v/>
      </c>
      <c r="AD113" s="179" t="str">
        <f>IF(AND('Chack &amp; edit  SD sheet'!AF113=""),"",'Chack &amp; edit  SD sheet'!AF113)</f>
        <v/>
      </c>
      <c r="AE113" s="179" t="str">
        <f>IF(AND('Chack &amp; edit  SD sheet'!AG113=""),"",'Chack &amp; edit  SD sheet'!AG113)</f>
        <v/>
      </c>
      <c r="AF113" s="179" t="str">
        <f>IF(AND('Chack &amp; edit  SD sheet'!AH113=""),"",'Chack &amp; edit  SD sheet'!AH113)</f>
        <v/>
      </c>
      <c r="AG113" s="179" t="str">
        <f t="shared" si="118"/>
        <v/>
      </c>
      <c r="AH113" s="179" t="str">
        <f>IF(AND('Chack &amp; edit  SD sheet'!AJ113=""),"",'Chack &amp; edit  SD sheet'!AJ113)</f>
        <v/>
      </c>
      <c r="AI113" s="179" t="str">
        <f t="shared" si="119"/>
        <v/>
      </c>
      <c r="AJ113" s="179" t="str">
        <f t="shared" si="120"/>
        <v/>
      </c>
      <c r="AK113" s="179" t="str">
        <f>IF(AND('Chack &amp; edit  SD sheet'!AM113=""),"",'Chack &amp; edit  SD sheet'!AM113)</f>
        <v/>
      </c>
      <c r="AL113" s="179" t="str">
        <f t="shared" si="121"/>
        <v/>
      </c>
      <c r="AM113" s="179" t="str">
        <f t="shared" si="122"/>
        <v/>
      </c>
      <c r="AN113" s="179" t="str">
        <f>IF(AND('Chack &amp; edit  SD sheet'!AP113=""),"",'Chack &amp; edit  SD sheet'!AP113)</f>
        <v/>
      </c>
      <c r="AO113" s="179" t="str">
        <f>IF(AND('Chack &amp; edit  SD sheet'!AQ113=""),"",'Chack &amp; edit  SD sheet'!AQ113)</f>
        <v/>
      </c>
      <c r="AP113" s="179" t="str">
        <f>IF(AND('Chack &amp; edit  SD sheet'!AR113=""),"",'Chack &amp; edit  SD sheet'!AR113)</f>
        <v/>
      </c>
      <c r="AQ113" s="179" t="str">
        <f t="shared" si="123"/>
        <v/>
      </c>
      <c r="AR113" s="179" t="str">
        <f>IF(AND('Chack &amp; edit  SD sheet'!AT113=""),"",'Chack &amp; edit  SD sheet'!AT113)</f>
        <v/>
      </c>
      <c r="AS113" s="179" t="str">
        <f t="shared" si="124"/>
        <v/>
      </c>
      <c r="AT113" s="179" t="str">
        <f t="shared" si="125"/>
        <v/>
      </c>
      <c r="AU113" s="179" t="str">
        <f>IF(AND('Chack &amp; edit  SD sheet'!AW113=""),"",'Chack &amp; edit  SD sheet'!AW113)</f>
        <v/>
      </c>
      <c r="AV113" s="179" t="str">
        <f t="shared" si="126"/>
        <v/>
      </c>
      <c r="AW113" s="179" t="str">
        <f t="shared" si="127"/>
        <v/>
      </c>
      <c r="AX113" s="179" t="str">
        <f>IF(AND('Chack &amp; edit  SD sheet'!AZ113=""),"",'Chack &amp; edit  SD sheet'!AZ113)</f>
        <v/>
      </c>
      <c r="AY113" s="179" t="str">
        <f>IF(AND('Chack &amp; edit  SD sheet'!BA113=""),"",'Chack &amp; edit  SD sheet'!BA113)</f>
        <v/>
      </c>
      <c r="AZ113" s="179" t="str">
        <f>IF(AND('Chack &amp; edit  SD sheet'!BB113=""),"",'Chack &amp; edit  SD sheet'!BB113)</f>
        <v/>
      </c>
      <c r="BA113" s="179" t="str">
        <f t="shared" si="128"/>
        <v/>
      </c>
      <c r="BB113" s="179" t="str">
        <f>IF(AND('Chack &amp; edit  SD sheet'!BD113=""),"",'Chack &amp; edit  SD sheet'!BD113)</f>
        <v/>
      </c>
      <c r="BC113" s="179" t="str">
        <f t="shared" si="129"/>
        <v/>
      </c>
      <c r="BD113" s="179" t="str">
        <f t="shared" si="130"/>
        <v/>
      </c>
      <c r="BE113" s="179" t="str">
        <f>IF(AND('Chack &amp; edit  SD sheet'!BG113=""),"",'Chack &amp; edit  SD sheet'!BG113)</f>
        <v/>
      </c>
      <c r="BF113" s="179" t="str">
        <f t="shared" si="131"/>
        <v/>
      </c>
      <c r="BG113" s="179" t="str">
        <f t="shared" si="132"/>
        <v/>
      </c>
      <c r="BH113" s="179" t="str">
        <f>IF(AND('Chack &amp; edit  SD sheet'!BK113=""),"",'Chack &amp; edit  SD sheet'!BK113)</f>
        <v/>
      </c>
      <c r="BI113" s="179" t="str">
        <f>IF(AND('Chack &amp; edit  SD sheet'!BL113=""),"",'Chack &amp; edit  SD sheet'!BL113)</f>
        <v/>
      </c>
      <c r="BJ113" s="179" t="str">
        <f>IF(AND('Chack &amp; edit  SD sheet'!BM113=""),"",'Chack &amp; edit  SD sheet'!BM113)</f>
        <v/>
      </c>
      <c r="BK113" s="179" t="str">
        <f t="shared" si="133"/>
        <v/>
      </c>
      <c r="BL113" s="179" t="str">
        <f t="shared" si="134"/>
        <v/>
      </c>
      <c r="BM113" s="179" t="str">
        <f>IF(AND('Chack &amp; edit  SD sheet'!BN113=""),"",'Chack &amp; edit  SD sheet'!BN113)</f>
        <v/>
      </c>
      <c r="BN113" s="179" t="str">
        <f>IF(AND('Chack &amp; edit  SD sheet'!BO113=""),"",'Chack &amp; edit  SD sheet'!BO113)</f>
        <v/>
      </c>
      <c r="BO113" s="179" t="str">
        <f>IF(AND('Chack &amp; edit  SD sheet'!BP113=""),"",'Chack &amp; edit  SD sheet'!BP113)</f>
        <v/>
      </c>
      <c r="BP113" s="179" t="str">
        <f t="shared" si="135"/>
        <v/>
      </c>
      <c r="BQ113" s="179" t="str">
        <f>IF(AND('Chack &amp; edit  SD sheet'!BR113=""),"",'Chack &amp; edit  SD sheet'!BR113)</f>
        <v/>
      </c>
      <c r="BR113" s="179" t="str">
        <f t="shared" si="136"/>
        <v/>
      </c>
      <c r="BS113" s="179" t="str">
        <f t="shared" si="137"/>
        <v/>
      </c>
      <c r="BT113" s="179" t="str">
        <f>IF(AND('Chack &amp; edit  SD sheet'!BU113=""),"",'Chack &amp; edit  SD sheet'!BU113)</f>
        <v/>
      </c>
      <c r="BU113" s="179" t="str">
        <f t="shared" si="138"/>
        <v/>
      </c>
      <c r="BV113" s="179" t="str">
        <f t="shared" si="139"/>
        <v/>
      </c>
      <c r="BW113" s="181" t="str">
        <f t="shared" si="140"/>
        <v/>
      </c>
      <c r="BX113" s="179" t="str">
        <f t="shared" si="141"/>
        <v/>
      </c>
      <c r="BY113" s="179">
        <f t="shared" si="142"/>
        <v>0</v>
      </c>
      <c r="BZ113" s="179">
        <f t="shared" si="143"/>
        <v>0</v>
      </c>
      <c r="CA113" s="179" t="str">
        <f t="shared" si="144"/>
        <v/>
      </c>
      <c r="CB113" s="179" t="str">
        <f t="shared" si="145"/>
        <v/>
      </c>
      <c r="CC113" s="182" t="str">
        <f t="shared" si="146"/>
        <v/>
      </c>
      <c r="CD113" s="183">
        <f t="shared" si="147"/>
        <v>0</v>
      </c>
      <c r="CE113" s="182">
        <f t="shared" si="148"/>
        <v>0</v>
      </c>
      <c r="CF113" s="179" t="str">
        <f t="shared" si="149"/>
        <v/>
      </c>
      <c r="CG113" s="183" t="str">
        <f t="shared" si="150"/>
        <v/>
      </c>
      <c r="CH113" s="182" t="str">
        <f t="shared" si="151"/>
        <v/>
      </c>
      <c r="CI113" s="182">
        <f t="shared" si="152"/>
        <v>0</v>
      </c>
      <c r="CJ113" s="182">
        <f t="shared" si="153"/>
        <v>0</v>
      </c>
      <c r="CK113" s="179" t="str">
        <f t="shared" si="154"/>
        <v/>
      </c>
      <c r="CL113" s="183" t="str">
        <f t="shared" si="155"/>
        <v/>
      </c>
      <c r="CM113" s="182" t="str">
        <f t="shared" si="156"/>
        <v/>
      </c>
      <c r="CN113" s="182">
        <f t="shared" si="157"/>
        <v>0</v>
      </c>
      <c r="CO113" s="182">
        <f t="shared" si="158"/>
        <v>0</v>
      </c>
      <c r="CP113" s="183" t="str">
        <f t="shared" si="159"/>
        <v/>
      </c>
      <c r="CQ113" s="183" t="str">
        <f t="shared" si="160"/>
        <v/>
      </c>
      <c r="CR113" s="182" t="str">
        <f t="shared" si="161"/>
        <v/>
      </c>
      <c r="CS113" s="182">
        <f t="shared" si="162"/>
        <v>0</v>
      </c>
      <c r="CT113" s="182">
        <f t="shared" si="163"/>
        <v>0</v>
      </c>
      <c r="CU113" s="183" t="str">
        <f t="shared" si="164"/>
        <v/>
      </c>
      <c r="CV113" s="183" t="str">
        <f t="shared" si="165"/>
        <v/>
      </c>
      <c r="CW113" s="182" t="str">
        <f t="shared" si="166"/>
        <v/>
      </c>
      <c r="CX113" s="182">
        <f t="shared" si="167"/>
        <v>0</v>
      </c>
      <c r="CY113" s="182">
        <f t="shared" si="168"/>
        <v>0</v>
      </c>
      <c r="CZ113" s="183" t="str">
        <f t="shared" si="169"/>
        <v/>
      </c>
      <c r="DA113" s="183" t="str">
        <f t="shared" si="170"/>
        <v/>
      </c>
      <c r="DB113" s="184">
        <f t="shared" si="171"/>
        <v>0</v>
      </c>
      <c r="DC113" s="19" t="str">
        <f t="shared" si="172"/>
        <v xml:space="preserve">      </v>
      </c>
      <c r="DD113" s="252" t="str">
        <f>IF('Chack &amp; edit  SD sheet'!BY113="","",'Chack &amp; edit  SD sheet'!BY113)</f>
        <v/>
      </c>
      <c r="DE113" s="252" t="str">
        <f>IF('Chack &amp; edit  SD sheet'!BZ113="","",'Chack &amp; edit  SD sheet'!BZ113)</f>
        <v/>
      </c>
      <c r="DF113" s="252" t="str">
        <f>IF('Chack &amp; edit  SD sheet'!CA113="","",'Chack &amp; edit  SD sheet'!CA113)</f>
        <v/>
      </c>
      <c r="DG113" s="212" t="str">
        <f t="shared" si="173"/>
        <v/>
      </c>
      <c r="DH113" s="252" t="str">
        <f>IF('Chack &amp; edit  SD sheet'!CB113="","",'Chack &amp; edit  SD sheet'!CB113)</f>
        <v/>
      </c>
      <c r="DI113" s="212" t="str">
        <f t="shared" si="174"/>
        <v/>
      </c>
      <c r="DJ113" s="252" t="str">
        <f>IF('Chack &amp; edit  SD sheet'!CC113="","",'Chack &amp; edit  SD sheet'!CC113)</f>
        <v/>
      </c>
      <c r="DK113" s="212" t="str">
        <f t="shared" si="175"/>
        <v/>
      </c>
      <c r="DL113" s="213" t="str">
        <f t="shared" si="176"/>
        <v/>
      </c>
      <c r="DM113" s="252" t="str">
        <f>IF('Chack &amp; edit  SD sheet'!CD113="","",'Chack &amp; edit  SD sheet'!CD113)</f>
        <v/>
      </c>
      <c r="DN113" s="252" t="str">
        <f>IF('Chack &amp; edit  SD sheet'!CE113="","",'Chack &amp; edit  SD sheet'!CE113)</f>
        <v/>
      </c>
      <c r="DO113" s="252" t="str">
        <f>IF('Chack &amp; edit  SD sheet'!CF113="","",'Chack &amp; edit  SD sheet'!CF113)</f>
        <v/>
      </c>
      <c r="DP113" s="212" t="str">
        <f t="shared" si="177"/>
        <v/>
      </c>
      <c r="DQ113" s="252" t="str">
        <f>IF('Chack &amp; edit  SD sheet'!CG113="","",'Chack &amp; edit  SD sheet'!CG113)</f>
        <v/>
      </c>
      <c r="DR113" s="212" t="str">
        <f t="shared" si="178"/>
        <v/>
      </c>
      <c r="DS113" s="252" t="str">
        <f>IF('Chack &amp; edit  SD sheet'!CH113="","",'Chack &amp; edit  SD sheet'!CH113)</f>
        <v/>
      </c>
      <c r="DT113" s="212" t="str">
        <f t="shared" si="179"/>
        <v/>
      </c>
      <c r="DU113" s="213" t="str">
        <f t="shared" si="180"/>
        <v/>
      </c>
      <c r="DV113" s="252" t="str">
        <f>IF('Chack &amp; edit  SD sheet'!CI113="","",'Chack &amp; edit  SD sheet'!CI113)</f>
        <v/>
      </c>
      <c r="DW113" s="252" t="str">
        <f>IF('Chack &amp; edit  SD sheet'!CJ113="","",'Chack &amp; edit  SD sheet'!CJ113)</f>
        <v/>
      </c>
      <c r="DX113" s="252" t="str">
        <f>IF('Chack &amp; edit  SD sheet'!CK113="","",'Chack &amp; edit  SD sheet'!CK113)</f>
        <v/>
      </c>
      <c r="DY113" s="254" t="str">
        <f t="shared" si="181"/>
        <v/>
      </c>
      <c r="DZ113" s="252" t="str">
        <f>IF('Chack &amp; edit  SD sheet'!CL113="","",'Chack &amp; edit  SD sheet'!CL113)</f>
        <v/>
      </c>
      <c r="EA113" s="252" t="str">
        <f>IF('Chack &amp; edit  SD sheet'!CM113="","",'Chack &amp; edit  SD sheet'!CM113)</f>
        <v/>
      </c>
      <c r="EB113" s="252" t="str">
        <f>IF('Chack &amp; edit  SD sheet'!CN113="","",'Chack &amp; edit  SD sheet'!CN113)</f>
        <v/>
      </c>
      <c r="EC113" s="252" t="str">
        <f>IF('Chack &amp; edit  SD sheet'!CO113="","",'Chack &amp; edit  SD sheet'!CO113)</f>
        <v/>
      </c>
      <c r="ED113" s="254" t="str">
        <f t="shared" si="182"/>
        <v/>
      </c>
      <c r="EE113" s="252" t="str">
        <f>IF('Chack &amp; edit  SD sheet'!CP113="","",'Chack &amp; edit  SD sheet'!CP113)</f>
        <v/>
      </c>
      <c r="EF113" s="252" t="str">
        <f>IF('Chack &amp; edit  SD sheet'!CQ113="","",'Chack &amp; edit  SD sheet'!CQ113)</f>
        <v/>
      </c>
      <c r="EG113" s="19" t="str">
        <f t="shared" si="183"/>
        <v/>
      </c>
      <c r="EH113" s="20" t="str">
        <f t="shared" si="184"/>
        <v/>
      </c>
      <c r="EI113" s="21" t="str">
        <f t="shared" si="185"/>
        <v/>
      </c>
      <c r="EJ113" s="185" t="str">
        <f t="shared" si="186"/>
        <v/>
      </c>
      <c r="EK113" s="253" t="str">
        <f t="shared" si="187"/>
        <v/>
      </c>
      <c r="EL113" s="252" t="str">
        <f t="shared" si="188"/>
        <v/>
      </c>
      <c r="ET113" s="173" t="str">
        <f t="shared" si="189"/>
        <v/>
      </c>
      <c r="EU113" s="173" t="str">
        <f t="shared" si="190"/>
        <v/>
      </c>
      <c r="EV113" s="173" t="str">
        <f t="shared" si="191"/>
        <v/>
      </c>
      <c r="EW113" s="173" t="str">
        <f t="shared" si="192"/>
        <v/>
      </c>
    </row>
    <row r="114" spans="1:153" ht="15.75" hidden="1">
      <c r="A114" s="179" t="str">
        <f>IF(AND('Chack &amp; edit  SD sheet'!A114=""),"",'Chack &amp; edit  SD sheet'!A114)</f>
        <v/>
      </c>
      <c r="B114" s="179" t="str">
        <f>IF(AND('Chack &amp; edit  SD sheet'!B114=""),"",'Chack &amp; edit  SD sheet'!B114)</f>
        <v/>
      </c>
      <c r="C114" s="179" t="str">
        <f>IF(AND('Chack &amp; edit  SD sheet'!C114=""),"",IF(AND('Chack &amp; edit  SD sheet'!C114="Boy"),"M",IF(AND('Chack &amp; edit  SD sheet'!C114="Girl"),"F","")))</f>
        <v/>
      </c>
      <c r="D114" s="179" t="str">
        <f>IF(AND('Chack &amp; edit  SD sheet'!D114=""),"",VALUE('Chack &amp; edit  SD sheet'!D114))</f>
        <v/>
      </c>
      <c r="E114" s="179" t="str">
        <f>IF(AND('Chack &amp; edit  SD sheet'!E114=""),"",'Chack &amp; edit  SD sheet'!E114)</f>
        <v/>
      </c>
      <c r="F114" s="179" t="str">
        <f>IF(AND('Chack &amp; edit  SD sheet'!F114=""),"",'Chack &amp; edit  SD sheet'!F114)</f>
        <v/>
      </c>
      <c r="G114" s="180" t="str">
        <f>IF(AND('Chack &amp; edit  SD sheet'!G114=""),"",'Chack &amp; edit  SD sheet'!G114)</f>
        <v/>
      </c>
      <c r="H114" s="180" t="str">
        <f>IF(AND('Chack &amp; edit  SD sheet'!H114=""),"",'Chack &amp; edit  SD sheet'!H114)</f>
        <v/>
      </c>
      <c r="I114" s="180" t="str">
        <f>IF(AND('Chack &amp; edit  SD sheet'!I114=""),"",'Chack &amp; edit  SD sheet'!I114)</f>
        <v/>
      </c>
      <c r="J114" s="179" t="str">
        <f>IF(AND('Chack &amp; edit  SD sheet'!J114=""),"",'Chack &amp; edit  SD sheet'!J114)</f>
        <v/>
      </c>
      <c r="K114" s="179" t="str">
        <f>IF(AND('Chack &amp; edit  SD sheet'!K114=""),"",'Chack &amp; edit  SD sheet'!K114)</f>
        <v/>
      </c>
      <c r="L114" s="179" t="str">
        <f>IF(AND('Chack &amp; edit  SD sheet'!L114=""),"",'Chack &amp; edit  SD sheet'!L114)</f>
        <v/>
      </c>
      <c r="M114" s="179" t="str">
        <f t="shared" si="108"/>
        <v/>
      </c>
      <c r="N114" s="179" t="str">
        <f>IF(AND('Chack &amp; edit  SD sheet'!N114=""),"",'Chack &amp; edit  SD sheet'!N114)</f>
        <v/>
      </c>
      <c r="O114" s="179" t="str">
        <f t="shared" si="109"/>
        <v/>
      </c>
      <c r="P114" s="179" t="str">
        <f t="shared" si="110"/>
        <v/>
      </c>
      <c r="Q114" s="179" t="str">
        <f>IF(AND('Chack &amp; edit  SD sheet'!Q114=""),"",'Chack &amp; edit  SD sheet'!Q114)</f>
        <v/>
      </c>
      <c r="R114" s="179" t="str">
        <f t="shared" si="111"/>
        <v/>
      </c>
      <c r="S114" s="179" t="str">
        <f t="shared" si="112"/>
        <v/>
      </c>
      <c r="T114" s="179" t="str">
        <f>IF(AND('Chack &amp; edit  SD sheet'!T114=""),"",'Chack &amp; edit  SD sheet'!T114)</f>
        <v/>
      </c>
      <c r="U114" s="179" t="str">
        <f>IF(AND('Chack &amp; edit  SD sheet'!U114=""),"",'Chack &amp; edit  SD sheet'!U114)</f>
        <v/>
      </c>
      <c r="V114" s="179" t="str">
        <f>IF(AND('Chack &amp; edit  SD sheet'!V114=""),"",'Chack &amp; edit  SD sheet'!V114)</f>
        <v/>
      </c>
      <c r="W114" s="179" t="str">
        <f t="shared" si="113"/>
        <v/>
      </c>
      <c r="X114" s="179" t="str">
        <f>IF(AND('Chack &amp; edit  SD sheet'!X114=""),"",'Chack &amp; edit  SD sheet'!X114)</f>
        <v/>
      </c>
      <c r="Y114" s="179" t="str">
        <f t="shared" si="114"/>
        <v/>
      </c>
      <c r="Z114" s="179" t="str">
        <f t="shared" si="115"/>
        <v/>
      </c>
      <c r="AA114" s="179" t="str">
        <f>IF(AND('Chack &amp; edit  SD sheet'!AA114=""),"",'Chack &amp; edit  SD sheet'!AA114)</f>
        <v/>
      </c>
      <c r="AB114" s="179" t="str">
        <f t="shared" si="116"/>
        <v/>
      </c>
      <c r="AC114" s="179" t="str">
        <f t="shared" si="117"/>
        <v/>
      </c>
      <c r="AD114" s="179" t="str">
        <f>IF(AND('Chack &amp; edit  SD sheet'!AF114=""),"",'Chack &amp; edit  SD sheet'!AF114)</f>
        <v/>
      </c>
      <c r="AE114" s="179" t="str">
        <f>IF(AND('Chack &amp; edit  SD sheet'!AG114=""),"",'Chack &amp; edit  SD sheet'!AG114)</f>
        <v/>
      </c>
      <c r="AF114" s="179" t="str">
        <f>IF(AND('Chack &amp; edit  SD sheet'!AH114=""),"",'Chack &amp; edit  SD sheet'!AH114)</f>
        <v/>
      </c>
      <c r="AG114" s="179" t="str">
        <f t="shared" si="118"/>
        <v/>
      </c>
      <c r="AH114" s="179" t="str">
        <f>IF(AND('Chack &amp; edit  SD sheet'!AJ114=""),"",'Chack &amp; edit  SD sheet'!AJ114)</f>
        <v/>
      </c>
      <c r="AI114" s="179" t="str">
        <f t="shared" si="119"/>
        <v/>
      </c>
      <c r="AJ114" s="179" t="str">
        <f t="shared" si="120"/>
        <v/>
      </c>
      <c r="AK114" s="179" t="str">
        <f>IF(AND('Chack &amp; edit  SD sheet'!AM114=""),"",'Chack &amp; edit  SD sheet'!AM114)</f>
        <v/>
      </c>
      <c r="AL114" s="179" t="str">
        <f t="shared" si="121"/>
        <v/>
      </c>
      <c r="AM114" s="179" t="str">
        <f t="shared" si="122"/>
        <v/>
      </c>
      <c r="AN114" s="179" t="str">
        <f>IF(AND('Chack &amp; edit  SD sheet'!AP114=""),"",'Chack &amp; edit  SD sheet'!AP114)</f>
        <v/>
      </c>
      <c r="AO114" s="179" t="str">
        <f>IF(AND('Chack &amp; edit  SD sheet'!AQ114=""),"",'Chack &amp; edit  SD sheet'!AQ114)</f>
        <v/>
      </c>
      <c r="AP114" s="179" t="str">
        <f>IF(AND('Chack &amp; edit  SD sheet'!AR114=""),"",'Chack &amp; edit  SD sheet'!AR114)</f>
        <v/>
      </c>
      <c r="AQ114" s="179" t="str">
        <f t="shared" si="123"/>
        <v/>
      </c>
      <c r="AR114" s="179" t="str">
        <f>IF(AND('Chack &amp; edit  SD sheet'!AT114=""),"",'Chack &amp; edit  SD sheet'!AT114)</f>
        <v/>
      </c>
      <c r="AS114" s="179" t="str">
        <f t="shared" si="124"/>
        <v/>
      </c>
      <c r="AT114" s="179" t="str">
        <f t="shared" si="125"/>
        <v/>
      </c>
      <c r="AU114" s="179" t="str">
        <f>IF(AND('Chack &amp; edit  SD sheet'!AW114=""),"",'Chack &amp; edit  SD sheet'!AW114)</f>
        <v/>
      </c>
      <c r="AV114" s="179" t="str">
        <f t="shared" si="126"/>
        <v/>
      </c>
      <c r="AW114" s="179" t="str">
        <f t="shared" si="127"/>
        <v/>
      </c>
      <c r="AX114" s="179" t="str">
        <f>IF(AND('Chack &amp; edit  SD sheet'!AZ114=""),"",'Chack &amp; edit  SD sheet'!AZ114)</f>
        <v/>
      </c>
      <c r="AY114" s="179" t="str">
        <f>IF(AND('Chack &amp; edit  SD sheet'!BA114=""),"",'Chack &amp; edit  SD sheet'!BA114)</f>
        <v/>
      </c>
      <c r="AZ114" s="179" t="str">
        <f>IF(AND('Chack &amp; edit  SD sheet'!BB114=""),"",'Chack &amp; edit  SD sheet'!BB114)</f>
        <v/>
      </c>
      <c r="BA114" s="179" t="str">
        <f t="shared" si="128"/>
        <v/>
      </c>
      <c r="BB114" s="179" t="str">
        <f>IF(AND('Chack &amp; edit  SD sheet'!BD114=""),"",'Chack &amp; edit  SD sheet'!BD114)</f>
        <v/>
      </c>
      <c r="BC114" s="179" t="str">
        <f t="shared" si="129"/>
        <v/>
      </c>
      <c r="BD114" s="179" t="str">
        <f t="shared" si="130"/>
        <v/>
      </c>
      <c r="BE114" s="179" t="str">
        <f>IF(AND('Chack &amp; edit  SD sheet'!BG114=""),"",'Chack &amp; edit  SD sheet'!BG114)</f>
        <v/>
      </c>
      <c r="BF114" s="179" t="str">
        <f t="shared" si="131"/>
        <v/>
      </c>
      <c r="BG114" s="179" t="str">
        <f t="shared" si="132"/>
        <v/>
      </c>
      <c r="BH114" s="179" t="str">
        <f>IF(AND('Chack &amp; edit  SD sheet'!BK114=""),"",'Chack &amp; edit  SD sheet'!BK114)</f>
        <v/>
      </c>
      <c r="BI114" s="179" t="str">
        <f>IF(AND('Chack &amp; edit  SD sheet'!BL114=""),"",'Chack &amp; edit  SD sheet'!BL114)</f>
        <v/>
      </c>
      <c r="BJ114" s="179" t="str">
        <f>IF(AND('Chack &amp; edit  SD sheet'!BM114=""),"",'Chack &amp; edit  SD sheet'!BM114)</f>
        <v/>
      </c>
      <c r="BK114" s="179" t="str">
        <f t="shared" si="133"/>
        <v/>
      </c>
      <c r="BL114" s="179" t="str">
        <f t="shared" si="134"/>
        <v/>
      </c>
      <c r="BM114" s="179" t="str">
        <f>IF(AND('Chack &amp; edit  SD sheet'!BN114=""),"",'Chack &amp; edit  SD sheet'!BN114)</f>
        <v/>
      </c>
      <c r="BN114" s="179" t="str">
        <f>IF(AND('Chack &amp; edit  SD sheet'!BO114=""),"",'Chack &amp; edit  SD sheet'!BO114)</f>
        <v/>
      </c>
      <c r="BO114" s="179" t="str">
        <f>IF(AND('Chack &amp; edit  SD sheet'!BP114=""),"",'Chack &amp; edit  SD sheet'!BP114)</f>
        <v/>
      </c>
      <c r="BP114" s="179" t="str">
        <f t="shared" si="135"/>
        <v/>
      </c>
      <c r="BQ114" s="179" t="str">
        <f>IF(AND('Chack &amp; edit  SD sheet'!BR114=""),"",'Chack &amp; edit  SD sheet'!BR114)</f>
        <v/>
      </c>
      <c r="BR114" s="179" t="str">
        <f t="shared" si="136"/>
        <v/>
      </c>
      <c r="BS114" s="179" t="str">
        <f t="shared" si="137"/>
        <v/>
      </c>
      <c r="BT114" s="179" t="str">
        <f>IF(AND('Chack &amp; edit  SD sheet'!BU114=""),"",'Chack &amp; edit  SD sheet'!BU114)</f>
        <v/>
      </c>
      <c r="BU114" s="179" t="str">
        <f t="shared" si="138"/>
        <v/>
      </c>
      <c r="BV114" s="179" t="str">
        <f t="shared" si="139"/>
        <v/>
      </c>
      <c r="BW114" s="181" t="str">
        <f t="shared" si="140"/>
        <v/>
      </c>
      <c r="BX114" s="179" t="str">
        <f t="shared" si="141"/>
        <v/>
      </c>
      <c r="BY114" s="179">
        <f t="shared" si="142"/>
        <v>0</v>
      </c>
      <c r="BZ114" s="179">
        <f t="shared" si="143"/>
        <v>0</v>
      </c>
      <c r="CA114" s="179" t="str">
        <f t="shared" si="144"/>
        <v/>
      </c>
      <c r="CB114" s="179" t="str">
        <f t="shared" si="145"/>
        <v/>
      </c>
      <c r="CC114" s="182" t="str">
        <f t="shared" si="146"/>
        <v/>
      </c>
      <c r="CD114" s="183">
        <f t="shared" si="147"/>
        <v>0</v>
      </c>
      <c r="CE114" s="182">
        <f t="shared" si="148"/>
        <v>0</v>
      </c>
      <c r="CF114" s="179" t="str">
        <f t="shared" si="149"/>
        <v/>
      </c>
      <c r="CG114" s="183" t="str">
        <f t="shared" si="150"/>
        <v/>
      </c>
      <c r="CH114" s="182" t="str">
        <f t="shared" si="151"/>
        <v/>
      </c>
      <c r="CI114" s="182">
        <f t="shared" si="152"/>
        <v>0</v>
      </c>
      <c r="CJ114" s="182">
        <f t="shared" si="153"/>
        <v>0</v>
      </c>
      <c r="CK114" s="179" t="str">
        <f t="shared" si="154"/>
        <v/>
      </c>
      <c r="CL114" s="183" t="str">
        <f t="shared" si="155"/>
        <v/>
      </c>
      <c r="CM114" s="182" t="str">
        <f t="shared" si="156"/>
        <v/>
      </c>
      <c r="CN114" s="182">
        <f t="shared" si="157"/>
        <v>0</v>
      </c>
      <c r="CO114" s="182">
        <f t="shared" si="158"/>
        <v>0</v>
      </c>
      <c r="CP114" s="183" t="str">
        <f t="shared" si="159"/>
        <v/>
      </c>
      <c r="CQ114" s="183" t="str">
        <f t="shared" si="160"/>
        <v/>
      </c>
      <c r="CR114" s="182" t="str">
        <f t="shared" si="161"/>
        <v/>
      </c>
      <c r="CS114" s="182">
        <f t="shared" si="162"/>
        <v>0</v>
      </c>
      <c r="CT114" s="182">
        <f t="shared" si="163"/>
        <v>0</v>
      </c>
      <c r="CU114" s="183" t="str">
        <f t="shared" si="164"/>
        <v/>
      </c>
      <c r="CV114" s="183" t="str">
        <f t="shared" si="165"/>
        <v/>
      </c>
      <c r="CW114" s="182" t="str">
        <f t="shared" si="166"/>
        <v/>
      </c>
      <c r="CX114" s="182">
        <f t="shared" si="167"/>
        <v>0</v>
      </c>
      <c r="CY114" s="182">
        <f t="shared" si="168"/>
        <v>0</v>
      </c>
      <c r="CZ114" s="183" t="str">
        <f t="shared" si="169"/>
        <v/>
      </c>
      <c r="DA114" s="183" t="str">
        <f t="shared" si="170"/>
        <v/>
      </c>
      <c r="DB114" s="184">
        <f t="shared" si="171"/>
        <v>0</v>
      </c>
      <c r="DC114" s="19" t="str">
        <f t="shared" si="172"/>
        <v xml:space="preserve">      </v>
      </c>
      <c r="DD114" s="252" t="str">
        <f>IF('Chack &amp; edit  SD sheet'!BY114="","",'Chack &amp; edit  SD sheet'!BY114)</f>
        <v/>
      </c>
      <c r="DE114" s="252" t="str">
        <f>IF('Chack &amp; edit  SD sheet'!BZ114="","",'Chack &amp; edit  SD sheet'!BZ114)</f>
        <v/>
      </c>
      <c r="DF114" s="252" t="str">
        <f>IF('Chack &amp; edit  SD sheet'!CA114="","",'Chack &amp; edit  SD sheet'!CA114)</f>
        <v/>
      </c>
      <c r="DG114" s="212" t="str">
        <f t="shared" si="173"/>
        <v/>
      </c>
      <c r="DH114" s="252" t="str">
        <f>IF('Chack &amp; edit  SD sheet'!CB114="","",'Chack &amp; edit  SD sheet'!CB114)</f>
        <v/>
      </c>
      <c r="DI114" s="212" t="str">
        <f t="shared" si="174"/>
        <v/>
      </c>
      <c r="DJ114" s="252" t="str">
        <f>IF('Chack &amp; edit  SD sheet'!CC114="","",'Chack &amp; edit  SD sheet'!CC114)</f>
        <v/>
      </c>
      <c r="DK114" s="212" t="str">
        <f t="shared" si="175"/>
        <v/>
      </c>
      <c r="DL114" s="213" t="str">
        <f t="shared" si="176"/>
        <v/>
      </c>
      <c r="DM114" s="252" t="str">
        <f>IF('Chack &amp; edit  SD sheet'!CD114="","",'Chack &amp; edit  SD sheet'!CD114)</f>
        <v/>
      </c>
      <c r="DN114" s="252" t="str">
        <f>IF('Chack &amp; edit  SD sheet'!CE114="","",'Chack &amp; edit  SD sheet'!CE114)</f>
        <v/>
      </c>
      <c r="DO114" s="252" t="str">
        <f>IF('Chack &amp; edit  SD sheet'!CF114="","",'Chack &amp; edit  SD sheet'!CF114)</f>
        <v/>
      </c>
      <c r="DP114" s="212" t="str">
        <f t="shared" si="177"/>
        <v/>
      </c>
      <c r="DQ114" s="252" t="str">
        <f>IF('Chack &amp; edit  SD sheet'!CG114="","",'Chack &amp; edit  SD sheet'!CG114)</f>
        <v/>
      </c>
      <c r="DR114" s="212" t="str">
        <f t="shared" si="178"/>
        <v/>
      </c>
      <c r="DS114" s="252" t="str">
        <f>IF('Chack &amp; edit  SD sheet'!CH114="","",'Chack &amp; edit  SD sheet'!CH114)</f>
        <v/>
      </c>
      <c r="DT114" s="212" t="str">
        <f t="shared" si="179"/>
        <v/>
      </c>
      <c r="DU114" s="213" t="str">
        <f t="shared" si="180"/>
        <v/>
      </c>
      <c r="DV114" s="252" t="str">
        <f>IF('Chack &amp; edit  SD sheet'!CI114="","",'Chack &amp; edit  SD sheet'!CI114)</f>
        <v/>
      </c>
      <c r="DW114" s="252" t="str">
        <f>IF('Chack &amp; edit  SD sheet'!CJ114="","",'Chack &amp; edit  SD sheet'!CJ114)</f>
        <v/>
      </c>
      <c r="DX114" s="252" t="str">
        <f>IF('Chack &amp; edit  SD sheet'!CK114="","",'Chack &amp; edit  SD sheet'!CK114)</f>
        <v/>
      </c>
      <c r="DY114" s="254" t="str">
        <f t="shared" si="181"/>
        <v/>
      </c>
      <c r="DZ114" s="252" t="str">
        <f>IF('Chack &amp; edit  SD sheet'!CL114="","",'Chack &amp; edit  SD sheet'!CL114)</f>
        <v/>
      </c>
      <c r="EA114" s="252" t="str">
        <f>IF('Chack &amp; edit  SD sheet'!CM114="","",'Chack &amp; edit  SD sheet'!CM114)</f>
        <v/>
      </c>
      <c r="EB114" s="252" t="str">
        <f>IF('Chack &amp; edit  SD sheet'!CN114="","",'Chack &amp; edit  SD sheet'!CN114)</f>
        <v/>
      </c>
      <c r="EC114" s="252" t="str">
        <f>IF('Chack &amp; edit  SD sheet'!CO114="","",'Chack &amp; edit  SD sheet'!CO114)</f>
        <v/>
      </c>
      <c r="ED114" s="254" t="str">
        <f t="shared" si="182"/>
        <v/>
      </c>
      <c r="EE114" s="252" t="str">
        <f>IF('Chack &amp; edit  SD sheet'!CP114="","",'Chack &amp; edit  SD sheet'!CP114)</f>
        <v/>
      </c>
      <c r="EF114" s="252" t="str">
        <f>IF('Chack &amp; edit  SD sheet'!CQ114="","",'Chack &amp; edit  SD sheet'!CQ114)</f>
        <v/>
      </c>
      <c r="EG114" s="19" t="str">
        <f t="shared" si="183"/>
        <v/>
      </c>
      <c r="EH114" s="20" t="str">
        <f t="shared" si="184"/>
        <v/>
      </c>
      <c r="EI114" s="21" t="str">
        <f t="shared" si="185"/>
        <v/>
      </c>
      <c r="EJ114" s="185" t="str">
        <f t="shared" si="186"/>
        <v/>
      </c>
      <c r="EK114" s="253" t="str">
        <f t="shared" si="187"/>
        <v/>
      </c>
      <c r="EL114" s="252" t="str">
        <f t="shared" si="188"/>
        <v/>
      </c>
      <c r="ET114" s="173" t="str">
        <f t="shared" si="189"/>
        <v/>
      </c>
      <c r="EU114" s="173" t="str">
        <f t="shared" si="190"/>
        <v/>
      </c>
      <c r="EV114" s="173" t="str">
        <f t="shared" si="191"/>
        <v/>
      </c>
      <c r="EW114" s="173" t="str">
        <f t="shared" si="192"/>
        <v/>
      </c>
    </row>
    <row r="115" spans="1:153" ht="15.75" hidden="1">
      <c r="A115" s="179" t="str">
        <f>IF(AND('Chack &amp; edit  SD sheet'!A115=""),"",'Chack &amp; edit  SD sheet'!A115)</f>
        <v/>
      </c>
      <c r="B115" s="179" t="str">
        <f>IF(AND('Chack &amp; edit  SD sheet'!B115=""),"",'Chack &amp; edit  SD sheet'!B115)</f>
        <v/>
      </c>
      <c r="C115" s="179" t="str">
        <f>IF(AND('Chack &amp; edit  SD sheet'!C115=""),"",IF(AND('Chack &amp; edit  SD sheet'!C115="Boy"),"M",IF(AND('Chack &amp; edit  SD sheet'!C115="Girl"),"F","")))</f>
        <v/>
      </c>
      <c r="D115" s="179" t="str">
        <f>IF(AND('Chack &amp; edit  SD sheet'!D115=""),"",VALUE('Chack &amp; edit  SD sheet'!D115))</f>
        <v/>
      </c>
      <c r="E115" s="179" t="str">
        <f>IF(AND('Chack &amp; edit  SD sheet'!E115=""),"",'Chack &amp; edit  SD sheet'!E115)</f>
        <v/>
      </c>
      <c r="F115" s="179" t="str">
        <f>IF(AND('Chack &amp; edit  SD sheet'!F115=""),"",'Chack &amp; edit  SD sheet'!F115)</f>
        <v/>
      </c>
      <c r="G115" s="180" t="str">
        <f>IF(AND('Chack &amp; edit  SD sheet'!G115=""),"",'Chack &amp; edit  SD sheet'!G115)</f>
        <v/>
      </c>
      <c r="H115" s="180" t="str">
        <f>IF(AND('Chack &amp; edit  SD sheet'!H115=""),"",'Chack &amp; edit  SD sheet'!H115)</f>
        <v/>
      </c>
      <c r="I115" s="180" t="str">
        <f>IF(AND('Chack &amp; edit  SD sheet'!I115=""),"",'Chack &amp; edit  SD sheet'!I115)</f>
        <v/>
      </c>
      <c r="J115" s="179" t="str">
        <f>IF(AND('Chack &amp; edit  SD sheet'!J115=""),"",'Chack &amp; edit  SD sheet'!J115)</f>
        <v/>
      </c>
      <c r="K115" s="179" t="str">
        <f>IF(AND('Chack &amp; edit  SD sheet'!K115=""),"",'Chack &amp; edit  SD sheet'!K115)</f>
        <v/>
      </c>
      <c r="L115" s="179" t="str">
        <f>IF(AND('Chack &amp; edit  SD sheet'!L115=""),"",'Chack &amp; edit  SD sheet'!L115)</f>
        <v/>
      </c>
      <c r="M115" s="179" t="str">
        <f t="shared" si="108"/>
        <v/>
      </c>
      <c r="N115" s="179" t="str">
        <f>IF(AND('Chack &amp; edit  SD sheet'!N115=""),"",'Chack &amp; edit  SD sheet'!N115)</f>
        <v/>
      </c>
      <c r="O115" s="179" t="str">
        <f t="shared" si="109"/>
        <v/>
      </c>
      <c r="P115" s="179" t="str">
        <f t="shared" si="110"/>
        <v/>
      </c>
      <c r="Q115" s="179" t="str">
        <f>IF(AND('Chack &amp; edit  SD sheet'!Q115=""),"",'Chack &amp; edit  SD sheet'!Q115)</f>
        <v/>
      </c>
      <c r="R115" s="179" t="str">
        <f t="shared" si="111"/>
        <v/>
      </c>
      <c r="S115" s="179" t="str">
        <f t="shared" si="112"/>
        <v/>
      </c>
      <c r="T115" s="179" t="str">
        <f>IF(AND('Chack &amp; edit  SD sheet'!T115=""),"",'Chack &amp; edit  SD sheet'!T115)</f>
        <v/>
      </c>
      <c r="U115" s="179" t="str">
        <f>IF(AND('Chack &amp; edit  SD sheet'!U115=""),"",'Chack &amp; edit  SD sheet'!U115)</f>
        <v/>
      </c>
      <c r="V115" s="179" t="str">
        <f>IF(AND('Chack &amp; edit  SD sheet'!V115=""),"",'Chack &amp; edit  SD sheet'!V115)</f>
        <v/>
      </c>
      <c r="W115" s="179" t="str">
        <f t="shared" si="113"/>
        <v/>
      </c>
      <c r="X115" s="179" t="str">
        <f>IF(AND('Chack &amp; edit  SD sheet'!X115=""),"",'Chack &amp; edit  SD sheet'!X115)</f>
        <v/>
      </c>
      <c r="Y115" s="179" t="str">
        <f t="shared" si="114"/>
        <v/>
      </c>
      <c r="Z115" s="179" t="str">
        <f t="shared" si="115"/>
        <v/>
      </c>
      <c r="AA115" s="179" t="str">
        <f>IF(AND('Chack &amp; edit  SD sheet'!AA115=""),"",'Chack &amp; edit  SD sheet'!AA115)</f>
        <v/>
      </c>
      <c r="AB115" s="179" t="str">
        <f t="shared" si="116"/>
        <v/>
      </c>
      <c r="AC115" s="179" t="str">
        <f t="shared" si="117"/>
        <v/>
      </c>
      <c r="AD115" s="179" t="str">
        <f>IF(AND('Chack &amp; edit  SD sheet'!AF115=""),"",'Chack &amp; edit  SD sheet'!AF115)</f>
        <v/>
      </c>
      <c r="AE115" s="179" t="str">
        <f>IF(AND('Chack &amp; edit  SD sheet'!AG115=""),"",'Chack &amp; edit  SD sheet'!AG115)</f>
        <v/>
      </c>
      <c r="AF115" s="179" t="str">
        <f>IF(AND('Chack &amp; edit  SD sheet'!AH115=""),"",'Chack &amp; edit  SD sheet'!AH115)</f>
        <v/>
      </c>
      <c r="AG115" s="179" t="str">
        <f t="shared" si="118"/>
        <v/>
      </c>
      <c r="AH115" s="179" t="str">
        <f>IF(AND('Chack &amp; edit  SD sheet'!AJ115=""),"",'Chack &amp; edit  SD sheet'!AJ115)</f>
        <v/>
      </c>
      <c r="AI115" s="179" t="str">
        <f t="shared" si="119"/>
        <v/>
      </c>
      <c r="AJ115" s="179" t="str">
        <f t="shared" si="120"/>
        <v/>
      </c>
      <c r="AK115" s="179" t="str">
        <f>IF(AND('Chack &amp; edit  SD sheet'!AM115=""),"",'Chack &amp; edit  SD sheet'!AM115)</f>
        <v/>
      </c>
      <c r="AL115" s="179" t="str">
        <f t="shared" si="121"/>
        <v/>
      </c>
      <c r="AM115" s="179" t="str">
        <f t="shared" si="122"/>
        <v/>
      </c>
      <c r="AN115" s="179" t="str">
        <f>IF(AND('Chack &amp; edit  SD sheet'!AP115=""),"",'Chack &amp; edit  SD sheet'!AP115)</f>
        <v/>
      </c>
      <c r="AO115" s="179" t="str">
        <f>IF(AND('Chack &amp; edit  SD sheet'!AQ115=""),"",'Chack &amp; edit  SD sheet'!AQ115)</f>
        <v/>
      </c>
      <c r="AP115" s="179" t="str">
        <f>IF(AND('Chack &amp; edit  SD sheet'!AR115=""),"",'Chack &amp; edit  SD sheet'!AR115)</f>
        <v/>
      </c>
      <c r="AQ115" s="179" t="str">
        <f t="shared" si="123"/>
        <v/>
      </c>
      <c r="AR115" s="179" t="str">
        <f>IF(AND('Chack &amp; edit  SD sheet'!AT115=""),"",'Chack &amp; edit  SD sheet'!AT115)</f>
        <v/>
      </c>
      <c r="AS115" s="179" t="str">
        <f t="shared" si="124"/>
        <v/>
      </c>
      <c r="AT115" s="179" t="str">
        <f t="shared" si="125"/>
        <v/>
      </c>
      <c r="AU115" s="179" t="str">
        <f>IF(AND('Chack &amp; edit  SD sheet'!AW115=""),"",'Chack &amp; edit  SD sheet'!AW115)</f>
        <v/>
      </c>
      <c r="AV115" s="179" t="str">
        <f t="shared" si="126"/>
        <v/>
      </c>
      <c r="AW115" s="179" t="str">
        <f t="shared" si="127"/>
        <v/>
      </c>
      <c r="AX115" s="179" t="str">
        <f>IF(AND('Chack &amp; edit  SD sheet'!AZ115=""),"",'Chack &amp; edit  SD sheet'!AZ115)</f>
        <v/>
      </c>
      <c r="AY115" s="179" t="str">
        <f>IF(AND('Chack &amp; edit  SD sheet'!BA115=""),"",'Chack &amp; edit  SD sheet'!BA115)</f>
        <v/>
      </c>
      <c r="AZ115" s="179" t="str">
        <f>IF(AND('Chack &amp; edit  SD sheet'!BB115=""),"",'Chack &amp; edit  SD sheet'!BB115)</f>
        <v/>
      </c>
      <c r="BA115" s="179" t="str">
        <f t="shared" si="128"/>
        <v/>
      </c>
      <c r="BB115" s="179" t="str">
        <f>IF(AND('Chack &amp; edit  SD sheet'!BD115=""),"",'Chack &amp; edit  SD sheet'!BD115)</f>
        <v/>
      </c>
      <c r="BC115" s="179" t="str">
        <f t="shared" si="129"/>
        <v/>
      </c>
      <c r="BD115" s="179" t="str">
        <f t="shared" si="130"/>
        <v/>
      </c>
      <c r="BE115" s="179" t="str">
        <f>IF(AND('Chack &amp; edit  SD sheet'!BG115=""),"",'Chack &amp; edit  SD sheet'!BG115)</f>
        <v/>
      </c>
      <c r="BF115" s="179" t="str">
        <f t="shared" si="131"/>
        <v/>
      </c>
      <c r="BG115" s="179" t="str">
        <f t="shared" si="132"/>
        <v/>
      </c>
      <c r="BH115" s="179" t="str">
        <f>IF(AND('Chack &amp; edit  SD sheet'!BK115=""),"",'Chack &amp; edit  SD sheet'!BK115)</f>
        <v/>
      </c>
      <c r="BI115" s="179" t="str">
        <f>IF(AND('Chack &amp; edit  SD sheet'!BL115=""),"",'Chack &amp; edit  SD sheet'!BL115)</f>
        <v/>
      </c>
      <c r="BJ115" s="179" t="str">
        <f>IF(AND('Chack &amp; edit  SD sheet'!BM115=""),"",'Chack &amp; edit  SD sheet'!BM115)</f>
        <v/>
      </c>
      <c r="BK115" s="179" t="str">
        <f t="shared" si="133"/>
        <v/>
      </c>
      <c r="BL115" s="179" t="str">
        <f t="shared" si="134"/>
        <v/>
      </c>
      <c r="BM115" s="179" t="str">
        <f>IF(AND('Chack &amp; edit  SD sheet'!BN115=""),"",'Chack &amp; edit  SD sheet'!BN115)</f>
        <v/>
      </c>
      <c r="BN115" s="179" t="str">
        <f>IF(AND('Chack &amp; edit  SD sheet'!BO115=""),"",'Chack &amp; edit  SD sheet'!BO115)</f>
        <v/>
      </c>
      <c r="BO115" s="179" t="str">
        <f>IF(AND('Chack &amp; edit  SD sheet'!BP115=""),"",'Chack &amp; edit  SD sheet'!BP115)</f>
        <v/>
      </c>
      <c r="BP115" s="179" t="str">
        <f t="shared" si="135"/>
        <v/>
      </c>
      <c r="BQ115" s="179" t="str">
        <f>IF(AND('Chack &amp; edit  SD sheet'!BR115=""),"",'Chack &amp; edit  SD sheet'!BR115)</f>
        <v/>
      </c>
      <c r="BR115" s="179" t="str">
        <f t="shared" si="136"/>
        <v/>
      </c>
      <c r="BS115" s="179" t="str">
        <f t="shared" si="137"/>
        <v/>
      </c>
      <c r="BT115" s="179" t="str">
        <f>IF(AND('Chack &amp; edit  SD sheet'!BU115=""),"",'Chack &amp; edit  SD sheet'!BU115)</f>
        <v/>
      </c>
      <c r="BU115" s="179" t="str">
        <f t="shared" si="138"/>
        <v/>
      </c>
      <c r="BV115" s="179" t="str">
        <f t="shared" si="139"/>
        <v/>
      </c>
      <c r="BW115" s="181" t="str">
        <f t="shared" si="140"/>
        <v/>
      </c>
      <c r="BX115" s="179" t="str">
        <f t="shared" si="141"/>
        <v/>
      </c>
      <c r="BY115" s="179">
        <f t="shared" si="142"/>
        <v>0</v>
      </c>
      <c r="BZ115" s="179">
        <f t="shared" si="143"/>
        <v>0</v>
      </c>
      <c r="CA115" s="179" t="str">
        <f t="shared" si="144"/>
        <v/>
      </c>
      <c r="CB115" s="179" t="str">
        <f t="shared" si="145"/>
        <v/>
      </c>
      <c r="CC115" s="182" t="str">
        <f t="shared" si="146"/>
        <v/>
      </c>
      <c r="CD115" s="183">
        <f t="shared" si="147"/>
        <v>0</v>
      </c>
      <c r="CE115" s="182">
        <f t="shared" si="148"/>
        <v>0</v>
      </c>
      <c r="CF115" s="179" t="str">
        <f t="shared" si="149"/>
        <v/>
      </c>
      <c r="CG115" s="183" t="str">
        <f t="shared" si="150"/>
        <v/>
      </c>
      <c r="CH115" s="182" t="str">
        <f t="shared" si="151"/>
        <v/>
      </c>
      <c r="CI115" s="182">
        <f t="shared" si="152"/>
        <v>0</v>
      </c>
      <c r="CJ115" s="182">
        <f t="shared" si="153"/>
        <v>0</v>
      </c>
      <c r="CK115" s="179" t="str">
        <f t="shared" si="154"/>
        <v/>
      </c>
      <c r="CL115" s="183" t="str">
        <f t="shared" si="155"/>
        <v/>
      </c>
      <c r="CM115" s="182" t="str">
        <f t="shared" si="156"/>
        <v/>
      </c>
      <c r="CN115" s="182">
        <f t="shared" si="157"/>
        <v>0</v>
      </c>
      <c r="CO115" s="182">
        <f t="shared" si="158"/>
        <v>0</v>
      </c>
      <c r="CP115" s="183" t="str">
        <f t="shared" si="159"/>
        <v/>
      </c>
      <c r="CQ115" s="183" t="str">
        <f t="shared" si="160"/>
        <v/>
      </c>
      <c r="CR115" s="182" t="str">
        <f t="shared" si="161"/>
        <v/>
      </c>
      <c r="CS115" s="182">
        <f t="shared" si="162"/>
        <v>0</v>
      </c>
      <c r="CT115" s="182">
        <f t="shared" si="163"/>
        <v>0</v>
      </c>
      <c r="CU115" s="183" t="str">
        <f t="shared" si="164"/>
        <v/>
      </c>
      <c r="CV115" s="183" t="str">
        <f t="shared" si="165"/>
        <v/>
      </c>
      <c r="CW115" s="182" t="str">
        <f t="shared" si="166"/>
        <v/>
      </c>
      <c r="CX115" s="182">
        <f t="shared" si="167"/>
        <v>0</v>
      </c>
      <c r="CY115" s="182">
        <f t="shared" si="168"/>
        <v>0</v>
      </c>
      <c r="CZ115" s="183" t="str">
        <f t="shared" si="169"/>
        <v/>
      </c>
      <c r="DA115" s="183" t="str">
        <f t="shared" si="170"/>
        <v/>
      </c>
      <c r="DB115" s="184">
        <f t="shared" si="171"/>
        <v>0</v>
      </c>
      <c r="DC115" s="19" t="str">
        <f t="shared" si="172"/>
        <v xml:space="preserve">      </v>
      </c>
      <c r="DD115" s="252" t="str">
        <f>IF('Chack &amp; edit  SD sheet'!BY115="","",'Chack &amp; edit  SD sheet'!BY115)</f>
        <v/>
      </c>
      <c r="DE115" s="252" t="str">
        <f>IF('Chack &amp; edit  SD sheet'!BZ115="","",'Chack &amp; edit  SD sheet'!BZ115)</f>
        <v/>
      </c>
      <c r="DF115" s="252" t="str">
        <f>IF('Chack &amp; edit  SD sheet'!CA115="","",'Chack &amp; edit  SD sheet'!CA115)</f>
        <v/>
      </c>
      <c r="DG115" s="212" t="str">
        <f t="shared" si="173"/>
        <v/>
      </c>
      <c r="DH115" s="252" t="str">
        <f>IF('Chack &amp; edit  SD sheet'!CB115="","",'Chack &amp; edit  SD sheet'!CB115)</f>
        <v/>
      </c>
      <c r="DI115" s="212" t="str">
        <f t="shared" si="174"/>
        <v/>
      </c>
      <c r="DJ115" s="252" t="str">
        <f>IF('Chack &amp; edit  SD sheet'!CC115="","",'Chack &amp; edit  SD sheet'!CC115)</f>
        <v/>
      </c>
      <c r="DK115" s="212" t="str">
        <f t="shared" si="175"/>
        <v/>
      </c>
      <c r="DL115" s="213" t="str">
        <f t="shared" si="176"/>
        <v/>
      </c>
      <c r="DM115" s="252" t="str">
        <f>IF('Chack &amp; edit  SD sheet'!CD115="","",'Chack &amp; edit  SD sheet'!CD115)</f>
        <v/>
      </c>
      <c r="DN115" s="252" t="str">
        <f>IF('Chack &amp; edit  SD sheet'!CE115="","",'Chack &amp; edit  SD sheet'!CE115)</f>
        <v/>
      </c>
      <c r="DO115" s="252" t="str">
        <f>IF('Chack &amp; edit  SD sheet'!CF115="","",'Chack &amp; edit  SD sheet'!CF115)</f>
        <v/>
      </c>
      <c r="DP115" s="212" t="str">
        <f t="shared" si="177"/>
        <v/>
      </c>
      <c r="DQ115" s="252" t="str">
        <f>IF('Chack &amp; edit  SD sheet'!CG115="","",'Chack &amp; edit  SD sheet'!CG115)</f>
        <v/>
      </c>
      <c r="DR115" s="212" t="str">
        <f t="shared" si="178"/>
        <v/>
      </c>
      <c r="DS115" s="252" t="str">
        <f>IF('Chack &amp; edit  SD sheet'!CH115="","",'Chack &amp; edit  SD sheet'!CH115)</f>
        <v/>
      </c>
      <c r="DT115" s="212" t="str">
        <f t="shared" si="179"/>
        <v/>
      </c>
      <c r="DU115" s="213" t="str">
        <f t="shared" si="180"/>
        <v/>
      </c>
      <c r="DV115" s="252" t="str">
        <f>IF('Chack &amp; edit  SD sheet'!CI115="","",'Chack &amp; edit  SD sheet'!CI115)</f>
        <v/>
      </c>
      <c r="DW115" s="252" t="str">
        <f>IF('Chack &amp; edit  SD sheet'!CJ115="","",'Chack &amp; edit  SD sheet'!CJ115)</f>
        <v/>
      </c>
      <c r="DX115" s="252" t="str">
        <f>IF('Chack &amp; edit  SD sheet'!CK115="","",'Chack &amp; edit  SD sheet'!CK115)</f>
        <v/>
      </c>
      <c r="DY115" s="254" t="str">
        <f t="shared" si="181"/>
        <v/>
      </c>
      <c r="DZ115" s="252" t="str">
        <f>IF('Chack &amp; edit  SD sheet'!CL115="","",'Chack &amp; edit  SD sheet'!CL115)</f>
        <v/>
      </c>
      <c r="EA115" s="252" t="str">
        <f>IF('Chack &amp; edit  SD sheet'!CM115="","",'Chack &amp; edit  SD sheet'!CM115)</f>
        <v/>
      </c>
      <c r="EB115" s="252" t="str">
        <f>IF('Chack &amp; edit  SD sheet'!CN115="","",'Chack &amp; edit  SD sheet'!CN115)</f>
        <v/>
      </c>
      <c r="EC115" s="252" t="str">
        <f>IF('Chack &amp; edit  SD sheet'!CO115="","",'Chack &amp; edit  SD sheet'!CO115)</f>
        <v/>
      </c>
      <c r="ED115" s="254" t="str">
        <f t="shared" si="182"/>
        <v/>
      </c>
      <c r="EE115" s="252" t="str">
        <f>IF('Chack &amp; edit  SD sheet'!CP115="","",'Chack &amp; edit  SD sheet'!CP115)</f>
        <v/>
      </c>
      <c r="EF115" s="252" t="str">
        <f>IF('Chack &amp; edit  SD sheet'!CQ115="","",'Chack &amp; edit  SD sheet'!CQ115)</f>
        <v/>
      </c>
      <c r="EG115" s="19" t="str">
        <f t="shared" si="183"/>
        <v/>
      </c>
      <c r="EH115" s="20" t="str">
        <f t="shared" si="184"/>
        <v/>
      </c>
      <c r="EI115" s="21" t="str">
        <f t="shared" si="185"/>
        <v/>
      </c>
      <c r="EJ115" s="185" t="str">
        <f t="shared" si="186"/>
        <v/>
      </c>
      <c r="EK115" s="253" t="str">
        <f t="shared" si="187"/>
        <v/>
      </c>
      <c r="EL115" s="252" t="str">
        <f t="shared" si="188"/>
        <v/>
      </c>
      <c r="ET115" s="173" t="str">
        <f t="shared" si="189"/>
        <v/>
      </c>
      <c r="EU115" s="173" t="str">
        <f t="shared" si="190"/>
        <v/>
      </c>
      <c r="EV115" s="173" t="str">
        <f t="shared" si="191"/>
        <v/>
      </c>
      <c r="EW115" s="173" t="str">
        <f t="shared" si="192"/>
        <v/>
      </c>
    </row>
    <row r="116" spans="1:153" ht="15.75" hidden="1">
      <c r="A116" s="179" t="str">
        <f>IF(AND('Chack &amp; edit  SD sheet'!A116=""),"",'Chack &amp; edit  SD sheet'!A116)</f>
        <v/>
      </c>
      <c r="B116" s="179" t="str">
        <f>IF(AND('Chack &amp; edit  SD sheet'!B116=""),"",'Chack &amp; edit  SD sheet'!B116)</f>
        <v/>
      </c>
      <c r="C116" s="179" t="str">
        <f>IF(AND('Chack &amp; edit  SD sheet'!C116=""),"",IF(AND('Chack &amp; edit  SD sheet'!C116="Boy"),"M",IF(AND('Chack &amp; edit  SD sheet'!C116="Girl"),"F","")))</f>
        <v/>
      </c>
      <c r="D116" s="179" t="str">
        <f>IF(AND('Chack &amp; edit  SD sheet'!D116=""),"",VALUE('Chack &amp; edit  SD sheet'!D116))</f>
        <v/>
      </c>
      <c r="E116" s="179" t="str">
        <f>IF(AND('Chack &amp; edit  SD sheet'!E116=""),"",'Chack &amp; edit  SD sheet'!E116)</f>
        <v/>
      </c>
      <c r="F116" s="179" t="str">
        <f>IF(AND('Chack &amp; edit  SD sheet'!F116=""),"",'Chack &amp; edit  SD sheet'!F116)</f>
        <v/>
      </c>
      <c r="G116" s="180" t="str">
        <f>IF(AND('Chack &amp; edit  SD sheet'!G116=""),"",'Chack &amp; edit  SD sheet'!G116)</f>
        <v/>
      </c>
      <c r="H116" s="180" t="str">
        <f>IF(AND('Chack &amp; edit  SD sheet'!H116=""),"",'Chack &amp; edit  SD sheet'!H116)</f>
        <v/>
      </c>
      <c r="I116" s="180" t="str">
        <f>IF(AND('Chack &amp; edit  SD sheet'!I116=""),"",'Chack &amp; edit  SD sheet'!I116)</f>
        <v/>
      </c>
      <c r="J116" s="179" t="str">
        <f>IF(AND('Chack &amp; edit  SD sheet'!J116=""),"",'Chack &amp; edit  SD sheet'!J116)</f>
        <v/>
      </c>
      <c r="K116" s="179" t="str">
        <f>IF(AND('Chack &amp; edit  SD sheet'!K116=""),"",'Chack &amp; edit  SD sheet'!K116)</f>
        <v/>
      </c>
      <c r="L116" s="179" t="str">
        <f>IF(AND('Chack &amp; edit  SD sheet'!L116=""),"",'Chack &amp; edit  SD sheet'!L116)</f>
        <v/>
      </c>
      <c r="M116" s="179" t="str">
        <f t="shared" si="108"/>
        <v/>
      </c>
      <c r="N116" s="179" t="str">
        <f>IF(AND('Chack &amp; edit  SD sheet'!N116=""),"",'Chack &amp; edit  SD sheet'!N116)</f>
        <v/>
      </c>
      <c r="O116" s="179" t="str">
        <f t="shared" si="109"/>
        <v/>
      </c>
      <c r="P116" s="179" t="str">
        <f t="shared" si="110"/>
        <v/>
      </c>
      <c r="Q116" s="179" t="str">
        <f>IF(AND('Chack &amp; edit  SD sheet'!Q116=""),"",'Chack &amp; edit  SD sheet'!Q116)</f>
        <v/>
      </c>
      <c r="R116" s="179" t="str">
        <f t="shared" si="111"/>
        <v/>
      </c>
      <c r="S116" s="179" t="str">
        <f t="shared" si="112"/>
        <v/>
      </c>
      <c r="T116" s="179" t="str">
        <f>IF(AND('Chack &amp; edit  SD sheet'!T116=""),"",'Chack &amp; edit  SD sheet'!T116)</f>
        <v/>
      </c>
      <c r="U116" s="179" t="str">
        <f>IF(AND('Chack &amp; edit  SD sheet'!U116=""),"",'Chack &amp; edit  SD sheet'!U116)</f>
        <v/>
      </c>
      <c r="V116" s="179" t="str">
        <f>IF(AND('Chack &amp; edit  SD sheet'!V116=""),"",'Chack &amp; edit  SD sheet'!V116)</f>
        <v/>
      </c>
      <c r="W116" s="179" t="str">
        <f t="shared" si="113"/>
        <v/>
      </c>
      <c r="X116" s="179" t="str">
        <f>IF(AND('Chack &amp; edit  SD sheet'!X116=""),"",'Chack &amp; edit  SD sheet'!X116)</f>
        <v/>
      </c>
      <c r="Y116" s="179" t="str">
        <f t="shared" si="114"/>
        <v/>
      </c>
      <c r="Z116" s="179" t="str">
        <f t="shared" si="115"/>
        <v/>
      </c>
      <c r="AA116" s="179" t="str">
        <f>IF(AND('Chack &amp; edit  SD sheet'!AA116=""),"",'Chack &amp; edit  SD sheet'!AA116)</f>
        <v/>
      </c>
      <c r="AB116" s="179" t="str">
        <f t="shared" si="116"/>
        <v/>
      </c>
      <c r="AC116" s="179" t="str">
        <f t="shared" si="117"/>
        <v/>
      </c>
      <c r="AD116" s="179" t="str">
        <f>IF(AND('Chack &amp; edit  SD sheet'!AF116=""),"",'Chack &amp; edit  SD sheet'!AF116)</f>
        <v/>
      </c>
      <c r="AE116" s="179" t="str">
        <f>IF(AND('Chack &amp; edit  SD sheet'!AG116=""),"",'Chack &amp; edit  SD sheet'!AG116)</f>
        <v/>
      </c>
      <c r="AF116" s="179" t="str">
        <f>IF(AND('Chack &amp; edit  SD sheet'!AH116=""),"",'Chack &amp; edit  SD sheet'!AH116)</f>
        <v/>
      </c>
      <c r="AG116" s="179" t="str">
        <f t="shared" si="118"/>
        <v/>
      </c>
      <c r="AH116" s="179" t="str">
        <f>IF(AND('Chack &amp; edit  SD sheet'!AJ116=""),"",'Chack &amp; edit  SD sheet'!AJ116)</f>
        <v/>
      </c>
      <c r="AI116" s="179" t="str">
        <f t="shared" si="119"/>
        <v/>
      </c>
      <c r="AJ116" s="179" t="str">
        <f t="shared" si="120"/>
        <v/>
      </c>
      <c r="AK116" s="179" t="str">
        <f>IF(AND('Chack &amp; edit  SD sheet'!AM116=""),"",'Chack &amp; edit  SD sheet'!AM116)</f>
        <v/>
      </c>
      <c r="AL116" s="179" t="str">
        <f t="shared" si="121"/>
        <v/>
      </c>
      <c r="AM116" s="179" t="str">
        <f t="shared" si="122"/>
        <v/>
      </c>
      <c r="AN116" s="179" t="str">
        <f>IF(AND('Chack &amp; edit  SD sheet'!AP116=""),"",'Chack &amp; edit  SD sheet'!AP116)</f>
        <v/>
      </c>
      <c r="AO116" s="179" t="str">
        <f>IF(AND('Chack &amp; edit  SD sheet'!AQ116=""),"",'Chack &amp; edit  SD sheet'!AQ116)</f>
        <v/>
      </c>
      <c r="AP116" s="179" t="str">
        <f>IF(AND('Chack &amp; edit  SD sheet'!AR116=""),"",'Chack &amp; edit  SD sheet'!AR116)</f>
        <v/>
      </c>
      <c r="AQ116" s="179" t="str">
        <f t="shared" si="123"/>
        <v/>
      </c>
      <c r="AR116" s="179" t="str">
        <f>IF(AND('Chack &amp; edit  SD sheet'!AT116=""),"",'Chack &amp; edit  SD sheet'!AT116)</f>
        <v/>
      </c>
      <c r="AS116" s="179" t="str">
        <f t="shared" si="124"/>
        <v/>
      </c>
      <c r="AT116" s="179" t="str">
        <f t="shared" si="125"/>
        <v/>
      </c>
      <c r="AU116" s="179" t="str">
        <f>IF(AND('Chack &amp; edit  SD sheet'!AW116=""),"",'Chack &amp; edit  SD sheet'!AW116)</f>
        <v/>
      </c>
      <c r="AV116" s="179" t="str">
        <f t="shared" si="126"/>
        <v/>
      </c>
      <c r="AW116" s="179" t="str">
        <f t="shared" si="127"/>
        <v/>
      </c>
      <c r="AX116" s="179" t="str">
        <f>IF(AND('Chack &amp; edit  SD sheet'!AZ116=""),"",'Chack &amp; edit  SD sheet'!AZ116)</f>
        <v/>
      </c>
      <c r="AY116" s="179" t="str">
        <f>IF(AND('Chack &amp; edit  SD sheet'!BA116=""),"",'Chack &amp; edit  SD sheet'!BA116)</f>
        <v/>
      </c>
      <c r="AZ116" s="179" t="str">
        <f>IF(AND('Chack &amp; edit  SD sheet'!BB116=""),"",'Chack &amp; edit  SD sheet'!BB116)</f>
        <v/>
      </c>
      <c r="BA116" s="179" t="str">
        <f t="shared" si="128"/>
        <v/>
      </c>
      <c r="BB116" s="179" t="str">
        <f>IF(AND('Chack &amp; edit  SD sheet'!BD116=""),"",'Chack &amp; edit  SD sheet'!BD116)</f>
        <v/>
      </c>
      <c r="BC116" s="179" t="str">
        <f t="shared" si="129"/>
        <v/>
      </c>
      <c r="BD116" s="179" t="str">
        <f t="shared" si="130"/>
        <v/>
      </c>
      <c r="BE116" s="179" t="str">
        <f>IF(AND('Chack &amp; edit  SD sheet'!BG116=""),"",'Chack &amp; edit  SD sheet'!BG116)</f>
        <v/>
      </c>
      <c r="BF116" s="179" t="str">
        <f t="shared" si="131"/>
        <v/>
      </c>
      <c r="BG116" s="179" t="str">
        <f t="shared" si="132"/>
        <v/>
      </c>
      <c r="BH116" s="179" t="str">
        <f>IF(AND('Chack &amp; edit  SD sheet'!BK116=""),"",'Chack &amp; edit  SD sheet'!BK116)</f>
        <v/>
      </c>
      <c r="BI116" s="179" t="str">
        <f>IF(AND('Chack &amp; edit  SD sheet'!BL116=""),"",'Chack &amp; edit  SD sheet'!BL116)</f>
        <v/>
      </c>
      <c r="BJ116" s="179" t="str">
        <f>IF(AND('Chack &amp; edit  SD sheet'!BM116=""),"",'Chack &amp; edit  SD sheet'!BM116)</f>
        <v/>
      </c>
      <c r="BK116" s="179" t="str">
        <f t="shared" si="133"/>
        <v/>
      </c>
      <c r="BL116" s="179" t="str">
        <f t="shared" si="134"/>
        <v/>
      </c>
      <c r="BM116" s="179" t="str">
        <f>IF(AND('Chack &amp; edit  SD sheet'!BN116=""),"",'Chack &amp; edit  SD sheet'!BN116)</f>
        <v/>
      </c>
      <c r="BN116" s="179" t="str">
        <f>IF(AND('Chack &amp; edit  SD sheet'!BO116=""),"",'Chack &amp; edit  SD sheet'!BO116)</f>
        <v/>
      </c>
      <c r="BO116" s="179" t="str">
        <f>IF(AND('Chack &amp; edit  SD sheet'!BP116=""),"",'Chack &amp; edit  SD sheet'!BP116)</f>
        <v/>
      </c>
      <c r="BP116" s="179" t="str">
        <f t="shared" si="135"/>
        <v/>
      </c>
      <c r="BQ116" s="179" t="str">
        <f>IF(AND('Chack &amp; edit  SD sheet'!BR116=""),"",'Chack &amp; edit  SD sheet'!BR116)</f>
        <v/>
      </c>
      <c r="BR116" s="179" t="str">
        <f t="shared" si="136"/>
        <v/>
      </c>
      <c r="BS116" s="179" t="str">
        <f t="shared" si="137"/>
        <v/>
      </c>
      <c r="BT116" s="179" t="str">
        <f>IF(AND('Chack &amp; edit  SD sheet'!BU116=""),"",'Chack &amp; edit  SD sheet'!BU116)</f>
        <v/>
      </c>
      <c r="BU116" s="179" t="str">
        <f t="shared" si="138"/>
        <v/>
      </c>
      <c r="BV116" s="179" t="str">
        <f t="shared" si="139"/>
        <v/>
      </c>
      <c r="BW116" s="181" t="str">
        <f t="shared" si="140"/>
        <v/>
      </c>
      <c r="BX116" s="179" t="str">
        <f t="shared" si="141"/>
        <v/>
      </c>
      <c r="BY116" s="179">
        <f t="shared" si="142"/>
        <v>0</v>
      </c>
      <c r="BZ116" s="179">
        <f t="shared" si="143"/>
        <v>0</v>
      </c>
      <c r="CA116" s="179" t="str">
        <f t="shared" si="144"/>
        <v/>
      </c>
      <c r="CB116" s="179" t="str">
        <f t="shared" si="145"/>
        <v/>
      </c>
      <c r="CC116" s="182" t="str">
        <f t="shared" si="146"/>
        <v/>
      </c>
      <c r="CD116" s="183">
        <f t="shared" si="147"/>
        <v>0</v>
      </c>
      <c r="CE116" s="182">
        <f t="shared" si="148"/>
        <v>0</v>
      </c>
      <c r="CF116" s="179" t="str">
        <f t="shared" si="149"/>
        <v/>
      </c>
      <c r="CG116" s="183" t="str">
        <f t="shared" si="150"/>
        <v/>
      </c>
      <c r="CH116" s="182" t="str">
        <f t="shared" si="151"/>
        <v/>
      </c>
      <c r="CI116" s="182">
        <f t="shared" si="152"/>
        <v>0</v>
      </c>
      <c r="CJ116" s="182">
        <f t="shared" si="153"/>
        <v>0</v>
      </c>
      <c r="CK116" s="179" t="str">
        <f t="shared" si="154"/>
        <v/>
      </c>
      <c r="CL116" s="183" t="str">
        <f t="shared" si="155"/>
        <v/>
      </c>
      <c r="CM116" s="182" t="str">
        <f t="shared" si="156"/>
        <v/>
      </c>
      <c r="CN116" s="182">
        <f t="shared" si="157"/>
        <v>0</v>
      </c>
      <c r="CO116" s="182">
        <f t="shared" si="158"/>
        <v>0</v>
      </c>
      <c r="CP116" s="183" t="str">
        <f t="shared" si="159"/>
        <v/>
      </c>
      <c r="CQ116" s="183" t="str">
        <f t="shared" si="160"/>
        <v/>
      </c>
      <c r="CR116" s="182" t="str">
        <f t="shared" si="161"/>
        <v/>
      </c>
      <c r="CS116" s="182">
        <f t="shared" si="162"/>
        <v>0</v>
      </c>
      <c r="CT116" s="182">
        <f t="shared" si="163"/>
        <v>0</v>
      </c>
      <c r="CU116" s="183" t="str">
        <f t="shared" si="164"/>
        <v/>
      </c>
      <c r="CV116" s="183" t="str">
        <f t="shared" si="165"/>
        <v/>
      </c>
      <c r="CW116" s="182" t="str">
        <f t="shared" si="166"/>
        <v/>
      </c>
      <c r="CX116" s="182">
        <f t="shared" si="167"/>
        <v>0</v>
      </c>
      <c r="CY116" s="182">
        <f t="shared" si="168"/>
        <v>0</v>
      </c>
      <c r="CZ116" s="183" t="str">
        <f t="shared" si="169"/>
        <v/>
      </c>
      <c r="DA116" s="183" t="str">
        <f t="shared" si="170"/>
        <v/>
      </c>
      <c r="DB116" s="184">
        <f t="shared" si="171"/>
        <v>0</v>
      </c>
      <c r="DC116" s="19" t="str">
        <f t="shared" si="172"/>
        <v xml:space="preserve">      </v>
      </c>
      <c r="DD116" s="252" t="str">
        <f>IF('Chack &amp; edit  SD sheet'!BY116="","",'Chack &amp; edit  SD sheet'!BY116)</f>
        <v/>
      </c>
      <c r="DE116" s="252" t="str">
        <f>IF('Chack &amp; edit  SD sheet'!BZ116="","",'Chack &amp; edit  SD sheet'!BZ116)</f>
        <v/>
      </c>
      <c r="DF116" s="252" t="str">
        <f>IF('Chack &amp; edit  SD sheet'!CA116="","",'Chack &amp; edit  SD sheet'!CA116)</f>
        <v/>
      </c>
      <c r="DG116" s="212" t="str">
        <f t="shared" si="173"/>
        <v/>
      </c>
      <c r="DH116" s="252" t="str">
        <f>IF('Chack &amp; edit  SD sheet'!CB116="","",'Chack &amp; edit  SD sheet'!CB116)</f>
        <v/>
      </c>
      <c r="DI116" s="212" t="str">
        <f t="shared" si="174"/>
        <v/>
      </c>
      <c r="DJ116" s="252" t="str">
        <f>IF('Chack &amp; edit  SD sheet'!CC116="","",'Chack &amp; edit  SD sheet'!CC116)</f>
        <v/>
      </c>
      <c r="DK116" s="212" t="str">
        <f t="shared" si="175"/>
        <v/>
      </c>
      <c r="DL116" s="213" t="str">
        <f t="shared" si="176"/>
        <v/>
      </c>
      <c r="DM116" s="252" t="str">
        <f>IF('Chack &amp; edit  SD sheet'!CD116="","",'Chack &amp; edit  SD sheet'!CD116)</f>
        <v/>
      </c>
      <c r="DN116" s="252" t="str">
        <f>IF('Chack &amp; edit  SD sheet'!CE116="","",'Chack &amp; edit  SD sheet'!CE116)</f>
        <v/>
      </c>
      <c r="DO116" s="252" t="str">
        <f>IF('Chack &amp; edit  SD sheet'!CF116="","",'Chack &amp; edit  SD sheet'!CF116)</f>
        <v/>
      </c>
      <c r="DP116" s="212" t="str">
        <f t="shared" si="177"/>
        <v/>
      </c>
      <c r="DQ116" s="252" t="str">
        <f>IF('Chack &amp; edit  SD sheet'!CG116="","",'Chack &amp; edit  SD sheet'!CG116)</f>
        <v/>
      </c>
      <c r="DR116" s="212" t="str">
        <f t="shared" si="178"/>
        <v/>
      </c>
      <c r="DS116" s="252" t="str">
        <f>IF('Chack &amp; edit  SD sheet'!CH116="","",'Chack &amp; edit  SD sheet'!CH116)</f>
        <v/>
      </c>
      <c r="DT116" s="212" t="str">
        <f t="shared" si="179"/>
        <v/>
      </c>
      <c r="DU116" s="213" t="str">
        <f t="shared" si="180"/>
        <v/>
      </c>
      <c r="DV116" s="252" t="str">
        <f>IF('Chack &amp; edit  SD sheet'!CI116="","",'Chack &amp; edit  SD sheet'!CI116)</f>
        <v/>
      </c>
      <c r="DW116" s="252" t="str">
        <f>IF('Chack &amp; edit  SD sheet'!CJ116="","",'Chack &amp; edit  SD sheet'!CJ116)</f>
        <v/>
      </c>
      <c r="DX116" s="252" t="str">
        <f>IF('Chack &amp; edit  SD sheet'!CK116="","",'Chack &amp; edit  SD sheet'!CK116)</f>
        <v/>
      </c>
      <c r="DY116" s="254" t="str">
        <f t="shared" si="181"/>
        <v/>
      </c>
      <c r="DZ116" s="252" t="str">
        <f>IF('Chack &amp; edit  SD sheet'!CL116="","",'Chack &amp; edit  SD sheet'!CL116)</f>
        <v/>
      </c>
      <c r="EA116" s="252" t="str">
        <f>IF('Chack &amp; edit  SD sheet'!CM116="","",'Chack &amp; edit  SD sheet'!CM116)</f>
        <v/>
      </c>
      <c r="EB116" s="252" t="str">
        <f>IF('Chack &amp; edit  SD sheet'!CN116="","",'Chack &amp; edit  SD sheet'!CN116)</f>
        <v/>
      </c>
      <c r="EC116" s="252" t="str">
        <f>IF('Chack &amp; edit  SD sheet'!CO116="","",'Chack &amp; edit  SD sheet'!CO116)</f>
        <v/>
      </c>
      <c r="ED116" s="254" t="str">
        <f t="shared" si="182"/>
        <v/>
      </c>
      <c r="EE116" s="252" t="str">
        <f>IF('Chack &amp; edit  SD sheet'!CP116="","",'Chack &amp; edit  SD sheet'!CP116)</f>
        <v/>
      </c>
      <c r="EF116" s="252" t="str">
        <f>IF('Chack &amp; edit  SD sheet'!CQ116="","",'Chack &amp; edit  SD sheet'!CQ116)</f>
        <v/>
      </c>
      <c r="EG116" s="19" t="str">
        <f t="shared" si="183"/>
        <v/>
      </c>
      <c r="EH116" s="20" t="str">
        <f t="shared" si="184"/>
        <v/>
      </c>
      <c r="EI116" s="21" t="str">
        <f t="shared" si="185"/>
        <v/>
      </c>
      <c r="EJ116" s="185" t="str">
        <f t="shared" si="186"/>
        <v/>
      </c>
      <c r="EK116" s="253" t="str">
        <f t="shared" si="187"/>
        <v/>
      </c>
      <c r="EL116" s="252" t="str">
        <f t="shared" si="188"/>
        <v/>
      </c>
      <c r="ET116" s="173" t="str">
        <f t="shared" si="189"/>
        <v/>
      </c>
      <c r="EU116" s="173" t="str">
        <f t="shared" si="190"/>
        <v/>
      </c>
      <c r="EV116" s="173" t="str">
        <f t="shared" si="191"/>
        <v/>
      </c>
      <c r="EW116" s="173" t="str">
        <f t="shared" si="192"/>
        <v/>
      </c>
    </row>
    <row r="117" spans="1:153" ht="15.75" hidden="1">
      <c r="A117" s="179" t="str">
        <f>IF(AND('Chack &amp; edit  SD sheet'!A117=""),"",'Chack &amp; edit  SD sheet'!A117)</f>
        <v/>
      </c>
      <c r="B117" s="179" t="str">
        <f>IF(AND('Chack &amp; edit  SD sheet'!B117=""),"",'Chack &amp; edit  SD sheet'!B117)</f>
        <v/>
      </c>
      <c r="C117" s="179" t="str">
        <f>IF(AND('Chack &amp; edit  SD sheet'!C117=""),"",IF(AND('Chack &amp; edit  SD sheet'!C117="Boy"),"M",IF(AND('Chack &amp; edit  SD sheet'!C117="Girl"),"F","")))</f>
        <v/>
      </c>
      <c r="D117" s="179" t="str">
        <f>IF(AND('Chack &amp; edit  SD sheet'!D117=""),"",VALUE('Chack &amp; edit  SD sheet'!D117))</f>
        <v/>
      </c>
      <c r="E117" s="179" t="str">
        <f>IF(AND('Chack &amp; edit  SD sheet'!E117=""),"",'Chack &amp; edit  SD sheet'!E117)</f>
        <v/>
      </c>
      <c r="F117" s="179" t="str">
        <f>IF(AND('Chack &amp; edit  SD sheet'!F117=""),"",'Chack &amp; edit  SD sheet'!F117)</f>
        <v/>
      </c>
      <c r="G117" s="180" t="str">
        <f>IF(AND('Chack &amp; edit  SD sheet'!G117=""),"",'Chack &amp; edit  SD sheet'!G117)</f>
        <v/>
      </c>
      <c r="H117" s="180" t="str">
        <f>IF(AND('Chack &amp; edit  SD sheet'!H117=""),"",'Chack &amp; edit  SD sheet'!H117)</f>
        <v/>
      </c>
      <c r="I117" s="180" t="str">
        <f>IF(AND('Chack &amp; edit  SD sheet'!I117=""),"",'Chack &amp; edit  SD sheet'!I117)</f>
        <v/>
      </c>
      <c r="J117" s="179" t="str">
        <f>IF(AND('Chack &amp; edit  SD sheet'!J117=""),"",'Chack &amp; edit  SD sheet'!J117)</f>
        <v/>
      </c>
      <c r="K117" s="179" t="str">
        <f>IF(AND('Chack &amp; edit  SD sheet'!K117=""),"",'Chack &amp; edit  SD sheet'!K117)</f>
        <v/>
      </c>
      <c r="L117" s="179" t="str">
        <f>IF(AND('Chack &amp; edit  SD sheet'!L117=""),"",'Chack &amp; edit  SD sheet'!L117)</f>
        <v/>
      </c>
      <c r="M117" s="179" t="str">
        <f t="shared" si="108"/>
        <v/>
      </c>
      <c r="N117" s="179" t="str">
        <f>IF(AND('Chack &amp; edit  SD sheet'!N117=""),"",'Chack &amp; edit  SD sheet'!N117)</f>
        <v/>
      </c>
      <c r="O117" s="179" t="str">
        <f t="shared" si="109"/>
        <v/>
      </c>
      <c r="P117" s="179" t="str">
        <f t="shared" si="110"/>
        <v/>
      </c>
      <c r="Q117" s="179" t="str">
        <f>IF(AND('Chack &amp; edit  SD sheet'!Q117=""),"",'Chack &amp; edit  SD sheet'!Q117)</f>
        <v/>
      </c>
      <c r="R117" s="179" t="str">
        <f t="shared" si="111"/>
        <v/>
      </c>
      <c r="S117" s="179" t="str">
        <f t="shared" si="112"/>
        <v/>
      </c>
      <c r="T117" s="179" t="str">
        <f>IF(AND('Chack &amp; edit  SD sheet'!T117=""),"",'Chack &amp; edit  SD sheet'!T117)</f>
        <v/>
      </c>
      <c r="U117" s="179" t="str">
        <f>IF(AND('Chack &amp; edit  SD sheet'!U117=""),"",'Chack &amp; edit  SD sheet'!U117)</f>
        <v/>
      </c>
      <c r="V117" s="179" t="str">
        <f>IF(AND('Chack &amp; edit  SD sheet'!V117=""),"",'Chack &amp; edit  SD sheet'!V117)</f>
        <v/>
      </c>
      <c r="W117" s="179" t="str">
        <f t="shared" si="113"/>
        <v/>
      </c>
      <c r="X117" s="179" t="str">
        <f>IF(AND('Chack &amp; edit  SD sheet'!X117=""),"",'Chack &amp; edit  SD sheet'!X117)</f>
        <v/>
      </c>
      <c r="Y117" s="179" t="str">
        <f t="shared" si="114"/>
        <v/>
      </c>
      <c r="Z117" s="179" t="str">
        <f t="shared" si="115"/>
        <v/>
      </c>
      <c r="AA117" s="179" t="str">
        <f>IF(AND('Chack &amp; edit  SD sheet'!AA117=""),"",'Chack &amp; edit  SD sheet'!AA117)</f>
        <v/>
      </c>
      <c r="AB117" s="179" t="str">
        <f t="shared" si="116"/>
        <v/>
      </c>
      <c r="AC117" s="179" t="str">
        <f t="shared" si="117"/>
        <v/>
      </c>
      <c r="AD117" s="179" t="str">
        <f>IF(AND('Chack &amp; edit  SD sheet'!AF117=""),"",'Chack &amp; edit  SD sheet'!AF117)</f>
        <v/>
      </c>
      <c r="AE117" s="179" t="str">
        <f>IF(AND('Chack &amp; edit  SD sheet'!AG117=""),"",'Chack &amp; edit  SD sheet'!AG117)</f>
        <v/>
      </c>
      <c r="AF117" s="179" t="str">
        <f>IF(AND('Chack &amp; edit  SD sheet'!AH117=""),"",'Chack &amp; edit  SD sheet'!AH117)</f>
        <v/>
      </c>
      <c r="AG117" s="179" t="str">
        <f t="shared" si="118"/>
        <v/>
      </c>
      <c r="AH117" s="179" t="str">
        <f>IF(AND('Chack &amp; edit  SD sheet'!AJ117=""),"",'Chack &amp; edit  SD sheet'!AJ117)</f>
        <v/>
      </c>
      <c r="AI117" s="179" t="str">
        <f t="shared" si="119"/>
        <v/>
      </c>
      <c r="AJ117" s="179" t="str">
        <f t="shared" si="120"/>
        <v/>
      </c>
      <c r="AK117" s="179" t="str">
        <f>IF(AND('Chack &amp; edit  SD sheet'!AM117=""),"",'Chack &amp; edit  SD sheet'!AM117)</f>
        <v/>
      </c>
      <c r="AL117" s="179" t="str">
        <f t="shared" si="121"/>
        <v/>
      </c>
      <c r="AM117" s="179" t="str">
        <f t="shared" si="122"/>
        <v/>
      </c>
      <c r="AN117" s="179" t="str">
        <f>IF(AND('Chack &amp; edit  SD sheet'!AP117=""),"",'Chack &amp; edit  SD sheet'!AP117)</f>
        <v/>
      </c>
      <c r="AO117" s="179" t="str">
        <f>IF(AND('Chack &amp; edit  SD sheet'!AQ117=""),"",'Chack &amp; edit  SD sheet'!AQ117)</f>
        <v/>
      </c>
      <c r="AP117" s="179" t="str">
        <f>IF(AND('Chack &amp; edit  SD sheet'!AR117=""),"",'Chack &amp; edit  SD sheet'!AR117)</f>
        <v/>
      </c>
      <c r="AQ117" s="179" t="str">
        <f t="shared" si="123"/>
        <v/>
      </c>
      <c r="AR117" s="179" t="str">
        <f>IF(AND('Chack &amp; edit  SD sheet'!AT117=""),"",'Chack &amp; edit  SD sheet'!AT117)</f>
        <v/>
      </c>
      <c r="AS117" s="179" t="str">
        <f t="shared" si="124"/>
        <v/>
      </c>
      <c r="AT117" s="179" t="str">
        <f t="shared" si="125"/>
        <v/>
      </c>
      <c r="AU117" s="179" t="str">
        <f>IF(AND('Chack &amp; edit  SD sheet'!AW117=""),"",'Chack &amp; edit  SD sheet'!AW117)</f>
        <v/>
      </c>
      <c r="AV117" s="179" t="str">
        <f t="shared" si="126"/>
        <v/>
      </c>
      <c r="AW117" s="179" t="str">
        <f t="shared" si="127"/>
        <v/>
      </c>
      <c r="AX117" s="179" t="str">
        <f>IF(AND('Chack &amp; edit  SD sheet'!AZ117=""),"",'Chack &amp; edit  SD sheet'!AZ117)</f>
        <v/>
      </c>
      <c r="AY117" s="179" t="str">
        <f>IF(AND('Chack &amp; edit  SD sheet'!BA117=""),"",'Chack &amp; edit  SD sheet'!BA117)</f>
        <v/>
      </c>
      <c r="AZ117" s="179" t="str">
        <f>IF(AND('Chack &amp; edit  SD sheet'!BB117=""),"",'Chack &amp; edit  SD sheet'!BB117)</f>
        <v/>
      </c>
      <c r="BA117" s="179" t="str">
        <f t="shared" si="128"/>
        <v/>
      </c>
      <c r="BB117" s="179" t="str">
        <f>IF(AND('Chack &amp; edit  SD sheet'!BD117=""),"",'Chack &amp; edit  SD sheet'!BD117)</f>
        <v/>
      </c>
      <c r="BC117" s="179" t="str">
        <f t="shared" si="129"/>
        <v/>
      </c>
      <c r="BD117" s="179" t="str">
        <f t="shared" si="130"/>
        <v/>
      </c>
      <c r="BE117" s="179" t="str">
        <f>IF(AND('Chack &amp; edit  SD sheet'!BG117=""),"",'Chack &amp; edit  SD sheet'!BG117)</f>
        <v/>
      </c>
      <c r="BF117" s="179" t="str">
        <f t="shared" si="131"/>
        <v/>
      </c>
      <c r="BG117" s="179" t="str">
        <f t="shared" si="132"/>
        <v/>
      </c>
      <c r="BH117" s="179" t="str">
        <f>IF(AND('Chack &amp; edit  SD sheet'!BK117=""),"",'Chack &amp; edit  SD sheet'!BK117)</f>
        <v/>
      </c>
      <c r="BI117" s="179" t="str">
        <f>IF(AND('Chack &amp; edit  SD sheet'!BL117=""),"",'Chack &amp; edit  SD sheet'!BL117)</f>
        <v/>
      </c>
      <c r="BJ117" s="179" t="str">
        <f>IF(AND('Chack &amp; edit  SD sheet'!BM117=""),"",'Chack &amp; edit  SD sheet'!BM117)</f>
        <v/>
      </c>
      <c r="BK117" s="179" t="str">
        <f t="shared" si="133"/>
        <v/>
      </c>
      <c r="BL117" s="179" t="str">
        <f t="shared" si="134"/>
        <v/>
      </c>
      <c r="BM117" s="179" t="str">
        <f>IF(AND('Chack &amp; edit  SD sheet'!BN117=""),"",'Chack &amp; edit  SD sheet'!BN117)</f>
        <v/>
      </c>
      <c r="BN117" s="179" t="str">
        <f>IF(AND('Chack &amp; edit  SD sheet'!BO117=""),"",'Chack &amp; edit  SD sheet'!BO117)</f>
        <v/>
      </c>
      <c r="BO117" s="179" t="str">
        <f>IF(AND('Chack &amp; edit  SD sheet'!BP117=""),"",'Chack &amp; edit  SD sheet'!BP117)</f>
        <v/>
      </c>
      <c r="BP117" s="179" t="str">
        <f t="shared" si="135"/>
        <v/>
      </c>
      <c r="BQ117" s="179" t="str">
        <f>IF(AND('Chack &amp; edit  SD sheet'!BR117=""),"",'Chack &amp; edit  SD sheet'!BR117)</f>
        <v/>
      </c>
      <c r="BR117" s="179" t="str">
        <f t="shared" si="136"/>
        <v/>
      </c>
      <c r="BS117" s="179" t="str">
        <f t="shared" si="137"/>
        <v/>
      </c>
      <c r="BT117" s="179" t="str">
        <f>IF(AND('Chack &amp; edit  SD sheet'!BU117=""),"",'Chack &amp; edit  SD sheet'!BU117)</f>
        <v/>
      </c>
      <c r="BU117" s="179" t="str">
        <f t="shared" si="138"/>
        <v/>
      </c>
      <c r="BV117" s="179" t="str">
        <f t="shared" si="139"/>
        <v/>
      </c>
      <c r="BW117" s="181" t="str">
        <f t="shared" si="140"/>
        <v/>
      </c>
      <c r="BX117" s="179" t="str">
        <f t="shared" si="141"/>
        <v/>
      </c>
      <c r="BY117" s="179">
        <f t="shared" si="142"/>
        <v>0</v>
      </c>
      <c r="BZ117" s="179">
        <f t="shared" si="143"/>
        <v>0</v>
      </c>
      <c r="CA117" s="179" t="str">
        <f t="shared" si="144"/>
        <v/>
      </c>
      <c r="CB117" s="179" t="str">
        <f t="shared" si="145"/>
        <v/>
      </c>
      <c r="CC117" s="182" t="str">
        <f t="shared" si="146"/>
        <v/>
      </c>
      <c r="CD117" s="183">
        <f t="shared" si="147"/>
        <v>0</v>
      </c>
      <c r="CE117" s="182">
        <f t="shared" si="148"/>
        <v>0</v>
      </c>
      <c r="CF117" s="179" t="str">
        <f t="shared" si="149"/>
        <v/>
      </c>
      <c r="CG117" s="183" t="str">
        <f t="shared" si="150"/>
        <v/>
      </c>
      <c r="CH117" s="182" t="str">
        <f t="shared" si="151"/>
        <v/>
      </c>
      <c r="CI117" s="182">
        <f t="shared" si="152"/>
        <v>0</v>
      </c>
      <c r="CJ117" s="182">
        <f t="shared" si="153"/>
        <v>0</v>
      </c>
      <c r="CK117" s="179" t="str">
        <f t="shared" si="154"/>
        <v/>
      </c>
      <c r="CL117" s="183" t="str">
        <f t="shared" si="155"/>
        <v/>
      </c>
      <c r="CM117" s="182" t="str">
        <f t="shared" si="156"/>
        <v/>
      </c>
      <c r="CN117" s="182">
        <f t="shared" si="157"/>
        <v>0</v>
      </c>
      <c r="CO117" s="182">
        <f t="shared" si="158"/>
        <v>0</v>
      </c>
      <c r="CP117" s="183" t="str">
        <f t="shared" si="159"/>
        <v/>
      </c>
      <c r="CQ117" s="183" t="str">
        <f t="shared" si="160"/>
        <v/>
      </c>
      <c r="CR117" s="182" t="str">
        <f t="shared" si="161"/>
        <v/>
      </c>
      <c r="CS117" s="182">
        <f t="shared" si="162"/>
        <v>0</v>
      </c>
      <c r="CT117" s="182">
        <f t="shared" si="163"/>
        <v>0</v>
      </c>
      <c r="CU117" s="183" t="str">
        <f t="shared" si="164"/>
        <v/>
      </c>
      <c r="CV117" s="183" t="str">
        <f t="shared" si="165"/>
        <v/>
      </c>
      <c r="CW117" s="182" t="str">
        <f t="shared" si="166"/>
        <v/>
      </c>
      <c r="CX117" s="182">
        <f t="shared" si="167"/>
        <v>0</v>
      </c>
      <c r="CY117" s="182">
        <f t="shared" si="168"/>
        <v>0</v>
      </c>
      <c r="CZ117" s="183" t="str">
        <f t="shared" si="169"/>
        <v/>
      </c>
      <c r="DA117" s="183" t="str">
        <f t="shared" si="170"/>
        <v/>
      </c>
      <c r="DB117" s="184">
        <f t="shared" si="171"/>
        <v>0</v>
      </c>
      <c r="DC117" s="19" t="str">
        <f t="shared" si="172"/>
        <v xml:space="preserve">      </v>
      </c>
      <c r="DD117" s="252" t="str">
        <f>IF('Chack &amp; edit  SD sheet'!BY117="","",'Chack &amp; edit  SD sheet'!BY117)</f>
        <v/>
      </c>
      <c r="DE117" s="252" t="str">
        <f>IF('Chack &amp; edit  SD sheet'!BZ117="","",'Chack &amp; edit  SD sheet'!BZ117)</f>
        <v/>
      </c>
      <c r="DF117" s="252" t="str">
        <f>IF('Chack &amp; edit  SD sheet'!CA117="","",'Chack &amp; edit  SD sheet'!CA117)</f>
        <v/>
      </c>
      <c r="DG117" s="212" t="str">
        <f t="shared" si="173"/>
        <v/>
      </c>
      <c r="DH117" s="252" t="str">
        <f>IF('Chack &amp; edit  SD sheet'!CB117="","",'Chack &amp; edit  SD sheet'!CB117)</f>
        <v/>
      </c>
      <c r="DI117" s="212" t="str">
        <f t="shared" si="174"/>
        <v/>
      </c>
      <c r="DJ117" s="252" t="str">
        <f>IF('Chack &amp; edit  SD sheet'!CC117="","",'Chack &amp; edit  SD sheet'!CC117)</f>
        <v/>
      </c>
      <c r="DK117" s="212" t="str">
        <f t="shared" si="175"/>
        <v/>
      </c>
      <c r="DL117" s="213" t="str">
        <f t="shared" si="176"/>
        <v/>
      </c>
      <c r="DM117" s="252" t="str">
        <f>IF('Chack &amp; edit  SD sheet'!CD117="","",'Chack &amp; edit  SD sheet'!CD117)</f>
        <v/>
      </c>
      <c r="DN117" s="252" t="str">
        <f>IF('Chack &amp; edit  SD sheet'!CE117="","",'Chack &amp; edit  SD sheet'!CE117)</f>
        <v/>
      </c>
      <c r="DO117" s="252" t="str">
        <f>IF('Chack &amp; edit  SD sheet'!CF117="","",'Chack &amp; edit  SD sheet'!CF117)</f>
        <v/>
      </c>
      <c r="DP117" s="212" t="str">
        <f t="shared" si="177"/>
        <v/>
      </c>
      <c r="DQ117" s="252" t="str">
        <f>IF('Chack &amp; edit  SD sheet'!CG117="","",'Chack &amp; edit  SD sheet'!CG117)</f>
        <v/>
      </c>
      <c r="DR117" s="212" t="str">
        <f t="shared" si="178"/>
        <v/>
      </c>
      <c r="DS117" s="252" t="str">
        <f>IF('Chack &amp; edit  SD sheet'!CH117="","",'Chack &amp; edit  SD sheet'!CH117)</f>
        <v/>
      </c>
      <c r="DT117" s="212" t="str">
        <f t="shared" si="179"/>
        <v/>
      </c>
      <c r="DU117" s="213" t="str">
        <f t="shared" si="180"/>
        <v/>
      </c>
      <c r="DV117" s="252" t="str">
        <f>IF('Chack &amp; edit  SD sheet'!CI117="","",'Chack &amp; edit  SD sheet'!CI117)</f>
        <v/>
      </c>
      <c r="DW117" s="252" t="str">
        <f>IF('Chack &amp; edit  SD sheet'!CJ117="","",'Chack &amp; edit  SD sheet'!CJ117)</f>
        <v/>
      </c>
      <c r="DX117" s="252" t="str">
        <f>IF('Chack &amp; edit  SD sheet'!CK117="","",'Chack &amp; edit  SD sheet'!CK117)</f>
        <v/>
      </c>
      <c r="DY117" s="254" t="str">
        <f t="shared" si="181"/>
        <v/>
      </c>
      <c r="DZ117" s="252" t="str">
        <f>IF('Chack &amp; edit  SD sheet'!CL117="","",'Chack &amp; edit  SD sheet'!CL117)</f>
        <v/>
      </c>
      <c r="EA117" s="252" t="str">
        <f>IF('Chack &amp; edit  SD sheet'!CM117="","",'Chack &amp; edit  SD sheet'!CM117)</f>
        <v/>
      </c>
      <c r="EB117" s="252" t="str">
        <f>IF('Chack &amp; edit  SD sheet'!CN117="","",'Chack &amp; edit  SD sheet'!CN117)</f>
        <v/>
      </c>
      <c r="EC117" s="252" t="str">
        <f>IF('Chack &amp; edit  SD sheet'!CO117="","",'Chack &amp; edit  SD sheet'!CO117)</f>
        <v/>
      </c>
      <c r="ED117" s="254" t="str">
        <f t="shared" si="182"/>
        <v/>
      </c>
      <c r="EE117" s="252" t="str">
        <f>IF('Chack &amp; edit  SD sheet'!CP117="","",'Chack &amp; edit  SD sheet'!CP117)</f>
        <v/>
      </c>
      <c r="EF117" s="252" t="str">
        <f>IF('Chack &amp; edit  SD sheet'!CQ117="","",'Chack &amp; edit  SD sheet'!CQ117)</f>
        <v/>
      </c>
      <c r="EG117" s="19" t="str">
        <f t="shared" si="183"/>
        <v/>
      </c>
      <c r="EH117" s="20" t="str">
        <f t="shared" si="184"/>
        <v/>
      </c>
      <c r="EI117" s="21" t="str">
        <f t="shared" si="185"/>
        <v/>
      </c>
      <c r="EJ117" s="185" t="str">
        <f t="shared" si="186"/>
        <v/>
      </c>
      <c r="EK117" s="253" t="str">
        <f t="shared" si="187"/>
        <v/>
      </c>
      <c r="EL117" s="252" t="str">
        <f t="shared" si="188"/>
        <v/>
      </c>
      <c r="ET117" s="173" t="str">
        <f t="shared" si="189"/>
        <v/>
      </c>
      <c r="EU117" s="173" t="str">
        <f t="shared" si="190"/>
        <v/>
      </c>
      <c r="EV117" s="173" t="str">
        <f t="shared" si="191"/>
        <v/>
      </c>
      <c r="EW117" s="173" t="str">
        <f t="shared" si="192"/>
        <v/>
      </c>
    </row>
    <row r="118" spans="1:153" ht="15.75" hidden="1">
      <c r="A118" s="179" t="str">
        <f>IF(AND('Chack &amp; edit  SD sheet'!A118=""),"",'Chack &amp; edit  SD sheet'!A118)</f>
        <v/>
      </c>
      <c r="B118" s="179" t="str">
        <f>IF(AND('Chack &amp; edit  SD sheet'!B118=""),"",'Chack &amp; edit  SD sheet'!B118)</f>
        <v/>
      </c>
      <c r="C118" s="179" t="str">
        <f>IF(AND('Chack &amp; edit  SD sheet'!C118=""),"",IF(AND('Chack &amp; edit  SD sheet'!C118="Boy"),"M",IF(AND('Chack &amp; edit  SD sheet'!C118="Girl"),"F","")))</f>
        <v/>
      </c>
      <c r="D118" s="179" t="str">
        <f>IF(AND('Chack &amp; edit  SD sheet'!D118=""),"",VALUE('Chack &amp; edit  SD sheet'!D118))</f>
        <v/>
      </c>
      <c r="E118" s="179" t="str">
        <f>IF(AND('Chack &amp; edit  SD sheet'!E118=""),"",'Chack &amp; edit  SD sheet'!E118)</f>
        <v/>
      </c>
      <c r="F118" s="179" t="str">
        <f>IF(AND('Chack &amp; edit  SD sheet'!F118=""),"",'Chack &amp; edit  SD sheet'!F118)</f>
        <v/>
      </c>
      <c r="G118" s="180" t="str">
        <f>IF(AND('Chack &amp; edit  SD sheet'!G118=""),"",'Chack &amp; edit  SD sheet'!G118)</f>
        <v/>
      </c>
      <c r="H118" s="180" t="str">
        <f>IF(AND('Chack &amp; edit  SD sheet'!H118=""),"",'Chack &amp; edit  SD sheet'!H118)</f>
        <v/>
      </c>
      <c r="I118" s="180" t="str">
        <f>IF(AND('Chack &amp; edit  SD sheet'!I118=""),"",'Chack &amp; edit  SD sheet'!I118)</f>
        <v/>
      </c>
      <c r="J118" s="179" t="str">
        <f>IF(AND('Chack &amp; edit  SD sheet'!J118=""),"",'Chack &amp; edit  SD sheet'!J118)</f>
        <v/>
      </c>
      <c r="K118" s="179" t="str">
        <f>IF(AND('Chack &amp; edit  SD sheet'!K118=""),"",'Chack &amp; edit  SD sheet'!K118)</f>
        <v/>
      </c>
      <c r="L118" s="179" t="str">
        <f>IF(AND('Chack &amp; edit  SD sheet'!L118=""),"",'Chack &amp; edit  SD sheet'!L118)</f>
        <v/>
      </c>
      <c r="M118" s="179" t="str">
        <f t="shared" si="108"/>
        <v/>
      </c>
      <c r="N118" s="179" t="str">
        <f>IF(AND('Chack &amp; edit  SD sheet'!N118=""),"",'Chack &amp; edit  SD sheet'!N118)</f>
        <v/>
      </c>
      <c r="O118" s="179" t="str">
        <f t="shared" si="109"/>
        <v/>
      </c>
      <c r="P118" s="179" t="str">
        <f t="shared" si="110"/>
        <v/>
      </c>
      <c r="Q118" s="179" t="str">
        <f>IF(AND('Chack &amp; edit  SD sheet'!Q118=""),"",'Chack &amp; edit  SD sheet'!Q118)</f>
        <v/>
      </c>
      <c r="R118" s="179" t="str">
        <f t="shared" si="111"/>
        <v/>
      </c>
      <c r="S118" s="179" t="str">
        <f t="shared" si="112"/>
        <v/>
      </c>
      <c r="T118" s="179" t="str">
        <f>IF(AND('Chack &amp; edit  SD sheet'!T118=""),"",'Chack &amp; edit  SD sheet'!T118)</f>
        <v/>
      </c>
      <c r="U118" s="179" t="str">
        <f>IF(AND('Chack &amp; edit  SD sheet'!U118=""),"",'Chack &amp; edit  SD sheet'!U118)</f>
        <v/>
      </c>
      <c r="V118" s="179" t="str">
        <f>IF(AND('Chack &amp; edit  SD sheet'!V118=""),"",'Chack &amp; edit  SD sheet'!V118)</f>
        <v/>
      </c>
      <c r="W118" s="179" t="str">
        <f t="shared" si="113"/>
        <v/>
      </c>
      <c r="X118" s="179" t="str">
        <f>IF(AND('Chack &amp; edit  SD sheet'!X118=""),"",'Chack &amp; edit  SD sheet'!X118)</f>
        <v/>
      </c>
      <c r="Y118" s="179" t="str">
        <f t="shared" si="114"/>
        <v/>
      </c>
      <c r="Z118" s="179" t="str">
        <f t="shared" si="115"/>
        <v/>
      </c>
      <c r="AA118" s="179" t="str">
        <f>IF(AND('Chack &amp; edit  SD sheet'!AA118=""),"",'Chack &amp; edit  SD sheet'!AA118)</f>
        <v/>
      </c>
      <c r="AB118" s="179" t="str">
        <f t="shared" si="116"/>
        <v/>
      </c>
      <c r="AC118" s="179" t="str">
        <f t="shared" si="117"/>
        <v/>
      </c>
      <c r="AD118" s="179" t="str">
        <f>IF(AND('Chack &amp; edit  SD sheet'!AF118=""),"",'Chack &amp; edit  SD sheet'!AF118)</f>
        <v/>
      </c>
      <c r="AE118" s="179" t="str">
        <f>IF(AND('Chack &amp; edit  SD sheet'!AG118=""),"",'Chack &amp; edit  SD sheet'!AG118)</f>
        <v/>
      </c>
      <c r="AF118" s="179" t="str">
        <f>IF(AND('Chack &amp; edit  SD sheet'!AH118=""),"",'Chack &amp; edit  SD sheet'!AH118)</f>
        <v/>
      </c>
      <c r="AG118" s="179" t="str">
        <f t="shared" si="118"/>
        <v/>
      </c>
      <c r="AH118" s="179" t="str">
        <f>IF(AND('Chack &amp; edit  SD sheet'!AJ118=""),"",'Chack &amp; edit  SD sheet'!AJ118)</f>
        <v/>
      </c>
      <c r="AI118" s="179" t="str">
        <f t="shared" si="119"/>
        <v/>
      </c>
      <c r="AJ118" s="179" t="str">
        <f t="shared" si="120"/>
        <v/>
      </c>
      <c r="AK118" s="179" t="str">
        <f>IF(AND('Chack &amp; edit  SD sheet'!AM118=""),"",'Chack &amp; edit  SD sheet'!AM118)</f>
        <v/>
      </c>
      <c r="AL118" s="179" t="str">
        <f t="shared" si="121"/>
        <v/>
      </c>
      <c r="AM118" s="179" t="str">
        <f t="shared" si="122"/>
        <v/>
      </c>
      <c r="AN118" s="179" t="str">
        <f>IF(AND('Chack &amp; edit  SD sheet'!AP118=""),"",'Chack &amp; edit  SD sheet'!AP118)</f>
        <v/>
      </c>
      <c r="AO118" s="179" t="str">
        <f>IF(AND('Chack &amp; edit  SD sheet'!AQ118=""),"",'Chack &amp; edit  SD sheet'!AQ118)</f>
        <v/>
      </c>
      <c r="AP118" s="179" t="str">
        <f>IF(AND('Chack &amp; edit  SD sheet'!AR118=""),"",'Chack &amp; edit  SD sheet'!AR118)</f>
        <v/>
      </c>
      <c r="AQ118" s="179" t="str">
        <f t="shared" si="123"/>
        <v/>
      </c>
      <c r="AR118" s="179" t="str">
        <f>IF(AND('Chack &amp; edit  SD sheet'!AT118=""),"",'Chack &amp; edit  SD sheet'!AT118)</f>
        <v/>
      </c>
      <c r="AS118" s="179" t="str">
        <f t="shared" si="124"/>
        <v/>
      </c>
      <c r="AT118" s="179" t="str">
        <f t="shared" si="125"/>
        <v/>
      </c>
      <c r="AU118" s="179" t="str">
        <f>IF(AND('Chack &amp; edit  SD sheet'!AW118=""),"",'Chack &amp; edit  SD sheet'!AW118)</f>
        <v/>
      </c>
      <c r="AV118" s="179" t="str">
        <f t="shared" si="126"/>
        <v/>
      </c>
      <c r="AW118" s="179" t="str">
        <f t="shared" si="127"/>
        <v/>
      </c>
      <c r="AX118" s="179" t="str">
        <f>IF(AND('Chack &amp; edit  SD sheet'!AZ118=""),"",'Chack &amp; edit  SD sheet'!AZ118)</f>
        <v/>
      </c>
      <c r="AY118" s="179" t="str">
        <f>IF(AND('Chack &amp; edit  SD sheet'!BA118=""),"",'Chack &amp; edit  SD sheet'!BA118)</f>
        <v/>
      </c>
      <c r="AZ118" s="179" t="str">
        <f>IF(AND('Chack &amp; edit  SD sheet'!BB118=""),"",'Chack &amp; edit  SD sheet'!BB118)</f>
        <v/>
      </c>
      <c r="BA118" s="179" t="str">
        <f t="shared" si="128"/>
        <v/>
      </c>
      <c r="BB118" s="179" t="str">
        <f>IF(AND('Chack &amp; edit  SD sheet'!BD118=""),"",'Chack &amp; edit  SD sheet'!BD118)</f>
        <v/>
      </c>
      <c r="BC118" s="179" t="str">
        <f t="shared" si="129"/>
        <v/>
      </c>
      <c r="BD118" s="179" t="str">
        <f t="shared" si="130"/>
        <v/>
      </c>
      <c r="BE118" s="179" t="str">
        <f>IF(AND('Chack &amp; edit  SD sheet'!BG118=""),"",'Chack &amp; edit  SD sheet'!BG118)</f>
        <v/>
      </c>
      <c r="BF118" s="179" t="str">
        <f t="shared" si="131"/>
        <v/>
      </c>
      <c r="BG118" s="179" t="str">
        <f t="shared" si="132"/>
        <v/>
      </c>
      <c r="BH118" s="179" t="str">
        <f>IF(AND('Chack &amp; edit  SD sheet'!BK118=""),"",'Chack &amp; edit  SD sheet'!BK118)</f>
        <v/>
      </c>
      <c r="BI118" s="179" t="str">
        <f>IF(AND('Chack &amp; edit  SD sheet'!BL118=""),"",'Chack &amp; edit  SD sheet'!BL118)</f>
        <v/>
      </c>
      <c r="BJ118" s="179" t="str">
        <f>IF(AND('Chack &amp; edit  SD sheet'!BM118=""),"",'Chack &amp; edit  SD sheet'!BM118)</f>
        <v/>
      </c>
      <c r="BK118" s="179" t="str">
        <f t="shared" si="133"/>
        <v/>
      </c>
      <c r="BL118" s="179" t="str">
        <f t="shared" si="134"/>
        <v/>
      </c>
      <c r="BM118" s="179" t="str">
        <f>IF(AND('Chack &amp; edit  SD sheet'!BN118=""),"",'Chack &amp; edit  SD sheet'!BN118)</f>
        <v/>
      </c>
      <c r="BN118" s="179" t="str">
        <f>IF(AND('Chack &amp; edit  SD sheet'!BO118=""),"",'Chack &amp; edit  SD sheet'!BO118)</f>
        <v/>
      </c>
      <c r="BO118" s="179" t="str">
        <f>IF(AND('Chack &amp; edit  SD sheet'!BP118=""),"",'Chack &amp; edit  SD sheet'!BP118)</f>
        <v/>
      </c>
      <c r="BP118" s="179" t="str">
        <f t="shared" si="135"/>
        <v/>
      </c>
      <c r="BQ118" s="179" t="str">
        <f>IF(AND('Chack &amp; edit  SD sheet'!BR118=""),"",'Chack &amp; edit  SD sheet'!BR118)</f>
        <v/>
      </c>
      <c r="BR118" s="179" t="str">
        <f t="shared" si="136"/>
        <v/>
      </c>
      <c r="BS118" s="179" t="str">
        <f t="shared" si="137"/>
        <v/>
      </c>
      <c r="BT118" s="179" t="str">
        <f>IF(AND('Chack &amp; edit  SD sheet'!BU118=""),"",'Chack &amp; edit  SD sheet'!BU118)</f>
        <v/>
      </c>
      <c r="BU118" s="179" t="str">
        <f t="shared" si="138"/>
        <v/>
      </c>
      <c r="BV118" s="179" t="str">
        <f t="shared" si="139"/>
        <v/>
      </c>
      <c r="BW118" s="181" t="str">
        <f t="shared" si="140"/>
        <v/>
      </c>
      <c r="BX118" s="179" t="str">
        <f t="shared" si="141"/>
        <v/>
      </c>
      <c r="BY118" s="179">
        <f t="shared" si="142"/>
        <v>0</v>
      </c>
      <c r="BZ118" s="179">
        <f t="shared" si="143"/>
        <v>0</v>
      </c>
      <c r="CA118" s="179" t="str">
        <f t="shared" si="144"/>
        <v/>
      </c>
      <c r="CB118" s="179" t="str">
        <f t="shared" si="145"/>
        <v/>
      </c>
      <c r="CC118" s="182" t="str">
        <f t="shared" si="146"/>
        <v/>
      </c>
      <c r="CD118" s="183">
        <f t="shared" si="147"/>
        <v>0</v>
      </c>
      <c r="CE118" s="182">
        <f t="shared" si="148"/>
        <v>0</v>
      </c>
      <c r="CF118" s="179" t="str">
        <f t="shared" si="149"/>
        <v/>
      </c>
      <c r="CG118" s="183" t="str">
        <f t="shared" si="150"/>
        <v/>
      </c>
      <c r="CH118" s="182" t="str">
        <f t="shared" si="151"/>
        <v/>
      </c>
      <c r="CI118" s="182">
        <f t="shared" si="152"/>
        <v>0</v>
      </c>
      <c r="CJ118" s="182">
        <f t="shared" si="153"/>
        <v>0</v>
      </c>
      <c r="CK118" s="179" t="str">
        <f t="shared" si="154"/>
        <v/>
      </c>
      <c r="CL118" s="183" t="str">
        <f t="shared" si="155"/>
        <v/>
      </c>
      <c r="CM118" s="182" t="str">
        <f t="shared" si="156"/>
        <v/>
      </c>
      <c r="CN118" s="182">
        <f t="shared" si="157"/>
        <v>0</v>
      </c>
      <c r="CO118" s="182">
        <f t="shared" si="158"/>
        <v>0</v>
      </c>
      <c r="CP118" s="183" t="str">
        <f t="shared" si="159"/>
        <v/>
      </c>
      <c r="CQ118" s="183" t="str">
        <f t="shared" si="160"/>
        <v/>
      </c>
      <c r="CR118" s="182" t="str">
        <f t="shared" si="161"/>
        <v/>
      </c>
      <c r="CS118" s="182">
        <f t="shared" si="162"/>
        <v>0</v>
      </c>
      <c r="CT118" s="182">
        <f t="shared" si="163"/>
        <v>0</v>
      </c>
      <c r="CU118" s="183" t="str">
        <f t="shared" si="164"/>
        <v/>
      </c>
      <c r="CV118" s="183" t="str">
        <f t="shared" si="165"/>
        <v/>
      </c>
      <c r="CW118" s="182" t="str">
        <f t="shared" si="166"/>
        <v/>
      </c>
      <c r="CX118" s="182">
        <f t="shared" si="167"/>
        <v>0</v>
      </c>
      <c r="CY118" s="182">
        <f t="shared" si="168"/>
        <v>0</v>
      </c>
      <c r="CZ118" s="183" t="str">
        <f t="shared" si="169"/>
        <v/>
      </c>
      <c r="DA118" s="183" t="str">
        <f t="shared" si="170"/>
        <v/>
      </c>
      <c r="DB118" s="184">
        <f t="shared" si="171"/>
        <v>0</v>
      </c>
      <c r="DC118" s="19" t="str">
        <f t="shared" si="172"/>
        <v xml:space="preserve">      </v>
      </c>
      <c r="DD118" s="252" t="str">
        <f>IF('Chack &amp; edit  SD sheet'!BY118="","",'Chack &amp; edit  SD sheet'!BY118)</f>
        <v/>
      </c>
      <c r="DE118" s="252" t="str">
        <f>IF('Chack &amp; edit  SD sheet'!BZ118="","",'Chack &amp; edit  SD sheet'!BZ118)</f>
        <v/>
      </c>
      <c r="DF118" s="252" t="str">
        <f>IF('Chack &amp; edit  SD sheet'!CA118="","",'Chack &amp; edit  SD sheet'!CA118)</f>
        <v/>
      </c>
      <c r="DG118" s="212" t="str">
        <f t="shared" si="173"/>
        <v/>
      </c>
      <c r="DH118" s="252" t="str">
        <f>IF('Chack &amp; edit  SD sheet'!CB118="","",'Chack &amp; edit  SD sheet'!CB118)</f>
        <v/>
      </c>
      <c r="DI118" s="212" t="str">
        <f t="shared" si="174"/>
        <v/>
      </c>
      <c r="DJ118" s="252" t="str">
        <f>IF('Chack &amp; edit  SD sheet'!CC118="","",'Chack &amp; edit  SD sheet'!CC118)</f>
        <v/>
      </c>
      <c r="DK118" s="212" t="str">
        <f t="shared" si="175"/>
        <v/>
      </c>
      <c r="DL118" s="213" t="str">
        <f t="shared" si="176"/>
        <v/>
      </c>
      <c r="DM118" s="252" t="str">
        <f>IF('Chack &amp; edit  SD sheet'!CD118="","",'Chack &amp; edit  SD sheet'!CD118)</f>
        <v/>
      </c>
      <c r="DN118" s="252" t="str">
        <f>IF('Chack &amp; edit  SD sheet'!CE118="","",'Chack &amp; edit  SD sheet'!CE118)</f>
        <v/>
      </c>
      <c r="DO118" s="252" t="str">
        <f>IF('Chack &amp; edit  SD sheet'!CF118="","",'Chack &amp; edit  SD sheet'!CF118)</f>
        <v/>
      </c>
      <c r="DP118" s="212" t="str">
        <f t="shared" si="177"/>
        <v/>
      </c>
      <c r="DQ118" s="252" t="str">
        <f>IF('Chack &amp; edit  SD sheet'!CG118="","",'Chack &amp; edit  SD sheet'!CG118)</f>
        <v/>
      </c>
      <c r="DR118" s="212" t="str">
        <f t="shared" si="178"/>
        <v/>
      </c>
      <c r="DS118" s="252" t="str">
        <f>IF('Chack &amp; edit  SD sheet'!CH118="","",'Chack &amp; edit  SD sheet'!CH118)</f>
        <v/>
      </c>
      <c r="DT118" s="212" t="str">
        <f t="shared" si="179"/>
        <v/>
      </c>
      <c r="DU118" s="213" t="str">
        <f t="shared" si="180"/>
        <v/>
      </c>
      <c r="DV118" s="252" t="str">
        <f>IF('Chack &amp; edit  SD sheet'!CI118="","",'Chack &amp; edit  SD sheet'!CI118)</f>
        <v/>
      </c>
      <c r="DW118" s="252" t="str">
        <f>IF('Chack &amp; edit  SD sheet'!CJ118="","",'Chack &amp; edit  SD sheet'!CJ118)</f>
        <v/>
      </c>
      <c r="DX118" s="252" t="str">
        <f>IF('Chack &amp; edit  SD sheet'!CK118="","",'Chack &amp; edit  SD sheet'!CK118)</f>
        <v/>
      </c>
      <c r="DY118" s="254" t="str">
        <f t="shared" si="181"/>
        <v/>
      </c>
      <c r="DZ118" s="252" t="str">
        <f>IF('Chack &amp; edit  SD sheet'!CL118="","",'Chack &amp; edit  SD sheet'!CL118)</f>
        <v/>
      </c>
      <c r="EA118" s="252" t="str">
        <f>IF('Chack &amp; edit  SD sheet'!CM118="","",'Chack &amp; edit  SD sheet'!CM118)</f>
        <v/>
      </c>
      <c r="EB118" s="252" t="str">
        <f>IF('Chack &amp; edit  SD sheet'!CN118="","",'Chack &amp; edit  SD sheet'!CN118)</f>
        <v/>
      </c>
      <c r="EC118" s="252" t="str">
        <f>IF('Chack &amp; edit  SD sheet'!CO118="","",'Chack &amp; edit  SD sheet'!CO118)</f>
        <v/>
      </c>
      <c r="ED118" s="254" t="str">
        <f t="shared" si="182"/>
        <v/>
      </c>
      <c r="EE118" s="252" t="str">
        <f>IF('Chack &amp; edit  SD sheet'!CP118="","",'Chack &amp; edit  SD sheet'!CP118)</f>
        <v/>
      </c>
      <c r="EF118" s="252" t="str">
        <f>IF('Chack &amp; edit  SD sheet'!CQ118="","",'Chack &amp; edit  SD sheet'!CQ118)</f>
        <v/>
      </c>
      <c r="EG118" s="19" t="str">
        <f t="shared" si="183"/>
        <v/>
      </c>
      <c r="EH118" s="20" t="str">
        <f t="shared" si="184"/>
        <v/>
      </c>
      <c r="EI118" s="21" t="str">
        <f t="shared" si="185"/>
        <v/>
      </c>
      <c r="EJ118" s="185" t="str">
        <f t="shared" si="186"/>
        <v/>
      </c>
      <c r="EK118" s="253" t="str">
        <f t="shared" si="187"/>
        <v/>
      </c>
      <c r="EL118" s="252" t="str">
        <f t="shared" si="188"/>
        <v/>
      </c>
      <c r="ET118" s="173" t="str">
        <f t="shared" si="189"/>
        <v/>
      </c>
      <c r="EU118" s="173" t="str">
        <f t="shared" si="190"/>
        <v/>
      </c>
      <c r="EV118" s="173" t="str">
        <f t="shared" si="191"/>
        <v/>
      </c>
      <c r="EW118" s="173" t="str">
        <f t="shared" si="192"/>
        <v/>
      </c>
    </row>
    <row r="119" spans="1:153" ht="15.75" hidden="1">
      <c r="A119" s="179" t="str">
        <f>IF(AND('Chack &amp; edit  SD sheet'!A119=""),"",'Chack &amp; edit  SD sheet'!A119)</f>
        <v/>
      </c>
      <c r="B119" s="179" t="str">
        <f>IF(AND('Chack &amp; edit  SD sheet'!B119=""),"",'Chack &amp; edit  SD sheet'!B119)</f>
        <v/>
      </c>
      <c r="C119" s="179" t="str">
        <f>IF(AND('Chack &amp; edit  SD sheet'!C119=""),"",IF(AND('Chack &amp; edit  SD sheet'!C119="Boy"),"M",IF(AND('Chack &amp; edit  SD sheet'!C119="Girl"),"F","")))</f>
        <v/>
      </c>
      <c r="D119" s="179" t="str">
        <f>IF(AND('Chack &amp; edit  SD sheet'!D119=""),"",VALUE('Chack &amp; edit  SD sheet'!D119))</f>
        <v/>
      </c>
      <c r="E119" s="179" t="str">
        <f>IF(AND('Chack &amp; edit  SD sheet'!E119=""),"",'Chack &amp; edit  SD sheet'!E119)</f>
        <v/>
      </c>
      <c r="F119" s="179" t="str">
        <f>IF(AND('Chack &amp; edit  SD sheet'!F119=""),"",'Chack &amp; edit  SD sheet'!F119)</f>
        <v/>
      </c>
      <c r="G119" s="180" t="str">
        <f>IF(AND('Chack &amp; edit  SD sheet'!G119=""),"",'Chack &amp; edit  SD sheet'!G119)</f>
        <v/>
      </c>
      <c r="H119" s="180" t="str">
        <f>IF(AND('Chack &amp; edit  SD sheet'!H119=""),"",'Chack &amp; edit  SD sheet'!H119)</f>
        <v/>
      </c>
      <c r="I119" s="180" t="str">
        <f>IF(AND('Chack &amp; edit  SD sheet'!I119=""),"",'Chack &amp; edit  SD sheet'!I119)</f>
        <v/>
      </c>
      <c r="J119" s="179" t="str">
        <f>IF(AND('Chack &amp; edit  SD sheet'!J119=""),"",'Chack &amp; edit  SD sheet'!J119)</f>
        <v/>
      </c>
      <c r="K119" s="179" t="str">
        <f>IF(AND('Chack &amp; edit  SD sheet'!K119=""),"",'Chack &amp; edit  SD sheet'!K119)</f>
        <v/>
      </c>
      <c r="L119" s="179" t="str">
        <f>IF(AND('Chack &amp; edit  SD sheet'!L119=""),"",'Chack &amp; edit  SD sheet'!L119)</f>
        <v/>
      </c>
      <c r="M119" s="179" t="str">
        <f t="shared" si="108"/>
        <v/>
      </c>
      <c r="N119" s="179" t="str">
        <f>IF(AND('Chack &amp; edit  SD sheet'!N119=""),"",'Chack &amp; edit  SD sheet'!N119)</f>
        <v/>
      </c>
      <c r="O119" s="179" t="str">
        <f t="shared" si="109"/>
        <v/>
      </c>
      <c r="P119" s="179" t="str">
        <f t="shared" si="110"/>
        <v/>
      </c>
      <c r="Q119" s="179" t="str">
        <f>IF(AND('Chack &amp; edit  SD sheet'!Q119=""),"",'Chack &amp; edit  SD sheet'!Q119)</f>
        <v/>
      </c>
      <c r="R119" s="179" t="str">
        <f t="shared" si="111"/>
        <v/>
      </c>
      <c r="S119" s="179" t="str">
        <f t="shared" si="112"/>
        <v/>
      </c>
      <c r="T119" s="179" t="str">
        <f>IF(AND('Chack &amp; edit  SD sheet'!T119=""),"",'Chack &amp; edit  SD sheet'!T119)</f>
        <v/>
      </c>
      <c r="U119" s="179" t="str">
        <f>IF(AND('Chack &amp; edit  SD sheet'!U119=""),"",'Chack &amp; edit  SD sheet'!U119)</f>
        <v/>
      </c>
      <c r="V119" s="179" t="str">
        <f>IF(AND('Chack &amp; edit  SD sheet'!V119=""),"",'Chack &amp; edit  SD sheet'!V119)</f>
        <v/>
      </c>
      <c r="W119" s="179" t="str">
        <f t="shared" si="113"/>
        <v/>
      </c>
      <c r="X119" s="179" t="str">
        <f>IF(AND('Chack &amp; edit  SD sheet'!X119=""),"",'Chack &amp; edit  SD sheet'!X119)</f>
        <v/>
      </c>
      <c r="Y119" s="179" t="str">
        <f t="shared" si="114"/>
        <v/>
      </c>
      <c r="Z119" s="179" t="str">
        <f t="shared" si="115"/>
        <v/>
      </c>
      <c r="AA119" s="179" t="str">
        <f>IF(AND('Chack &amp; edit  SD sheet'!AA119=""),"",'Chack &amp; edit  SD sheet'!AA119)</f>
        <v/>
      </c>
      <c r="AB119" s="179" t="str">
        <f t="shared" si="116"/>
        <v/>
      </c>
      <c r="AC119" s="179" t="str">
        <f t="shared" si="117"/>
        <v/>
      </c>
      <c r="AD119" s="179" t="str">
        <f>IF(AND('Chack &amp; edit  SD sheet'!AF119=""),"",'Chack &amp; edit  SD sheet'!AF119)</f>
        <v/>
      </c>
      <c r="AE119" s="179" t="str">
        <f>IF(AND('Chack &amp; edit  SD sheet'!AG119=""),"",'Chack &amp; edit  SD sheet'!AG119)</f>
        <v/>
      </c>
      <c r="AF119" s="179" t="str">
        <f>IF(AND('Chack &amp; edit  SD sheet'!AH119=""),"",'Chack &amp; edit  SD sheet'!AH119)</f>
        <v/>
      </c>
      <c r="AG119" s="179" t="str">
        <f t="shared" si="118"/>
        <v/>
      </c>
      <c r="AH119" s="179" t="str">
        <f>IF(AND('Chack &amp; edit  SD sheet'!AJ119=""),"",'Chack &amp; edit  SD sheet'!AJ119)</f>
        <v/>
      </c>
      <c r="AI119" s="179" t="str">
        <f t="shared" si="119"/>
        <v/>
      </c>
      <c r="AJ119" s="179" t="str">
        <f t="shared" si="120"/>
        <v/>
      </c>
      <c r="AK119" s="179" t="str">
        <f>IF(AND('Chack &amp; edit  SD sheet'!AM119=""),"",'Chack &amp; edit  SD sheet'!AM119)</f>
        <v/>
      </c>
      <c r="AL119" s="179" t="str">
        <f t="shared" si="121"/>
        <v/>
      </c>
      <c r="AM119" s="179" t="str">
        <f t="shared" si="122"/>
        <v/>
      </c>
      <c r="AN119" s="179" t="str">
        <f>IF(AND('Chack &amp; edit  SD sheet'!AP119=""),"",'Chack &amp; edit  SD sheet'!AP119)</f>
        <v/>
      </c>
      <c r="AO119" s="179" t="str">
        <f>IF(AND('Chack &amp; edit  SD sheet'!AQ119=""),"",'Chack &amp; edit  SD sheet'!AQ119)</f>
        <v/>
      </c>
      <c r="AP119" s="179" t="str">
        <f>IF(AND('Chack &amp; edit  SD sheet'!AR119=""),"",'Chack &amp; edit  SD sheet'!AR119)</f>
        <v/>
      </c>
      <c r="AQ119" s="179" t="str">
        <f t="shared" si="123"/>
        <v/>
      </c>
      <c r="AR119" s="179" t="str">
        <f>IF(AND('Chack &amp; edit  SD sheet'!AT119=""),"",'Chack &amp; edit  SD sheet'!AT119)</f>
        <v/>
      </c>
      <c r="AS119" s="179" t="str">
        <f t="shared" si="124"/>
        <v/>
      </c>
      <c r="AT119" s="179" t="str">
        <f t="shared" si="125"/>
        <v/>
      </c>
      <c r="AU119" s="179" t="str">
        <f>IF(AND('Chack &amp; edit  SD sheet'!AW119=""),"",'Chack &amp; edit  SD sheet'!AW119)</f>
        <v/>
      </c>
      <c r="AV119" s="179" t="str">
        <f t="shared" si="126"/>
        <v/>
      </c>
      <c r="AW119" s="179" t="str">
        <f t="shared" si="127"/>
        <v/>
      </c>
      <c r="AX119" s="179" t="str">
        <f>IF(AND('Chack &amp; edit  SD sheet'!AZ119=""),"",'Chack &amp; edit  SD sheet'!AZ119)</f>
        <v/>
      </c>
      <c r="AY119" s="179" t="str">
        <f>IF(AND('Chack &amp; edit  SD sheet'!BA119=""),"",'Chack &amp; edit  SD sheet'!BA119)</f>
        <v/>
      </c>
      <c r="AZ119" s="179" t="str">
        <f>IF(AND('Chack &amp; edit  SD sheet'!BB119=""),"",'Chack &amp; edit  SD sheet'!BB119)</f>
        <v/>
      </c>
      <c r="BA119" s="179" t="str">
        <f t="shared" si="128"/>
        <v/>
      </c>
      <c r="BB119" s="179" t="str">
        <f>IF(AND('Chack &amp; edit  SD sheet'!BD119=""),"",'Chack &amp; edit  SD sheet'!BD119)</f>
        <v/>
      </c>
      <c r="BC119" s="179" t="str">
        <f t="shared" si="129"/>
        <v/>
      </c>
      <c r="BD119" s="179" t="str">
        <f t="shared" si="130"/>
        <v/>
      </c>
      <c r="BE119" s="179" t="str">
        <f>IF(AND('Chack &amp; edit  SD sheet'!BG119=""),"",'Chack &amp; edit  SD sheet'!BG119)</f>
        <v/>
      </c>
      <c r="BF119" s="179" t="str">
        <f t="shared" si="131"/>
        <v/>
      </c>
      <c r="BG119" s="179" t="str">
        <f t="shared" si="132"/>
        <v/>
      </c>
      <c r="BH119" s="179" t="str">
        <f>IF(AND('Chack &amp; edit  SD sheet'!BK119=""),"",'Chack &amp; edit  SD sheet'!BK119)</f>
        <v/>
      </c>
      <c r="BI119" s="179" t="str">
        <f>IF(AND('Chack &amp; edit  SD sheet'!BL119=""),"",'Chack &amp; edit  SD sheet'!BL119)</f>
        <v/>
      </c>
      <c r="BJ119" s="179" t="str">
        <f>IF(AND('Chack &amp; edit  SD sheet'!BM119=""),"",'Chack &amp; edit  SD sheet'!BM119)</f>
        <v/>
      </c>
      <c r="BK119" s="179" t="str">
        <f t="shared" si="133"/>
        <v/>
      </c>
      <c r="BL119" s="179" t="str">
        <f t="shared" si="134"/>
        <v/>
      </c>
      <c r="BM119" s="179" t="str">
        <f>IF(AND('Chack &amp; edit  SD sheet'!BN119=""),"",'Chack &amp; edit  SD sheet'!BN119)</f>
        <v/>
      </c>
      <c r="BN119" s="179" t="str">
        <f>IF(AND('Chack &amp; edit  SD sheet'!BO119=""),"",'Chack &amp; edit  SD sheet'!BO119)</f>
        <v/>
      </c>
      <c r="BO119" s="179" t="str">
        <f>IF(AND('Chack &amp; edit  SD sheet'!BP119=""),"",'Chack &amp; edit  SD sheet'!BP119)</f>
        <v/>
      </c>
      <c r="BP119" s="179" t="str">
        <f t="shared" si="135"/>
        <v/>
      </c>
      <c r="BQ119" s="179" t="str">
        <f>IF(AND('Chack &amp; edit  SD sheet'!BR119=""),"",'Chack &amp; edit  SD sheet'!BR119)</f>
        <v/>
      </c>
      <c r="BR119" s="179" t="str">
        <f t="shared" si="136"/>
        <v/>
      </c>
      <c r="BS119" s="179" t="str">
        <f t="shared" si="137"/>
        <v/>
      </c>
      <c r="BT119" s="179" t="str">
        <f>IF(AND('Chack &amp; edit  SD sheet'!BU119=""),"",'Chack &amp; edit  SD sheet'!BU119)</f>
        <v/>
      </c>
      <c r="BU119" s="179" t="str">
        <f t="shared" si="138"/>
        <v/>
      </c>
      <c r="BV119" s="179" t="str">
        <f t="shared" si="139"/>
        <v/>
      </c>
      <c r="BW119" s="181" t="str">
        <f t="shared" si="140"/>
        <v/>
      </c>
      <c r="BX119" s="179" t="str">
        <f t="shared" si="141"/>
        <v/>
      </c>
      <c r="BY119" s="179">
        <f t="shared" si="142"/>
        <v>0</v>
      </c>
      <c r="BZ119" s="179">
        <f t="shared" si="143"/>
        <v>0</v>
      </c>
      <c r="CA119" s="179" t="str">
        <f t="shared" si="144"/>
        <v/>
      </c>
      <c r="CB119" s="179" t="str">
        <f t="shared" si="145"/>
        <v/>
      </c>
      <c r="CC119" s="182" t="str">
        <f t="shared" si="146"/>
        <v/>
      </c>
      <c r="CD119" s="183">
        <f t="shared" si="147"/>
        <v>0</v>
      </c>
      <c r="CE119" s="182">
        <f t="shared" si="148"/>
        <v>0</v>
      </c>
      <c r="CF119" s="179" t="str">
        <f t="shared" si="149"/>
        <v/>
      </c>
      <c r="CG119" s="183" t="str">
        <f t="shared" si="150"/>
        <v/>
      </c>
      <c r="CH119" s="182" t="str">
        <f t="shared" si="151"/>
        <v/>
      </c>
      <c r="CI119" s="182">
        <f t="shared" si="152"/>
        <v>0</v>
      </c>
      <c r="CJ119" s="182">
        <f t="shared" si="153"/>
        <v>0</v>
      </c>
      <c r="CK119" s="179" t="str">
        <f t="shared" si="154"/>
        <v/>
      </c>
      <c r="CL119" s="183" t="str">
        <f t="shared" si="155"/>
        <v/>
      </c>
      <c r="CM119" s="182" t="str">
        <f t="shared" si="156"/>
        <v/>
      </c>
      <c r="CN119" s="182">
        <f t="shared" si="157"/>
        <v>0</v>
      </c>
      <c r="CO119" s="182">
        <f t="shared" si="158"/>
        <v>0</v>
      </c>
      <c r="CP119" s="183" t="str">
        <f t="shared" si="159"/>
        <v/>
      </c>
      <c r="CQ119" s="183" t="str">
        <f t="shared" si="160"/>
        <v/>
      </c>
      <c r="CR119" s="182" t="str">
        <f t="shared" si="161"/>
        <v/>
      </c>
      <c r="CS119" s="182">
        <f t="shared" si="162"/>
        <v>0</v>
      </c>
      <c r="CT119" s="182">
        <f t="shared" si="163"/>
        <v>0</v>
      </c>
      <c r="CU119" s="183" t="str">
        <f t="shared" si="164"/>
        <v/>
      </c>
      <c r="CV119" s="183" t="str">
        <f t="shared" si="165"/>
        <v/>
      </c>
      <c r="CW119" s="182" t="str">
        <f t="shared" si="166"/>
        <v/>
      </c>
      <c r="CX119" s="182">
        <f t="shared" si="167"/>
        <v>0</v>
      </c>
      <c r="CY119" s="182">
        <f t="shared" si="168"/>
        <v>0</v>
      </c>
      <c r="CZ119" s="183" t="str">
        <f t="shared" si="169"/>
        <v/>
      </c>
      <c r="DA119" s="183" t="str">
        <f t="shared" si="170"/>
        <v/>
      </c>
      <c r="DB119" s="184">
        <f t="shared" si="171"/>
        <v>0</v>
      </c>
      <c r="DC119" s="19" t="str">
        <f t="shared" si="172"/>
        <v xml:space="preserve">      </v>
      </c>
      <c r="DD119" s="252" t="str">
        <f>IF('Chack &amp; edit  SD sheet'!BY119="","",'Chack &amp; edit  SD sheet'!BY119)</f>
        <v/>
      </c>
      <c r="DE119" s="252" t="str">
        <f>IF('Chack &amp; edit  SD sheet'!BZ119="","",'Chack &amp; edit  SD sheet'!BZ119)</f>
        <v/>
      </c>
      <c r="DF119" s="252" t="str">
        <f>IF('Chack &amp; edit  SD sheet'!CA119="","",'Chack &amp; edit  SD sheet'!CA119)</f>
        <v/>
      </c>
      <c r="DG119" s="212" t="str">
        <f t="shared" si="173"/>
        <v/>
      </c>
      <c r="DH119" s="252" t="str">
        <f>IF('Chack &amp; edit  SD sheet'!CB119="","",'Chack &amp; edit  SD sheet'!CB119)</f>
        <v/>
      </c>
      <c r="DI119" s="212" t="str">
        <f t="shared" si="174"/>
        <v/>
      </c>
      <c r="DJ119" s="252" t="str">
        <f>IF('Chack &amp; edit  SD sheet'!CC119="","",'Chack &amp; edit  SD sheet'!CC119)</f>
        <v/>
      </c>
      <c r="DK119" s="212" t="str">
        <f t="shared" si="175"/>
        <v/>
      </c>
      <c r="DL119" s="213" t="str">
        <f t="shared" si="176"/>
        <v/>
      </c>
      <c r="DM119" s="252" t="str">
        <f>IF('Chack &amp; edit  SD sheet'!CD119="","",'Chack &amp; edit  SD sheet'!CD119)</f>
        <v/>
      </c>
      <c r="DN119" s="252" t="str">
        <f>IF('Chack &amp; edit  SD sheet'!CE119="","",'Chack &amp; edit  SD sheet'!CE119)</f>
        <v/>
      </c>
      <c r="DO119" s="252" t="str">
        <f>IF('Chack &amp; edit  SD sheet'!CF119="","",'Chack &amp; edit  SD sheet'!CF119)</f>
        <v/>
      </c>
      <c r="DP119" s="212" t="str">
        <f t="shared" si="177"/>
        <v/>
      </c>
      <c r="DQ119" s="252" t="str">
        <f>IF('Chack &amp; edit  SD sheet'!CG119="","",'Chack &amp; edit  SD sheet'!CG119)</f>
        <v/>
      </c>
      <c r="DR119" s="212" t="str">
        <f t="shared" si="178"/>
        <v/>
      </c>
      <c r="DS119" s="252" t="str">
        <f>IF('Chack &amp; edit  SD sheet'!CH119="","",'Chack &amp; edit  SD sheet'!CH119)</f>
        <v/>
      </c>
      <c r="DT119" s="212" t="str">
        <f t="shared" si="179"/>
        <v/>
      </c>
      <c r="DU119" s="213" t="str">
        <f t="shared" si="180"/>
        <v/>
      </c>
      <c r="DV119" s="252" t="str">
        <f>IF('Chack &amp; edit  SD sheet'!CI119="","",'Chack &amp; edit  SD sheet'!CI119)</f>
        <v/>
      </c>
      <c r="DW119" s="252" t="str">
        <f>IF('Chack &amp; edit  SD sheet'!CJ119="","",'Chack &amp; edit  SD sheet'!CJ119)</f>
        <v/>
      </c>
      <c r="DX119" s="252" t="str">
        <f>IF('Chack &amp; edit  SD sheet'!CK119="","",'Chack &amp; edit  SD sheet'!CK119)</f>
        <v/>
      </c>
      <c r="DY119" s="254" t="str">
        <f t="shared" si="181"/>
        <v/>
      </c>
      <c r="DZ119" s="252" t="str">
        <f>IF('Chack &amp; edit  SD sheet'!CL119="","",'Chack &amp; edit  SD sheet'!CL119)</f>
        <v/>
      </c>
      <c r="EA119" s="252" t="str">
        <f>IF('Chack &amp; edit  SD sheet'!CM119="","",'Chack &amp; edit  SD sheet'!CM119)</f>
        <v/>
      </c>
      <c r="EB119" s="252" t="str">
        <f>IF('Chack &amp; edit  SD sheet'!CN119="","",'Chack &amp; edit  SD sheet'!CN119)</f>
        <v/>
      </c>
      <c r="EC119" s="252" t="str">
        <f>IF('Chack &amp; edit  SD sheet'!CO119="","",'Chack &amp; edit  SD sheet'!CO119)</f>
        <v/>
      </c>
      <c r="ED119" s="254" t="str">
        <f t="shared" si="182"/>
        <v/>
      </c>
      <c r="EE119" s="252" t="str">
        <f>IF('Chack &amp; edit  SD sheet'!CP119="","",'Chack &amp; edit  SD sheet'!CP119)</f>
        <v/>
      </c>
      <c r="EF119" s="252" t="str">
        <f>IF('Chack &amp; edit  SD sheet'!CQ119="","",'Chack &amp; edit  SD sheet'!CQ119)</f>
        <v/>
      </c>
      <c r="EG119" s="19" t="str">
        <f t="shared" si="183"/>
        <v/>
      </c>
      <c r="EH119" s="20" t="str">
        <f t="shared" si="184"/>
        <v/>
      </c>
      <c r="EI119" s="21" t="str">
        <f t="shared" si="185"/>
        <v/>
      </c>
      <c r="EJ119" s="185" t="str">
        <f t="shared" si="186"/>
        <v/>
      </c>
      <c r="EK119" s="253" t="str">
        <f t="shared" si="187"/>
        <v/>
      </c>
      <c r="EL119" s="252" t="str">
        <f t="shared" si="188"/>
        <v/>
      </c>
      <c r="ET119" s="173" t="str">
        <f t="shared" si="189"/>
        <v/>
      </c>
      <c r="EU119" s="173" t="str">
        <f t="shared" si="190"/>
        <v/>
      </c>
      <c r="EV119" s="173" t="str">
        <f t="shared" si="191"/>
        <v/>
      </c>
      <c r="EW119" s="173" t="str">
        <f t="shared" si="192"/>
        <v/>
      </c>
    </row>
    <row r="120" spans="1:153" ht="15.75" hidden="1">
      <c r="A120" s="179" t="str">
        <f>IF(AND('Chack &amp; edit  SD sheet'!A120=""),"",'Chack &amp; edit  SD sheet'!A120)</f>
        <v/>
      </c>
      <c r="B120" s="179" t="str">
        <f>IF(AND('Chack &amp; edit  SD sheet'!B120=""),"",'Chack &amp; edit  SD sheet'!B120)</f>
        <v/>
      </c>
      <c r="C120" s="179" t="str">
        <f>IF(AND('Chack &amp; edit  SD sheet'!C120=""),"",IF(AND('Chack &amp; edit  SD sheet'!C120="Boy"),"M",IF(AND('Chack &amp; edit  SD sheet'!C120="Girl"),"F","")))</f>
        <v/>
      </c>
      <c r="D120" s="179" t="str">
        <f>IF(AND('Chack &amp; edit  SD sheet'!D120=""),"",VALUE('Chack &amp; edit  SD sheet'!D120))</f>
        <v/>
      </c>
      <c r="E120" s="179" t="str">
        <f>IF(AND('Chack &amp; edit  SD sheet'!E120=""),"",'Chack &amp; edit  SD sheet'!E120)</f>
        <v/>
      </c>
      <c r="F120" s="179" t="str">
        <f>IF(AND('Chack &amp; edit  SD sheet'!F120=""),"",'Chack &amp; edit  SD sheet'!F120)</f>
        <v/>
      </c>
      <c r="G120" s="180" t="str">
        <f>IF(AND('Chack &amp; edit  SD sheet'!G120=""),"",'Chack &amp; edit  SD sheet'!G120)</f>
        <v/>
      </c>
      <c r="H120" s="180" t="str">
        <f>IF(AND('Chack &amp; edit  SD sheet'!H120=""),"",'Chack &amp; edit  SD sheet'!H120)</f>
        <v/>
      </c>
      <c r="I120" s="180" t="str">
        <f>IF(AND('Chack &amp; edit  SD sheet'!I120=""),"",'Chack &amp; edit  SD sheet'!I120)</f>
        <v/>
      </c>
      <c r="J120" s="179" t="str">
        <f>IF(AND('Chack &amp; edit  SD sheet'!J120=""),"",'Chack &amp; edit  SD sheet'!J120)</f>
        <v/>
      </c>
      <c r="K120" s="179" t="str">
        <f>IF(AND('Chack &amp; edit  SD sheet'!K120=""),"",'Chack &amp; edit  SD sheet'!K120)</f>
        <v/>
      </c>
      <c r="L120" s="179" t="str">
        <f>IF(AND('Chack &amp; edit  SD sheet'!L120=""),"",'Chack &amp; edit  SD sheet'!L120)</f>
        <v/>
      </c>
      <c r="M120" s="179" t="str">
        <f t="shared" si="108"/>
        <v/>
      </c>
      <c r="N120" s="179" t="str">
        <f>IF(AND('Chack &amp; edit  SD sheet'!N120=""),"",'Chack &amp; edit  SD sheet'!N120)</f>
        <v/>
      </c>
      <c r="O120" s="179" t="str">
        <f t="shared" si="109"/>
        <v/>
      </c>
      <c r="P120" s="179" t="str">
        <f t="shared" si="110"/>
        <v/>
      </c>
      <c r="Q120" s="179" t="str">
        <f>IF(AND('Chack &amp; edit  SD sheet'!Q120=""),"",'Chack &amp; edit  SD sheet'!Q120)</f>
        <v/>
      </c>
      <c r="R120" s="179" t="str">
        <f t="shared" si="111"/>
        <v/>
      </c>
      <c r="S120" s="179" t="str">
        <f t="shared" si="112"/>
        <v/>
      </c>
      <c r="T120" s="179" t="str">
        <f>IF(AND('Chack &amp; edit  SD sheet'!T120=""),"",'Chack &amp; edit  SD sheet'!T120)</f>
        <v/>
      </c>
      <c r="U120" s="179" t="str">
        <f>IF(AND('Chack &amp; edit  SD sheet'!U120=""),"",'Chack &amp; edit  SD sheet'!U120)</f>
        <v/>
      </c>
      <c r="V120" s="179" t="str">
        <f>IF(AND('Chack &amp; edit  SD sheet'!V120=""),"",'Chack &amp; edit  SD sheet'!V120)</f>
        <v/>
      </c>
      <c r="W120" s="179" t="str">
        <f t="shared" si="113"/>
        <v/>
      </c>
      <c r="X120" s="179" t="str">
        <f>IF(AND('Chack &amp; edit  SD sheet'!X120=""),"",'Chack &amp; edit  SD sheet'!X120)</f>
        <v/>
      </c>
      <c r="Y120" s="179" t="str">
        <f t="shared" si="114"/>
        <v/>
      </c>
      <c r="Z120" s="179" t="str">
        <f t="shared" si="115"/>
        <v/>
      </c>
      <c r="AA120" s="179" t="str">
        <f>IF(AND('Chack &amp; edit  SD sheet'!AA120=""),"",'Chack &amp; edit  SD sheet'!AA120)</f>
        <v/>
      </c>
      <c r="AB120" s="179" t="str">
        <f t="shared" si="116"/>
        <v/>
      </c>
      <c r="AC120" s="179" t="str">
        <f t="shared" si="117"/>
        <v/>
      </c>
      <c r="AD120" s="179" t="str">
        <f>IF(AND('Chack &amp; edit  SD sheet'!AF120=""),"",'Chack &amp; edit  SD sheet'!AF120)</f>
        <v/>
      </c>
      <c r="AE120" s="179" t="str">
        <f>IF(AND('Chack &amp; edit  SD sheet'!AG120=""),"",'Chack &amp; edit  SD sheet'!AG120)</f>
        <v/>
      </c>
      <c r="AF120" s="179" t="str">
        <f>IF(AND('Chack &amp; edit  SD sheet'!AH120=""),"",'Chack &amp; edit  SD sheet'!AH120)</f>
        <v/>
      </c>
      <c r="AG120" s="179" t="str">
        <f t="shared" si="118"/>
        <v/>
      </c>
      <c r="AH120" s="179" t="str">
        <f>IF(AND('Chack &amp; edit  SD sheet'!AJ120=""),"",'Chack &amp; edit  SD sheet'!AJ120)</f>
        <v/>
      </c>
      <c r="AI120" s="179" t="str">
        <f t="shared" si="119"/>
        <v/>
      </c>
      <c r="AJ120" s="179" t="str">
        <f t="shared" si="120"/>
        <v/>
      </c>
      <c r="AK120" s="179" t="str">
        <f>IF(AND('Chack &amp; edit  SD sheet'!AM120=""),"",'Chack &amp; edit  SD sheet'!AM120)</f>
        <v/>
      </c>
      <c r="AL120" s="179" t="str">
        <f t="shared" si="121"/>
        <v/>
      </c>
      <c r="AM120" s="179" t="str">
        <f t="shared" si="122"/>
        <v/>
      </c>
      <c r="AN120" s="179" t="str">
        <f>IF(AND('Chack &amp; edit  SD sheet'!AP120=""),"",'Chack &amp; edit  SD sheet'!AP120)</f>
        <v/>
      </c>
      <c r="AO120" s="179" t="str">
        <f>IF(AND('Chack &amp; edit  SD sheet'!AQ120=""),"",'Chack &amp; edit  SD sheet'!AQ120)</f>
        <v/>
      </c>
      <c r="AP120" s="179" t="str">
        <f>IF(AND('Chack &amp; edit  SD sheet'!AR120=""),"",'Chack &amp; edit  SD sheet'!AR120)</f>
        <v/>
      </c>
      <c r="AQ120" s="179" t="str">
        <f t="shared" si="123"/>
        <v/>
      </c>
      <c r="AR120" s="179" t="str">
        <f>IF(AND('Chack &amp; edit  SD sheet'!AT120=""),"",'Chack &amp; edit  SD sheet'!AT120)</f>
        <v/>
      </c>
      <c r="AS120" s="179" t="str">
        <f t="shared" si="124"/>
        <v/>
      </c>
      <c r="AT120" s="179" t="str">
        <f t="shared" si="125"/>
        <v/>
      </c>
      <c r="AU120" s="179" t="str">
        <f>IF(AND('Chack &amp; edit  SD sheet'!AW120=""),"",'Chack &amp; edit  SD sheet'!AW120)</f>
        <v/>
      </c>
      <c r="AV120" s="179" t="str">
        <f t="shared" si="126"/>
        <v/>
      </c>
      <c r="AW120" s="179" t="str">
        <f t="shared" si="127"/>
        <v/>
      </c>
      <c r="AX120" s="179" t="str">
        <f>IF(AND('Chack &amp; edit  SD sheet'!AZ120=""),"",'Chack &amp; edit  SD sheet'!AZ120)</f>
        <v/>
      </c>
      <c r="AY120" s="179" t="str">
        <f>IF(AND('Chack &amp; edit  SD sheet'!BA120=""),"",'Chack &amp; edit  SD sheet'!BA120)</f>
        <v/>
      </c>
      <c r="AZ120" s="179" t="str">
        <f>IF(AND('Chack &amp; edit  SD sheet'!BB120=""),"",'Chack &amp; edit  SD sheet'!BB120)</f>
        <v/>
      </c>
      <c r="BA120" s="179" t="str">
        <f t="shared" si="128"/>
        <v/>
      </c>
      <c r="BB120" s="179" t="str">
        <f>IF(AND('Chack &amp; edit  SD sheet'!BD120=""),"",'Chack &amp; edit  SD sheet'!BD120)</f>
        <v/>
      </c>
      <c r="BC120" s="179" t="str">
        <f t="shared" si="129"/>
        <v/>
      </c>
      <c r="BD120" s="179" t="str">
        <f t="shared" si="130"/>
        <v/>
      </c>
      <c r="BE120" s="179" t="str">
        <f>IF(AND('Chack &amp; edit  SD sheet'!BG120=""),"",'Chack &amp; edit  SD sheet'!BG120)</f>
        <v/>
      </c>
      <c r="BF120" s="179" t="str">
        <f t="shared" si="131"/>
        <v/>
      </c>
      <c r="BG120" s="179" t="str">
        <f t="shared" si="132"/>
        <v/>
      </c>
      <c r="BH120" s="179" t="str">
        <f>IF(AND('Chack &amp; edit  SD sheet'!BK120=""),"",'Chack &amp; edit  SD sheet'!BK120)</f>
        <v/>
      </c>
      <c r="BI120" s="179" t="str">
        <f>IF(AND('Chack &amp; edit  SD sheet'!BL120=""),"",'Chack &amp; edit  SD sheet'!BL120)</f>
        <v/>
      </c>
      <c r="BJ120" s="179" t="str">
        <f>IF(AND('Chack &amp; edit  SD sheet'!BM120=""),"",'Chack &amp; edit  SD sheet'!BM120)</f>
        <v/>
      </c>
      <c r="BK120" s="179" t="str">
        <f t="shared" si="133"/>
        <v/>
      </c>
      <c r="BL120" s="179" t="str">
        <f t="shared" si="134"/>
        <v/>
      </c>
      <c r="BM120" s="179" t="str">
        <f>IF(AND('Chack &amp; edit  SD sheet'!BN120=""),"",'Chack &amp; edit  SD sheet'!BN120)</f>
        <v/>
      </c>
      <c r="BN120" s="179" t="str">
        <f>IF(AND('Chack &amp; edit  SD sheet'!BO120=""),"",'Chack &amp; edit  SD sheet'!BO120)</f>
        <v/>
      </c>
      <c r="BO120" s="179" t="str">
        <f>IF(AND('Chack &amp; edit  SD sheet'!BP120=""),"",'Chack &amp; edit  SD sheet'!BP120)</f>
        <v/>
      </c>
      <c r="BP120" s="179" t="str">
        <f t="shared" si="135"/>
        <v/>
      </c>
      <c r="BQ120" s="179" t="str">
        <f>IF(AND('Chack &amp; edit  SD sheet'!BR120=""),"",'Chack &amp; edit  SD sheet'!BR120)</f>
        <v/>
      </c>
      <c r="BR120" s="179" t="str">
        <f t="shared" si="136"/>
        <v/>
      </c>
      <c r="BS120" s="179" t="str">
        <f t="shared" si="137"/>
        <v/>
      </c>
      <c r="BT120" s="179" t="str">
        <f>IF(AND('Chack &amp; edit  SD sheet'!BU120=""),"",'Chack &amp; edit  SD sheet'!BU120)</f>
        <v/>
      </c>
      <c r="BU120" s="179" t="str">
        <f t="shared" si="138"/>
        <v/>
      </c>
      <c r="BV120" s="179" t="str">
        <f t="shared" si="139"/>
        <v/>
      </c>
      <c r="BW120" s="181" t="str">
        <f t="shared" si="140"/>
        <v/>
      </c>
      <c r="BX120" s="179" t="str">
        <f t="shared" si="141"/>
        <v/>
      </c>
      <c r="BY120" s="179">
        <f t="shared" si="142"/>
        <v>0</v>
      </c>
      <c r="BZ120" s="179">
        <f t="shared" si="143"/>
        <v>0</v>
      </c>
      <c r="CA120" s="179" t="str">
        <f t="shared" si="144"/>
        <v/>
      </c>
      <c r="CB120" s="179" t="str">
        <f t="shared" si="145"/>
        <v/>
      </c>
      <c r="CC120" s="182" t="str">
        <f t="shared" si="146"/>
        <v/>
      </c>
      <c r="CD120" s="183">
        <f t="shared" si="147"/>
        <v>0</v>
      </c>
      <c r="CE120" s="182">
        <f t="shared" si="148"/>
        <v>0</v>
      </c>
      <c r="CF120" s="179" t="str">
        <f t="shared" si="149"/>
        <v/>
      </c>
      <c r="CG120" s="183" t="str">
        <f t="shared" si="150"/>
        <v/>
      </c>
      <c r="CH120" s="182" t="str">
        <f t="shared" si="151"/>
        <v/>
      </c>
      <c r="CI120" s="182">
        <f t="shared" si="152"/>
        <v>0</v>
      </c>
      <c r="CJ120" s="182">
        <f t="shared" si="153"/>
        <v>0</v>
      </c>
      <c r="CK120" s="179" t="str">
        <f t="shared" si="154"/>
        <v/>
      </c>
      <c r="CL120" s="183" t="str">
        <f t="shared" si="155"/>
        <v/>
      </c>
      <c r="CM120" s="182" t="str">
        <f t="shared" si="156"/>
        <v/>
      </c>
      <c r="CN120" s="182">
        <f t="shared" si="157"/>
        <v>0</v>
      </c>
      <c r="CO120" s="182">
        <f t="shared" si="158"/>
        <v>0</v>
      </c>
      <c r="CP120" s="183" t="str">
        <f t="shared" si="159"/>
        <v/>
      </c>
      <c r="CQ120" s="183" t="str">
        <f t="shared" si="160"/>
        <v/>
      </c>
      <c r="CR120" s="182" t="str">
        <f t="shared" si="161"/>
        <v/>
      </c>
      <c r="CS120" s="182">
        <f t="shared" si="162"/>
        <v>0</v>
      </c>
      <c r="CT120" s="182">
        <f t="shared" si="163"/>
        <v>0</v>
      </c>
      <c r="CU120" s="183" t="str">
        <f t="shared" si="164"/>
        <v/>
      </c>
      <c r="CV120" s="183" t="str">
        <f t="shared" si="165"/>
        <v/>
      </c>
      <c r="CW120" s="182" t="str">
        <f t="shared" si="166"/>
        <v/>
      </c>
      <c r="CX120" s="182">
        <f t="shared" si="167"/>
        <v>0</v>
      </c>
      <c r="CY120" s="182">
        <f t="shared" si="168"/>
        <v>0</v>
      </c>
      <c r="CZ120" s="183" t="str">
        <f t="shared" si="169"/>
        <v/>
      </c>
      <c r="DA120" s="183" t="str">
        <f t="shared" si="170"/>
        <v/>
      </c>
      <c r="DB120" s="184">
        <f t="shared" si="171"/>
        <v>0</v>
      </c>
      <c r="DC120" s="19" t="str">
        <f t="shared" si="172"/>
        <v xml:space="preserve">      </v>
      </c>
      <c r="DD120" s="252" t="str">
        <f>IF('Chack &amp; edit  SD sheet'!BY120="","",'Chack &amp; edit  SD sheet'!BY120)</f>
        <v/>
      </c>
      <c r="DE120" s="252" t="str">
        <f>IF('Chack &amp; edit  SD sheet'!BZ120="","",'Chack &amp; edit  SD sheet'!BZ120)</f>
        <v/>
      </c>
      <c r="DF120" s="252" t="str">
        <f>IF('Chack &amp; edit  SD sheet'!CA120="","",'Chack &amp; edit  SD sheet'!CA120)</f>
        <v/>
      </c>
      <c r="DG120" s="212" t="str">
        <f t="shared" si="173"/>
        <v/>
      </c>
      <c r="DH120" s="252" t="str">
        <f>IF('Chack &amp; edit  SD sheet'!CB120="","",'Chack &amp; edit  SD sheet'!CB120)</f>
        <v/>
      </c>
      <c r="DI120" s="212" t="str">
        <f t="shared" si="174"/>
        <v/>
      </c>
      <c r="DJ120" s="252" t="str">
        <f>IF('Chack &amp; edit  SD sheet'!CC120="","",'Chack &amp; edit  SD sheet'!CC120)</f>
        <v/>
      </c>
      <c r="DK120" s="212" t="str">
        <f t="shared" si="175"/>
        <v/>
      </c>
      <c r="DL120" s="213" t="str">
        <f t="shared" si="176"/>
        <v/>
      </c>
      <c r="DM120" s="252" t="str">
        <f>IF('Chack &amp; edit  SD sheet'!CD120="","",'Chack &amp; edit  SD sheet'!CD120)</f>
        <v/>
      </c>
      <c r="DN120" s="252" t="str">
        <f>IF('Chack &amp; edit  SD sheet'!CE120="","",'Chack &amp; edit  SD sheet'!CE120)</f>
        <v/>
      </c>
      <c r="DO120" s="252" t="str">
        <f>IF('Chack &amp; edit  SD sheet'!CF120="","",'Chack &amp; edit  SD sheet'!CF120)</f>
        <v/>
      </c>
      <c r="DP120" s="212" t="str">
        <f t="shared" si="177"/>
        <v/>
      </c>
      <c r="DQ120" s="252" t="str">
        <f>IF('Chack &amp; edit  SD sheet'!CG120="","",'Chack &amp; edit  SD sheet'!CG120)</f>
        <v/>
      </c>
      <c r="DR120" s="212" t="str">
        <f t="shared" si="178"/>
        <v/>
      </c>
      <c r="DS120" s="252" t="str">
        <f>IF('Chack &amp; edit  SD sheet'!CH120="","",'Chack &amp; edit  SD sheet'!CH120)</f>
        <v/>
      </c>
      <c r="DT120" s="212" t="str">
        <f t="shared" si="179"/>
        <v/>
      </c>
      <c r="DU120" s="213" t="str">
        <f t="shared" si="180"/>
        <v/>
      </c>
      <c r="DV120" s="252" t="str">
        <f>IF('Chack &amp; edit  SD sheet'!CI120="","",'Chack &amp; edit  SD sheet'!CI120)</f>
        <v/>
      </c>
      <c r="DW120" s="252" t="str">
        <f>IF('Chack &amp; edit  SD sheet'!CJ120="","",'Chack &amp; edit  SD sheet'!CJ120)</f>
        <v/>
      </c>
      <c r="DX120" s="252" t="str">
        <f>IF('Chack &amp; edit  SD sheet'!CK120="","",'Chack &amp; edit  SD sheet'!CK120)</f>
        <v/>
      </c>
      <c r="DY120" s="254" t="str">
        <f t="shared" si="181"/>
        <v/>
      </c>
      <c r="DZ120" s="252" t="str">
        <f>IF('Chack &amp; edit  SD sheet'!CL120="","",'Chack &amp; edit  SD sheet'!CL120)</f>
        <v/>
      </c>
      <c r="EA120" s="252" t="str">
        <f>IF('Chack &amp; edit  SD sheet'!CM120="","",'Chack &amp; edit  SD sheet'!CM120)</f>
        <v/>
      </c>
      <c r="EB120" s="252" t="str">
        <f>IF('Chack &amp; edit  SD sheet'!CN120="","",'Chack &amp; edit  SD sheet'!CN120)</f>
        <v/>
      </c>
      <c r="EC120" s="252" t="str">
        <f>IF('Chack &amp; edit  SD sheet'!CO120="","",'Chack &amp; edit  SD sheet'!CO120)</f>
        <v/>
      </c>
      <c r="ED120" s="254" t="str">
        <f t="shared" si="182"/>
        <v/>
      </c>
      <c r="EE120" s="252" t="str">
        <f>IF('Chack &amp; edit  SD sheet'!CP120="","",'Chack &amp; edit  SD sheet'!CP120)</f>
        <v/>
      </c>
      <c r="EF120" s="252" t="str">
        <f>IF('Chack &amp; edit  SD sheet'!CQ120="","",'Chack &amp; edit  SD sheet'!CQ120)</f>
        <v/>
      </c>
      <c r="EG120" s="19" t="str">
        <f t="shared" si="183"/>
        <v/>
      </c>
      <c r="EH120" s="20" t="str">
        <f t="shared" si="184"/>
        <v/>
      </c>
      <c r="EI120" s="21" t="str">
        <f t="shared" si="185"/>
        <v/>
      </c>
      <c r="EJ120" s="185" t="str">
        <f t="shared" si="186"/>
        <v/>
      </c>
      <c r="EK120" s="253" t="str">
        <f t="shared" si="187"/>
        <v/>
      </c>
      <c r="EL120" s="252" t="str">
        <f t="shared" si="188"/>
        <v/>
      </c>
      <c r="ET120" s="173" t="str">
        <f t="shared" si="189"/>
        <v/>
      </c>
      <c r="EU120" s="173" t="str">
        <f t="shared" si="190"/>
        <v/>
      </c>
      <c r="EV120" s="173" t="str">
        <f t="shared" si="191"/>
        <v/>
      </c>
      <c r="EW120" s="173" t="str">
        <f t="shared" si="192"/>
        <v/>
      </c>
    </row>
    <row r="121" spans="1:153" ht="15.75" hidden="1">
      <c r="A121" s="179" t="str">
        <f>IF(AND('Chack &amp; edit  SD sheet'!A121=""),"",'Chack &amp; edit  SD sheet'!A121)</f>
        <v/>
      </c>
      <c r="B121" s="179" t="str">
        <f>IF(AND('Chack &amp; edit  SD sheet'!B121=""),"",'Chack &amp; edit  SD sheet'!B121)</f>
        <v/>
      </c>
      <c r="C121" s="179" t="str">
        <f>IF(AND('Chack &amp; edit  SD sheet'!C121=""),"",IF(AND('Chack &amp; edit  SD sheet'!C121="Boy"),"M",IF(AND('Chack &amp; edit  SD sheet'!C121="Girl"),"F","")))</f>
        <v/>
      </c>
      <c r="D121" s="179" t="str">
        <f>IF(AND('Chack &amp; edit  SD sheet'!D121=""),"",VALUE('Chack &amp; edit  SD sheet'!D121))</f>
        <v/>
      </c>
      <c r="E121" s="179" t="str">
        <f>IF(AND('Chack &amp; edit  SD sheet'!E121=""),"",'Chack &amp; edit  SD sheet'!E121)</f>
        <v/>
      </c>
      <c r="F121" s="179" t="str">
        <f>IF(AND('Chack &amp; edit  SD sheet'!F121=""),"",'Chack &amp; edit  SD sheet'!F121)</f>
        <v/>
      </c>
      <c r="G121" s="180" t="str">
        <f>IF(AND('Chack &amp; edit  SD sheet'!G121=""),"",'Chack &amp; edit  SD sheet'!G121)</f>
        <v/>
      </c>
      <c r="H121" s="180" t="str">
        <f>IF(AND('Chack &amp; edit  SD sheet'!H121=""),"",'Chack &amp; edit  SD sheet'!H121)</f>
        <v/>
      </c>
      <c r="I121" s="180" t="str">
        <f>IF(AND('Chack &amp; edit  SD sheet'!I121=""),"",'Chack &amp; edit  SD sheet'!I121)</f>
        <v/>
      </c>
      <c r="J121" s="179" t="str">
        <f>IF(AND('Chack &amp; edit  SD sheet'!J121=""),"",'Chack &amp; edit  SD sheet'!J121)</f>
        <v/>
      </c>
      <c r="K121" s="179" t="str">
        <f>IF(AND('Chack &amp; edit  SD sheet'!K121=""),"",'Chack &amp; edit  SD sheet'!K121)</f>
        <v/>
      </c>
      <c r="L121" s="179" t="str">
        <f>IF(AND('Chack &amp; edit  SD sheet'!L121=""),"",'Chack &amp; edit  SD sheet'!L121)</f>
        <v/>
      </c>
      <c r="M121" s="179" t="str">
        <f t="shared" si="108"/>
        <v/>
      </c>
      <c r="N121" s="179" t="str">
        <f>IF(AND('Chack &amp; edit  SD sheet'!N121=""),"",'Chack &amp; edit  SD sheet'!N121)</f>
        <v/>
      </c>
      <c r="O121" s="179" t="str">
        <f t="shared" si="109"/>
        <v/>
      </c>
      <c r="P121" s="179" t="str">
        <f t="shared" si="110"/>
        <v/>
      </c>
      <c r="Q121" s="179" t="str">
        <f>IF(AND('Chack &amp; edit  SD sheet'!Q121=""),"",'Chack &amp; edit  SD sheet'!Q121)</f>
        <v/>
      </c>
      <c r="R121" s="179" t="str">
        <f t="shared" si="111"/>
        <v/>
      </c>
      <c r="S121" s="179" t="str">
        <f t="shared" si="112"/>
        <v/>
      </c>
      <c r="T121" s="179" t="str">
        <f>IF(AND('Chack &amp; edit  SD sheet'!T121=""),"",'Chack &amp; edit  SD sheet'!T121)</f>
        <v/>
      </c>
      <c r="U121" s="179" t="str">
        <f>IF(AND('Chack &amp; edit  SD sheet'!U121=""),"",'Chack &amp; edit  SD sheet'!U121)</f>
        <v/>
      </c>
      <c r="V121" s="179" t="str">
        <f>IF(AND('Chack &amp; edit  SD sheet'!V121=""),"",'Chack &amp; edit  SD sheet'!V121)</f>
        <v/>
      </c>
      <c r="W121" s="179" t="str">
        <f t="shared" si="113"/>
        <v/>
      </c>
      <c r="X121" s="179" t="str">
        <f>IF(AND('Chack &amp; edit  SD sheet'!X121=""),"",'Chack &amp; edit  SD sheet'!X121)</f>
        <v/>
      </c>
      <c r="Y121" s="179" t="str">
        <f t="shared" si="114"/>
        <v/>
      </c>
      <c r="Z121" s="179" t="str">
        <f t="shared" si="115"/>
        <v/>
      </c>
      <c r="AA121" s="179" t="str">
        <f>IF(AND('Chack &amp; edit  SD sheet'!AA121=""),"",'Chack &amp; edit  SD sheet'!AA121)</f>
        <v/>
      </c>
      <c r="AB121" s="179" t="str">
        <f t="shared" si="116"/>
        <v/>
      </c>
      <c r="AC121" s="179" t="str">
        <f t="shared" si="117"/>
        <v/>
      </c>
      <c r="AD121" s="179" t="str">
        <f>IF(AND('Chack &amp; edit  SD sheet'!AF121=""),"",'Chack &amp; edit  SD sheet'!AF121)</f>
        <v/>
      </c>
      <c r="AE121" s="179" t="str">
        <f>IF(AND('Chack &amp; edit  SD sheet'!AG121=""),"",'Chack &amp; edit  SD sheet'!AG121)</f>
        <v/>
      </c>
      <c r="AF121" s="179" t="str">
        <f>IF(AND('Chack &amp; edit  SD sheet'!AH121=""),"",'Chack &amp; edit  SD sheet'!AH121)</f>
        <v/>
      </c>
      <c r="AG121" s="179" t="str">
        <f t="shared" si="118"/>
        <v/>
      </c>
      <c r="AH121" s="179" t="str">
        <f>IF(AND('Chack &amp; edit  SD sheet'!AJ121=""),"",'Chack &amp; edit  SD sheet'!AJ121)</f>
        <v/>
      </c>
      <c r="AI121" s="179" t="str">
        <f t="shared" si="119"/>
        <v/>
      </c>
      <c r="AJ121" s="179" t="str">
        <f t="shared" si="120"/>
        <v/>
      </c>
      <c r="AK121" s="179" t="str">
        <f>IF(AND('Chack &amp; edit  SD sheet'!AM121=""),"",'Chack &amp; edit  SD sheet'!AM121)</f>
        <v/>
      </c>
      <c r="AL121" s="179" t="str">
        <f t="shared" si="121"/>
        <v/>
      </c>
      <c r="AM121" s="179" t="str">
        <f t="shared" si="122"/>
        <v/>
      </c>
      <c r="AN121" s="179" t="str">
        <f>IF(AND('Chack &amp; edit  SD sheet'!AP121=""),"",'Chack &amp; edit  SD sheet'!AP121)</f>
        <v/>
      </c>
      <c r="AO121" s="179" t="str">
        <f>IF(AND('Chack &amp; edit  SD sheet'!AQ121=""),"",'Chack &amp; edit  SD sheet'!AQ121)</f>
        <v/>
      </c>
      <c r="AP121" s="179" t="str">
        <f>IF(AND('Chack &amp; edit  SD sheet'!AR121=""),"",'Chack &amp; edit  SD sheet'!AR121)</f>
        <v/>
      </c>
      <c r="AQ121" s="179" t="str">
        <f t="shared" si="123"/>
        <v/>
      </c>
      <c r="AR121" s="179" t="str">
        <f>IF(AND('Chack &amp; edit  SD sheet'!AT121=""),"",'Chack &amp; edit  SD sheet'!AT121)</f>
        <v/>
      </c>
      <c r="AS121" s="179" t="str">
        <f t="shared" si="124"/>
        <v/>
      </c>
      <c r="AT121" s="179" t="str">
        <f t="shared" si="125"/>
        <v/>
      </c>
      <c r="AU121" s="179" t="str">
        <f>IF(AND('Chack &amp; edit  SD sheet'!AW121=""),"",'Chack &amp; edit  SD sheet'!AW121)</f>
        <v/>
      </c>
      <c r="AV121" s="179" t="str">
        <f t="shared" si="126"/>
        <v/>
      </c>
      <c r="AW121" s="179" t="str">
        <f t="shared" si="127"/>
        <v/>
      </c>
      <c r="AX121" s="179" t="str">
        <f>IF(AND('Chack &amp; edit  SD sheet'!AZ121=""),"",'Chack &amp; edit  SD sheet'!AZ121)</f>
        <v/>
      </c>
      <c r="AY121" s="179" t="str">
        <f>IF(AND('Chack &amp; edit  SD sheet'!BA121=""),"",'Chack &amp; edit  SD sheet'!BA121)</f>
        <v/>
      </c>
      <c r="AZ121" s="179" t="str">
        <f>IF(AND('Chack &amp; edit  SD sheet'!BB121=""),"",'Chack &amp; edit  SD sheet'!BB121)</f>
        <v/>
      </c>
      <c r="BA121" s="179" t="str">
        <f t="shared" si="128"/>
        <v/>
      </c>
      <c r="BB121" s="179" t="str">
        <f>IF(AND('Chack &amp; edit  SD sheet'!BD121=""),"",'Chack &amp; edit  SD sheet'!BD121)</f>
        <v/>
      </c>
      <c r="BC121" s="179" t="str">
        <f t="shared" si="129"/>
        <v/>
      </c>
      <c r="BD121" s="179" t="str">
        <f t="shared" si="130"/>
        <v/>
      </c>
      <c r="BE121" s="179" t="str">
        <f>IF(AND('Chack &amp; edit  SD sheet'!BG121=""),"",'Chack &amp; edit  SD sheet'!BG121)</f>
        <v/>
      </c>
      <c r="BF121" s="179" t="str">
        <f t="shared" si="131"/>
        <v/>
      </c>
      <c r="BG121" s="179" t="str">
        <f t="shared" si="132"/>
        <v/>
      </c>
      <c r="BH121" s="179" t="str">
        <f>IF(AND('Chack &amp; edit  SD sheet'!BK121=""),"",'Chack &amp; edit  SD sheet'!BK121)</f>
        <v/>
      </c>
      <c r="BI121" s="179" t="str">
        <f>IF(AND('Chack &amp; edit  SD sheet'!BL121=""),"",'Chack &amp; edit  SD sheet'!BL121)</f>
        <v/>
      </c>
      <c r="BJ121" s="179" t="str">
        <f>IF(AND('Chack &amp; edit  SD sheet'!BM121=""),"",'Chack &amp; edit  SD sheet'!BM121)</f>
        <v/>
      </c>
      <c r="BK121" s="179" t="str">
        <f t="shared" si="133"/>
        <v/>
      </c>
      <c r="BL121" s="179" t="str">
        <f t="shared" si="134"/>
        <v/>
      </c>
      <c r="BM121" s="179" t="str">
        <f>IF(AND('Chack &amp; edit  SD sheet'!BN121=""),"",'Chack &amp; edit  SD sheet'!BN121)</f>
        <v/>
      </c>
      <c r="BN121" s="179" t="str">
        <f>IF(AND('Chack &amp; edit  SD sheet'!BO121=""),"",'Chack &amp; edit  SD sheet'!BO121)</f>
        <v/>
      </c>
      <c r="BO121" s="179" t="str">
        <f>IF(AND('Chack &amp; edit  SD sheet'!BP121=""),"",'Chack &amp; edit  SD sheet'!BP121)</f>
        <v/>
      </c>
      <c r="BP121" s="179" t="str">
        <f t="shared" si="135"/>
        <v/>
      </c>
      <c r="BQ121" s="179" t="str">
        <f>IF(AND('Chack &amp; edit  SD sheet'!BR121=""),"",'Chack &amp; edit  SD sheet'!BR121)</f>
        <v/>
      </c>
      <c r="BR121" s="179" t="str">
        <f t="shared" si="136"/>
        <v/>
      </c>
      <c r="BS121" s="179" t="str">
        <f t="shared" si="137"/>
        <v/>
      </c>
      <c r="BT121" s="179" t="str">
        <f>IF(AND('Chack &amp; edit  SD sheet'!BU121=""),"",'Chack &amp; edit  SD sheet'!BU121)</f>
        <v/>
      </c>
      <c r="BU121" s="179" t="str">
        <f t="shared" si="138"/>
        <v/>
      </c>
      <c r="BV121" s="179" t="str">
        <f t="shared" si="139"/>
        <v/>
      </c>
      <c r="BW121" s="181" t="str">
        <f t="shared" si="140"/>
        <v/>
      </c>
      <c r="BX121" s="179" t="str">
        <f t="shared" si="141"/>
        <v/>
      </c>
      <c r="BY121" s="179">
        <f t="shared" si="142"/>
        <v>0</v>
      </c>
      <c r="BZ121" s="179">
        <f t="shared" si="143"/>
        <v>0</v>
      </c>
      <c r="CA121" s="179" t="str">
        <f t="shared" si="144"/>
        <v/>
      </c>
      <c r="CB121" s="179" t="str">
        <f t="shared" si="145"/>
        <v/>
      </c>
      <c r="CC121" s="182" t="str">
        <f t="shared" si="146"/>
        <v/>
      </c>
      <c r="CD121" s="183">
        <f t="shared" si="147"/>
        <v>0</v>
      </c>
      <c r="CE121" s="182">
        <f t="shared" si="148"/>
        <v>0</v>
      </c>
      <c r="CF121" s="179" t="str">
        <f t="shared" si="149"/>
        <v/>
      </c>
      <c r="CG121" s="183" t="str">
        <f t="shared" si="150"/>
        <v/>
      </c>
      <c r="CH121" s="182" t="str">
        <f t="shared" si="151"/>
        <v/>
      </c>
      <c r="CI121" s="182">
        <f t="shared" si="152"/>
        <v>0</v>
      </c>
      <c r="CJ121" s="182">
        <f t="shared" si="153"/>
        <v>0</v>
      </c>
      <c r="CK121" s="179" t="str">
        <f t="shared" si="154"/>
        <v/>
      </c>
      <c r="CL121" s="183" t="str">
        <f t="shared" si="155"/>
        <v/>
      </c>
      <c r="CM121" s="182" t="str">
        <f t="shared" si="156"/>
        <v/>
      </c>
      <c r="CN121" s="182">
        <f t="shared" si="157"/>
        <v>0</v>
      </c>
      <c r="CO121" s="182">
        <f t="shared" si="158"/>
        <v>0</v>
      </c>
      <c r="CP121" s="183" t="str">
        <f t="shared" si="159"/>
        <v/>
      </c>
      <c r="CQ121" s="183" t="str">
        <f t="shared" si="160"/>
        <v/>
      </c>
      <c r="CR121" s="182" t="str">
        <f t="shared" si="161"/>
        <v/>
      </c>
      <c r="CS121" s="182">
        <f t="shared" si="162"/>
        <v>0</v>
      </c>
      <c r="CT121" s="182">
        <f t="shared" si="163"/>
        <v>0</v>
      </c>
      <c r="CU121" s="183" t="str">
        <f t="shared" si="164"/>
        <v/>
      </c>
      <c r="CV121" s="183" t="str">
        <f t="shared" si="165"/>
        <v/>
      </c>
      <c r="CW121" s="182" t="str">
        <f t="shared" si="166"/>
        <v/>
      </c>
      <c r="CX121" s="182">
        <f t="shared" si="167"/>
        <v>0</v>
      </c>
      <c r="CY121" s="182">
        <f t="shared" si="168"/>
        <v>0</v>
      </c>
      <c r="CZ121" s="183" t="str">
        <f t="shared" si="169"/>
        <v/>
      </c>
      <c r="DA121" s="183" t="str">
        <f t="shared" si="170"/>
        <v/>
      </c>
      <c r="DB121" s="184">
        <f t="shared" si="171"/>
        <v>0</v>
      </c>
      <c r="DC121" s="19" t="str">
        <f t="shared" si="172"/>
        <v xml:space="preserve">      </v>
      </c>
      <c r="DD121" s="252" t="str">
        <f>IF('Chack &amp; edit  SD sheet'!BY121="","",'Chack &amp; edit  SD sheet'!BY121)</f>
        <v/>
      </c>
      <c r="DE121" s="252" t="str">
        <f>IF('Chack &amp; edit  SD sheet'!BZ121="","",'Chack &amp; edit  SD sheet'!BZ121)</f>
        <v/>
      </c>
      <c r="DF121" s="252" t="str">
        <f>IF('Chack &amp; edit  SD sheet'!CA121="","",'Chack &amp; edit  SD sheet'!CA121)</f>
        <v/>
      </c>
      <c r="DG121" s="212" t="str">
        <f t="shared" si="173"/>
        <v/>
      </c>
      <c r="DH121" s="252" t="str">
        <f>IF('Chack &amp; edit  SD sheet'!CB121="","",'Chack &amp; edit  SD sheet'!CB121)</f>
        <v/>
      </c>
      <c r="DI121" s="212" t="str">
        <f t="shared" si="174"/>
        <v/>
      </c>
      <c r="DJ121" s="252" t="str">
        <f>IF('Chack &amp; edit  SD sheet'!CC121="","",'Chack &amp; edit  SD sheet'!CC121)</f>
        <v/>
      </c>
      <c r="DK121" s="212" t="str">
        <f t="shared" si="175"/>
        <v/>
      </c>
      <c r="DL121" s="213" t="str">
        <f t="shared" si="176"/>
        <v/>
      </c>
      <c r="DM121" s="252" t="str">
        <f>IF('Chack &amp; edit  SD sheet'!CD121="","",'Chack &amp; edit  SD sheet'!CD121)</f>
        <v/>
      </c>
      <c r="DN121" s="252" t="str">
        <f>IF('Chack &amp; edit  SD sheet'!CE121="","",'Chack &amp; edit  SD sheet'!CE121)</f>
        <v/>
      </c>
      <c r="DO121" s="252" t="str">
        <f>IF('Chack &amp; edit  SD sheet'!CF121="","",'Chack &amp; edit  SD sheet'!CF121)</f>
        <v/>
      </c>
      <c r="DP121" s="212" t="str">
        <f t="shared" si="177"/>
        <v/>
      </c>
      <c r="DQ121" s="252" t="str">
        <f>IF('Chack &amp; edit  SD sheet'!CG121="","",'Chack &amp; edit  SD sheet'!CG121)</f>
        <v/>
      </c>
      <c r="DR121" s="212" t="str">
        <f t="shared" si="178"/>
        <v/>
      </c>
      <c r="DS121" s="252" t="str">
        <f>IF('Chack &amp; edit  SD sheet'!CH121="","",'Chack &amp; edit  SD sheet'!CH121)</f>
        <v/>
      </c>
      <c r="DT121" s="212" t="str">
        <f t="shared" si="179"/>
        <v/>
      </c>
      <c r="DU121" s="213" t="str">
        <f t="shared" si="180"/>
        <v/>
      </c>
      <c r="DV121" s="252" t="str">
        <f>IF('Chack &amp; edit  SD sheet'!CI121="","",'Chack &amp; edit  SD sheet'!CI121)</f>
        <v/>
      </c>
      <c r="DW121" s="252" t="str">
        <f>IF('Chack &amp; edit  SD sheet'!CJ121="","",'Chack &amp; edit  SD sheet'!CJ121)</f>
        <v/>
      </c>
      <c r="DX121" s="252" t="str">
        <f>IF('Chack &amp; edit  SD sheet'!CK121="","",'Chack &amp; edit  SD sheet'!CK121)</f>
        <v/>
      </c>
      <c r="DY121" s="254" t="str">
        <f t="shared" si="181"/>
        <v/>
      </c>
      <c r="DZ121" s="252" t="str">
        <f>IF('Chack &amp; edit  SD sheet'!CL121="","",'Chack &amp; edit  SD sheet'!CL121)</f>
        <v/>
      </c>
      <c r="EA121" s="252" t="str">
        <f>IF('Chack &amp; edit  SD sheet'!CM121="","",'Chack &amp; edit  SD sheet'!CM121)</f>
        <v/>
      </c>
      <c r="EB121" s="252" t="str">
        <f>IF('Chack &amp; edit  SD sheet'!CN121="","",'Chack &amp; edit  SD sheet'!CN121)</f>
        <v/>
      </c>
      <c r="EC121" s="252" t="str">
        <f>IF('Chack &amp; edit  SD sheet'!CO121="","",'Chack &amp; edit  SD sheet'!CO121)</f>
        <v/>
      </c>
      <c r="ED121" s="254" t="str">
        <f t="shared" si="182"/>
        <v/>
      </c>
      <c r="EE121" s="252" t="str">
        <f>IF('Chack &amp; edit  SD sheet'!CP121="","",'Chack &amp; edit  SD sheet'!CP121)</f>
        <v/>
      </c>
      <c r="EF121" s="252" t="str">
        <f>IF('Chack &amp; edit  SD sheet'!CQ121="","",'Chack &amp; edit  SD sheet'!CQ121)</f>
        <v/>
      </c>
      <c r="EG121" s="19" t="str">
        <f t="shared" si="183"/>
        <v/>
      </c>
      <c r="EH121" s="20" t="str">
        <f t="shared" si="184"/>
        <v/>
      </c>
      <c r="EI121" s="21" t="str">
        <f t="shared" si="185"/>
        <v/>
      </c>
      <c r="EJ121" s="185" t="str">
        <f t="shared" si="186"/>
        <v/>
      </c>
      <c r="EK121" s="253" t="str">
        <f t="shared" si="187"/>
        <v/>
      </c>
      <c r="EL121" s="252" t="str">
        <f t="shared" si="188"/>
        <v/>
      </c>
      <c r="ET121" s="173" t="str">
        <f t="shared" si="189"/>
        <v/>
      </c>
      <c r="EU121" s="173" t="str">
        <f t="shared" si="190"/>
        <v/>
      </c>
      <c r="EV121" s="173" t="str">
        <f t="shared" si="191"/>
        <v/>
      </c>
      <c r="EW121" s="173" t="str">
        <f t="shared" si="192"/>
        <v/>
      </c>
    </row>
    <row r="122" spans="1:153" ht="15.75" hidden="1">
      <c r="A122" s="179" t="str">
        <f>IF(AND('Chack &amp; edit  SD sheet'!A122=""),"",'Chack &amp; edit  SD sheet'!A122)</f>
        <v/>
      </c>
      <c r="B122" s="179" t="str">
        <f>IF(AND('Chack &amp; edit  SD sheet'!B122=""),"",'Chack &amp; edit  SD sheet'!B122)</f>
        <v/>
      </c>
      <c r="C122" s="179" t="str">
        <f>IF(AND('Chack &amp; edit  SD sheet'!C122=""),"",IF(AND('Chack &amp; edit  SD sheet'!C122="Boy"),"M",IF(AND('Chack &amp; edit  SD sheet'!C122="Girl"),"F","")))</f>
        <v/>
      </c>
      <c r="D122" s="179" t="str">
        <f>IF(AND('Chack &amp; edit  SD sheet'!D122=""),"",VALUE('Chack &amp; edit  SD sheet'!D122))</f>
        <v/>
      </c>
      <c r="E122" s="179" t="str">
        <f>IF(AND('Chack &amp; edit  SD sheet'!E122=""),"",'Chack &amp; edit  SD sheet'!E122)</f>
        <v/>
      </c>
      <c r="F122" s="179" t="str">
        <f>IF(AND('Chack &amp; edit  SD sheet'!F122=""),"",'Chack &amp; edit  SD sheet'!F122)</f>
        <v/>
      </c>
      <c r="G122" s="180" t="str">
        <f>IF(AND('Chack &amp; edit  SD sheet'!G122=""),"",'Chack &amp; edit  SD sheet'!G122)</f>
        <v/>
      </c>
      <c r="H122" s="180" t="str">
        <f>IF(AND('Chack &amp; edit  SD sheet'!H122=""),"",'Chack &amp; edit  SD sheet'!H122)</f>
        <v/>
      </c>
      <c r="I122" s="180" t="str">
        <f>IF(AND('Chack &amp; edit  SD sheet'!I122=""),"",'Chack &amp; edit  SD sheet'!I122)</f>
        <v/>
      </c>
      <c r="J122" s="179" t="str">
        <f>IF(AND('Chack &amp; edit  SD sheet'!J122=""),"",'Chack &amp; edit  SD sheet'!J122)</f>
        <v/>
      </c>
      <c r="K122" s="179" t="str">
        <f>IF(AND('Chack &amp; edit  SD sheet'!K122=""),"",'Chack &amp; edit  SD sheet'!K122)</f>
        <v/>
      </c>
      <c r="L122" s="179" t="str">
        <f>IF(AND('Chack &amp; edit  SD sheet'!L122=""),"",'Chack &amp; edit  SD sheet'!L122)</f>
        <v/>
      </c>
      <c r="M122" s="179" t="str">
        <f t="shared" si="108"/>
        <v/>
      </c>
      <c r="N122" s="179" t="str">
        <f>IF(AND('Chack &amp; edit  SD sheet'!N122=""),"",'Chack &amp; edit  SD sheet'!N122)</f>
        <v/>
      </c>
      <c r="O122" s="179" t="str">
        <f t="shared" si="109"/>
        <v/>
      </c>
      <c r="P122" s="179" t="str">
        <f t="shared" si="110"/>
        <v/>
      </c>
      <c r="Q122" s="179" t="str">
        <f>IF(AND('Chack &amp; edit  SD sheet'!Q122=""),"",'Chack &amp; edit  SD sheet'!Q122)</f>
        <v/>
      </c>
      <c r="R122" s="179" t="str">
        <f t="shared" si="111"/>
        <v/>
      </c>
      <c r="S122" s="179" t="str">
        <f t="shared" si="112"/>
        <v/>
      </c>
      <c r="T122" s="179" t="str">
        <f>IF(AND('Chack &amp; edit  SD sheet'!T122=""),"",'Chack &amp; edit  SD sheet'!T122)</f>
        <v/>
      </c>
      <c r="U122" s="179" t="str">
        <f>IF(AND('Chack &amp; edit  SD sheet'!U122=""),"",'Chack &amp; edit  SD sheet'!U122)</f>
        <v/>
      </c>
      <c r="V122" s="179" t="str">
        <f>IF(AND('Chack &amp; edit  SD sheet'!V122=""),"",'Chack &amp; edit  SD sheet'!V122)</f>
        <v/>
      </c>
      <c r="W122" s="179" t="str">
        <f t="shared" si="113"/>
        <v/>
      </c>
      <c r="X122" s="179" t="str">
        <f>IF(AND('Chack &amp; edit  SD sheet'!X122=""),"",'Chack &amp; edit  SD sheet'!X122)</f>
        <v/>
      </c>
      <c r="Y122" s="179" t="str">
        <f t="shared" si="114"/>
        <v/>
      </c>
      <c r="Z122" s="179" t="str">
        <f t="shared" si="115"/>
        <v/>
      </c>
      <c r="AA122" s="179" t="str">
        <f>IF(AND('Chack &amp; edit  SD sheet'!AA122=""),"",'Chack &amp; edit  SD sheet'!AA122)</f>
        <v/>
      </c>
      <c r="AB122" s="179" t="str">
        <f t="shared" si="116"/>
        <v/>
      </c>
      <c r="AC122" s="179" t="str">
        <f t="shared" si="117"/>
        <v/>
      </c>
      <c r="AD122" s="179" t="str">
        <f>IF(AND('Chack &amp; edit  SD sheet'!AF122=""),"",'Chack &amp; edit  SD sheet'!AF122)</f>
        <v/>
      </c>
      <c r="AE122" s="179" t="str">
        <f>IF(AND('Chack &amp; edit  SD sheet'!AG122=""),"",'Chack &amp; edit  SD sheet'!AG122)</f>
        <v/>
      </c>
      <c r="AF122" s="179" t="str">
        <f>IF(AND('Chack &amp; edit  SD sheet'!AH122=""),"",'Chack &amp; edit  SD sheet'!AH122)</f>
        <v/>
      </c>
      <c r="AG122" s="179" t="str">
        <f t="shared" si="118"/>
        <v/>
      </c>
      <c r="AH122" s="179" t="str">
        <f>IF(AND('Chack &amp; edit  SD sheet'!AJ122=""),"",'Chack &amp; edit  SD sheet'!AJ122)</f>
        <v/>
      </c>
      <c r="AI122" s="179" t="str">
        <f t="shared" si="119"/>
        <v/>
      </c>
      <c r="AJ122" s="179" t="str">
        <f t="shared" si="120"/>
        <v/>
      </c>
      <c r="AK122" s="179" t="str">
        <f>IF(AND('Chack &amp; edit  SD sheet'!AM122=""),"",'Chack &amp; edit  SD sheet'!AM122)</f>
        <v/>
      </c>
      <c r="AL122" s="179" t="str">
        <f t="shared" si="121"/>
        <v/>
      </c>
      <c r="AM122" s="179" t="str">
        <f t="shared" si="122"/>
        <v/>
      </c>
      <c r="AN122" s="179" t="str">
        <f>IF(AND('Chack &amp; edit  SD sheet'!AP122=""),"",'Chack &amp; edit  SD sheet'!AP122)</f>
        <v/>
      </c>
      <c r="AO122" s="179" t="str">
        <f>IF(AND('Chack &amp; edit  SD sheet'!AQ122=""),"",'Chack &amp; edit  SD sheet'!AQ122)</f>
        <v/>
      </c>
      <c r="AP122" s="179" t="str">
        <f>IF(AND('Chack &amp; edit  SD sheet'!AR122=""),"",'Chack &amp; edit  SD sheet'!AR122)</f>
        <v/>
      </c>
      <c r="AQ122" s="179" t="str">
        <f t="shared" si="123"/>
        <v/>
      </c>
      <c r="AR122" s="179" t="str">
        <f>IF(AND('Chack &amp; edit  SD sheet'!AT122=""),"",'Chack &amp; edit  SD sheet'!AT122)</f>
        <v/>
      </c>
      <c r="AS122" s="179" t="str">
        <f t="shared" si="124"/>
        <v/>
      </c>
      <c r="AT122" s="179" t="str">
        <f t="shared" si="125"/>
        <v/>
      </c>
      <c r="AU122" s="179" t="str">
        <f>IF(AND('Chack &amp; edit  SD sheet'!AW122=""),"",'Chack &amp; edit  SD sheet'!AW122)</f>
        <v/>
      </c>
      <c r="AV122" s="179" t="str">
        <f t="shared" si="126"/>
        <v/>
      </c>
      <c r="AW122" s="179" t="str">
        <f t="shared" si="127"/>
        <v/>
      </c>
      <c r="AX122" s="179" t="str">
        <f>IF(AND('Chack &amp; edit  SD sheet'!AZ122=""),"",'Chack &amp; edit  SD sheet'!AZ122)</f>
        <v/>
      </c>
      <c r="AY122" s="179" t="str">
        <f>IF(AND('Chack &amp; edit  SD sheet'!BA122=""),"",'Chack &amp; edit  SD sheet'!BA122)</f>
        <v/>
      </c>
      <c r="AZ122" s="179" t="str">
        <f>IF(AND('Chack &amp; edit  SD sheet'!BB122=""),"",'Chack &amp; edit  SD sheet'!BB122)</f>
        <v/>
      </c>
      <c r="BA122" s="179" t="str">
        <f t="shared" si="128"/>
        <v/>
      </c>
      <c r="BB122" s="179" t="str">
        <f>IF(AND('Chack &amp; edit  SD sheet'!BD122=""),"",'Chack &amp; edit  SD sheet'!BD122)</f>
        <v/>
      </c>
      <c r="BC122" s="179" t="str">
        <f t="shared" si="129"/>
        <v/>
      </c>
      <c r="BD122" s="179" t="str">
        <f t="shared" si="130"/>
        <v/>
      </c>
      <c r="BE122" s="179" t="str">
        <f>IF(AND('Chack &amp; edit  SD sheet'!BG122=""),"",'Chack &amp; edit  SD sheet'!BG122)</f>
        <v/>
      </c>
      <c r="BF122" s="179" t="str">
        <f t="shared" si="131"/>
        <v/>
      </c>
      <c r="BG122" s="179" t="str">
        <f t="shared" si="132"/>
        <v/>
      </c>
      <c r="BH122" s="179" t="str">
        <f>IF(AND('Chack &amp; edit  SD sheet'!BK122=""),"",'Chack &amp; edit  SD sheet'!BK122)</f>
        <v/>
      </c>
      <c r="BI122" s="179" t="str">
        <f>IF(AND('Chack &amp; edit  SD sheet'!BL122=""),"",'Chack &amp; edit  SD sheet'!BL122)</f>
        <v/>
      </c>
      <c r="BJ122" s="179" t="str">
        <f>IF(AND('Chack &amp; edit  SD sheet'!BM122=""),"",'Chack &amp; edit  SD sheet'!BM122)</f>
        <v/>
      </c>
      <c r="BK122" s="179" t="str">
        <f t="shared" si="133"/>
        <v/>
      </c>
      <c r="BL122" s="179" t="str">
        <f t="shared" si="134"/>
        <v/>
      </c>
      <c r="BM122" s="179" t="str">
        <f>IF(AND('Chack &amp; edit  SD sheet'!BN122=""),"",'Chack &amp; edit  SD sheet'!BN122)</f>
        <v/>
      </c>
      <c r="BN122" s="179" t="str">
        <f>IF(AND('Chack &amp; edit  SD sheet'!BO122=""),"",'Chack &amp; edit  SD sheet'!BO122)</f>
        <v/>
      </c>
      <c r="BO122" s="179" t="str">
        <f>IF(AND('Chack &amp; edit  SD sheet'!BP122=""),"",'Chack &amp; edit  SD sheet'!BP122)</f>
        <v/>
      </c>
      <c r="BP122" s="179" t="str">
        <f t="shared" si="135"/>
        <v/>
      </c>
      <c r="BQ122" s="179" t="str">
        <f>IF(AND('Chack &amp; edit  SD sheet'!BR122=""),"",'Chack &amp; edit  SD sheet'!BR122)</f>
        <v/>
      </c>
      <c r="BR122" s="179" t="str">
        <f t="shared" si="136"/>
        <v/>
      </c>
      <c r="BS122" s="179" t="str">
        <f t="shared" si="137"/>
        <v/>
      </c>
      <c r="BT122" s="179" t="str">
        <f>IF(AND('Chack &amp; edit  SD sheet'!BU122=""),"",'Chack &amp; edit  SD sheet'!BU122)</f>
        <v/>
      </c>
      <c r="BU122" s="179" t="str">
        <f t="shared" si="138"/>
        <v/>
      </c>
      <c r="BV122" s="179" t="str">
        <f t="shared" si="139"/>
        <v/>
      </c>
      <c r="BW122" s="181" t="str">
        <f t="shared" si="140"/>
        <v/>
      </c>
      <c r="BX122" s="179" t="str">
        <f t="shared" si="141"/>
        <v/>
      </c>
      <c r="BY122" s="179">
        <f t="shared" si="142"/>
        <v>0</v>
      </c>
      <c r="BZ122" s="179">
        <f t="shared" si="143"/>
        <v>0</v>
      </c>
      <c r="CA122" s="179" t="str">
        <f t="shared" si="144"/>
        <v/>
      </c>
      <c r="CB122" s="179" t="str">
        <f t="shared" si="145"/>
        <v/>
      </c>
      <c r="CC122" s="182" t="str">
        <f t="shared" si="146"/>
        <v/>
      </c>
      <c r="CD122" s="183">
        <f t="shared" si="147"/>
        <v>0</v>
      </c>
      <c r="CE122" s="182">
        <f t="shared" si="148"/>
        <v>0</v>
      </c>
      <c r="CF122" s="179" t="str">
        <f t="shared" si="149"/>
        <v/>
      </c>
      <c r="CG122" s="183" t="str">
        <f t="shared" si="150"/>
        <v/>
      </c>
      <c r="CH122" s="182" t="str">
        <f t="shared" si="151"/>
        <v/>
      </c>
      <c r="CI122" s="182">
        <f t="shared" si="152"/>
        <v>0</v>
      </c>
      <c r="CJ122" s="182">
        <f t="shared" si="153"/>
        <v>0</v>
      </c>
      <c r="CK122" s="179" t="str">
        <f t="shared" si="154"/>
        <v/>
      </c>
      <c r="CL122" s="183" t="str">
        <f t="shared" si="155"/>
        <v/>
      </c>
      <c r="CM122" s="182" t="str">
        <f t="shared" si="156"/>
        <v/>
      </c>
      <c r="CN122" s="182">
        <f t="shared" si="157"/>
        <v>0</v>
      </c>
      <c r="CO122" s="182">
        <f t="shared" si="158"/>
        <v>0</v>
      </c>
      <c r="CP122" s="183" t="str">
        <f t="shared" si="159"/>
        <v/>
      </c>
      <c r="CQ122" s="183" t="str">
        <f t="shared" si="160"/>
        <v/>
      </c>
      <c r="CR122" s="182" t="str">
        <f t="shared" si="161"/>
        <v/>
      </c>
      <c r="CS122" s="182">
        <f t="shared" si="162"/>
        <v>0</v>
      </c>
      <c r="CT122" s="182">
        <f t="shared" si="163"/>
        <v>0</v>
      </c>
      <c r="CU122" s="183" t="str">
        <f t="shared" si="164"/>
        <v/>
      </c>
      <c r="CV122" s="183" t="str">
        <f t="shared" si="165"/>
        <v/>
      </c>
      <c r="CW122" s="182" t="str">
        <f t="shared" si="166"/>
        <v/>
      </c>
      <c r="CX122" s="182">
        <f t="shared" si="167"/>
        <v>0</v>
      </c>
      <c r="CY122" s="182">
        <f t="shared" si="168"/>
        <v>0</v>
      </c>
      <c r="CZ122" s="183" t="str">
        <f t="shared" si="169"/>
        <v/>
      </c>
      <c r="DA122" s="183" t="str">
        <f t="shared" si="170"/>
        <v/>
      </c>
      <c r="DB122" s="184">
        <f t="shared" si="171"/>
        <v>0</v>
      </c>
      <c r="DC122" s="19" t="str">
        <f t="shared" si="172"/>
        <v xml:space="preserve">      </v>
      </c>
      <c r="DD122" s="252" t="str">
        <f>IF('Chack &amp; edit  SD sheet'!BY122="","",'Chack &amp; edit  SD sheet'!BY122)</f>
        <v/>
      </c>
      <c r="DE122" s="252" t="str">
        <f>IF('Chack &amp; edit  SD sheet'!BZ122="","",'Chack &amp; edit  SD sheet'!BZ122)</f>
        <v/>
      </c>
      <c r="DF122" s="252" t="str">
        <f>IF('Chack &amp; edit  SD sheet'!CA122="","",'Chack &amp; edit  SD sheet'!CA122)</f>
        <v/>
      </c>
      <c r="DG122" s="212" t="str">
        <f t="shared" si="173"/>
        <v/>
      </c>
      <c r="DH122" s="252" t="str">
        <f>IF('Chack &amp; edit  SD sheet'!CB122="","",'Chack &amp; edit  SD sheet'!CB122)</f>
        <v/>
      </c>
      <c r="DI122" s="212" t="str">
        <f t="shared" si="174"/>
        <v/>
      </c>
      <c r="DJ122" s="252" t="str">
        <f>IF('Chack &amp; edit  SD sheet'!CC122="","",'Chack &amp; edit  SD sheet'!CC122)</f>
        <v/>
      </c>
      <c r="DK122" s="212" t="str">
        <f t="shared" si="175"/>
        <v/>
      </c>
      <c r="DL122" s="213" t="str">
        <f t="shared" si="176"/>
        <v/>
      </c>
      <c r="DM122" s="252" t="str">
        <f>IF('Chack &amp; edit  SD sheet'!CD122="","",'Chack &amp; edit  SD sheet'!CD122)</f>
        <v/>
      </c>
      <c r="DN122" s="252" t="str">
        <f>IF('Chack &amp; edit  SD sheet'!CE122="","",'Chack &amp; edit  SD sheet'!CE122)</f>
        <v/>
      </c>
      <c r="DO122" s="252" t="str">
        <f>IF('Chack &amp; edit  SD sheet'!CF122="","",'Chack &amp; edit  SD sheet'!CF122)</f>
        <v/>
      </c>
      <c r="DP122" s="212" t="str">
        <f t="shared" si="177"/>
        <v/>
      </c>
      <c r="DQ122" s="252" t="str">
        <f>IF('Chack &amp; edit  SD sheet'!CG122="","",'Chack &amp; edit  SD sheet'!CG122)</f>
        <v/>
      </c>
      <c r="DR122" s="212" t="str">
        <f t="shared" si="178"/>
        <v/>
      </c>
      <c r="DS122" s="252" t="str">
        <f>IF('Chack &amp; edit  SD sheet'!CH122="","",'Chack &amp; edit  SD sheet'!CH122)</f>
        <v/>
      </c>
      <c r="DT122" s="212" t="str">
        <f t="shared" si="179"/>
        <v/>
      </c>
      <c r="DU122" s="213" t="str">
        <f t="shared" si="180"/>
        <v/>
      </c>
      <c r="DV122" s="252" t="str">
        <f>IF('Chack &amp; edit  SD sheet'!CI122="","",'Chack &amp; edit  SD sheet'!CI122)</f>
        <v/>
      </c>
      <c r="DW122" s="252" t="str">
        <f>IF('Chack &amp; edit  SD sheet'!CJ122="","",'Chack &amp; edit  SD sheet'!CJ122)</f>
        <v/>
      </c>
      <c r="DX122" s="252" t="str">
        <f>IF('Chack &amp; edit  SD sheet'!CK122="","",'Chack &amp; edit  SD sheet'!CK122)</f>
        <v/>
      </c>
      <c r="DY122" s="254" t="str">
        <f t="shared" si="181"/>
        <v/>
      </c>
      <c r="DZ122" s="252" t="str">
        <f>IF('Chack &amp; edit  SD sheet'!CL122="","",'Chack &amp; edit  SD sheet'!CL122)</f>
        <v/>
      </c>
      <c r="EA122" s="252" t="str">
        <f>IF('Chack &amp; edit  SD sheet'!CM122="","",'Chack &amp; edit  SD sheet'!CM122)</f>
        <v/>
      </c>
      <c r="EB122" s="252" t="str">
        <f>IF('Chack &amp; edit  SD sheet'!CN122="","",'Chack &amp; edit  SD sheet'!CN122)</f>
        <v/>
      </c>
      <c r="EC122" s="252" t="str">
        <f>IF('Chack &amp; edit  SD sheet'!CO122="","",'Chack &amp; edit  SD sheet'!CO122)</f>
        <v/>
      </c>
      <c r="ED122" s="254" t="str">
        <f t="shared" si="182"/>
        <v/>
      </c>
      <c r="EE122" s="252" t="str">
        <f>IF('Chack &amp; edit  SD sheet'!CP122="","",'Chack &amp; edit  SD sheet'!CP122)</f>
        <v/>
      </c>
      <c r="EF122" s="252" t="str">
        <f>IF('Chack &amp; edit  SD sheet'!CQ122="","",'Chack &amp; edit  SD sheet'!CQ122)</f>
        <v/>
      </c>
      <c r="EG122" s="19" t="str">
        <f t="shared" si="183"/>
        <v/>
      </c>
      <c r="EH122" s="20" t="str">
        <f t="shared" si="184"/>
        <v/>
      </c>
      <c r="EI122" s="21" t="str">
        <f t="shared" si="185"/>
        <v/>
      </c>
      <c r="EJ122" s="185" t="str">
        <f t="shared" si="186"/>
        <v/>
      </c>
      <c r="EK122" s="253" t="str">
        <f t="shared" si="187"/>
        <v/>
      </c>
      <c r="EL122" s="252" t="str">
        <f t="shared" si="188"/>
        <v/>
      </c>
      <c r="ET122" s="173" t="str">
        <f t="shared" si="189"/>
        <v/>
      </c>
      <c r="EU122" s="173" t="str">
        <f t="shared" si="190"/>
        <v/>
      </c>
      <c r="EV122" s="173" t="str">
        <f t="shared" si="191"/>
        <v/>
      </c>
      <c r="EW122" s="173" t="str">
        <f t="shared" si="192"/>
        <v/>
      </c>
    </row>
    <row r="123" spans="1:153" ht="15.75" hidden="1">
      <c r="A123" s="179" t="str">
        <f>IF(AND('Chack &amp; edit  SD sheet'!A123=""),"",'Chack &amp; edit  SD sheet'!A123)</f>
        <v/>
      </c>
      <c r="B123" s="179" t="str">
        <f>IF(AND('Chack &amp; edit  SD sheet'!B123=""),"",'Chack &amp; edit  SD sheet'!B123)</f>
        <v/>
      </c>
      <c r="C123" s="179" t="str">
        <f>IF(AND('Chack &amp; edit  SD sheet'!C123=""),"",IF(AND('Chack &amp; edit  SD sheet'!C123="Boy"),"M",IF(AND('Chack &amp; edit  SD sheet'!C123="Girl"),"F","")))</f>
        <v/>
      </c>
      <c r="D123" s="179" t="str">
        <f>IF(AND('Chack &amp; edit  SD sheet'!D123=""),"",VALUE('Chack &amp; edit  SD sheet'!D123))</f>
        <v/>
      </c>
      <c r="E123" s="179" t="str">
        <f>IF(AND('Chack &amp; edit  SD sheet'!E123=""),"",'Chack &amp; edit  SD sheet'!E123)</f>
        <v/>
      </c>
      <c r="F123" s="179" t="str">
        <f>IF(AND('Chack &amp; edit  SD sheet'!F123=""),"",'Chack &amp; edit  SD sheet'!F123)</f>
        <v/>
      </c>
      <c r="G123" s="180" t="str">
        <f>IF(AND('Chack &amp; edit  SD sheet'!G123=""),"",'Chack &amp; edit  SD sheet'!G123)</f>
        <v/>
      </c>
      <c r="H123" s="180" t="str">
        <f>IF(AND('Chack &amp; edit  SD sheet'!H123=""),"",'Chack &amp; edit  SD sheet'!H123)</f>
        <v/>
      </c>
      <c r="I123" s="180" t="str">
        <f>IF(AND('Chack &amp; edit  SD sheet'!I123=""),"",'Chack &amp; edit  SD sheet'!I123)</f>
        <v/>
      </c>
      <c r="J123" s="179" t="str">
        <f>IF(AND('Chack &amp; edit  SD sheet'!J123=""),"",'Chack &amp; edit  SD sheet'!J123)</f>
        <v/>
      </c>
      <c r="K123" s="179" t="str">
        <f>IF(AND('Chack &amp; edit  SD sheet'!K123=""),"",'Chack &amp; edit  SD sheet'!K123)</f>
        <v/>
      </c>
      <c r="L123" s="179" t="str">
        <f>IF(AND('Chack &amp; edit  SD sheet'!L123=""),"",'Chack &amp; edit  SD sheet'!L123)</f>
        <v/>
      </c>
      <c r="M123" s="179" t="str">
        <f t="shared" si="108"/>
        <v/>
      </c>
      <c r="N123" s="179" t="str">
        <f>IF(AND('Chack &amp; edit  SD sheet'!N123=""),"",'Chack &amp; edit  SD sheet'!N123)</f>
        <v/>
      </c>
      <c r="O123" s="179" t="str">
        <f t="shared" si="109"/>
        <v/>
      </c>
      <c r="P123" s="179" t="str">
        <f t="shared" si="110"/>
        <v/>
      </c>
      <c r="Q123" s="179" t="str">
        <f>IF(AND('Chack &amp; edit  SD sheet'!Q123=""),"",'Chack &amp; edit  SD sheet'!Q123)</f>
        <v/>
      </c>
      <c r="R123" s="179" t="str">
        <f t="shared" si="111"/>
        <v/>
      </c>
      <c r="S123" s="179" t="str">
        <f t="shared" si="112"/>
        <v/>
      </c>
      <c r="T123" s="179" t="str">
        <f>IF(AND('Chack &amp; edit  SD sheet'!T123=""),"",'Chack &amp; edit  SD sheet'!T123)</f>
        <v/>
      </c>
      <c r="U123" s="179" t="str">
        <f>IF(AND('Chack &amp; edit  SD sheet'!U123=""),"",'Chack &amp; edit  SD sheet'!U123)</f>
        <v/>
      </c>
      <c r="V123" s="179" t="str">
        <f>IF(AND('Chack &amp; edit  SD sheet'!V123=""),"",'Chack &amp; edit  SD sheet'!V123)</f>
        <v/>
      </c>
      <c r="W123" s="179" t="str">
        <f t="shared" si="113"/>
        <v/>
      </c>
      <c r="X123" s="179" t="str">
        <f>IF(AND('Chack &amp; edit  SD sheet'!X123=""),"",'Chack &amp; edit  SD sheet'!X123)</f>
        <v/>
      </c>
      <c r="Y123" s="179" t="str">
        <f t="shared" si="114"/>
        <v/>
      </c>
      <c r="Z123" s="179" t="str">
        <f t="shared" si="115"/>
        <v/>
      </c>
      <c r="AA123" s="179" t="str">
        <f>IF(AND('Chack &amp; edit  SD sheet'!AA123=""),"",'Chack &amp; edit  SD sheet'!AA123)</f>
        <v/>
      </c>
      <c r="AB123" s="179" t="str">
        <f t="shared" si="116"/>
        <v/>
      </c>
      <c r="AC123" s="179" t="str">
        <f t="shared" si="117"/>
        <v/>
      </c>
      <c r="AD123" s="179" t="str">
        <f>IF(AND('Chack &amp; edit  SD sheet'!AF123=""),"",'Chack &amp; edit  SD sheet'!AF123)</f>
        <v/>
      </c>
      <c r="AE123" s="179" t="str">
        <f>IF(AND('Chack &amp; edit  SD sheet'!AG123=""),"",'Chack &amp; edit  SD sheet'!AG123)</f>
        <v/>
      </c>
      <c r="AF123" s="179" t="str">
        <f>IF(AND('Chack &amp; edit  SD sheet'!AH123=""),"",'Chack &amp; edit  SD sheet'!AH123)</f>
        <v/>
      </c>
      <c r="AG123" s="179" t="str">
        <f t="shared" si="118"/>
        <v/>
      </c>
      <c r="AH123" s="179" t="str">
        <f>IF(AND('Chack &amp; edit  SD sheet'!AJ123=""),"",'Chack &amp; edit  SD sheet'!AJ123)</f>
        <v/>
      </c>
      <c r="AI123" s="179" t="str">
        <f t="shared" si="119"/>
        <v/>
      </c>
      <c r="AJ123" s="179" t="str">
        <f t="shared" si="120"/>
        <v/>
      </c>
      <c r="AK123" s="179" t="str">
        <f>IF(AND('Chack &amp; edit  SD sheet'!AM123=""),"",'Chack &amp; edit  SD sheet'!AM123)</f>
        <v/>
      </c>
      <c r="AL123" s="179" t="str">
        <f t="shared" si="121"/>
        <v/>
      </c>
      <c r="AM123" s="179" t="str">
        <f t="shared" si="122"/>
        <v/>
      </c>
      <c r="AN123" s="179" t="str">
        <f>IF(AND('Chack &amp; edit  SD sheet'!AP123=""),"",'Chack &amp; edit  SD sheet'!AP123)</f>
        <v/>
      </c>
      <c r="AO123" s="179" t="str">
        <f>IF(AND('Chack &amp; edit  SD sheet'!AQ123=""),"",'Chack &amp; edit  SD sheet'!AQ123)</f>
        <v/>
      </c>
      <c r="AP123" s="179" t="str">
        <f>IF(AND('Chack &amp; edit  SD sheet'!AR123=""),"",'Chack &amp; edit  SD sheet'!AR123)</f>
        <v/>
      </c>
      <c r="AQ123" s="179" t="str">
        <f t="shared" si="123"/>
        <v/>
      </c>
      <c r="AR123" s="179" t="str">
        <f>IF(AND('Chack &amp; edit  SD sheet'!AT123=""),"",'Chack &amp; edit  SD sheet'!AT123)</f>
        <v/>
      </c>
      <c r="AS123" s="179" t="str">
        <f t="shared" si="124"/>
        <v/>
      </c>
      <c r="AT123" s="179" t="str">
        <f t="shared" si="125"/>
        <v/>
      </c>
      <c r="AU123" s="179" t="str">
        <f>IF(AND('Chack &amp; edit  SD sheet'!AW123=""),"",'Chack &amp; edit  SD sheet'!AW123)</f>
        <v/>
      </c>
      <c r="AV123" s="179" t="str">
        <f t="shared" si="126"/>
        <v/>
      </c>
      <c r="AW123" s="179" t="str">
        <f t="shared" si="127"/>
        <v/>
      </c>
      <c r="AX123" s="179" t="str">
        <f>IF(AND('Chack &amp; edit  SD sheet'!AZ123=""),"",'Chack &amp; edit  SD sheet'!AZ123)</f>
        <v/>
      </c>
      <c r="AY123" s="179" t="str">
        <f>IF(AND('Chack &amp; edit  SD sheet'!BA123=""),"",'Chack &amp; edit  SD sheet'!BA123)</f>
        <v/>
      </c>
      <c r="AZ123" s="179" t="str">
        <f>IF(AND('Chack &amp; edit  SD sheet'!BB123=""),"",'Chack &amp; edit  SD sheet'!BB123)</f>
        <v/>
      </c>
      <c r="BA123" s="179" t="str">
        <f t="shared" si="128"/>
        <v/>
      </c>
      <c r="BB123" s="179" t="str">
        <f>IF(AND('Chack &amp; edit  SD sheet'!BD123=""),"",'Chack &amp; edit  SD sheet'!BD123)</f>
        <v/>
      </c>
      <c r="BC123" s="179" t="str">
        <f t="shared" si="129"/>
        <v/>
      </c>
      <c r="BD123" s="179" t="str">
        <f t="shared" si="130"/>
        <v/>
      </c>
      <c r="BE123" s="179" t="str">
        <f>IF(AND('Chack &amp; edit  SD sheet'!BG123=""),"",'Chack &amp; edit  SD sheet'!BG123)</f>
        <v/>
      </c>
      <c r="BF123" s="179" t="str">
        <f t="shared" si="131"/>
        <v/>
      </c>
      <c r="BG123" s="179" t="str">
        <f t="shared" si="132"/>
        <v/>
      </c>
      <c r="BH123" s="179" t="str">
        <f>IF(AND('Chack &amp; edit  SD sheet'!BK123=""),"",'Chack &amp; edit  SD sheet'!BK123)</f>
        <v/>
      </c>
      <c r="BI123" s="179" t="str">
        <f>IF(AND('Chack &amp; edit  SD sheet'!BL123=""),"",'Chack &amp; edit  SD sheet'!BL123)</f>
        <v/>
      </c>
      <c r="BJ123" s="179" t="str">
        <f>IF(AND('Chack &amp; edit  SD sheet'!BM123=""),"",'Chack &amp; edit  SD sheet'!BM123)</f>
        <v/>
      </c>
      <c r="BK123" s="179" t="str">
        <f t="shared" si="133"/>
        <v/>
      </c>
      <c r="BL123" s="179" t="str">
        <f t="shared" si="134"/>
        <v/>
      </c>
      <c r="BM123" s="179" t="str">
        <f>IF(AND('Chack &amp; edit  SD sheet'!BN123=""),"",'Chack &amp; edit  SD sheet'!BN123)</f>
        <v/>
      </c>
      <c r="BN123" s="179" t="str">
        <f>IF(AND('Chack &amp; edit  SD sheet'!BO123=""),"",'Chack &amp; edit  SD sheet'!BO123)</f>
        <v/>
      </c>
      <c r="BO123" s="179" t="str">
        <f>IF(AND('Chack &amp; edit  SD sheet'!BP123=""),"",'Chack &amp; edit  SD sheet'!BP123)</f>
        <v/>
      </c>
      <c r="BP123" s="179" t="str">
        <f t="shared" si="135"/>
        <v/>
      </c>
      <c r="BQ123" s="179" t="str">
        <f>IF(AND('Chack &amp; edit  SD sheet'!BR123=""),"",'Chack &amp; edit  SD sheet'!BR123)</f>
        <v/>
      </c>
      <c r="BR123" s="179" t="str">
        <f t="shared" si="136"/>
        <v/>
      </c>
      <c r="BS123" s="179" t="str">
        <f t="shared" si="137"/>
        <v/>
      </c>
      <c r="BT123" s="179" t="str">
        <f>IF(AND('Chack &amp; edit  SD sheet'!BU123=""),"",'Chack &amp; edit  SD sheet'!BU123)</f>
        <v/>
      </c>
      <c r="BU123" s="179" t="str">
        <f t="shared" si="138"/>
        <v/>
      </c>
      <c r="BV123" s="179" t="str">
        <f t="shared" si="139"/>
        <v/>
      </c>
      <c r="BW123" s="181" t="str">
        <f t="shared" si="140"/>
        <v/>
      </c>
      <c r="BX123" s="179" t="str">
        <f t="shared" si="141"/>
        <v/>
      </c>
      <c r="BY123" s="179">
        <f t="shared" si="142"/>
        <v>0</v>
      </c>
      <c r="BZ123" s="179">
        <f t="shared" si="143"/>
        <v>0</v>
      </c>
      <c r="CA123" s="179" t="str">
        <f t="shared" si="144"/>
        <v/>
      </c>
      <c r="CB123" s="179" t="str">
        <f t="shared" si="145"/>
        <v/>
      </c>
      <c r="CC123" s="182" t="str">
        <f t="shared" si="146"/>
        <v/>
      </c>
      <c r="CD123" s="183">
        <f t="shared" si="147"/>
        <v>0</v>
      </c>
      <c r="CE123" s="182">
        <f t="shared" si="148"/>
        <v>0</v>
      </c>
      <c r="CF123" s="179" t="str">
        <f t="shared" si="149"/>
        <v/>
      </c>
      <c r="CG123" s="183" t="str">
        <f t="shared" si="150"/>
        <v/>
      </c>
      <c r="CH123" s="182" t="str">
        <f t="shared" si="151"/>
        <v/>
      </c>
      <c r="CI123" s="182">
        <f t="shared" si="152"/>
        <v>0</v>
      </c>
      <c r="CJ123" s="182">
        <f t="shared" si="153"/>
        <v>0</v>
      </c>
      <c r="CK123" s="179" t="str">
        <f t="shared" si="154"/>
        <v/>
      </c>
      <c r="CL123" s="183" t="str">
        <f t="shared" si="155"/>
        <v/>
      </c>
      <c r="CM123" s="182" t="str">
        <f t="shared" si="156"/>
        <v/>
      </c>
      <c r="CN123" s="182">
        <f t="shared" si="157"/>
        <v>0</v>
      </c>
      <c r="CO123" s="182">
        <f t="shared" si="158"/>
        <v>0</v>
      </c>
      <c r="CP123" s="183" t="str">
        <f t="shared" si="159"/>
        <v/>
      </c>
      <c r="CQ123" s="183" t="str">
        <f t="shared" si="160"/>
        <v/>
      </c>
      <c r="CR123" s="182" t="str">
        <f t="shared" si="161"/>
        <v/>
      </c>
      <c r="CS123" s="182">
        <f t="shared" si="162"/>
        <v>0</v>
      </c>
      <c r="CT123" s="182">
        <f t="shared" si="163"/>
        <v>0</v>
      </c>
      <c r="CU123" s="183" t="str">
        <f t="shared" si="164"/>
        <v/>
      </c>
      <c r="CV123" s="183" t="str">
        <f t="shared" si="165"/>
        <v/>
      </c>
      <c r="CW123" s="182" t="str">
        <f t="shared" si="166"/>
        <v/>
      </c>
      <c r="CX123" s="182">
        <f t="shared" si="167"/>
        <v>0</v>
      </c>
      <c r="CY123" s="182">
        <f t="shared" si="168"/>
        <v>0</v>
      </c>
      <c r="CZ123" s="183" t="str">
        <f t="shared" si="169"/>
        <v/>
      </c>
      <c r="DA123" s="183" t="str">
        <f t="shared" si="170"/>
        <v/>
      </c>
      <c r="DB123" s="184">
        <f t="shared" si="171"/>
        <v>0</v>
      </c>
      <c r="DC123" s="19" t="str">
        <f t="shared" si="172"/>
        <v xml:space="preserve">      </v>
      </c>
      <c r="DD123" s="252" t="str">
        <f>IF('Chack &amp; edit  SD sheet'!BY123="","",'Chack &amp; edit  SD sheet'!BY123)</f>
        <v/>
      </c>
      <c r="DE123" s="252" t="str">
        <f>IF('Chack &amp; edit  SD sheet'!BZ123="","",'Chack &amp; edit  SD sheet'!BZ123)</f>
        <v/>
      </c>
      <c r="DF123" s="252" t="str">
        <f>IF('Chack &amp; edit  SD sheet'!CA123="","",'Chack &amp; edit  SD sheet'!CA123)</f>
        <v/>
      </c>
      <c r="DG123" s="212" t="str">
        <f t="shared" si="173"/>
        <v/>
      </c>
      <c r="DH123" s="252" t="str">
        <f>IF('Chack &amp; edit  SD sheet'!CB123="","",'Chack &amp; edit  SD sheet'!CB123)</f>
        <v/>
      </c>
      <c r="DI123" s="212" t="str">
        <f t="shared" si="174"/>
        <v/>
      </c>
      <c r="DJ123" s="252" t="str">
        <f>IF('Chack &amp; edit  SD sheet'!CC123="","",'Chack &amp; edit  SD sheet'!CC123)</f>
        <v/>
      </c>
      <c r="DK123" s="212" t="str">
        <f t="shared" si="175"/>
        <v/>
      </c>
      <c r="DL123" s="213" t="str">
        <f t="shared" si="176"/>
        <v/>
      </c>
      <c r="DM123" s="252" t="str">
        <f>IF('Chack &amp; edit  SD sheet'!CD123="","",'Chack &amp; edit  SD sheet'!CD123)</f>
        <v/>
      </c>
      <c r="DN123" s="252" t="str">
        <f>IF('Chack &amp; edit  SD sheet'!CE123="","",'Chack &amp; edit  SD sheet'!CE123)</f>
        <v/>
      </c>
      <c r="DO123" s="252" t="str">
        <f>IF('Chack &amp; edit  SD sheet'!CF123="","",'Chack &amp; edit  SD sheet'!CF123)</f>
        <v/>
      </c>
      <c r="DP123" s="212" t="str">
        <f t="shared" si="177"/>
        <v/>
      </c>
      <c r="DQ123" s="252" t="str">
        <f>IF('Chack &amp; edit  SD sheet'!CG123="","",'Chack &amp; edit  SD sheet'!CG123)</f>
        <v/>
      </c>
      <c r="DR123" s="212" t="str">
        <f t="shared" si="178"/>
        <v/>
      </c>
      <c r="DS123" s="252" t="str">
        <f>IF('Chack &amp; edit  SD sheet'!CH123="","",'Chack &amp; edit  SD sheet'!CH123)</f>
        <v/>
      </c>
      <c r="DT123" s="212" t="str">
        <f t="shared" si="179"/>
        <v/>
      </c>
      <c r="DU123" s="213" t="str">
        <f t="shared" si="180"/>
        <v/>
      </c>
      <c r="DV123" s="252" t="str">
        <f>IF('Chack &amp; edit  SD sheet'!CI123="","",'Chack &amp; edit  SD sheet'!CI123)</f>
        <v/>
      </c>
      <c r="DW123" s="252" t="str">
        <f>IF('Chack &amp; edit  SD sheet'!CJ123="","",'Chack &amp; edit  SD sheet'!CJ123)</f>
        <v/>
      </c>
      <c r="DX123" s="252" t="str">
        <f>IF('Chack &amp; edit  SD sheet'!CK123="","",'Chack &amp; edit  SD sheet'!CK123)</f>
        <v/>
      </c>
      <c r="DY123" s="254" t="str">
        <f t="shared" si="181"/>
        <v/>
      </c>
      <c r="DZ123" s="252" t="str">
        <f>IF('Chack &amp; edit  SD sheet'!CL123="","",'Chack &amp; edit  SD sheet'!CL123)</f>
        <v/>
      </c>
      <c r="EA123" s="252" t="str">
        <f>IF('Chack &amp; edit  SD sheet'!CM123="","",'Chack &amp; edit  SD sheet'!CM123)</f>
        <v/>
      </c>
      <c r="EB123" s="252" t="str">
        <f>IF('Chack &amp; edit  SD sheet'!CN123="","",'Chack &amp; edit  SD sheet'!CN123)</f>
        <v/>
      </c>
      <c r="EC123" s="252" t="str">
        <f>IF('Chack &amp; edit  SD sheet'!CO123="","",'Chack &amp; edit  SD sheet'!CO123)</f>
        <v/>
      </c>
      <c r="ED123" s="254" t="str">
        <f t="shared" si="182"/>
        <v/>
      </c>
      <c r="EE123" s="252" t="str">
        <f>IF('Chack &amp; edit  SD sheet'!CP123="","",'Chack &amp; edit  SD sheet'!CP123)</f>
        <v/>
      </c>
      <c r="EF123" s="252" t="str">
        <f>IF('Chack &amp; edit  SD sheet'!CQ123="","",'Chack &amp; edit  SD sheet'!CQ123)</f>
        <v/>
      </c>
      <c r="EG123" s="19" t="str">
        <f t="shared" si="183"/>
        <v/>
      </c>
      <c r="EH123" s="20" t="str">
        <f t="shared" si="184"/>
        <v/>
      </c>
      <c r="EI123" s="21" t="str">
        <f t="shared" si="185"/>
        <v/>
      </c>
      <c r="EJ123" s="185" t="str">
        <f t="shared" si="186"/>
        <v/>
      </c>
      <c r="EK123" s="253" t="str">
        <f t="shared" si="187"/>
        <v/>
      </c>
      <c r="EL123" s="252" t="str">
        <f t="shared" si="188"/>
        <v/>
      </c>
      <c r="ET123" s="173" t="str">
        <f t="shared" si="189"/>
        <v/>
      </c>
      <c r="EU123" s="173" t="str">
        <f t="shared" si="190"/>
        <v/>
      </c>
      <c r="EV123" s="173" t="str">
        <f t="shared" si="191"/>
        <v/>
      </c>
      <c r="EW123" s="173" t="str">
        <f t="shared" si="192"/>
        <v/>
      </c>
    </row>
    <row r="124" spans="1:153" ht="15.75" hidden="1">
      <c r="A124" s="179" t="str">
        <f>IF(AND('Chack &amp; edit  SD sheet'!A124=""),"",'Chack &amp; edit  SD sheet'!A124)</f>
        <v/>
      </c>
      <c r="B124" s="179" t="str">
        <f>IF(AND('Chack &amp; edit  SD sheet'!B124=""),"",'Chack &amp; edit  SD sheet'!B124)</f>
        <v/>
      </c>
      <c r="C124" s="179" t="str">
        <f>IF(AND('Chack &amp; edit  SD sheet'!C124=""),"",IF(AND('Chack &amp; edit  SD sheet'!C124="Boy"),"M",IF(AND('Chack &amp; edit  SD sheet'!C124="Girl"),"F","")))</f>
        <v/>
      </c>
      <c r="D124" s="179" t="str">
        <f>IF(AND('Chack &amp; edit  SD sheet'!D124=""),"",VALUE('Chack &amp; edit  SD sheet'!D124))</f>
        <v/>
      </c>
      <c r="E124" s="179" t="str">
        <f>IF(AND('Chack &amp; edit  SD sheet'!E124=""),"",'Chack &amp; edit  SD sheet'!E124)</f>
        <v/>
      </c>
      <c r="F124" s="179" t="str">
        <f>IF(AND('Chack &amp; edit  SD sheet'!F124=""),"",'Chack &amp; edit  SD sheet'!F124)</f>
        <v/>
      </c>
      <c r="G124" s="180" t="str">
        <f>IF(AND('Chack &amp; edit  SD sheet'!G124=""),"",'Chack &amp; edit  SD sheet'!G124)</f>
        <v/>
      </c>
      <c r="H124" s="180" t="str">
        <f>IF(AND('Chack &amp; edit  SD sheet'!H124=""),"",'Chack &amp; edit  SD sheet'!H124)</f>
        <v/>
      </c>
      <c r="I124" s="180" t="str">
        <f>IF(AND('Chack &amp; edit  SD sheet'!I124=""),"",'Chack &amp; edit  SD sheet'!I124)</f>
        <v/>
      </c>
      <c r="J124" s="179" t="str">
        <f>IF(AND('Chack &amp; edit  SD sheet'!J124=""),"",'Chack &amp; edit  SD sheet'!J124)</f>
        <v/>
      </c>
      <c r="K124" s="179" t="str">
        <f>IF(AND('Chack &amp; edit  SD sheet'!K124=""),"",'Chack &amp; edit  SD sheet'!K124)</f>
        <v/>
      </c>
      <c r="L124" s="179" t="str">
        <f>IF(AND('Chack &amp; edit  SD sheet'!L124=""),"",'Chack &amp; edit  SD sheet'!L124)</f>
        <v/>
      </c>
      <c r="M124" s="179" t="str">
        <f t="shared" si="108"/>
        <v/>
      </c>
      <c r="N124" s="179" t="str">
        <f>IF(AND('Chack &amp; edit  SD sheet'!N124=""),"",'Chack &amp; edit  SD sheet'!N124)</f>
        <v/>
      </c>
      <c r="O124" s="179" t="str">
        <f t="shared" si="109"/>
        <v/>
      </c>
      <c r="P124" s="179" t="str">
        <f t="shared" si="110"/>
        <v/>
      </c>
      <c r="Q124" s="179" t="str">
        <f>IF(AND('Chack &amp; edit  SD sheet'!Q124=""),"",'Chack &amp; edit  SD sheet'!Q124)</f>
        <v/>
      </c>
      <c r="R124" s="179" t="str">
        <f t="shared" si="111"/>
        <v/>
      </c>
      <c r="S124" s="179" t="str">
        <f t="shared" si="112"/>
        <v/>
      </c>
      <c r="T124" s="179" t="str">
        <f>IF(AND('Chack &amp; edit  SD sheet'!T124=""),"",'Chack &amp; edit  SD sheet'!T124)</f>
        <v/>
      </c>
      <c r="U124" s="179" t="str">
        <f>IF(AND('Chack &amp; edit  SD sheet'!U124=""),"",'Chack &amp; edit  SD sheet'!U124)</f>
        <v/>
      </c>
      <c r="V124" s="179" t="str">
        <f>IF(AND('Chack &amp; edit  SD sheet'!V124=""),"",'Chack &amp; edit  SD sheet'!V124)</f>
        <v/>
      </c>
      <c r="W124" s="179" t="str">
        <f t="shared" si="113"/>
        <v/>
      </c>
      <c r="X124" s="179" t="str">
        <f>IF(AND('Chack &amp; edit  SD sheet'!X124=""),"",'Chack &amp; edit  SD sheet'!X124)</f>
        <v/>
      </c>
      <c r="Y124" s="179" t="str">
        <f t="shared" si="114"/>
        <v/>
      </c>
      <c r="Z124" s="179" t="str">
        <f t="shared" si="115"/>
        <v/>
      </c>
      <c r="AA124" s="179" t="str">
        <f>IF(AND('Chack &amp; edit  SD sheet'!AA124=""),"",'Chack &amp; edit  SD sheet'!AA124)</f>
        <v/>
      </c>
      <c r="AB124" s="179" t="str">
        <f t="shared" si="116"/>
        <v/>
      </c>
      <c r="AC124" s="179" t="str">
        <f t="shared" si="117"/>
        <v/>
      </c>
      <c r="AD124" s="179" t="str">
        <f>IF(AND('Chack &amp; edit  SD sheet'!AF124=""),"",'Chack &amp; edit  SD sheet'!AF124)</f>
        <v/>
      </c>
      <c r="AE124" s="179" t="str">
        <f>IF(AND('Chack &amp; edit  SD sheet'!AG124=""),"",'Chack &amp; edit  SD sheet'!AG124)</f>
        <v/>
      </c>
      <c r="AF124" s="179" t="str">
        <f>IF(AND('Chack &amp; edit  SD sheet'!AH124=""),"",'Chack &amp; edit  SD sheet'!AH124)</f>
        <v/>
      </c>
      <c r="AG124" s="179" t="str">
        <f t="shared" si="118"/>
        <v/>
      </c>
      <c r="AH124" s="179" t="str">
        <f>IF(AND('Chack &amp; edit  SD sheet'!AJ124=""),"",'Chack &amp; edit  SD sheet'!AJ124)</f>
        <v/>
      </c>
      <c r="AI124" s="179" t="str">
        <f t="shared" si="119"/>
        <v/>
      </c>
      <c r="AJ124" s="179" t="str">
        <f t="shared" si="120"/>
        <v/>
      </c>
      <c r="AK124" s="179" t="str">
        <f>IF(AND('Chack &amp; edit  SD sheet'!AM124=""),"",'Chack &amp; edit  SD sheet'!AM124)</f>
        <v/>
      </c>
      <c r="AL124" s="179" t="str">
        <f t="shared" si="121"/>
        <v/>
      </c>
      <c r="AM124" s="179" t="str">
        <f t="shared" si="122"/>
        <v/>
      </c>
      <c r="AN124" s="179" t="str">
        <f>IF(AND('Chack &amp; edit  SD sheet'!AP124=""),"",'Chack &amp; edit  SD sheet'!AP124)</f>
        <v/>
      </c>
      <c r="AO124" s="179" t="str">
        <f>IF(AND('Chack &amp; edit  SD sheet'!AQ124=""),"",'Chack &amp; edit  SD sheet'!AQ124)</f>
        <v/>
      </c>
      <c r="AP124" s="179" t="str">
        <f>IF(AND('Chack &amp; edit  SD sheet'!AR124=""),"",'Chack &amp; edit  SD sheet'!AR124)</f>
        <v/>
      </c>
      <c r="AQ124" s="179" t="str">
        <f t="shared" si="123"/>
        <v/>
      </c>
      <c r="AR124" s="179" t="str">
        <f>IF(AND('Chack &amp; edit  SD sheet'!AT124=""),"",'Chack &amp; edit  SD sheet'!AT124)</f>
        <v/>
      </c>
      <c r="AS124" s="179" t="str">
        <f t="shared" si="124"/>
        <v/>
      </c>
      <c r="AT124" s="179" t="str">
        <f t="shared" si="125"/>
        <v/>
      </c>
      <c r="AU124" s="179" t="str">
        <f>IF(AND('Chack &amp; edit  SD sheet'!AW124=""),"",'Chack &amp; edit  SD sheet'!AW124)</f>
        <v/>
      </c>
      <c r="AV124" s="179" t="str">
        <f t="shared" si="126"/>
        <v/>
      </c>
      <c r="AW124" s="179" t="str">
        <f t="shared" si="127"/>
        <v/>
      </c>
      <c r="AX124" s="179" t="str">
        <f>IF(AND('Chack &amp; edit  SD sheet'!AZ124=""),"",'Chack &amp; edit  SD sheet'!AZ124)</f>
        <v/>
      </c>
      <c r="AY124" s="179" t="str">
        <f>IF(AND('Chack &amp; edit  SD sheet'!BA124=""),"",'Chack &amp; edit  SD sheet'!BA124)</f>
        <v/>
      </c>
      <c r="AZ124" s="179" t="str">
        <f>IF(AND('Chack &amp; edit  SD sheet'!BB124=""),"",'Chack &amp; edit  SD sheet'!BB124)</f>
        <v/>
      </c>
      <c r="BA124" s="179" t="str">
        <f t="shared" si="128"/>
        <v/>
      </c>
      <c r="BB124" s="179" t="str">
        <f>IF(AND('Chack &amp; edit  SD sheet'!BD124=""),"",'Chack &amp; edit  SD sheet'!BD124)</f>
        <v/>
      </c>
      <c r="BC124" s="179" t="str">
        <f t="shared" si="129"/>
        <v/>
      </c>
      <c r="BD124" s="179" t="str">
        <f t="shared" si="130"/>
        <v/>
      </c>
      <c r="BE124" s="179" t="str">
        <f>IF(AND('Chack &amp; edit  SD sheet'!BG124=""),"",'Chack &amp; edit  SD sheet'!BG124)</f>
        <v/>
      </c>
      <c r="BF124" s="179" t="str">
        <f t="shared" si="131"/>
        <v/>
      </c>
      <c r="BG124" s="179" t="str">
        <f t="shared" si="132"/>
        <v/>
      </c>
      <c r="BH124" s="179" t="str">
        <f>IF(AND('Chack &amp; edit  SD sheet'!BK124=""),"",'Chack &amp; edit  SD sheet'!BK124)</f>
        <v/>
      </c>
      <c r="BI124" s="179" t="str">
        <f>IF(AND('Chack &amp; edit  SD sheet'!BL124=""),"",'Chack &amp; edit  SD sheet'!BL124)</f>
        <v/>
      </c>
      <c r="BJ124" s="179" t="str">
        <f>IF(AND('Chack &amp; edit  SD sheet'!BM124=""),"",'Chack &amp; edit  SD sheet'!BM124)</f>
        <v/>
      </c>
      <c r="BK124" s="179" t="str">
        <f t="shared" si="133"/>
        <v/>
      </c>
      <c r="BL124" s="179" t="str">
        <f t="shared" si="134"/>
        <v/>
      </c>
      <c r="BM124" s="179" t="str">
        <f>IF(AND('Chack &amp; edit  SD sheet'!BN124=""),"",'Chack &amp; edit  SD sheet'!BN124)</f>
        <v/>
      </c>
      <c r="BN124" s="179" t="str">
        <f>IF(AND('Chack &amp; edit  SD sheet'!BO124=""),"",'Chack &amp; edit  SD sheet'!BO124)</f>
        <v/>
      </c>
      <c r="BO124" s="179" t="str">
        <f>IF(AND('Chack &amp; edit  SD sheet'!BP124=""),"",'Chack &amp; edit  SD sheet'!BP124)</f>
        <v/>
      </c>
      <c r="BP124" s="179" t="str">
        <f t="shared" si="135"/>
        <v/>
      </c>
      <c r="BQ124" s="179" t="str">
        <f>IF(AND('Chack &amp; edit  SD sheet'!BR124=""),"",'Chack &amp; edit  SD sheet'!BR124)</f>
        <v/>
      </c>
      <c r="BR124" s="179" t="str">
        <f t="shared" si="136"/>
        <v/>
      </c>
      <c r="BS124" s="179" t="str">
        <f t="shared" si="137"/>
        <v/>
      </c>
      <c r="BT124" s="179" t="str">
        <f>IF(AND('Chack &amp; edit  SD sheet'!BU124=""),"",'Chack &amp; edit  SD sheet'!BU124)</f>
        <v/>
      </c>
      <c r="BU124" s="179" t="str">
        <f t="shared" si="138"/>
        <v/>
      </c>
      <c r="BV124" s="179" t="str">
        <f t="shared" si="139"/>
        <v/>
      </c>
      <c r="BW124" s="181" t="str">
        <f t="shared" si="140"/>
        <v/>
      </c>
      <c r="BX124" s="179" t="str">
        <f t="shared" si="141"/>
        <v/>
      </c>
      <c r="BY124" s="179">
        <f t="shared" si="142"/>
        <v>0</v>
      </c>
      <c r="BZ124" s="179">
        <f t="shared" si="143"/>
        <v>0</v>
      </c>
      <c r="CA124" s="179" t="str">
        <f t="shared" si="144"/>
        <v/>
      </c>
      <c r="CB124" s="179" t="str">
        <f t="shared" si="145"/>
        <v/>
      </c>
      <c r="CC124" s="182" t="str">
        <f t="shared" si="146"/>
        <v/>
      </c>
      <c r="CD124" s="183">
        <f t="shared" si="147"/>
        <v>0</v>
      </c>
      <c r="CE124" s="182">
        <f t="shared" si="148"/>
        <v>0</v>
      </c>
      <c r="CF124" s="179" t="str">
        <f t="shared" si="149"/>
        <v/>
      </c>
      <c r="CG124" s="183" t="str">
        <f t="shared" si="150"/>
        <v/>
      </c>
      <c r="CH124" s="182" t="str">
        <f t="shared" si="151"/>
        <v/>
      </c>
      <c r="CI124" s="182">
        <f t="shared" si="152"/>
        <v>0</v>
      </c>
      <c r="CJ124" s="182">
        <f t="shared" si="153"/>
        <v>0</v>
      </c>
      <c r="CK124" s="179" t="str">
        <f t="shared" si="154"/>
        <v/>
      </c>
      <c r="CL124" s="183" t="str">
        <f t="shared" si="155"/>
        <v/>
      </c>
      <c r="CM124" s="182" t="str">
        <f t="shared" si="156"/>
        <v/>
      </c>
      <c r="CN124" s="182">
        <f t="shared" si="157"/>
        <v>0</v>
      </c>
      <c r="CO124" s="182">
        <f t="shared" si="158"/>
        <v>0</v>
      </c>
      <c r="CP124" s="183" t="str">
        <f t="shared" si="159"/>
        <v/>
      </c>
      <c r="CQ124" s="183" t="str">
        <f t="shared" si="160"/>
        <v/>
      </c>
      <c r="CR124" s="182" t="str">
        <f t="shared" si="161"/>
        <v/>
      </c>
      <c r="CS124" s="182">
        <f t="shared" si="162"/>
        <v>0</v>
      </c>
      <c r="CT124" s="182">
        <f t="shared" si="163"/>
        <v>0</v>
      </c>
      <c r="CU124" s="183" t="str">
        <f t="shared" si="164"/>
        <v/>
      </c>
      <c r="CV124" s="183" t="str">
        <f t="shared" si="165"/>
        <v/>
      </c>
      <c r="CW124" s="182" t="str">
        <f t="shared" si="166"/>
        <v/>
      </c>
      <c r="CX124" s="182">
        <f t="shared" si="167"/>
        <v>0</v>
      </c>
      <c r="CY124" s="182">
        <f t="shared" si="168"/>
        <v>0</v>
      </c>
      <c r="CZ124" s="183" t="str">
        <f t="shared" si="169"/>
        <v/>
      </c>
      <c r="DA124" s="183" t="str">
        <f t="shared" si="170"/>
        <v/>
      </c>
      <c r="DB124" s="184">
        <f t="shared" si="171"/>
        <v>0</v>
      </c>
      <c r="DC124" s="19" t="str">
        <f t="shared" si="172"/>
        <v xml:space="preserve">      </v>
      </c>
      <c r="DD124" s="252" t="str">
        <f>IF('Chack &amp; edit  SD sheet'!BY124="","",'Chack &amp; edit  SD sheet'!BY124)</f>
        <v/>
      </c>
      <c r="DE124" s="252" t="str">
        <f>IF('Chack &amp; edit  SD sheet'!BZ124="","",'Chack &amp; edit  SD sheet'!BZ124)</f>
        <v/>
      </c>
      <c r="DF124" s="252" t="str">
        <f>IF('Chack &amp; edit  SD sheet'!CA124="","",'Chack &amp; edit  SD sheet'!CA124)</f>
        <v/>
      </c>
      <c r="DG124" s="212" t="str">
        <f t="shared" si="173"/>
        <v/>
      </c>
      <c r="DH124" s="252" t="str">
        <f>IF('Chack &amp; edit  SD sheet'!CB124="","",'Chack &amp; edit  SD sheet'!CB124)</f>
        <v/>
      </c>
      <c r="DI124" s="212" t="str">
        <f t="shared" si="174"/>
        <v/>
      </c>
      <c r="DJ124" s="252" t="str">
        <f>IF('Chack &amp; edit  SD sheet'!CC124="","",'Chack &amp; edit  SD sheet'!CC124)</f>
        <v/>
      </c>
      <c r="DK124" s="212" t="str">
        <f t="shared" si="175"/>
        <v/>
      </c>
      <c r="DL124" s="213" t="str">
        <f t="shared" si="176"/>
        <v/>
      </c>
      <c r="DM124" s="252" t="str">
        <f>IF('Chack &amp; edit  SD sheet'!CD124="","",'Chack &amp; edit  SD sheet'!CD124)</f>
        <v/>
      </c>
      <c r="DN124" s="252" t="str">
        <f>IF('Chack &amp; edit  SD sheet'!CE124="","",'Chack &amp; edit  SD sheet'!CE124)</f>
        <v/>
      </c>
      <c r="DO124" s="252" t="str">
        <f>IF('Chack &amp; edit  SD sheet'!CF124="","",'Chack &amp; edit  SD sheet'!CF124)</f>
        <v/>
      </c>
      <c r="DP124" s="212" t="str">
        <f t="shared" si="177"/>
        <v/>
      </c>
      <c r="DQ124" s="252" t="str">
        <f>IF('Chack &amp; edit  SD sheet'!CG124="","",'Chack &amp; edit  SD sheet'!CG124)</f>
        <v/>
      </c>
      <c r="DR124" s="212" t="str">
        <f t="shared" si="178"/>
        <v/>
      </c>
      <c r="DS124" s="252" t="str">
        <f>IF('Chack &amp; edit  SD sheet'!CH124="","",'Chack &amp; edit  SD sheet'!CH124)</f>
        <v/>
      </c>
      <c r="DT124" s="212" t="str">
        <f t="shared" si="179"/>
        <v/>
      </c>
      <c r="DU124" s="213" t="str">
        <f t="shared" si="180"/>
        <v/>
      </c>
      <c r="DV124" s="252" t="str">
        <f>IF('Chack &amp; edit  SD sheet'!CI124="","",'Chack &amp; edit  SD sheet'!CI124)</f>
        <v/>
      </c>
      <c r="DW124" s="252" t="str">
        <f>IF('Chack &amp; edit  SD sheet'!CJ124="","",'Chack &amp; edit  SD sheet'!CJ124)</f>
        <v/>
      </c>
      <c r="DX124" s="252" t="str">
        <f>IF('Chack &amp; edit  SD sheet'!CK124="","",'Chack &amp; edit  SD sheet'!CK124)</f>
        <v/>
      </c>
      <c r="DY124" s="254" t="str">
        <f t="shared" si="181"/>
        <v/>
      </c>
      <c r="DZ124" s="252" t="str">
        <f>IF('Chack &amp; edit  SD sheet'!CL124="","",'Chack &amp; edit  SD sheet'!CL124)</f>
        <v/>
      </c>
      <c r="EA124" s="252" t="str">
        <f>IF('Chack &amp; edit  SD sheet'!CM124="","",'Chack &amp; edit  SD sheet'!CM124)</f>
        <v/>
      </c>
      <c r="EB124" s="252" t="str">
        <f>IF('Chack &amp; edit  SD sheet'!CN124="","",'Chack &amp; edit  SD sheet'!CN124)</f>
        <v/>
      </c>
      <c r="EC124" s="252" t="str">
        <f>IF('Chack &amp; edit  SD sheet'!CO124="","",'Chack &amp; edit  SD sheet'!CO124)</f>
        <v/>
      </c>
      <c r="ED124" s="254" t="str">
        <f t="shared" si="182"/>
        <v/>
      </c>
      <c r="EE124" s="252" t="str">
        <f>IF('Chack &amp; edit  SD sheet'!CP124="","",'Chack &amp; edit  SD sheet'!CP124)</f>
        <v/>
      </c>
      <c r="EF124" s="252" t="str">
        <f>IF('Chack &amp; edit  SD sheet'!CQ124="","",'Chack &amp; edit  SD sheet'!CQ124)</f>
        <v/>
      </c>
      <c r="EG124" s="19" t="str">
        <f t="shared" si="183"/>
        <v/>
      </c>
      <c r="EH124" s="20" t="str">
        <f t="shared" si="184"/>
        <v/>
      </c>
      <c r="EI124" s="21" t="str">
        <f t="shared" si="185"/>
        <v/>
      </c>
      <c r="EJ124" s="185" t="str">
        <f t="shared" si="186"/>
        <v/>
      </c>
      <c r="EK124" s="253" t="str">
        <f t="shared" si="187"/>
        <v/>
      </c>
      <c r="EL124" s="252" t="str">
        <f t="shared" si="188"/>
        <v/>
      </c>
      <c r="ET124" s="173" t="str">
        <f t="shared" si="189"/>
        <v/>
      </c>
      <c r="EU124" s="173" t="str">
        <f t="shared" si="190"/>
        <v/>
      </c>
      <c r="EV124" s="173" t="str">
        <f t="shared" si="191"/>
        <v/>
      </c>
      <c r="EW124" s="173" t="str">
        <f t="shared" si="192"/>
        <v/>
      </c>
    </row>
    <row r="125" spans="1:153" ht="15.75" hidden="1">
      <c r="A125" s="179" t="str">
        <f>IF(AND('Chack &amp; edit  SD sheet'!A125=""),"",'Chack &amp; edit  SD sheet'!A125)</f>
        <v/>
      </c>
      <c r="B125" s="179" t="str">
        <f>IF(AND('Chack &amp; edit  SD sheet'!B125=""),"",'Chack &amp; edit  SD sheet'!B125)</f>
        <v/>
      </c>
      <c r="C125" s="179" t="str">
        <f>IF(AND('Chack &amp; edit  SD sheet'!C125=""),"",IF(AND('Chack &amp; edit  SD sheet'!C125="Boy"),"M",IF(AND('Chack &amp; edit  SD sheet'!C125="Girl"),"F","")))</f>
        <v/>
      </c>
      <c r="D125" s="179" t="str">
        <f>IF(AND('Chack &amp; edit  SD sheet'!D125=""),"",VALUE('Chack &amp; edit  SD sheet'!D125))</f>
        <v/>
      </c>
      <c r="E125" s="179" t="str">
        <f>IF(AND('Chack &amp; edit  SD sheet'!E125=""),"",'Chack &amp; edit  SD sheet'!E125)</f>
        <v/>
      </c>
      <c r="F125" s="179" t="str">
        <f>IF(AND('Chack &amp; edit  SD sheet'!F125=""),"",'Chack &amp; edit  SD sheet'!F125)</f>
        <v/>
      </c>
      <c r="G125" s="180" t="str">
        <f>IF(AND('Chack &amp; edit  SD sheet'!G125=""),"",'Chack &amp; edit  SD sheet'!G125)</f>
        <v/>
      </c>
      <c r="H125" s="180" t="str">
        <f>IF(AND('Chack &amp; edit  SD sheet'!H125=""),"",'Chack &amp; edit  SD sheet'!H125)</f>
        <v/>
      </c>
      <c r="I125" s="180" t="str">
        <f>IF(AND('Chack &amp; edit  SD sheet'!I125=""),"",'Chack &amp; edit  SD sheet'!I125)</f>
        <v/>
      </c>
      <c r="J125" s="179" t="str">
        <f>IF(AND('Chack &amp; edit  SD sheet'!J125=""),"",'Chack &amp; edit  SD sheet'!J125)</f>
        <v/>
      </c>
      <c r="K125" s="179" t="str">
        <f>IF(AND('Chack &amp; edit  SD sheet'!K125=""),"",'Chack &amp; edit  SD sheet'!K125)</f>
        <v/>
      </c>
      <c r="L125" s="179" t="str">
        <f>IF(AND('Chack &amp; edit  SD sheet'!L125=""),"",'Chack &amp; edit  SD sheet'!L125)</f>
        <v/>
      </c>
      <c r="M125" s="179" t="str">
        <f t="shared" si="108"/>
        <v/>
      </c>
      <c r="N125" s="179" t="str">
        <f>IF(AND('Chack &amp; edit  SD sheet'!N125=""),"",'Chack &amp; edit  SD sheet'!N125)</f>
        <v/>
      </c>
      <c r="O125" s="179" t="str">
        <f t="shared" si="109"/>
        <v/>
      </c>
      <c r="P125" s="179" t="str">
        <f t="shared" si="110"/>
        <v/>
      </c>
      <c r="Q125" s="179" t="str">
        <f>IF(AND('Chack &amp; edit  SD sheet'!Q125=""),"",'Chack &amp; edit  SD sheet'!Q125)</f>
        <v/>
      </c>
      <c r="R125" s="179" t="str">
        <f t="shared" si="111"/>
        <v/>
      </c>
      <c r="S125" s="179" t="str">
        <f t="shared" si="112"/>
        <v/>
      </c>
      <c r="T125" s="179" t="str">
        <f>IF(AND('Chack &amp; edit  SD sheet'!T125=""),"",'Chack &amp; edit  SD sheet'!T125)</f>
        <v/>
      </c>
      <c r="U125" s="179" t="str">
        <f>IF(AND('Chack &amp; edit  SD sheet'!U125=""),"",'Chack &amp; edit  SD sheet'!U125)</f>
        <v/>
      </c>
      <c r="V125" s="179" t="str">
        <f>IF(AND('Chack &amp; edit  SD sheet'!V125=""),"",'Chack &amp; edit  SD sheet'!V125)</f>
        <v/>
      </c>
      <c r="W125" s="179" t="str">
        <f t="shared" si="113"/>
        <v/>
      </c>
      <c r="X125" s="179" t="str">
        <f>IF(AND('Chack &amp; edit  SD sheet'!X125=""),"",'Chack &amp; edit  SD sheet'!X125)</f>
        <v/>
      </c>
      <c r="Y125" s="179" t="str">
        <f t="shared" si="114"/>
        <v/>
      </c>
      <c r="Z125" s="179" t="str">
        <f t="shared" si="115"/>
        <v/>
      </c>
      <c r="AA125" s="179" t="str">
        <f>IF(AND('Chack &amp; edit  SD sheet'!AA125=""),"",'Chack &amp; edit  SD sheet'!AA125)</f>
        <v/>
      </c>
      <c r="AB125" s="179" t="str">
        <f t="shared" si="116"/>
        <v/>
      </c>
      <c r="AC125" s="179" t="str">
        <f t="shared" si="117"/>
        <v/>
      </c>
      <c r="AD125" s="179" t="str">
        <f>IF(AND('Chack &amp; edit  SD sheet'!AF125=""),"",'Chack &amp; edit  SD sheet'!AF125)</f>
        <v/>
      </c>
      <c r="AE125" s="179" t="str">
        <f>IF(AND('Chack &amp; edit  SD sheet'!AG125=""),"",'Chack &amp; edit  SD sheet'!AG125)</f>
        <v/>
      </c>
      <c r="AF125" s="179" t="str">
        <f>IF(AND('Chack &amp; edit  SD sheet'!AH125=""),"",'Chack &amp; edit  SD sheet'!AH125)</f>
        <v/>
      </c>
      <c r="AG125" s="179" t="str">
        <f t="shared" si="118"/>
        <v/>
      </c>
      <c r="AH125" s="179" t="str">
        <f>IF(AND('Chack &amp; edit  SD sheet'!AJ125=""),"",'Chack &amp; edit  SD sheet'!AJ125)</f>
        <v/>
      </c>
      <c r="AI125" s="179" t="str">
        <f t="shared" si="119"/>
        <v/>
      </c>
      <c r="AJ125" s="179" t="str">
        <f t="shared" si="120"/>
        <v/>
      </c>
      <c r="AK125" s="179" t="str">
        <f>IF(AND('Chack &amp; edit  SD sheet'!AM125=""),"",'Chack &amp; edit  SD sheet'!AM125)</f>
        <v/>
      </c>
      <c r="AL125" s="179" t="str">
        <f t="shared" si="121"/>
        <v/>
      </c>
      <c r="AM125" s="179" t="str">
        <f t="shared" si="122"/>
        <v/>
      </c>
      <c r="AN125" s="179" t="str">
        <f>IF(AND('Chack &amp; edit  SD sheet'!AP125=""),"",'Chack &amp; edit  SD sheet'!AP125)</f>
        <v/>
      </c>
      <c r="AO125" s="179" t="str">
        <f>IF(AND('Chack &amp; edit  SD sheet'!AQ125=""),"",'Chack &amp; edit  SD sheet'!AQ125)</f>
        <v/>
      </c>
      <c r="AP125" s="179" t="str">
        <f>IF(AND('Chack &amp; edit  SD sheet'!AR125=""),"",'Chack &amp; edit  SD sheet'!AR125)</f>
        <v/>
      </c>
      <c r="AQ125" s="179" t="str">
        <f t="shared" si="123"/>
        <v/>
      </c>
      <c r="AR125" s="179" t="str">
        <f>IF(AND('Chack &amp; edit  SD sheet'!AT125=""),"",'Chack &amp; edit  SD sheet'!AT125)</f>
        <v/>
      </c>
      <c r="AS125" s="179" t="str">
        <f t="shared" si="124"/>
        <v/>
      </c>
      <c r="AT125" s="179" t="str">
        <f t="shared" si="125"/>
        <v/>
      </c>
      <c r="AU125" s="179" t="str">
        <f>IF(AND('Chack &amp; edit  SD sheet'!AW125=""),"",'Chack &amp; edit  SD sheet'!AW125)</f>
        <v/>
      </c>
      <c r="AV125" s="179" t="str">
        <f t="shared" si="126"/>
        <v/>
      </c>
      <c r="AW125" s="179" t="str">
        <f t="shared" si="127"/>
        <v/>
      </c>
      <c r="AX125" s="179" t="str">
        <f>IF(AND('Chack &amp; edit  SD sheet'!AZ125=""),"",'Chack &amp; edit  SD sheet'!AZ125)</f>
        <v/>
      </c>
      <c r="AY125" s="179" t="str">
        <f>IF(AND('Chack &amp; edit  SD sheet'!BA125=""),"",'Chack &amp; edit  SD sheet'!BA125)</f>
        <v/>
      </c>
      <c r="AZ125" s="179" t="str">
        <f>IF(AND('Chack &amp; edit  SD sheet'!BB125=""),"",'Chack &amp; edit  SD sheet'!BB125)</f>
        <v/>
      </c>
      <c r="BA125" s="179" t="str">
        <f t="shared" si="128"/>
        <v/>
      </c>
      <c r="BB125" s="179" t="str">
        <f>IF(AND('Chack &amp; edit  SD sheet'!BD125=""),"",'Chack &amp; edit  SD sheet'!BD125)</f>
        <v/>
      </c>
      <c r="BC125" s="179" t="str">
        <f t="shared" si="129"/>
        <v/>
      </c>
      <c r="BD125" s="179" t="str">
        <f t="shared" si="130"/>
        <v/>
      </c>
      <c r="BE125" s="179" t="str">
        <f>IF(AND('Chack &amp; edit  SD sheet'!BG125=""),"",'Chack &amp; edit  SD sheet'!BG125)</f>
        <v/>
      </c>
      <c r="BF125" s="179" t="str">
        <f t="shared" si="131"/>
        <v/>
      </c>
      <c r="BG125" s="179" t="str">
        <f t="shared" si="132"/>
        <v/>
      </c>
      <c r="BH125" s="179" t="str">
        <f>IF(AND('Chack &amp; edit  SD sheet'!BK125=""),"",'Chack &amp; edit  SD sheet'!BK125)</f>
        <v/>
      </c>
      <c r="BI125" s="179" t="str">
        <f>IF(AND('Chack &amp; edit  SD sheet'!BL125=""),"",'Chack &amp; edit  SD sheet'!BL125)</f>
        <v/>
      </c>
      <c r="BJ125" s="179" t="str">
        <f>IF(AND('Chack &amp; edit  SD sheet'!BM125=""),"",'Chack &amp; edit  SD sheet'!BM125)</f>
        <v/>
      </c>
      <c r="BK125" s="179" t="str">
        <f t="shared" si="133"/>
        <v/>
      </c>
      <c r="BL125" s="179" t="str">
        <f t="shared" si="134"/>
        <v/>
      </c>
      <c r="BM125" s="179" t="str">
        <f>IF(AND('Chack &amp; edit  SD sheet'!BN125=""),"",'Chack &amp; edit  SD sheet'!BN125)</f>
        <v/>
      </c>
      <c r="BN125" s="179" t="str">
        <f>IF(AND('Chack &amp; edit  SD sheet'!BO125=""),"",'Chack &amp; edit  SD sheet'!BO125)</f>
        <v/>
      </c>
      <c r="BO125" s="179" t="str">
        <f>IF(AND('Chack &amp; edit  SD sheet'!BP125=""),"",'Chack &amp; edit  SD sheet'!BP125)</f>
        <v/>
      </c>
      <c r="BP125" s="179" t="str">
        <f t="shared" si="135"/>
        <v/>
      </c>
      <c r="BQ125" s="179" t="str">
        <f>IF(AND('Chack &amp; edit  SD sheet'!BR125=""),"",'Chack &amp; edit  SD sheet'!BR125)</f>
        <v/>
      </c>
      <c r="BR125" s="179" t="str">
        <f t="shared" si="136"/>
        <v/>
      </c>
      <c r="BS125" s="179" t="str">
        <f t="shared" si="137"/>
        <v/>
      </c>
      <c r="BT125" s="179" t="str">
        <f>IF(AND('Chack &amp; edit  SD sheet'!BU125=""),"",'Chack &amp; edit  SD sheet'!BU125)</f>
        <v/>
      </c>
      <c r="BU125" s="179" t="str">
        <f t="shared" si="138"/>
        <v/>
      </c>
      <c r="BV125" s="179" t="str">
        <f t="shared" si="139"/>
        <v/>
      </c>
      <c r="BW125" s="181" t="str">
        <f t="shared" si="140"/>
        <v/>
      </c>
      <c r="BX125" s="179" t="str">
        <f t="shared" si="141"/>
        <v/>
      </c>
      <c r="BY125" s="179">
        <f t="shared" si="142"/>
        <v>0</v>
      </c>
      <c r="BZ125" s="179">
        <f t="shared" si="143"/>
        <v>0</v>
      </c>
      <c r="CA125" s="179" t="str">
        <f t="shared" si="144"/>
        <v/>
      </c>
      <c r="CB125" s="179" t="str">
        <f t="shared" si="145"/>
        <v/>
      </c>
      <c r="CC125" s="182" t="str">
        <f t="shared" si="146"/>
        <v/>
      </c>
      <c r="CD125" s="183">
        <f t="shared" si="147"/>
        <v>0</v>
      </c>
      <c r="CE125" s="182">
        <f t="shared" si="148"/>
        <v>0</v>
      </c>
      <c r="CF125" s="179" t="str">
        <f t="shared" si="149"/>
        <v/>
      </c>
      <c r="CG125" s="183" t="str">
        <f t="shared" si="150"/>
        <v/>
      </c>
      <c r="CH125" s="182" t="str">
        <f t="shared" si="151"/>
        <v/>
      </c>
      <c r="CI125" s="182">
        <f t="shared" si="152"/>
        <v>0</v>
      </c>
      <c r="CJ125" s="182">
        <f t="shared" si="153"/>
        <v>0</v>
      </c>
      <c r="CK125" s="179" t="str">
        <f t="shared" si="154"/>
        <v/>
      </c>
      <c r="CL125" s="183" t="str">
        <f t="shared" si="155"/>
        <v/>
      </c>
      <c r="CM125" s="182" t="str">
        <f t="shared" si="156"/>
        <v/>
      </c>
      <c r="CN125" s="182">
        <f t="shared" si="157"/>
        <v>0</v>
      </c>
      <c r="CO125" s="182">
        <f t="shared" si="158"/>
        <v>0</v>
      </c>
      <c r="CP125" s="183" t="str">
        <f t="shared" si="159"/>
        <v/>
      </c>
      <c r="CQ125" s="183" t="str">
        <f t="shared" si="160"/>
        <v/>
      </c>
      <c r="CR125" s="182" t="str">
        <f t="shared" si="161"/>
        <v/>
      </c>
      <c r="CS125" s="182">
        <f t="shared" si="162"/>
        <v>0</v>
      </c>
      <c r="CT125" s="182">
        <f t="shared" si="163"/>
        <v>0</v>
      </c>
      <c r="CU125" s="183" t="str">
        <f t="shared" si="164"/>
        <v/>
      </c>
      <c r="CV125" s="183" t="str">
        <f t="shared" si="165"/>
        <v/>
      </c>
      <c r="CW125" s="182" t="str">
        <f t="shared" si="166"/>
        <v/>
      </c>
      <c r="CX125" s="182">
        <f t="shared" si="167"/>
        <v>0</v>
      </c>
      <c r="CY125" s="182">
        <f t="shared" si="168"/>
        <v>0</v>
      </c>
      <c r="CZ125" s="183" t="str">
        <f t="shared" si="169"/>
        <v/>
      </c>
      <c r="DA125" s="183" t="str">
        <f t="shared" si="170"/>
        <v/>
      </c>
      <c r="DB125" s="184">
        <f t="shared" si="171"/>
        <v>0</v>
      </c>
      <c r="DC125" s="19" t="str">
        <f t="shared" si="172"/>
        <v xml:space="preserve">      </v>
      </c>
      <c r="DD125" s="252" t="str">
        <f>IF('Chack &amp; edit  SD sheet'!BY125="","",'Chack &amp; edit  SD sheet'!BY125)</f>
        <v/>
      </c>
      <c r="DE125" s="252" t="str">
        <f>IF('Chack &amp; edit  SD sheet'!BZ125="","",'Chack &amp; edit  SD sheet'!BZ125)</f>
        <v/>
      </c>
      <c r="DF125" s="252" t="str">
        <f>IF('Chack &amp; edit  SD sheet'!CA125="","",'Chack &amp; edit  SD sheet'!CA125)</f>
        <v/>
      </c>
      <c r="DG125" s="212" t="str">
        <f t="shared" si="173"/>
        <v/>
      </c>
      <c r="DH125" s="252" t="str">
        <f>IF('Chack &amp; edit  SD sheet'!CB125="","",'Chack &amp; edit  SD sheet'!CB125)</f>
        <v/>
      </c>
      <c r="DI125" s="212" t="str">
        <f t="shared" si="174"/>
        <v/>
      </c>
      <c r="DJ125" s="252" t="str">
        <f>IF('Chack &amp; edit  SD sheet'!CC125="","",'Chack &amp; edit  SD sheet'!CC125)</f>
        <v/>
      </c>
      <c r="DK125" s="212" t="str">
        <f t="shared" si="175"/>
        <v/>
      </c>
      <c r="DL125" s="213" t="str">
        <f t="shared" si="176"/>
        <v/>
      </c>
      <c r="DM125" s="252" t="str">
        <f>IF('Chack &amp; edit  SD sheet'!CD125="","",'Chack &amp; edit  SD sheet'!CD125)</f>
        <v/>
      </c>
      <c r="DN125" s="252" t="str">
        <f>IF('Chack &amp; edit  SD sheet'!CE125="","",'Chack &amp; edit  SD sheet'!CE125)</f>
        <v/>
      </c>
      <c r="DO125" s="252" t="str">
        <f>IF('Chack &amp; edit  SD sheet'!CF125="","",'Chack &amp; edit  SD sheet'!CF125)</f>
        <v/>
      </c>
      <c r="DP125" s="212" t="str">
        <f t="shared" si="177"/>
        <v/>
      </c>
      <c r="DQ125" s="252" t="str">
        <f>IF('Chack &amp; edit  SD sheet'!CG125="","",'Chack &amp; edit  SD sheet'!CG125)</f>
        <v/>
      </c>
      <c r="DR125" s="212" t="str">
        <f t="shared" si="178"/>
        <v/>
      </c>
      <c r="DS125" s="252" t="str">
        <f>IF('Chack &amp; edit  SD sheet'!CH125="","",'Chack &amp; edit  SD sheet'!CH125)</f>
        <v/>
      </c>
      <c r="DT125" s="212" t="str">
        <f t="shared" si="179"/>
        <v/>
      </c>
      <c r="DU125" s="213" t="str">
        <f t="shared" si="180"/>
        <v/>
      </c>
      <c r="DV125" s="252" t="str">
        <f>IF('Chack &amp; edit  SD sheet'!CI125="","",'Chack &amp; edit  SD sheet'!CI125)</f>
        <v/>
      </c>
      <c r="DW125" s="252" t="str">
        <f>IF('Chack &amp; edit  SD sheet'!CJ125="","",'Chack &amp; edit  SD sheet'!CJ125)</f>
        <v/>
      </c>
      <c r="DX125" s="252" t="str">
        <f>IF('Chack &amp; edit  SD sheet'!CK125="","",'Chack &amp; edit  SD sheet'!CK125)</f>
        <v/>
      </c>
      <c r="DY125" s="254" t="str">
        <f t="shared" si="181"/>
        <v/>
      </c>
      <c r="DZ125" s="252" t="str">
        <f>IF('Chack &amp; edit  SD sheet'!CL125="","",'Chack &amp; edit  SD sheet'!CL125)</f>
        <v/>
      </c>
      <c r="EA125" s="252" t="str">
        <f>IF('Chack &amp; edit  SD sheet'!CM125="","",'Chack &amp; edit  SD sheet'!CM125)</f>
        <v/>
      </c>
      <c r="EB125" s="252" t="str">
        <f>IF('Chack &amp; edit  SD sheet'!CN125="","",'Chack &amp; edit  SD sheet'!CN125)</f>
        <v/>
      </c>
      <c r="EC125" s="252" t="str">
        <f>IF('Chack &amp; edit  SD sheet'!CO125="","",'Chack &amp; edit  SD sheet'!CO125)</f>
        <v/>
      </c>
      <c r="ED125" s="254" t="str">
        <f t="shared" si="182"/>
        <v/>
      </c>
      <c r="EE125" s="252" t="str">
        <f>IF('Chack &amp; edit  SD sheet'!CP125="","",'Chack &amp; edit  SD sheet'!CP125)</f>
        <v/>
      </c>
      <c r="EF125" s="252" t="str">
        <f>IF('Chack &amp; edit  SD sheet'!CQ125="","",'Chack &amp; edit  SD sheet'!CQ125)</f>
        <v/>
      </c>
      <c r="EG125" s="19" t="str">
        <f t="shared" si="183"/>
        <v/>
      </c>
      <c r="EH125" s="20" t="str">
        <f t="shared" si="184"/>
        <v/>
      </c>
      <c r="EI125" s="21" t="str">
        <f t="shared" si="185"/>
        <v/>
      </c>
      <c r="EJ125" s="185" t="str">
        <f t="shared" si="186"/>
        <v/>
      </c>
      <c r="EK125" s="253" t="str">
        <f t="shared" si="187"/>
        <v/>
      </c>
      <c r="EL125" s="252" t="str">
        <f t="shared" si="188"/>
        <v/>
      </c>
      <c r="ET125" s="173" t="str">
        <f t="shared" si="189"/>
        <v/>
      </c>
      <c r="EU125" s="173" t="str">
        <f t="shared" si="190"/>
        <v/>
      </c>
      <c r="EV125" s="173" t="str">
        <f t="shared" si="191"/>
        <v/>
      </c>
      <c r="EW125" s="173" t="str">
        <f t="shared" si="192"/>
        <v/>
      </c>
    </row>
    <row r="126" spans="1:153" ht="15.75" hidden="1">
      <c r="A126" s="179" t="str">
        <f>IF(AND('Chack &amp; edit  SD sheet'!A126=""),"",'Chack &amp; edit  SD sheet'!A126)</f>
        <v/>
      </c>
      <c r="B126" s="179" t="str">
        <f>IF(AND('Chack &amp; edit  SD sheet'!B126=""),"",'Chack &amp; edit  SD sheet'!B126)</f>
        <v/>
      </c>
      <c r="C126" s="179" t="str">
        <f>IF(AND('Chack &amp; edit  SD sheet'!C126=""),"",IF(AND('Chack &amp; edit  SD sheet'!C126="Boy"),"M",IF(AND('Chack &amp; edit  SD sheet'!C126="Girl"),"F","")))</f>
        <v/>
      </c>
      <c r="D126" s="179" t="str">
        <f>IF(AND('Chack &amp; edit  SD sheet'!D126=""),"",VALUE('Chack &amp; edit  SD sheet'!D126))</f>
        <v/>
      </c>
      <c r="E126" s="179" t="str">
        <f>IF(AND('Chack &amp; edit  SD sheet'!E126=""),"",'Chack &amp; edit  SD sheet'!E126)</f>
        <v/>
      </c>
      <c r="F126" s="179" t="str">
        <f>IF(AND('Chack &amp; edit  SD sheet'!F126=""),"",'Chack &amp; edit  SD sheet'!F126)</f>
        <v/>
      </c>
      <c r="G126" s="180" t="str">
        <f>IF(AND('Chack &amp; edit  SD sheet'!G126=""),"",'Chack &amp; edit  SD sheet'!G126)</f>
        <v/>
      </c>
      <c r="H126" s="180" t="str">
        <f>IF(AND('Chack &amp; edit  SD sheet'!H126=""),"",'Chack &amp; edit  SD sheet'!H126)</f>
        <v/>
      </c>
      <c r="I126" s="180" t="str">
        <f>IF(AND('Chack &amp; edit  SD sheet'!I126=""),"",'Chack &amp; edit  SD sheet'!I126)</f>
        <v/>
      </c>
      <c r="J126" s="179" t="str">
        <f>IF(AND('Chack &amp; edit  SD sheet'!J126=""),"",'Chack &amp; edit  SD sheet'!J126)</f>
        <v/>
      </c>
      <c r="K126" s="179" t="str">
        <f>IF(AND('Chack &amp; edit  SD sheet'!K126=""),"",'Chack &amp; edit  SD sheet'!K126)</f>
        <v/>
      </c>
      <c r="L126" s="179" t="str">
        <f>IF(AND('Chack &amp; edit  SD sheet'!L126=""),"",'Chack &amp; edit  SD sheet'!L126)</f>
        <v/>
      </c>
      <c r="M126" s="179" t="str">
        <f t="shared" si="108"/>
        <v/>
      </c>
      <c r="N126" s="179" t="str">
        <f>IF(AND('Chack &amp; edit  SD sheet'!N126=""),"",'Chack &amp; edit  SD sheet'!N126)</f>
        <v/>
      </c>
      <c r="O126" s="179" t="str">
        <f t="shared" si="109"/>
        <v/>
      </c>
      <c r="P126" s="179" t="str">
        <f t="shared" si="110"/>
        <v/>
      </c>
      <c r="Q126" s="179" t="str">
        <f>IF(AND('Chack &amp; edit  SD sheet'!Q126=""),"",'Chack &amp; edit  SD sheet'!Q126)</f>
        <v/>
      </c>
      <c r="R126" s="179" t="str">
        <f t="shared" si="111"/>
        <v/>
      </c>
      <c r="S126" s="179" t="str">
        <f t="shared" si="112"/>
        <v/>
      </c>
      <c r="T126" s="179" t="str">
        <f>IF(AND('Chack &amp; edit  SD sheet'!T126=""),"",'Chack &amp; edit  SD sheet'!T126)</f>
        <v/>
      </c>
      <c r="U126" s="179" t="str">
        <f>IF(AND('Chack &amp; edit  SD sheet'!U126=""),"",'Chack &amp; edit  SD sheet'!U126)</f>
        <v/>
      </c>
      <c r="V126" s="179" t="str">
        <f>IF(AND('Chack &amp; edit  SD sheet'!V126=""),"",'Chack &amp; edit  SD sheet'!V126)</f>
        <v/>
      </c>
      <c r="W126" s="179" t="str">
        <f t="shared" si="113"/>
        <v/>
      </c>
      <c r="X126" s="179" t="str">
        <f>IF(AND('Chack &amp; edit  SD sheet'!X126=""),"",'Chack &amp; edit  SD sheet'!X126)</f>
        <v/>
      </c>
      <c r="Y126" s="179" t="str">
        <f t="shared" si="114"/>
        <v/>
      </c>
      <c r="Z126" s="179" t="str">
        <f t="shared" si="115"/>
        <v/>
      </c>
      <c r="AA126" s="179" t="str">
        <f>IF(AND('Chack &amp; edit  SD sheet'!AA126=""),"",'Chack &amp; edit  SD sheet'!AA126)</f>
        <v/>
      </c>
      <c r="AB126" s="179" t="str">
        <f t="shared" si="116"/>
        <v/>
      </c>
      <c r="AC126" s="179" t="str">
        <f t="shared" si="117"/>
        <v/>
      </c>
      <c r="AD126" s="179" t="str">
        <f>IF(AND('Chack &amp; edit  SD sheet'!AF126=""),"",'Chack &amp; edit  SD sheet'!AF126)</f>
        <v/>
      </c>
      <c r="AE126" s="179" t="str">
        <f>IF(AND('Chack &amp; edit  SD sheet'!AG126=""),"",'Chack &amp; edit  SD sheet'!AG126)</f>
        <v/>
      </c>
      <c r="AF126" s="179" t="str">
        <f>IF(AND('Chack &amp; edit  SD sheet'!AH126=""),"",'Chack &amp; edit  SD sheet'!AH126)</f>
        <v/>
      </c>
      <c r="AG126" s="179" t="str">
        <f t="shared" si="118"/>
        <v/>
      </c>
      <c r="AH126" s="179" t="str">
        <f>IF(AND('Chack &amp; edit  SD sheet'!AJ126=""),"",'Chack &amp; edit  SD sheet'!AJ126)</f>
        <v/>
      </c>
      <c r="AI126" s="179" t="str">
        <f t="shared" si="119"/>
        <v/>
      </c>
      <c r="AJ126" s="179" t="str">
        <f t="shared" si="120"/>
        <v/>
      </c>
      <c r="AK126" s="179" t="str">
        <f>IF(AND('Chack &amp; edit  SD sheet'!AM126=""),"",'Chack &amp; edit  SD sheet'!AM126)</f>
        <v/>
      </c>
      <c r="AL126" s="179" t="str">
        <f t="shared" si="121"/>
        <v/>
      </c>
      <c r="AM126" s="179" t="str">
        <f t="shared" si="122"/>
        <v/>
      </c>
      <c r="AN126" s="179" t="str">
        <f>IF(AND('Chack &amp; edit  SD sheet'!AP126=""),"",'Chack &amp; edit  SD sheet'!AP126)</f>
        <v/>
      </c>
      <c r="AO126" s="179" t="str">
        <f>IF(AND('Chack &amp; edit  SD sheet'!AQ126=""),"",'Chack &amp; edit  SD sheet'!AQ126)</f>
        <v/>
      </c>
      <c r="AP126" s="179" t="str">
        <f>IF(AND('Chack &amp; edit  SD sheet'!AR126=""),"",'Chack &amp; edit  SD sheet'!AR126)</f>
        <v/>
      </c>
      <c r="AQ126" s="179" t="str">
        <f t="shared" si="123"/>
        <v/>
      </c>
      <c r="AR126" s="179" t="str">
        <f>IF(AND('Chack &amp; edit  SD sheet'!AT126=""),"",'Chack &amp; edit  SD sheet'!AT126)</f>
        <v/>
      </c>
      <c r="AS126" s="179" t="str">
        <f t="shared" si="124"/>
        <v/>
      </c>
      <c r="AT126" s="179" t="str">
        <f t="shared" si="125"/>
        <v/>
      </c>
      <c r="AU126" s="179" t="str">
        <f>IF(AND('Chack &amp; edit  SD sheet'!AW126=""),"",'Chack &amp; edit  SD sheet'!AW126)</f>
        <v/>
      </c>
      <c r="AV126" s="179" t="str">
        <f t="shared" si="126"/>
        <v/>
      </c>
      <c r="AW126" s="179" t="str">
        <f t="shared" si="127"/>
        <v/>
      </c>
      <c r="AX126" s="179" t="str">
        <f>IF(AND('Chack &amp; edit  SD sheet'!AZ126=""),"",'Chack &amp; edit  SD sheet'!AZ126)</f>
        <v/>
      </c>
      <c r="AY126" s="179" t="str">
        <f>IF(AND('Chack &amp; edit  SD sheet'!BA126=""),"",'Chack &amp; edit  SD sheet'!BA126)</f>
        <v/>
      </c>
      <c r="AZ126" s="179" t="str">
        <f>IF(AND('Chack &amp; edit  SD sheet'!BB126=""),"",'Chack &amp; edit  SD sheet'!BB126)</f>
        <v/>
      </c>
      <c r="BA126" s="179" t="str">
        <f t="shared" si="128"/>
        <v/>
      </c>
      <c r="BB126" s="179" t="str">
        <f>IF(AND('Chack &amp; edit  SD sheet'!BD126=""),"",'Chack &amp; edit  SD sheet'!BD126)</f>
        <v/>
      </c>
      <c r="BC126" s="179" t="str">
        <f t="shared" si="129"/>
        <v/>
      </c>
      <c r="BD126" s="179" t="str">
        <f t="shared" si="130"/>
        <v/>
      </c>
      <c r="BE126" s="179" t="str">
        <f>IF(AND('Chack &amp; edit  SD sheet'!BG126=""),"",'Chack &amp; edit  SD sheet'!BG126)</f>
        <v/>
      </c>
      <c r="BF126" s="179" t="str">
        <f t="shared" si="131"/>
        <v/>
      </c>
      <c r="BG126" s="179" t="str">
        <f t="shared" si="132"/>
        <v/>
      </c>
      <c r="BH126" s="179" t="str">
        <f>IF(AND('Chack &amp; edit  SD sheet'!BK126=""),"",'Chack &amp; edit  SD sheet'!BK126)</f>
        <v/>
      </c>
      <c r="BI126" s="179" t="str">
        <f>IF(AND('Chack &amp; edit  SD sheet'!BL126=""),"",'Chack &amp; edit  SD sheet'!BL126)</f>
        <v/>
      </c>
      <c r="BJ126" s="179" t="str">
        <f>IF(AND('Chack &amp; edit  SD sheet'!BM126=""),"",'Chack &amp; edit  SD sheet'!BM126)</f>
        <v/>
      </c>
      <c r="BK126" s="179" t="str">
        <f t="shared" si="133"/>
        <v/>
      </c>
      <c r="BL126" s="179" t="str">
        <f t="shared" si="134"/>
        <v/>
      </c>
      <c r="BM126" s="179" t="str">
        <f>IF(AND('Chack &amp; edit  SD sheet'!BN126=""),"",'Chack &amp; edit  SD sheet'!BN126)</f>
        <v/>
      </c>
      <c r="BN126" s="179" t="str">
        <f>IF(AND('Chack &amp; edit  SD sheet'!BO126=""),"",'Chack &amp; edit  SD sheet'!BO126)</f>
        <v/>
      </c>
      <c r="BO126" s="179" t="str">
        <f>IF(AND('Chack &amp; edit  SD sheet'!BP126=""),"",'Chack &amp; edit  SD sheet'!BP126)</f>
        <v/>
      </c>
      <c r="BP126" s="179" t="str">
        <f t="shared" si="135"/>
        <v/>
      </c>
      <c r="BQ126" s="179" t="str">
        <f>IF(AND('Chack &amp; edit  SD sheet'!BR126=""),"",'Chack &amp; edit  SD sheet'!BR126)</f>
        <v/>
      </c>
      <c r="BR126" s="179" t="str">
        <f t="shared" si="136"/>
        <v/>
      </c>
      <c r="BS126" s="179" t="str">
        <f t="shared" si="137"/>
        <v/>
      </c>
      <c r="BT126" s="179" t="str">
        <f>IF(AND('Chack &amp; edit  SD sheet'!BU126=""),"",'Chack &amp; edit  SD sheet'!BU126)</f>
        <v/>
      </c>
      <c r="BU126" s="179" t="str">
        <f t="shared" si="138"/>
        <v/>
      </c>
      <c r="BV126" s="179" t="str">
        <f t="shared" si="139"/>
        <v/>
      </c>
      <c r="BW126" s="181" t="str">
        <f t="shared" si="140"/>
        <v/>
      </c>
      <c r="BX126" s="179" t="str">
        <f t="shared" si="141"/>
        <v/>
      </c>
      <c r="BY126" s="179">
        <f t="shared" si="142"/>
        <v>0</v>
      </c>
      <c r="BZ126" s="179">
        <f t="shared" si="143"/>
        <v>0</v>
      </c>
      <c r="CA126" s="179" t="str">
        <f t="shared" si="144"/>
        <v/>
      </c>
      <c r="CB126" s="179" t="str">
        <f t="shared" si="145"/>
        <v/>
      </c>
      <c r="CC126" s="182" t="str">
        <f t="shared" si="146"/>
        <v/>
      </c>
      <c r="CD126" s="183">
        <f t="shared" si="147"/>
        <v>0</v>
      </c>
      <c r="CE126" s="182">
        <f t="shared" si="148"/>
        <v>0</v>
      </c>
      <c r="CF126" s="179" t="str">
        <f t="shared" si="149"/>
        <v/>
      </c>
      <c r="CG126" s="183" t="str">
        <f t="shared" si="150"/>
        <v/>
      </c>
      <c r="CH126" s="182" t="str">
        <f t="shared" si="151"/>
        <v/>
      </c>
      <c r="CI126" s="182">
        <f t="shared" si="152"/>
        <v>0</v>
      </c>
      <c r="CJ126" s="182">
        <f t="shared" si="153"/>
        <v>0</v>
      </c>
      <c r="CK126" s="179" t="str">
        <f t="shared" si="154"/>
        <v/>
      </c>
      <c r="CL126" s="183" t="str">
        <f t="shared" si="155"/>
        <v/>
      </c>
      <c r="CM126" s="182" t="str">
        <f t="shared" si="156"/>
        <v/>
      </c>
      <c r="CN126" s="182">
        <f t="shared" si="157"/>
        <v>0</v>
      </c>
      <c r="CO126" s="182">
        <f t="shared" si="158"/>
        <v>0</v>
      </c>
      <c r="CP126" s="183" t="str">
        <f t="shared" si="159"/>
        <v/>
      </c>
      <c r="CQ126" s="183" t="str">
        <f t="shared" si="160"/>
        <v/>
      </c>
      <c r="CR126" s="182" t="str">
        <f t="shared" si="161"/>
        <v/>
      </c>
      <c r="CS126" s="182">
        <f t="shared" si="162"/>
        <v>0</v>
      </c>
      <c r="CT126" s="182">
        <f t="shared" si="163"/>
        <v>0</v>
      </c>
      <c r="CU126" s="183" t="str">
        <f t="shared" si="164"/>
        <v/>
      </c>
      <c r="CV126" s="183" t="str">
        <f t="shared" si="165"/>
        <v/>
      </c>
      <c r="CW126" s="182" t="str">
        <f t="shared" si="166"/>
        <v/>
      </c>
      <c r="CX126" s="182">
        <f t="shared" si="167"/>
        <v>0</v>
      </c>
      <c r="CY126" s="182">
        <f t="shared" si="168"/>
        <v>0</v>
      </c>
      <c r="CZ126" s="183" t="str">
        <f t="shared" si="169"/>
        <v/>
      </c>
      <c r="DA126" s="183" t="str">
        <f t="shared" si="170"/>
        <v/>
      </c>
      <c r="DB126" s="184">
        <f t="shared" si="171"/>
        <v>0</v>
      </c>
      <c r="DC126" s="19" t="str">
        <f t="shared" si="172"/>
        <v xml:space="preserve">      </v>
      </c>
      <c r="DD126" s="252" t="str">
        <f>IF('Chack &amp; edit  SD sheet'!BY126="","",'Chack &amp; edit  SD sheet'!BY126)</f>
        <v/>
      </c>
      <c r="DE126" s="252" t="str">
        <f>IF('Chack &amp; edit  SD sheet'!BZ126="","",'Chack &amp; edit  SD sheet'!BZ126)</f>
        <v/>
      </c>
      <c r="DF126" s="252" t="str">
        <f>IF('Chack &amp; edit  SD sheet'!CA126="","",'Chack &amp; edit  SD sheet'!CA126)</f>
        <v/>
      </c>
      <c r="DG126" s="212" t="str">
        <f t="shared" si="173"/>
        <v/>
      </c>
      <c r="DH126" s="252" t="str">
        <f>IF('Chack &amp; edit  SD sheet'!CB126="","",'Chack &amp; edit  SD sheet'!CB126)</f>
        <v/>
      </c>
      <c r="DI126" s="212" t="str">
        <f t="shared" si="174"/>
        <v/>
      </c>
      <c r="DJ126" s="252" t="str">
        <f>IF('Chack &amp; edit  SD sheet'!CC126="","",'Chack &amp; edit  SD sheet'!CC126)</f>
        <v/>
      </c>
      <c r="DK126" s="212" t="str">
        <f t="shared" si="175"/>
        <v/>
      </c>
      <c r="DL126" s="213" t="str">
        <f t="shared" si="176"/>
        <v/>
      </c>
      <c r="DM126" s="252" t="str">
        <f>IF('Chack &amp; edit  SD sheet'!CD126="","",'Chack &amp; edit  SD sheet'!CD126)</f>
        <v/>
      </c>
      <c r="DN126" s="252" t="str">
        <f>IF('Chack &amp; edit  SD sheet'!CE126="","",'Chack &amp; edit  SD sheet'!CE126)</f>
        <v/>
      </c>
      <c r="DO126" s="252" t="str">
        <f>IF('Chack &amp; edit  SD sheet'!CF126="","",'Chack &amp; edit  SD sheet'!CF126)</f>
        <v/>
      </c>
      <c r="DP126" s="212" t="str">
        <f t="shared" si="177"/>
        <v/>
      </c>
      <c r="DQ126" s="252" t="str">
        <f>IF('Chack &amp; edit  SD sheet'!CG126="","",'Chack &amp; edit  SD sheet'!CG126)</f>
        <v/>
      </c>
      <c r="DR126" s="212" t="str">
        <f t="shared" si="178"/>
        <v/>
      </c>
      <c r="DS126" s="252" t="str">
        <f>IF('Chack &amp; edit  SD sheet'!CH126="","",'Chack &amp; edit  SD sheet'!CH126)</f>
        <v/>
      </c>
      <c r="DT126" s="212" t="str">
        <f t="shared" si="179"/>
        <v/>
      </c>
      <c r="DU126" s="213" t="str">
        <f t="shared" si="180"/>
        <v/>
      </c>
      <c r="DV126" s="252" t="str">
        <f>IF('Chack &amp; edit  SD sheet'!CI126="","",'Chack &amp; edit  SD sheet'!CI126)</f>
        <v/>
      </c>
      <c r="DW126" s="252" t="str">
        <f>IF('Chack &amp; edit  SD sheet'!CJ126="","",'Chack &amp; edit  SD sheet'!CJ126)</f>
        <v/>
      </c>
      <c r="DX126" s="252" t="str">
        <f>IF('Chack &amp; edit  SD sheet'!CK126="","",'Chack &amp; edit  SD sheet'!CK126)</f>
        <v/>
      </c>
      <c r="DY126" s="254" t="str">
        <f t="shared" si="181"/>
        <v/>
      </c>
      <c r="DZ126" s="252" t="str">
        <f>IF('Chack &amp; edit  SD sheet'!CL126="","",'Chack &amp; edit  SD sheet'!CL126)</f>
        <v/>
      </c>
      <c r="EA126" s="252" t="str">
        <f>IF('Chack &amp; edit  SD sheet'!CM126="","",'Chack &amp; edit  SD sheet'!CM126)</f>
        <v/>
      </c>
      <c r="EB126" s="252" t="str">
        <f>IF('Chack &amp; edit  SD sheet'!CN126="","",'Chack &amp; edit  SD sheet'!CN126)</f>
        <v/>
      </c>
      <c r="EC126" s="252" t="str">
        <f>IF('Chack &amp; edit  SD sheet'!CO126="","",'Chack &amp; edit  SD sheet'!CO126)</f>
        <v/>
      </c>
      <c r="ED126" s="254" t="str">
        <f t="shared" si="182"/>
        <v/>
      </c>
      <c r="EE126" s="252" t="str">
        <f>IF('Chack &amp; edit  SD sheet'!CP126="","",'Chack &amp; edit  SD sheet'!CP126)</f>
        <v/>
      </c>
      <c r="EF126" s="252" t="str">
        <f>IF('Chack &amp; edit  SD sheet'!CQ126="","",'Chack &amp; edit  SD sheet'!CQ126)</f>
        <v/>
      </c>
      <c r="EG126" s="19" t="str">
        <f t="shared" si="183"/>
        <v/>
      </c>
      <c r="EH126" s="20" t="str">
        <f t="shared" si="184"/>
        <v/>
      </c>
      <c r="EI126" s="21" t="str">
        <f t="shared" si="185"/>
        <v/>
      </c>
      <c r="EJ126" s="185" t="str">
        <f t="shared" si="186"/>
        <v/>
      </c>
      <c r="EK126" s="253" t="str">
        <f t="shared" si="187"/>
        <v/>
      </c>
      <c r="EL126" s="252" t="str">
        <f t="shared" si="188"/>
        <v/>
      </c>
      <c r="ET126" s="173" t="str">
        <f t="shared" si="189"/>
        <v/>
      </c>
      <c r="EU126" s="173" t="str">
        <f t="shared" si="190"/>
        <v/>
      </c>
      <c r="EV126" s="173" t="str">
        <f t="shared" si="191"/>
        <v/>
      </c>
      <c r="EW126" s="173" t="str">
        <f t="shared" si="192"/>
        <v/>
      </c>
    </row>
    <row r="127" spans="1:153" ht="15.75" hidden="1">
      <c r="A127" s="179" t="str">
        <f>IF(AND('Chack &amp; edit  SD sheet'!A127=""),"",'Chack &amp; edit  SD sheet'!A127)</f>
        <v/>
      </c>
      <c r="B127" s="179" t="str">
        <f>IF(AND('Chack &amp; edit  SD sheet'!B127=""),"",'Chack &amp; edit  SD sheet'!B127)</f>
        <v/>
      </c>
      <c r="C127" s="179" t="str">
        <f>IF(AND('Chack &amp; edit  SD sheet'!C127=""),"",IF(AND('Chack &amp; edit  SD sheet'!C127="Boy"),"M",IF(AND('Chack &amp; edit  SD sheet'!C127="Girl"),"F","")))</f>
        <v/>
      </c>
      <c r="D127" s="179" t="str">
        <f>IF(AND('Chack &amp; edit  SD sheet'!D127=""),"",VALUE('Chack &amp; edit  SD sheet'!D127))</f>
        <v/>
      </c>
      <c r="E127" s="179" t="str">
        <f>IF(AND('Chack &amp; edit  SD sheet'!E127=""),"",'Chack &amp; edit  SD sheet'!E127)</f>
        <v/>
      </c>
      <c r="F127" s="179" t="str">
        <f>IF(AND('Chack &amp; edit  SD sheet'!F127=""),"",'Chack &amp; edit  SD sheet'!F127)</f>
        <v/>
      </c>
      <c r="G127" s="180" t="str">
        <f>IF(AND('Chack &amp; edit  SD sheet'!G127=""),"",'Chack &amp; edit  SD sheet'!G127)</f>
        <v/>
      </c>
      <c r="H127" s="180" t="str">
        <f>IF(AND('Chack &amp; edit  SD sheet'!H127=""),"",'Chack &amp; edit  SD sheet'!H127)</f>
        <v/>
      </c>
      <c r="I127" s="180" t="str">
        <f>IF(AND('Chack &amp; edit  SD sheet'!I127=""),"",'Chack &amp; edit  SD sheet'!I127)</f>
        <v/>
      </c>
      <c r="J127" s="179" t="str">
        <f>IF(AND('Chack &amp; edit  SD sheet'!J127=""),"",'Chack &amp; edit  SD sheet'!J127)</f>
        <v/>
      </c>
      <c r="K127" s="179" t="str">
        <f>IF(AND('Chack &amp; edit  SD sheet'!K127=""),"",'Chack &amp; edit  SD sheet'!K127)</f>
        <v/>
      </c>
      <c r="L127" s="179" t="str">
        <f>IF(AND('Chack &amp; edit  SD sheet'!L127=""),"",'Chack &amp; edit  SD sheet'!L127)</f>
        <v/>
      </c>
      <c r="M127" s="179" t="str">
        <f t="shared" si="108"/>
        <v/>
      </c>
      <c r="N127" s="179" t="str">
        <f>IF(AND('Chack &amp; edit  SD sheet'!N127=""),"",'Chack &amp; edit  SD sheet'!N127)</f>
        <v/>
      </c>
      <c r="O127" s="179" t="str">
        <f t="shared" si="109"/>
        <v/>
      </c>
      <c r="P127" s="179" t="str">
        <f t="shared" si="110"/>
        <v/>
      </c>
      <c r="Q127" s="179" t="str">
        <f>IF(AND('Chack &amp; edit  SD sheet'!Q127=""),"",'Chack &amp; edit  SD sheet'!Q127)</f>
        <v/>
      </c>
      <c r="R127" s="179" t="str">
        <f t="shared" si="111"/>
        <v/>
      </c>
      <c r="S127" s="179" t="str">
        <f t="shared" si="112"/>
        <v/>
      </c>
      <c r="T127" s="179" t="str">
        <f>IF(AND('Chack &amp; edit  SD sheet'!T127=""),"",'Chack &amp; edit  SD sheet'!T127)</f>
        <v/>
      </c>
      <c r="U127" s="179" t="str">
        <f>IF(AND('Chack &amp; edit  SD sheet'!U127=""),"",'Chack &amp; edit  SD sheet'!U127)</f>
        <v/>
      </c>
      <c r="V127" s="179" t="str">
        <f>IF(AND('Chack &amp; edit  SD sheet'!V127=""),"",'Chack &amp; edit  SD sheet'!V127)</f>
        <v/>
      </c>
      <c r="W127" s="179" t="str">
        <f t="shared" si="113"/>
        <v/>
      </c>
      <c r="X127" s="179" t="str">
        <f>IF(AND('Chack &amp; edit  SD sheet'!X127=""),"",'Chack &amp; edit  SD sheet'!X127)</f>
        <v/>
      </c>
      <c r="Y127" s="179" t="str">
        <f t="shared" si="114"/>
        <v/>
      </c>
      <c r="Z127" s="179" t="str">
        <f t="shared" si="115"/>
        <v/>
      </c>
      <c r="AA127" s="179" t="str">
        <f>IF(AND('Chack &amp; edit  SD sheet'!AA127=""),"",'Chack &amp; edit  SD sheet'!AA127)</f>
        <v/>
      </c>
      <c r="AB127" s="179" t="str">
        <f t="shared" si="116"/>
        <v/>
      </c>
      <c r="AC127" s="179" t="str">
        <f t="shared" si="117"/>
        <v/>
      </c>
      <c r="AD127" s="179" t="str">
        <f>IF(AND('Chack &amp; edit  SD sheet'!AF127=""),"",'Chack &amp; edit  SD sheet'!AF127)</f>
        <v/>
      </c>
      <c r="AE127" s="179" t="str">
        <f>IF(AND('Chack &amp; edit  SD sheet'!AG127=""),"",'Chack &amp; edit  SD sheet'!AG127)</f>
        <v/>
      </c>
      <c r="AF127" s="179" t="str">
        <f>IF(AND('Chack &amp; edit  SD sheet'!AH127=""),"",'Chack &amp; edit  SD sheet'!AH127)</f>
        <v/>
      </c>
      <c r="AG127" s="179" t="str">
        <f t="shared" si="118"/>
        <v/>
      </c>
      <c r="AH127" s="179" t="str">
        <f>IF(AND('Chack &amp; edit  SD sheet'!AJ127=""),"",'Chack &amp; edit  SD sheet'!AJ127)</f>
        <v/>
      </c>
      <c r="AI127" s="179" t="str">
        <f t="shared" si="119"/>
        <v/>
      </c>
      <c r="AJ127" s="179" t="str">
        <f t="shared" si="120"/>
        <v/>
      </c>
      <c r="AK127" s="179" t="str">
        <f>IF(AND('Chack &amp; edit  SD sheet'!AM127=""),"",'Chack &amp; edit  SD sheet'!AM127)</f>
        <v/>
      </c>
      <c r="AL127" s="179" t="str">
        <f t="shared" si="121"/>
        <v/>
      </c>
      <c r="AM127" s="179" t="str">
        <f t="shared" si="122"/>
        <v/>
      </c>
      <c r="AN127" s="179" t="str">
        <f>IF(AND('Chack &amp; edit  SD sheet'!AP127=""),"",'Chack &amp; edit  SD sheet'!AP127)</f>
        <v/>
      </c>
      <c r="AO127" s="179" t="str">
        <f>IF(AND('Chack &amp; edit  SD sheet'!AQ127=""),"",'Chack &amp; edit  SD sheet'!AQ127)</f>
        <v/>
      </c>
      <c r="AP127" s="179" t="str">
        <f>IF(AND('Chack &amp; edit  SD sheet'!AR127=""),"",'Chack &amp; edit  SD sheet'!AR127)</f>
        <v/>
      </c>
      <c r="AQ127" s="179" t="str">
        <f t="shared" si="123"/>
        <v/>
      </c>
      <c r="AR127" s="179" t="str">
        <f>IF(AND('Chack &amp; edit  SD sheet'!AT127=""),"",'Chack &amp; edit  SD sheet'!AT127)</f>
        <v/>
      </c>
      <c r="AS127" s="179" t="str">
        <f t="shared" si="124"/>
        <v/>
      </c>
      <c r="AT127" s="179" t="str">
        <f t="shared" si="125"/>
        <v/>
      </c>
      <c r="AU127" s="179" t="str">
        <f>IF(AND('Chack &amp; edit  SD sheet'!AW127=""),"",'Chack &amp; edit  SD sheet'!AW127)</f>
        <v/>
      </c>
      <c r="AV127" s="179" t="str">
        <f t="shared" si="126"/>
        <v/>
      </c>
      <c r="AW127" s="179" t="str">
        <f t="shared" si="127"/>
        <v/>
      </c>
      <c r="AX127" s="179" t="str">
        <f>IF(AND('Chack &amp; edit  SD sheet'!AZ127=""),"",'Chack &amp; edit  SD sheet'!AZ127)</f>
        <v/>
      </c>
      <c r="AY127" s="179" t="str">
        <f>IF(AND('Chack &amp; edit  SD sheet'!BA127=""),"",'Chack &amp; edit  SD sheet'!BA127)</f>
        <v/>
      </c>
      <c r="AZ127" s="179" t="str">
        <f>IF(AND('Chack &amp; edit  SD sheet'!BB127=""),"",'Chack &amp; edit  SD sheet'!BB127)</f>
        <v/>
      </c>
      <c r="BA127" s="179" t="str">
        <f t="shared" si="128"/>
        <v/>
      </c>
      <c r="BB127" s="179" t="str">
        <f>IF(AND('Chack &amp; edit  SD sheet'!BD127=""),"",'Chack &amp; edit  SD sheet'!BD127)</f>
        <v/>
      </c>
      <c r="BC127" s="179" t="str">
        <f t="shared" si="129"/>
        <v/>
      </c>
      <c r="BD127" s="179" t="str">
        <f t="shared" si="130"/>
        <v/>
      </c>
      <c r="BE127" s="179" t="str">
        <f>IF(AND('Chack &amp; edit  SD sheet'!BG127=""),"",'Chack &amp; edit  SD sheet'!BG127)</f>
        <v/>
      </c>
      <c r="BF127" s="179" t="str">
        <f t="shared" si="131"/>
        <v/>
      </c>
      <c r="BG127" s="179" t="str">
        <f t="shared" si="132"/>
        <v/>
      </c>
      <c r="BH127" s="179" t="str">
        <f>IF(AND('Chack &amp; edit  SD sheet'!BK127=""),"",'Chack &amp; edit  SD sheet'!BK127)</f>
        <v/>
      </c>
      <c r="BI127" s="179" t="str">
        <f>IF(AND('Chack &amp; edit  SD sheet'!BL127=""),"",'Chack &amp; edit  SD sheet'!BL127)</f>
        <v/>
      </c>
      <c r="BJ127" s="179" t="str">
        <f>IF(AND('Chack &amp; edit  SD sheet'!BM127=""),"",'Chack &amp; edit  SD sheet'!BM127)</f>
        <v/>
      </c>
      <c r="BK127" s="179" t="str">
        <f t="shared" si="133"/>
        <v/>
      </c>
      <c r="BL127" s="179" t="str">
        <f t="shared" si="134"/>
        <v/>
      </c>
      <c r="BM127" s="179" t="str">
        <f>IF(AND('Chack &amp; edit  SD sheet'!BN127=""),"",'Chack &amp; edit  SD sheet'!BN127)</f>
        <v/>
      </c>
      <c r="BN127" s="179" t="str">
        <f>IF(AND('Chack &amp; edit  SD sheet'!BO127=""),"",'Chack &amp; edit  SD sheet'!BO127)</f>
        <v/>
      </c>
      <c r="BO127" s="179" t="str">
        <f>IF(AND('Chack &amp; edit  SD sheet'!BP127=""),"",'Chack &amp; edit  SD sheet'!BP127)</f>
        <v/>
      </c>
      <c r="BP127" s="179" t="str">
        <f t="shared" si="135"/>
        <v/>
      </c>
      <c r="BQ127" s="179" t="str">
        <f>IF(AND('Chack &amp; edit  SD sheet'!BR127=""),"",'Chack &amp; edit  SD sheet'!BR127)</f>
        <v/>
      </c>
      <c r="BR127" s="179" t="str">
        <f t="shared" si="136"/>
        <v/>
      </c>
      <c r="BS127" s="179" t="str">
        <f t="shared" si="137"/>
        <v/>
      </c>
      <c r="BT127" s="179" t="str">
        <f>IF(AND('Chack &amp; edit  SD sheet'!BU127=""),"",'Chack &amp; edit  SD sheet'!BU127)</f>
        <v/>
      </c>
      <c r="BU127" s="179" t="str">
        <f t="shared" si="138"/>
        <v/>
      </c>
      <c r="BV127" s="179" t="str">
        <f t="shared" si="139"/>
        <v/>
      </c>
      <c r="BW127" s="181" t="str">
        <f t="shared" si="140"/>
        <v/>
      </c>
      <c r="BX127" s="179" t="str">
        <f t="shared" si="141"/>
        <v/>
      </c>
      <c r="BY127" s="179">
        <f t="shared" si="142"/>
        <v>0</v>
      </c>
      <c r="BZ127" s="179">
        <f t="shared" si="143"/>
        <v>0</v>
      </c>
      <c r="CA127" s="179" t="str">
        <f t="shared" si="144"/>
        <v/>
      </c>
      <c r="CB127" s="179" t="str">
        <f t="shared" si="145"/>
        <v/>
      </c>
      <c r="CC127" s="182" t="str">
        <f t="shared" si="146"/>
        <v/>
      </c>
      <c r="CD127" s="183">
        <f t="shared" si="147"/>
        <v>0</v>
      </c>
      <c r="CE127" s="182">
        <f t="shared" si="148"/>
        <v>0</v>
      </c>
      <c r="CF127" s="179" t="str">
        <f t="shared" si="149"/>
        <v/>
      </c>
      <c r="CG127" s="183" t="str">
        <f t="shared" si="150"/>
        <v/>
      </c>
      <c r="CH127" s="182" t="str">
        <f t="shared" si="151"/>
        <v/>
      </c>
      <c r="CI127" s="182">
        <f t="shared" si="152"/>
        <v>0</v>
      </c>
      <c r="CJ127" s="182">
        <f t="shared" si="153"/>
        <v>0</v>
      </c>
      <c r="CK127" s="179" t="str">
        <f t="shared" si="154"/>
        <v/>
      </c>
      <c r="CL127" s="183" t="str">
        <f t="shared" si="155"/>
        <v/>
      </c>
      <c r="CM127" s="182" t="str">
        <f t="shared" si="156"/>
        <v/>
      </c>
      <c r="CN127" s="182">
        <f t="shared" si="157"/>
        <v>0</v>
      </c>
      <c r="CO127" s="182">
        <f t="shared" si="158"/>
        <v>0</v>
      </c>
      <c r="CP127" s="183" t="str">
        <f t="shared" si="159"/>
        <v/>
      </c>
      <c r="CQ127" s="183" t="str">
        <f t="shared" si="160"/>
        <v/>
      </c>
      <c r="CR127" s="182" t="str">
        <f t="shared" si="161"/>
        <v/>
      </c>
      <c r="CS127" s="182">
        <f t="shared" si="162"/>
        <v>0</v>
      </c>
      <c r="CT127" s="182">
        <f t="shared" si="163"/>
        <v>0</v>
      </c>
      <c r="CU127" s="183" t="str">
        <f t="shared" si="164"/>
        <v/>
      </c>
      <c r="CV127" s="183" t="str">
        <f t="shared" si="165"/>
        <v/>
      </c>
      <c r="CW127" s="182" t="str">
        <f t="shared" si="166"/>
        <v/>
      </c>
      <c r="CX127" s="182">
        <f t="shared" si="167"/>
        <v>0</v>
      </c>
      <c r="CY127" s="182">
        <f t="shared" si="168"/>
        <v>0</v>
      </c>
      <c r="CZ127" s="183" t="str">
        <f t="shared" si="169"/>
        <v/>
      </c>
      <c r="DA127" s="183" t="str">
        <f t="shared" si="170"/>
        <v/>
      </c>
      <c r="DB127" s="184">
        <f t="shared" si="171"/>
        <v>0</v>
      </c>
      <c r="DC127" s="19" t="str">
        <f t="shared" si="172"/>
        <v xml:space="preserve">      </v>
      </c>
      <c r="DD127" s="252" t="str">
        <f>IF('Chack &amp; edit  SD sheet'!BY127="","",'Chack &amp; edit  SD sheet'!BY127)</f>
        <v/>
      </c>
      <c r="DE127" s="252" t="str">
        <f>IF('Chack &amp; edit  SD sheet'!BZ127="","",'Chack &amp; edit  SD sheet'!BZ127)</f>
        <v/>
      </c>
      <c r="DF127" s="252" t="str">
        <f>IF('Chack &amp; edit  SD sheet'!CA127="","",'Chack &amp; edit  SD sheet'!CA127)</f>
        <v/>
      </c>
      <c r="DG127" s="212" t="str">
        <f t="shared" si="173"/>
        <v/>
      </c>
      <c r="DH127" s="252" t="str">
        <f>IF('Chack &amp; edit  SD sheet'!CB127="","",'Chack &amp; edit  SD sheet'!CB127)</f>
        <v/>
      </c>
      <c r="DI127" s="212" t="str">
        <f t="shared" si="174"/>
        <v/>
      </c>
      <c r="DJ127" s="252" t="str">
        <f>IF('Chack &amp; edit  SD sheet'!CC127="","",'Chack &amp; edit  SD sheet'!CC127)</f>
        <v/>
      </c>
      <c r="DK127" s="212" t="str">
        <f t="shared" si="175"/>
        <v/>
      </c>
      <c r="DL127" s="213" t="str">
        <f t="shared" si="176"/>
        <v/>
      </c>
      <c r="DM127" s="252" t="str">
        <f>IF('Chack &amp; edit  SD sheet'!CD127="","",'Chack &amp; edit  SD sheet'!CD127)</f>
        <v/>
      </c>
      <c r="DN127" s="252" t="str">
        <f>IF('Chack &amp; edit  SD sheet'!CE127="","",'Chack &amp; edit  SD sheet'!CE127)</f>
        <v/>
      </c>
      <c r="DO127" s="252" t="str">
        <f>IF('Chack &amp; edit  SD sheet'!CF127="","",'Chack &amp; edit  SD sheet'!CF127)</f>
        <v/>
      </c>
      <c r="DP127" s="212" t="str">
        <f t="shared" si="177"/>
        <v/>
      </c>
      <c r="DQ127" s="252" t="str">
        <f>IF('Chack &amp; edit  SD sheet'!CG127="","",'Chack &amp; edit  SD sheet'!CG127)</f>
        <v/>
      </c>
      <c r="DR127" s="212" t="str">
        <f t="shared" si="178"/>
        <v/>
      </c>
      <c r="DS127" s="252" t="str">
        <f>IF('Chack &amp; edit  SD sheet'!CH127="","",'Chack &amp; edit  SD sheet'!CH127)</f>
        <v/>
      </c>
      <c r="DT127" s="212" t="str">
        <f t="shared" si="179"/>
        <v/>
      </c>
      <c r="DU127" s="213" t="str">
        <f t="shared" si="180"/>
        <v/>
      </c>
      <c r="DV127" s="252" t="str">
        <f>IF('Chack &amp; edit  SD sheet'!CI127="","",'Chack &amp; edit  SD sheet'!CI127)</f>
        <v/>
      </c>
      <c r="DW127" s="252" t="str">
        <f>IF('Chack &amp; edit  SD sheet'!CJ127="","",'Chack &amp; edit  SD sheet'!CJ127)</f>
        <v/>
      </c>
      <c r="DX127" s="252" t="str">
        <f>IF('Chack &amp; edit  SD sheet'!CK127="","",'Chack &amp; edit  SD sheet'!CK127)</f>
        <v/>
      </c>
      <c r="DY127" s="254" t="str">
        <f t="shared" si="181"/>
        <v/>
      </c>
      <c r="DZ127" s="252" t="str">
        <f>IF('Chack &amp; edit  SD sheet'!CL127="","",'Chack &amp; edit  SD sheet'!CL127)</f>
        <v/>
      </c>
      <c r="EA127" s="252" t="str">
        <f>IF('Chack &amp; edit  SD sheet'!CM127="","",'Chack &amp; edit  SD sheet'!CM127)</f>
        <v/>
      </c>
      <c r="EB127" s="252" t="str">
        <f>IF('Chack &amp; edit  SD sheet'!CN127="","",'Chack &amp; edit  SD sheet'!CN127)</f>
        <v/>
      </c>
      <c r="EC127" s="252" t="str">
        <f>IF('Chack &amp; edit  SD sheet'!CO127="","",'Chack &amp; edit  SD sheet'!CO127)</f>
        <v/>
      </c>
      <c r="ED127" s="254" t="str">
        <f t="shared" si="182"/>
        <v/>
      </c>
      <c r="EE127" s="252" t="str">
        <f>IF('Chack &amp; edit  SD sheet'!CP127="","",'Chack &amp; edit  SD sheet'!CP127)</f>
        <v/>
      </c>
      <c r="EF127" s="252" t="str">
        <f>IF('Chack &amp; edit  SD sheet'!CQ127="","",'Chack &amp; edit  SD sheet'!CQ127)</f>
        <v/>
      </c>
      <c r="EG127" s="19" t="str">
        <f t="shared" si="183"/>
        <v/>
      </c>
      <c r="EH127" s="20" t="str">
        <f t="shared" si="184"/>
        <v/>
      </c>
      <c r="EI127" s="21" t="str">
        <f t="shared" si="185"/>
        <v/>
      </c>
      <c r="EJ127" s="185" t="str">
        <f t="shared" si="186"/>
        <v/>
      </c>
      <c r="EK127" s="253" t="str">
        <f t="shared" si="187"/>
        <v/>
      </c>
      <c r="EL127" s="252" t="str">
        <f t="shared" si="188"/>
        <v/>
      </c>
      <c r="ET127" s="173" t="str">
        <f t="shared" si="189"/>
        <v/>
      </c>
      <c r="EU127" s="173" t="str">
        <f t="shared" si="190"/>
        <v/>
      </c>
      <c r="EV127" s="173" t="str">
        <f t="shared" si="191"/>
        <v/>
      </c>
      <c r="EW127" s="173" t="str">
        <f t="shared" si="192"/>
        <v/>
      </c>
    </row>
    <row r="128" spans="1:153" ht="15.75" hidden="1">
      <c r="A128" s="179" t="str">
        <f>IF(AND('Chack &amp; edit  SD sheet'!A128=""),"",'Chack &amp; edit  SD sheet'!A128)</f>
        <v/>
      </c>
      <c r="B128" s="179" t="str">
        <f>IF(AND('Chack &amp; edit  SD sheet'!B128=""),"",'Chack &amp; edit  SD sheet'!B128)</f>
        <v/>
      </c>
      <c r="C128" s="179" t="str">
        <f>IF(AND('Chack &amp; edit  SD sheet'!C128=""),"",IF(AND('Chack &amp; edit  SD sheet'!C128="Boy"),"M",IF(AND('Chack &amp; edit  SD sheet'!C128="Girl"),"F","")))</f>
        <v/>
      </c>
      <c r="D128" s="179" t="str">
        <f>IF(AND('Chack &amp; edit  SD sheet'!D128=""),"",VALUE('Chack &amp; edit  SD sheet'!D128))</f>
        <v/>
      </c>
      <c r="E128" s="179" t="str">
        <f>IF(AND('Chack &amp; edit  SD sheet'!E128=""),"",'Chack &amp; edit  SD sheet'!E128)</f>
        <v/>
      </c>
      <c r="F128" s="179" t="str">
        <f>IF(AND('Chack &amp; edit  SD sheet'!F128=""),"",'Chack &amp; edit  SD sheet'!F128)</f>
        <v/>
      </c>
      <c r="G128" s="180" t="str">
        <f>IF(AND('Chack &amp; edit  SD sheet'!G128=""),"",'Chack &amp; edit  SD sheet'!G128)</f>
        <v/>
      </c>
      <c r="H128" s="180" t="str">
        <f>IF(AND('Chack &amp; edit  SD sheet'!H128=""),"",'Chack &amp; edit  SD sheet'!H128)</f>
        <v/>
      </c>
      <c r="I128" s="180" t="str">
        <f>IF(AND('Chack &amp; edit  SD sheet'!I128=""),"",'Chack &amp; edit  SD sheet'!I128)</f>
        <v/>
      </c>
      <c r="J128" s="179" t="str">
        <f>IF(AND('Chack &amp; edit  SD sheet'!J128=""),"",'Chack &amp; edit  SD sheet'!J128)</f>
        <v/>
      </c>
      <c r="K128" s="179" t="str">
        <f>IF(AND('Chack &amp; edit  SD sheet'!K128=""),"",'Chack &amp; edit  SD sheet'!K128)</f>
        <v/>
      </c>
      <c r="L128" s="179" t="str">
        <f>IF(AND('Chack &amp; edit  SD sheet'!L128=""),"",'Chack &amp; edit  SD sheet'!L128)</f>
        <v/>
      </c>
      <c r="M128" s="179" t="str">
        <f t="shared" si="108"/>
        <v/>
      </c>
      <c r="N128" s="179" t="str">
        <f>IF(AND('Chack &amp; edit  SD sheet'!N128=""),"",'Chack &amp; edit  SD sheet'!N128)</f>
        <v/>
      </c>
      <c r="O128" s="179" t="str">
        <f t="shared" si="109"/>
        <v/>
      </c>
      <c r="P128" s="179" t="str">
        <f t="shared" si="110"/>
        <v/>
      </c>
      <c r="Q128" s="179" t="str">
        <f>IF(AND('Chack &amp; edit  SD sheet'!Q128=""),"",'Chack &amp; edit  SD sheet'!Q128)</f>
        <v/>
      </c>
      <c r="R128" s="179" t="str">
        <f t="shared" si="111"/>
        <v/>
      </c>
      <c r="S128" s="179" t="str">
        <f t="shared" si="112"/>
        <v/>
      </c>
      <c r="T128" s="179" t="str">
        <f>IF(AND('Chack &amp; edit  SD sheet'!T128=""),"",'Chack &amp; edit  SD sheet'!T128)</f>
        <v/>
      </c>
      <c r="U128" s="179" t="str">
        <f>IF(AND('Chack &amp; edit  SD sheet'!U128=""),"",'Chack &amp; edit  SD sheet'!U128)</f>
        <v/>
      </c>
      <c r="V128" s="179" t="str">
        <f>IF(AND('Chack &amp; edit  SD sheet'!V128=""),"",'Chack &amp; edit  SD sheet'!V128)</f>
        <v/>
      </c>
      <c r="W128" s="179" t="str">
        <f t="shared" si="113"/>
        <v/>
      </c>
      <c r="X128" s="179" t="str">
        <f>IF(AND('Chack &amp; edit  SD sheet'!X128=""),"",'Chack &amp; edit  SD sheet'!X128)</f>
        <v/>
      </c>
      <c r="Y128" s="179" t="str">
        <f t="shared" si="114"/>
        <v/>
      </c>
      <c r="Z128" s="179" t="str">
        <f t="shared" si="115"/>
        <v/>
      </c>
      <c r="AA128" s="179" t="str">
        <f>IF(AND('Chack &amp; edit  SD sheet'!AA128=""),"",'Chack &amp; edit  SD sheet'!AA128)</f>
        <v/>
      </c>
      <c r="AB128" s="179" t="str">
        <f t="shared" si="116"/>
        <v/>
      </c>
      <c r="AC128" s="179" t="str">
        <f t="shared" si="117"/>
        <v/>
      </c>
      <c r="AD128" s="179" t="str">
        <f>IF(AND('Chack &amp; edit  SD sheet'!AF128=""),"",'Chack &amp; edit  SD sheet'!AF128)</f>
        <v/>
      </c>
      <c r="AE128" s="179" t="str">
        <f>IF(AND('Chack &amp; edit  SD sheet'!AG128=""),"",'Chack &amp; edit  SD sheet'!AG128)</f>
        <v/>
      </c>
      <c r="AF128" s="179" t="str">
        <f>IF(AND('Chack &amp; edit  SD sheet'!AH128=""),"",'Chack &amp; edit  SD sheet'!AH128)</f>
        <v/>
      </c>
      <c r="AG128" s="179" t="str">
        <f t="shared" si="118"/>
        <v/>
      </c>
      <c r="AH128" s="179" t="str">
        <f>IF(AND('Chack &amp; edit  SD sheet'!AJ128=""),"",'Chack &amp; edit  SD sheet'!AJ128)</f>
        <v/>
      </c>
      <c r="AI128" s="179" t="str">
        <f t="shared" si="119"/>
        <v/>
      </c>
      <c r="AJ128" s="179" t="str">
        <f t="shared" si="120"/>
        <v/>
      </c>
      <c r="AK128" s="179" t="str">
        <f>IF(AND('Chack &amp; edit  SD sheet'!AM128=""),"",'Chack &amp; edit  SD sheet'!AM128)</f>
        <v/>
      </c>
      <c r="AL128" s="179" t="str">
        <f t="shared" si="121"/>
        <v/>
      </c>
      <c r="AM128" s="179" t="str">
        <f t="shared" si="122"/>
        <v/>
      </c>
      <c r="AN128" s="179" t="str">
        <f>IF(AND('Chack &amp; edit  SD sheet'!AP128=""),"",'Chack &amp; edit  SD sheet'!AP128)</f>
        <v/>
      </c>
      <c r="AO128" s="179" t="str">
        <f>IF(AND('Chack &amp; edit  SD sheet'!AQ128=""),"",'Chack &amp; edit  SD sheet'!AQ128)</f>
        <v/>
      </c>
      <c r="AP128" s="179" t="str">
        <f>IF(AND('Chack &amp; edit  SD sheet'!AR128=""),"",'Chack &amp; edit  SD sheet'!AR128)</f>
        <v/>
      </c>
      <c r="AQ128" s="179" t="str">
        <f t="shared" si="123"/>
        <v/>
      </c>
      <c r="AR128" s="179" t="str">
        <f>IF(AND('Chack &amp; edit  SD sheet'!AT128=""),"",'Chack &amp; edit  SD sheet'!AT128)</f>
        <v/>
      </c>
      <c r="AS128" s="179" t="str">
        <f t="shared" si="124"/>
        <v/>
      </c>
      <c r="AT128" s="179" t="str">
        <f t="shared" si="125"/>
        <v/>
      </c>
      <c r="AU128" s="179" t="str">
        <f>IF(AND('Chack &amp; edit  SD sheet'!AW128=""),"",'Chack &amp; edit  SD sheet'!AW128)</f>
        <v/>
      </c>
      <c r="AV128" s="179" t="str">
        <f t="shared" si="126"/>
        <v/>
      </c>
      <c r="AW128" s="179" t="str">
        <f t="shared" si="127"/>
        <v/>
      </c>
      <c r="AX128" s="179" t="str">
        <f>IF(AND('Chack &amp; edit  SD sheet'!AZ128=""),"",'Chack &amp; edit  SD sheet'!AZ128)</f>
        <v/>
      </c>
      <c r="AY128" s="179" t="str">
        <f>IF(AND('Chack &amp; edit  SD sheet'!BA128=""),"",'Chack &amp; edit  SD sheet'!BA128)</f>
        <v/>
      </c>
      <c r="AZ128" s="179" t="str">
        <f>IF(AND('Chack &amp; edit  SD sheet'!BB128=""),"",'Chack &amp; edit  SD sheet'!BB128)</f>
        <v/>
      </c>
      <c r="BA128" s="179" t="str">
        <f t="shared" si="128"/>
        <v/>
      </c>
      <c r="BB128" s="179" t="str">
        <f>IF(AND('Chack &amp; edit  SD sheet'!BD128=""),"",'Chack &amp; edit  SD sheet'!BD128)</f>
        <v/>
      </c>
      <c r="BC128" s="179" t="str">
        <f t="shared" si="129"/>
        <v/>
      </c>
      <c r="BD128" s="179" t="str">
        <f t="shared" si="130"/>
        <v/>
      </c>
      <c r="BE128" s="179" t="str">
        <f>IF(AND('Chack &amp; edit  SD sheet'!BG128=""),"",'Chack &amp; edit  SD sheet'!BG128)</f>
        <v/>
      </c>
      <c r="BF128" s="179" t="str">
        <f t="shared" si="131"/>
        <v/>
      </c>
      <c r="BG128" s="179" t="str">
        <f t="shared" si="132"/>
        <v/>
      </c>
      <c r="BH128" s="179" t="str">
        <f>IF(AND('Chack &amp; edit  SD sheet'!BK128=""),"",'Chack &amp; edit  SD sheet'!BK128)</f>
        <v/>
      </c>
      <c r="BI128" s="179" t="str">
        <f>IF(AND('Chack &amp; edit  SD sheet'!BL128=""),"",'Chack &amp; edit  SD sheet'!BL128)</f>
        <v/>
      </c>
      <c r="BJ128" s="179" t="str">
        <f>IF(AND('Chack &amp; edit  SD sheet'!BM128=""),"",'Chack &amp; edit  SD sheet'!BM128)</f>
        <v/>
      </c>
      <c r="BK128" s="179" t="str">
        <f t="shared" si="133"/>
        <v/>
      </c>
      <c r="BL128" s="179" t="str">
        <f t="shared" si="134"/>
        <v/>
      </c>
      <c r="BM128" s="179" t="str">
        <f>IF(AND('Chack &amp; edit  SD sheet'!BN128=""),"",'Chack &amp; edit  SD sheet'!BN128)</f>
        <v/>
      </c>
      <c r="BN128" s="179" t="str">
        <f>IF(AND('Chack &amp; edit  SD sheet'!BO128=""),"",'Chack &amp; edit  SD sheet'!BO128)</f>
        <v/>
      </c>
      <c r="BO128" s="179" t="str">
        <f>IF(AND('Chack &amp; edit  SD sheet'!BP128=""),"",'Chack &amp; edit  SD sheet'!BP128)</f>
        <v/>
      </c>
      <c r="BP128" s="179" t="str">
        <f t="shared" si="135"/>
        <v/>
      </c>
      <c r="BQ128" s="179" t="str">
        <f>IF(AND('Chack &amp; edit  SD sheet'!BR128=""),"",'Chack &amp; edit  SD sheet'!BR128)</f>
        <v/>
      </c>
      <c r="BR128" s="179" t="str">
        <f t="shared" si="136"/>
        <v/>
      </c>
      <c r="BS128" s="179" t="str">
        <f t="shared" si="137"/>
        <v/>
      </c>
      <c r="BT128" s="179" t="str">
        <f>IF(AND('Chack &amp; edit  SD sheet'!BU128=""),"",'Chack &amp; edit  SD sheet'!BU128)</f>
        <v/>
      </c>
      <c r="BU128" s="179" t="str">
        <f t="shared" si="138"/>
        <v/>
      </c>
      <c r="BV128" s="179" t="str">
        <f t="shared" si="139"/>
        <v/>
      </c>
      <c r="BW128" s="181" t="str">
        <f t="shared" si="140"/>
        <v/>
      </c>
      <c r="BX128" s="179" t="str">
        <f t="shared" si="141"/>
        <v/>
      </c>
      <c r="BY128" s="179">
        <f t="shared" si="142"/>
        <v>0</v>
      </c>
      <c r="BZ128" s="179">
        <f t="shared" si="143"/>
        <v>0</v>
      </c>
      <c r="CA128" s="179" t="str">
        <f t="shared" si="144"/>
        <v/>
      </c>
      <c r="CB128" s="179" t="str">
        <f t="shared" si="145"/>
        <v/>
      </c>
      <c r="CC128" s="182" t="str">
        <f t="shared" si="146"/>
        <v/>
      </c>
      <c r="CD128" s="183">
        <f t="shared" si="147"/>
        <v>0</v>
      </c>
      <c r="CE128" s="182">
        <f t="shared" si="148"/>
        <v>0</v>
      </c>
      <c r="CF128" s="179" t="str">
        <f t="shared" si="149"/>
        <v/>
      </c>
      <c r="CG128" s="183" t="str">
        <f t="shared" si="150"/>
        <v/>
      </c>
      <c r="CH128" s="182" t="str">
        <f t="shared" si="151"/>
        <v/>
      </c>
      <c r="CI128" s="182">
        <f t="shared" si="152"/>
        <v>0</v>
      </c>
      <c r="CJ128" s="182">
        <f t="shared" si="153"/>
        <v>0</v>
      </c>
      <c r="CK128" s="179" t="str">
        <f t="shared" si="154"/>
        <v/>
      </c>
      <c r="CL128" s="183" t="str">
        <f t="shared" si="155"/>
        <v/>
      </c>
      <c r="CM128" s="182" t="str">
        <f t="shared" si="156"/>
        <v/>
      </c>
      <c r="CN128" s="182">
        <f t="shared" si="157"/>
        <v>0</v>
      </c>
      <c r="CO128" s="182">
        <f t="shared" si="158"/>
        <v>0</v>
      </c>
      <c r="CP128" s="183" t="str">
        <f t="shared" si="159"/>
        <v/>
      </c>
      <c r="CQ128" s="183" t="str">
        <f t="shared" si="160"/>
        <v/>
      </c>
      <c r="CR128" s="182" t="str">
        <f t="shared" si="161"/>
        <v/>
      </c>
      <c r="CS128" s="182">
        <f t="shared" si="162"/>
        <v>0</v>
      </c>
      <c r="CT128" s="182">
        <f t="shared" si="163"/>
        <v>0</v>
      </c>
      <c r="CU128" s="183" t="str">
        <f t="shared" si="164"/>
        <v/>
      </c>
      <c r="CV128" s="183" t="str">
        <f t="shared" si="165"/>
        <v/>
      </c>
      <c r="CW128" s="182" t="str">
        <f t="shared" si="166"/>
        <v/>
      </c>
      <c r="CX128" s="182">
        <f t="shared" si="167"/>
        <v>0</v>
      </c>
      <c r="CY128" s="182">
        <f t="shared" si="168"/>
        <v>0</v>
      </c>
      <c r="CZ128" s="183" t="str">
        <f t="shared" si="169"/>
        <v/>
      </c>
      <c r="DA128" s="183" t="str">
        <f t="shared" si="170"/>
        <v/>
      </c>
      <c r="DB128" s="184">
        <f t="shared" si="171"/>
        <v>0</v>
      </c>
      <c r="DC128" s="19" t="str">
        <f t="shared" si="172"/>
        <v xml:space="preserve">      </v>
      </c>
      <c r="DD128" s="252" t="str">
        <f>IF('Chack &amp; edit  SD sheet'!BY128="","",'Chack &amp; edit  SD sheet'!BY128)</f>
        <v/>
      </c>
      <c r="DE128" s="252" t="str">
        <f>IF('Chack &amp; edit  SD sheet'!BZ128="","",'Chack &amp; edit  SD sheet'!BZ128)</f>
        <v/>
      </c>
      <c r="DF128" s="252" t="str">
        <f>IF('Chack &amp; edit  SD sheet'!CA128="","",'Chack &amp; edit  SD sheet'!CA128)</f>
        <v/>
      </c>
      <c r="DG128" s="212" t="str">
        <f t="shared" si="173"/>
        <v/>
      </c>
      <c r="DH128" s="252" t="str">
        <f>IF('Chack &amp; edit  SD sheet'!CB128="","",'Chack &amp; edit  SD sheet'!CB128)</f>
        <v/>
      </c>
      <c r="DI128" s="212" t="str">
        <f t="shared" si="174"/>
        <v/>
      </c>
      <c r="DJ128" s="252" t="str">
        <f>IF('Chack &amp; edit  SD sheet'!CC128="","",'Chack &amp; edit  SD sheet'!CC128)</f>
        <v/>
      </c>
      <c r="DK128" s="212" t="str">
        <f t="shared" si="175"/>
        <v/>
      </c>
      <c r="DL128" s="213" t="str">
        <f t="shared" si="176"/>
        <v/>
      </c>
      <c r="DM128" s="252" t="str">
        <f>IF('Chack &amp; edit  SD sheet'!CD128="","",'Chack &amp; edit  SD sheet'!CD128)</f>
        <v/>
      </c>
      <c r="DN128" s="252" t="str">
        <f>IF('Chack &amp; edit  SD sheet'!CE128="","",'Chack &amp; edit  SD sheet'!CE128)</f>
        <v/>
      </c>
      <c r="DO128" s="252" t="str">
        <f>IF('Chack &amp; edit  SD sheet'!CF128="","",'Chack &amp; edit  SD sheet'!CF128)</f>
        <v/>
      </c>
      <c r="DP128" s="212" t="str">
        <f t="shared" si="177"/>
        <v/>
      </c>
      <c r="DQ128" s="252" t="str">
        <f>IF('Chack &amp; edit  SD sheet'!CG128="","",'Chack &amp; edit  SD sheet'!CG128)</f>
        <v/>
      </c>
      <c r="DR128" s="212" t="str">
        <f t="shared" si="178"/>
        <v/>
      </c>
      <c r="DS128" s="252" t="str">
        <f>IF('Chack &amp; edit  SD sheet'!CH128="","",'Chack &amp; edit  SD sheet'!CH128)</f>
        <v/>
      </c>
      <c r="DT128" s="212" t="str">
        <f t="shared" si="179"/>
        <v/>
      </c>
      <c r="DU128" s="213" t="str">
        <f t="shared" si="180"/>
        <v/>
      </c>
      <c r="DV128" s="252" t="str">
        <f>IF('Chack &amp; edit  SD sheet'!CI128="","",'Chack &amp; edit  SD sheet'!CI128)</f>
        <v/>
      </c>
      <c r="DW128" s="252" t="str">
        <f>IF('Chack &amp; edit  SD sheet'!CJ128="","",'Chack &amp; edit  SD sheet'!CJ128)</f>
        <v/>
      </c>
      <c r="DX128" s="252" t="str">
        <f>IF('Chack &amp; edit  SD sheet'!CK128="","",'Chack &amp; edit  SD sheet'!CK128)</f>
        <v/>
      </c>
      <c r="DY128" s="254" t="str">
        <f t="shared" si="181"/>
        <v/>
      </c>
      <c r="DZ128" s="252" t="str">
        <f>IF('Chack &amp; edit  SD sheet'!CL128="","",'Chack &amp; edit  SD sheet'!CL128)</f>
        <v/>
      </c>
      <c r="EA128" s="252" t="str">
        <f>IF('Chack &amp; edit  SD sheet'!CM128="","",'Chack &amp; edit  SD sheet'!CM128)</f>
        <v/>
      </c>
      <c r="EB128" s="252" t="str">
        <f>IF('Chack &amp; edit  SD sheet'!CN128="","",'Chack &amp; edit  SD sheet'!CN128)</f>
        <v/>
      </c>
      <c r="EC128" s="252" t="str">
        <f>IF('Chack &amp; edit  SD sheet'!CO128="","",'Chack &amp; edit  SD sheet'!CO128)</f>
        <v/>
      </c>
      <c r="ED128" s="254" t="str">
        <f t="shared" si="182"/>
        <v/>
      </c>
      <c r="EE128" s="252" t="str">
        <f>IF('Chack &amp; edit  SD sheet'!CP128="","",'Chack &amp; edit  SD sheet'!CP128)</f>
        <v/>
      </c>
      <c r="EF128" s="252" t="str">
        <f>IF('Chack &amp; edit  SD sheet'!CQ128="","",'Chack &amp; edit  SD sheet'!CQ128)</f>
        <v/>
      </c>
      <c r="EG128" s="19" t="str">
        <f t="shared" si="183"/>
        <v/>
      </c>
      <c r="EH128" s="20" t="str">
        <f t="shared" si="184"/>
        <v/>
      </c>
      <c r="EI128" s="21" t="str">
        <f t="shared" si="185"/>
        <v/>
      </c>
      <c r="EJ128" s="185" t="str">
        <f t="shared" si="186"/>
        <v/>
      </c>
      <c r="EK128" s="253" t="str">
        <f t="shared" si="187"/>
        <v/>
      </c>
      <c r="EL128" s="252" t="str">
        <f t="shared" si="188"/>
        <v/>
      </c>
      <c r="ET128" s="173" t="str">
        <f t="shared" si="189"/>
        <v/>
      </c>
      <c r="EU128" s="173" t="str">
        <f t="shared" si="190"/>
        <v/>
      </c>
      <c r="EV128" s="173" t="str">
        <f t="shared" si="191"/>
        <v/>
      </c>
      <c r="EW128" s="173" t="str">
        <f t="shared" si="192"/>
        <v/>
      </c>
    </row>
    <row r="129" spans="1:153" ht="15.75" hidden="1">
      <c r="A129" s="179" t="str">
        <f>IF(AND('Chack &amp; edit  SD sheet'!A129=""),"",'Chack &amp; edit  SD sheet'!A129)</f>
        <v/>
      </c>
      <c r="B129" s="179" t="str">
        <f>IF(AND('Chack &amp; edit  SD sheet'!B129=""),"",'Chack &amp; edit  SD sheet'!B129)</f>
        <v/>
      </c>
      <c r="C129" s="179" t="str">
        <f>IF(AND('Chack &amp; edit  SD sheet'!C129=""),"",IF(AND('Chack &amp; edit  SD sheet'!C129="Boy"),"M",IF(AND('Chack &amp; edit  SD sheet'!C129="Girl"),"F","")))</f>
        <v/>
      </c>
      <c r="D129" s="179" t="str">
        <f>IF(AND('Chack &amp; edit  SD sheet'!D129=""),"",VALUE('Chack &amp; edit  SD sheet'!D129))</f>
        <v/>
      </c>
      <c r="E129" s="179" t="str">
        <f>IF(AND('Chack &amp; edit  SD sheet'!E129=""),"",'Chack &amp; edit  SD sheet'!E129)</f>
        <v/>
      </c>
      <c r="F129" s="179" t="str">
        <f>IF(AND('Chack &amp; edit  SD sheet'!F129=""),"",'Chack &amp; edit  SD sheet'!F129)</f>
        <v/>
      </c>
      <c r="G129" s="180" t="str">
        <f>IF(AND('Chack &amp; edit  SD sheet'!G129=""),"",'Chack &amp; edit  SD sheet'!G129)</f>
        <v/>
      </c>
      <c r="H129" s="180" t="str">
        <f>IF(AND('Chack &amp; edit  SD sheet'!H129=""),"",'Chack &amp; edit  SD sheet'!H129)</f>
        <v/>
      </c>
      <c r="I129" s="180" t="str">
        <f>IF(AND('Chack &amp; edit  SD sheet'!I129=""),"",'Chack &amp; edit  SD sheet'!I129)</f>
        <v/>
      </c>
      <c r="J129" s="179" t="str">
        <f>IF(AND('Chack &amp; edit  SD sheet'!J129=""),"",'Chack &amp; edit  SD sheet'!J129)</f>
        <v/>
      </c>
      <c r="K129" s="179" t="str">
        <f>IF(AND('Chack &amp; edit  SD sheet'!K129=""),"",'Chack &amp; edit  SD sheet'!K129)</f>
        <v/>
      </c>
      <c r="L129" s="179" t="str">
        <f>IF(AND('Chack &amp; edit  SD sheet'!L129=""),"",'Chack &amp; edit  SD sheet'!L129)</f>
        <v/>
      </c>
      <c r="M129" s="179" t="str">
        <f t="shared" si="108"/>
        <v/>
      </c>
      <c r="N129" s="179" t="str">
        <f>IF(AND('Chack &amp; edit  SD sheet'!N129=""),"",'Chack &amp; edit  SD sheet'!N129)</f>
        <v/>
      </c>
      <c r="O129" s="179" t="str">
        <f t="shared" si="109"/>
        <v/>
      </c>
      <c r="P129" s="179" t="str">
        <f t="shared" si="110"/>
        <v/>
      </c>
      <c r="Q129" s="179" t="str">
        <f>IF(AND('Chack &amp; edit  SD sheet'!Q129=""),"",'Chack &amp; edit  SD sheet'!Q129)</f>
        <v/>
      </c>
      <c r="R129" s="179" t="str">
        <f t="shared" si="111"/>
        <v/>
      </c>
      <c r="S129" s="179" t="str">
        <f t="shared" si="112"/>
        <v/>
      </c>
      <c r="T129" s="179" t="str">
        <f>IF(AND('Chack &amp; edit  SD sheet'!T129=""),"",'Chack &amp; edit  SD sheet'!T129)</f>
        <v/>
      </c>
      <c r="U129" s="179" t="str">
        <f>IF(AND('Chack &amp; edit  SD sheet'!U129=""),"",'Chack &amp; edit  SD sheet'!U129)</f>
        <v/>
      </c>
      <c r="V129" s="179" t="str">
        <f>IF(AND('Chack &amp; edit  SD sheet'!V129=""),"",'Chack &amp; edit  SD sheet'!V129)</f>
        <v/>
      </c>
      <c r="W129" s="179" t="str">
        <f t="shared" si="113"/>
        <v/>
      </c>
      <c r="X129" s="179" t="str">
        <f>IF(AND('Chack &amp; edit  SD sheet'!X129=""),"",'Chack &amp; edit  SD sheet'!X129)</f>
        <v/>
      </c>
      <c r="Y129" s="179" t="str">
        <f t="shared" si="114"/>
        <v/>
      </c>
      <c r="Z129" s="179" t="str">
        <f t="shared" si="115"/>
        <v/>
      </c>
      <c r="AA129" s="179" t="str">
        <f>IF(AND('Chack &amp; edit  SD sheet'!AA129=""),"",'Chack &amp; edit  SD sheet'!AA129)</f>
        <v/>
      </c>
      <c r="AB129" s="179" t="str">
        <f t="shared" si="116"/>
        <v/>
      </c>
      <c r="AC129" s="179" t="str">
        <f t="shared" si="117"/>
        <v/>
      </c>
      <c r="AD129" s="179" t="str">
        <f>IF(AND('Chack &amp; edit  SD sheet'!AF129=""),"",'Chack &amp; edit  SD sheet'!AF129)</f>
        <v/>
      </c>
      <c r="AE129" s="179" t="str">
        <f>IF(AND('Chack &amp; edit  SD sheet'!AG129=""),"",'Chack &amp; edit  SD sheet'!AG129)</f>
        <v/>
      </c>
      <c r="AF129" s="179" t="str">
        <f>IF(AND('Chack &amp; edit  SD sheet'!AH129=""),"",'Chack &amp; edit  SD sheet'!AH129)</f>
        <v/>
      </c>
      <c r="AG129" s="179" t="str">
        <f t="shared" si="118"/>
        <v/>
      </c>
      <c r="AH129" s="179" t="str">
        <f>IF(AND('Chack &amp; edit  SD sheet'!AJ129=""),"",'Chack &amp; edit  SD sheet'!AJ129)</f>
        <v/>
      </c>
      <c r="AI129" s="179" t="str">
        <f t="shared" si="119"/>
        <v/>
      </c>
      <c r="AJ129" s="179" t="str">
        <f t="shared" si="120"/>
        <v/>
      </c>
      <c r="AK129" s="179" t="str">
        <f>IF(AND('Chack &amp; edit  SD sheet'!AM129=""),"",'Chack &amp; edit  SD sheet'!AM129)</f>
        <v/>
      </c>
      <c r="AL129" s="179" t="str">
        <f t="shared" si="121"/>
        <v/>
      </c>
      <c r="AM129" s="179" t="str">
        <f t="shared" si="122"/>
        <v/>
      </c>
      <c r="AN129" s="179" t="str">
        <f>IF(AND('Chack &amp; edit  SD sheet'!AP129=""),"",'Chack &amp; edit  SD sheet'!AP129)</f>
        <v/>
      </c>
      <c r="AO129" s="179" t="str">
        <f>IF(AND('Chack &amp; edit  SD sheet'!AQ129=""),"",'Chack &amp; edit  SD sheet'!AQ129)</f>
        <v/>
      </c>
      <c r="AP129" s="179" t="str">
        <f>IF(AND('Chack &amp; edit  SD sheet'!AR129=""),"",'Chack &amp; edit  SD sheet'!AR129)</f>
        <v/>
      </c>
      <c r="AQ129" s="179" t="str">
        <f t="shared" si="123"/>
        <v/>
      </c>
      <c r="AR129" s="179" t="str">
        <f>IF(AND('Chack &amp; edit  SD sheet'!AT129=""),"",'Chack &amp; edit  SD sheet'!AT129)</f>
        <v/>
      </c>
      <c r="AS129" s="179" t="str">
        <f t="shared" si="124"/>
        <v/>
      </c>
      <c r="AT129" s="179" t="str">
        <f t="shared" si="125"/>
        <v/>
      </c>
      <c r="AU129" s="179" t="str">
        <f>IF(AND('Chack &amp; edit  SD sheet'!AW129=""),"",'Chack &amp; edit  SD sheet'!AW129)</f>
        <v/>
      </c>
      <c r="AV129" s="179" t="str">
        <f t="shared" si="126"/>
        <v/>
      </c>
      <c r="AW129" s="179" t="str">
        <f t="shared" si="127"/>
        <v/>
      </c>
      <c r="AX129" s="179" t="str">
        <f>IF(AND('Chack &amp; edit  SD sheet'!AZ129=""),"",'Chack &amp; edit  SD sheet'!AZ129)</f>
        <v/>
      </c>
      <c r="AY129" s="179" t="str">
        <f>IF(AND('Chack &amp; edit  SD sheet'!BA129=""),"",'Chack &amp; edit  SD sheet'!BA129)</f>
        <v/>
      </c>
      <c r="AZ129" s="179" t="str">
        <f>IF(AND('Chack &amp; edit  SD sheet'!BB129=""),"",'Chack &amp; edit  SD sheet'!BB129)</f>
        <v/>
      </c>
      <c r="BA129" s="179" t="str">
        <f t="shared" si="128"/>
        <v/>
      </c>
      <c r="BB129" s="179" t="str">
        <f>IF(AND('Chack &amp; edit  SD sheet'!BD129=""),"",'Chack &amp; edit  SD sheet'!BD129)</f>
        <v/>
      </c>
      <c r="BC129" s="179" t="str">
        <f t="shared" si="129"/>
        <v/>
      </c>
      <c r="BD129" s="179" t="str">
        <f t="shared" si="130"/>
        <v/>
      </c>
      <c r="BE129" s="179" t="str">
        <f>IF(AND('Chack &amp; edit  SD sheet'!BG129=""),"",'Chack &amp; edit  SD sheet'!BG129)</f>
        <v/>
      </c>
      <c r="BF129" s="179" t="str">
        <f t="shared" si="131"/>
        <v/>
      </c>
      <c r="BG129" s="179" t="str">
        <f t="shared" si="132"/>
        <v/>
      </c>
      <c r="BH129" s="179" t="str">
        <f>IF(AND('Chack &amp; edit  SD sheet'!BK129=""),"",'Chack &amp; edit  SD sheet'!BK129)</f>
        <v/>
      </c>
      <c r="BI129" s="179" t="str">
        <f>IF(AND('Chack &amp; edit  SD sheet'!BL129=""),"",'Chack &amp; edit  SD sheet'!BL129)</f>
        <v/>
      </c>
      <c r="BJ129" s="179" t="str">
        <f>IF(AND('Chack &amp; edit  SD sheet'!BM129=""),"",'Chack &amp; edit  SD sheet'!BM129)</f>
        <v/>
      </c>
      <c r="BK129" s="179" t="str">
        <f t="shared" si="133"/>
        <v/>
      </c>
      <c r="BL129" s="179" t="str">
        <f t="shared" si="134"/>
        <v/>
      </c>
      <c r="BM129" s="179" t="str">
        <f>IF(AND('Chack &amp; edit  SD sheet'!BN129=""),"",'Chack &amp; edit  SD sheet'!BN129)</f>
        <v/>
      </c>
      <c r="BN129" s="179" t="str">
        <f>IF(AND('Chack &amp; edit  SD sheet'!BO129=""),"",'Chack &amp; edit  SD sheet'!BO129)</f>
        <v/>
      </c>
      <c r="BO129" s="179" t="str">
        <f>IF(AND('Chack &amp; edit  SD sheet'!BP129=""),"",'Chack &amp; edit  SD sheet'!BP129)</f>
        <v/>
      </c>
      <c r="BP129" s="179" t="str">
        <f t="shared" si="135"/>
        <v/>
      </c>
      <c r="BQ129" s="179" t="str">
        <f>IF(AND('Chack &amp; edit  SD sheet'!BR129=""),"",'Chack &amp; edit  SD sheet'!BR129)</f>
        <v/>
      </c>
      <c r="BR129" s="179" t="str">
        <f t="shared" si="136"/>
        <v/>
      </c>
      <c r="BS129" s="179" t="str">
        <f t="shared" si="137"/>
        <v/>
      </c>
      <c r="BT129" s="179" t="str">
        <f>IF(AND('Chack &amp; edit  SD sheet'!BU129=""),"",'Chack &amp; edit  SD sheet'!BU129)</f>
        <v/>
      </c>
      <c r="BU129" s="179" t="str">
        <f t="shared" si="138"/>
        <v/>
      </c>
      <c r="BV129" s="179" t="str">
        <f t="shared" si="139"/>
        <v/>
      </c>
      <c r="BW129" s="181" t="str">
        <f t="shared" si="140"/>
        <v/>
      </c>
      <c r="BX129" s="179" t="str">
        <f t="shared" si="141"/>
        <v/>
      </c>
      <c r="BY129" s="179">
        <f t="shared" si="142"/>
        <v>0</v>
      </c>
      <c r="BZ129" s="179">
        <f t="shared" si="143"/>
        <v>0</v>
      </c>
      <c r="CA129" s="179" t="str">
        <f t="shared" si="144"/>
        <v/>
      </c>
      <c r="CB129" s="179" t="str">
        <f t="shared" si="145"/>
        <v/>
      </c>
      <c r="CC129" s="182" t="str">
        <f t="shared" si="146"/>
        <v/>
      </c>
      <c r="CD129" s="183">
        <f t="shared" si="147"/>
        <v>0</v>
      </c>
      <c r="CE129" s="182">
        <f t="shared" si="148"/>
        <v>0</v>
      </c>
      <c r="CF129" s="179" t="str">
        <f t="shared" si="149"/>
        <v/>
      </c>
      <c r="CG129" s="183" t="str">
        <f t="shared" si="150"/>
        <v/>
      </c>
      <c r="CH129" s="182" t="str">
        <f t="shared" si="151"/>
        <v/>
      </c>
      <c r="CI129" s="182">
        <f t="shared" si="152"/>
        <v>0</v>
      </c>
      <c r="CJ129" s="182">
        <f t="shared" si="153"/>
        <v>0</v>
      </c>
      <c r="CK129" s="179" t="str">
        <f t="shared" si="154"/>
        <v/>
      </c>
      <c r="CL129" s="183" t="str">
        <f t="shared" si="155"/>
        <v/>
      </c>
      <c r="CM129" s="182" t="str">
        <f t="shared" si="156"/>
        <v/>
      </c>
      <c r="CN129" s="182">
        <f t="shared" si="157"/>
        <v>0</v>
      </c>
      <c r="CO129" s="182">
        <f t="shared" si="158"/>
        <v>0</v>
      </c>
      <c r="CP129" s="183" t="str">
        <f t="shared" si="159"/>
        <v/>
      </c>
      <c r="CQ129" s="183" t="str">
        <f t="shared" si="160"/>
        <v/>
      </c>
      <c r="CR129" s="182" t="str">
        <f t="shared" si="161"/>
        <v/>
      </c>
      <c r="CS129" s="182">
        <f t="shared" si="162"/>
        <v>0</v>
      </c>
      <c r="CT129" s="182">
        <f t="shared" si="163"/>
        <v>0</v>
      </c>
      <c r="CU129" s="183" t="str">
        <f t="shared" si="164"/>
        <v/>
      </c>
      <c r="CV129" s="183" t="str">
        <f t="shared" si="165"/>
        <v/>
      </c>
      <c r="CW129" s="182" t="str">
        <f t="shared" si="166"/>
        <v/>
      </c>
      <c r="CX129" s="182">
        <f t="shared" si="167"/>
        <v>0</v>
      </c>
      <c r="CY129" s="182">
        <f t="shared" si="168"/>
        <v>0</v>
      </c>
      <c r="CZ129" s="183" t="str">
        <f t="shared" si="169"/>
        <v/>
      </c>
      <c r="DA129" s="183" t="str">
        <f t="shared" si="170"/>
        <v/>
      </c>
      <c r="DB129" s="184">
        <f t="shared" si="171"/>
        <v>0</v>
      </c>
      <c r="DC129" s="19" t="str">
        <f t="shared" si="172"/>
        <v xml:space="preserve">      </v>
      </c>
      <c r="DD129" s="252" t="str">
        <f>IF('Chack &amp; edit  SD sheet'!BY129="","",'Chack &amp; edit  SD sheet'!BY129)</f>
        <v/>
      </c>
      <c r="DE129" s="252" t="str">
        <f>IF('Chack &amp; edit  SD sheet'!BZ129="","",'Chack &amp; edit  SD sheet'!BZ129)</f>
        <v/>
      </c>
      <c r="DF129" s="252" t="str">
        <f>IF('Chack &amp; edit  SD sheet'!CA129="","",'Chack &amp; edit  SD sheet'!CA129)</f>
        <v/>
      </c>
      <c r="DG129" s="212" t="str">
        <f t="shared" si="173"/>
        <v/>
      </c>
      <c r="DH129" s="252" t="str">
        <f>IF('Chack &amp; edit  SD sheet'!CB129="","",'Chack &amp; edit  SD sheet'!CB129)</f>
        <v/>
      </c>
      <c r="DI129" s="212" t="str">
        <f t="shared" si="174"/>
        <v/>
      </c>
      <c r="DJ129" s="252" t="str">
        <f>IF('Chack &amp; edit  SD sheet'!CC129="","",'Chack &amp; edit  SD sheet'!CC129)</f>
        <v/>
      </c>
      <c r="DK129" s="212" t="str">
        <f t="shared" si="175"/>
        <v/>
      </c>
      <c r="DL129" s="213" t="str">
        <f t="shared" si="176"/>
        <v/>
      </c>
      <c r="DM129" s="252" t="str">
        <f>IF('Chack &amp; edit  SD sheet'!CD129="","",'Chack &amp; edit  SD sheet'!CD129)</f>
        <v/>
      </c>
      <c r="DN129" s="252" t="str">
        <f>IF('Chack &amp; edit  SD sheet'!CE129="","",'Chack &amp; edit  SD sheet'!CE129)</f>
        <v/>
      </c>
      <c r="DO129" s="252" t="str">
        <f>IF('Chack &amp; edit  SD sheet'!CF129="","",'Chack &amp; edit  SD sheet'!CF129)</f>
        <v/>
      </c>
      <c r="DP129" s="212" t="str">
        <f t="shared" si="177"/>
        <v/>
      </c>
      <c r="DQ129" s="252" t="str">
        <f>IF('Chack &amp; edit  SD sheet'!CG129="","",'Chack &amp; edit  SD sheet'!CG129)</f>
        <v/>
      </c>
      <c r="DR129" s="212" t="str">
        <f t="shared" si="178"/>
        <v/>
      </c>
      <c r="DS129" s="252" t="str">
        <f>IF('Chack &amp; edit  SD sheet'!CH129="","",'Chack &amp; edit  SD sheet'!CH129)</f>
        <v/>
      </c>
      <c r="DT129" s="212" t="str">
        <f t="shared" si="179"/>
        <v/>
      </c>
      <c r="DU129" s="213" t="str">
        <f t="shared" si="180"/>
        <v/>
      </c>
      <c r="DV129" s="252" t="str">
        <f>IF('Chack &amp; edit  SD sheet'!CI129="","",'Chack &amp; edit  SD sheet'!CI129)</f>
        <v/>
      </c>
      <c r="DW129" s="252" t="str">
        <f>IF('Chack &amp; edit  SD sheet'!CJ129="","",'Chack &amp; edit  SD sheet'!CJ129)</f>
        <v/>
      </c>
      <c r="DX129" s="252" t="str">
        <f>IF('Chack &amp; edit  SD sheet'!CK129="","",'Chack &amp; edit  SD sheet'!CK129)</f>
        <v/>
      </c>
      <c r="DY129" s="254" t="str">
        <f t="shared" si="181"/>
        <v/>
      </c>
      <c r="DZ129" s="252" t="str">
        <f>IF('Chack &amp; edit  SD sheet'!CL129="","",'Chack &amp; edit  SD sheet'!CL129)</f>
        <v/>
      </c>
      <c r="EA129" s="252" t="str">
        <f>IF('Chack &amp; edit  SD sheet'!CM129="","",'Chack &amp; edit  SD sheet'!CM129)</f>
        <v/>
      </c>
      <c r="EB129" s="252" t="str">
        <f>IF('Chack &amp; edit  SD sheet'!CN129="","",'Chack &amp; edit  SD sheet'!CN129)</f>
        <v/>
      </c>
      <c r="EC129" s="252" t="str">
        <f>IF('Chack &amp; edit  SD sheet'!CO129="","",'Chack &amp; edit  SD sheet'!CO129)</f>
        <v/>
      </c>
      <c r="ED129" s="254" t="str">
        <f t="shared" si="182"/>
        <v/>
      </c>
      <c r="EE129" s="252" t="str">
        <f>IF('Chack &amp; edit  SD sheet'!CP129="","",'Chack &amp; edit  SD sheet'!CP129)</f>
        <v/>
      </c>
      <c r="EF129" s="252" t="str">
        <f>IF('Chack &amp; edit  SD sheet'!CQ129="","",'Chack &amp; edit  SD sheet'!CQ129)</f>
        <v/>
      </c>
      <c r="EG129" s="19" t="str">
        <f t="shared" si="183"/>
        <v/>
      </c>
      <c r="EH129" s="20" t="str">
        <f t="shared" si="184"/>
        <v/>
      </c>
      <c r="EI129" s="21" t="str">
        <f t="shared" si="185"/>
        <v/>
      </c>
      <c r="EJ129" s="185" t="str">
        <f t="shared" si="186"/>
        <v/>
      </c>
      <c r="EK129" s="253" t="str">
        <f t="shared" si="187"/>
        <v/>
      </c>
      <c r="EL129" s="252" t="str">
        <f t="shared" si="188"/>
        <v/>
      </c>
      <c r="ET129" s="173" t="str">
        <f t="shared" si="189"/>
        <v/>
      </c>
      <c r="EU129" s="173" t="str">
        <f t="shared" si="190"/>
        <v/>
      </c>
      <c r="EV129" s="173" t="str">
        <f t="shared" si="191"/>
        <v/>
      </c>
      <c r="EW129" s="173" t="str">
        <f t="shared" si="192"/>
        <v/>
      </c>
    </row>
    <row r="130" spans="1:153" ht="15.75" hidden="1">
      <c r="A130" s="179" t="str">
        <f>IF(AND('Chack &amp; edit  SD sheet'!A130=""),"",'Chack &amp; edit  SD sheet'!A130)</f>
        <v/>
      </c>
      <c r="B130" s="179" t="str">
        <f>IF(AND('Chack &amp; edit  SD sheet'!B130=""),"",'Chack &amp; edit  SD sheet'!B130)</f>
        <v/>
      </c>
      <c r="C130" s="179" t="str">
        <f>IF(AND('Chack &amp; edit  SD sheet'!C130=""),"",IF(AND('Chack &amp; edit  SD sheet'!C130="Boy"),"M",IF(AND('Chack &amp; edit  SD sheet'!C130="Girl"),"F","")))</f>
        <v/>
      </c>
      <c r="D130" s="179" t="str">
        <f>IF(AND('Chack &amp; edit  SD sheet'!D130=""),"",VALUE('Chack &amp; edit  SD sheet'!D130))</f>
        <v/>
      </c>
      <c r="E130" s="179" t="str">
        <f>IF(AND('Chack &amp; edit  SD sheet'!E130=""),"",'Chack &amp; edit  SD sheet'!E130)</f>
        <v/>
      </c>
      <c r="F130" s="179" t="str">
        <f>IF(AND('Chack &amp; edit  SD sheet'!F130=""),"",'Chack &amp; edit  SD sheet'!F130)</f>
        <v/>
      </c>
      <c r="G130" s="180" t="str">
        <f>IF(AND('Chack &amp; edit  SD sheet'!G130=""),"",'Chack &amp; edit  SD sheet'!G130)</f>
        <v/>
      </c>
      <c r="H130" s="180" t="str">
        <f>IF(AND('Chack &amp; edit  SD sheet'!H130=""),"",'Chack &amp; edit  SD sheet'!H130)</f>
        <v/>
      </c>
      <c r="I130" s="180" t="str">
        <f>IF(AND('Chack &amp; edit  SD sheet'!I130=""),"",'Chack &amp; edit  SD sheet'!I130)</f>
        <v/>
      </c>
      <c r="J130" s="179" t="str">
        <f>IF(AND('Chack &amp; edit  SD sheet'!J130=""),"",'Chack &amp; edit  SD sheet'!J130)</f>
        <v/>
      </c>
      <c r="K130" s="179" t="str">
        <f>IF(AND('Chack &amp; edit  SD sheet'!K130=""),"",'Chack &amp; edit  SD sheet'!K130)</f>
        <v/>
      </c>
      <c r="L130" s="179" t="str">
        <f>IF(AND('Chack &amp; edit  SD sheet'!L130=""),"",'Chack &amp; edit  SD sheet'!L130)</f>
        <v/>
      </c>
      <c r="M130" s="179" t="str">
        <f t="shared" si="108"/>
        <v/>
      </c>
      <c r="N130" s="179" t="str">
        <f>IF(AND('Chack &amp; edit  SD sheet'!N130=""),"",'Chack &amp; edit  SD sheet'!N130)</f>
        <v/>
      </c>
      <c r="O130" s="179" t="str">
        <f t="shared" si="109"/>
        <v/>
      </c>
      <c r="P130" s="179" t="str">
        <f t="shared" si="110"/>
        <v/>
      </c>
      <c r="Q130" s="179" t="str">
        <f>IF(AND('Chack &amp; edit  SD sheet'!Q130=""),"",'Chack &amp; edit  SD sheet'!Q130)</f>
        <v/>
      </c>
      <c r="R130" s="179" t="str">
        <f t="shared" si="111"/>
        <v/>
      </c>
      <c r="S130" s="179" t="str">
        <f t="shared" si="112"/>
        <v/>
      </c>
      <c r="T130" s="179" t="str">
        <f>IF(AND('Chack &amp; edit  SD sheet'!T130=""),"",'Chack &amp; edit  SD sheet'!T130)</f>
        <v/>
      </c>
      <c r="U130" s="179" t="str">
        <f>IF(AND('Chack &amp; edit  SD sheet'!U130=""),"",'Chack &amp; edit  SD sheet'!U130)</f>
        <v/>
      </c>
      <c r="V130" s="179" t="str">
        <f>IF(AND('Chack &amp; edit  SD sheet'!V130=""),"",'Chack &amp; edit  SD sheet'!V130)</f>
        <v/>
      </c>
      <c r="W130" s="179" t="str">
        <f t="shared" si="113"/>
        <v/>
      </c>
      <c r="X130" s="179" t="str">
        <f>IF(AND('Chack &amp; edit  SD sheet'!X130=""),"",'Chack &amp; edit  SD sheet'!X130)</f>
        <v/>
      </c>
      <c r="Y130" s="179" t="str">
        <f t="shared" si="114"/>
        <v/>
      </c>
      <c r="Z130" s="179" t="str">
        <f t="shared" si="115"/>
        <v/>
      </c>
      <c r="AA130" s="179" t="str">
        <f>IF(AND('Chack &amp; edit  SD sheet'!AA130=""),"",'Chack &amp; edit  SD sheet'!AA130)</f>
        <v/>
      </c>
      <c r="AB130" s="179" t="str">
        <f t="shared" si="116"/>
        <v/>
      </c>
      <c r="AC130" s="179" t="str">
        <f t="shared" si="117"/>
        <v/>
      </c>
      <c r="AD130" s="179" t="str">
        <f>IF(AND('Chack &amp; edit  SD sheet'!AF130=""),"",'Chack &amp; edit  SD sheet'!AF130)</f>
        <v/>
      </c>
      <c r="AE130" s="179" t="str">
        <f>IF(AND('Chack &amp; edit  SD sheet'!AG130=""),"",'Chack &amp; edit  SD sheet'!AG130)</f>
        <v/>
      </c>
      <c r="AF130" s="179" t="str">
        <f>IF(AND('Chack &amp; edit  SD sheet'!AH130=""),"",'Chack &amp; edit  SD sheet'!AH130)</f>
        <v/>
      </c>
      <c r="AG130" s="179" t="str">
        <f t="shared" si="118"/>
        <v/>
      </c>
      <c r="AH130" s="179" t="str">
        <f>IF(AND('Chack &amp; edit  SD sheet'!AJ130=""),"",'Chack &amp; edit  SD sheet'!AJ130)</f>
        <v/>
      </c>
      <c r="AI130" s="179" t="str">
        <f t="shared" si="119"/>
        <v/>
      </c>
      <c r="AJ130" s="179" t="str">
        <f t="shared" si="120"/>
        <v/>
      </c>
      <c r="AK130" s="179" t="str">
        <f>IF(AND('Chack &amp; edit  SD sheet'!AM130=""),"",'Chack &amp; edit  SD sheet'!AM130)</f>
        <v/>
      </c>
      <c r="AL130" s="179" t="str">
        <f t="shared" si="121"/>
        <v/>
      </c>
      <c r="AM130" s="179" t="str">
        <f t="shared" si="122"/>
        <v/>
      </c>
      <c r="AN130" s="179" t="str">
        <f>IF(AND('Chack &amp; edit  SD sheet'!AP130=""),"",'Chack &amp; edit  SD sheet'!AP130)</f>
        <v/>
      </c>
      <c r="AO130" s="179" t="str">
        <f>IF(AND('Chack &amp; edit  SD sheet'!AQ130=""),"",'Chack &amp; edit  SD sheet'!AQ130)</f>
        <v/>
      </c>
      <c r="AP130" s="179" t="str">
        <f>IF(AND('Chack &amp; edit  SD sheet'!AR130=""),"",'Chack &amp; edit  SD sheet'!AR130)</f>
        <v/>
      </c>
      <c r="AQ130" s="179" t="str">
        <f t="shared" si="123"/>
        <v/>
      </c>
      <c r="AR130" s="179" t="str">
        <f>IF(AND('Chack &amp; edit  SD sheet'!AT130=""),"",'Chack &amp; edit  SD sheet'!AT130)</f>
        <v/>
      </c>
      <c r="AS130" s="179" t="str">
        <f t="shared" si="124"/>
        <v/>
      </c>
      <c r="AT130" s="179" t="str">
        <f t="shared" si="125"/>
        <v/>
      </c>
      <c r="AU130" s="179" t="str">
        <f>IF(AND('Chack &amp; edit  SD sheet'!AW130=""),"",'Chack &amp; edit  SD sheet'!AW130)</f>
        <v/>
      </c>
      <c r="AV130" s="179" t="str">
        <f t="shared" si="126"/>
        <v/>
      </c>
      <c r="AW130" s="179" t="str">
        <f t="shared" si="127"/>
        <v/>
      </c>
      <c r="AX130" s="179" t="str">
        <f>IF(AND('Chack &amp; edit  SD sheet'!AZ130=""),"",'Chack &amp; edit  SD sheet'!AZ130)</f>
        <v/>
      </c>
      <c r="AY130" s="179" t="str">
        <f>IF(AND('Chack &amp; edit  SD sheet'!BA130=""),"",'Chack &amp; edit  SD sheet'!BA130)</f>
        <v/>
      </c>
      <c r="AZ130" s="179" t="str">
        <f>IF(AND('Chack &amp; edit  SD sheet'!BB130=""),"",'Chack &amp; edit  SD sheet'!BB130)</f>
        <v/>
      </c>
      <c r="BA130" s="179" t="str">
        <f t="shared" si="128"/>
        <v/>
      </c>
      <c r="BB130" s="179" t="str">
        <f>IF(AND('Chack &amp; edit  SD sheet'!BD130=""),"",'Chack &amp; edit  SD sheet'!BD130)</f>
        <v/>
      </c>
      <c r="BC130" s="179" t="str">
        <f t="shared" si="129"/>
        <v/>
      </c>
      <c r="BD130" s="179" t="str">
        <f t="shared" si="130"/>
        <v/>
      </c>
      <c r="BE130" s="179" t="str">
        <f>IF(AND('Chack &amp; edit  SD sheet'!BG130=""),"",'Chack &amp; edit  SD sheet'!BG130)</f>
        <v/>
      </c>
      <c r="BF130" s="179" t="str">
        <f t="shared" si="131"/>
        <v/>
      </c>
      <c r="BG130" s="179" t="str">
        <f t="shared" si="132"/>
        <v/>
      </c>
      <c r="BH130" s="179" t="str">
        <f>IF(AND('Chack &amp; edit  SD sheet'!BK130=""),"",'Chack &amp; edit  SD sheet'!BK130)</f>
        <v/>
      </c>
      <c r="BI130" s="179" t="str">
        <f>IF(AND('Chack &amp; edit  SD sheet'!BL130=""),"",'Chack &amp; edit  SD sheet'!BL130)</f>
        <v/>
      </c>
      <c r="BJ130" s="179" t="str">
        <f>IF(AND('Chack &amp; edit  SD sheet'!BM130=""),"",'Chack &amp; edit  SD sheet'!BM130)</f>
        <v/>
      </c>
      <c r="BK130" s="179" t="str">
        <f t="shared" si="133"/>
        <v/>
      </c>
      <c r="BL130" s="179" t="str">
        <f t="shared" si="134"/>
        <v/>
      </c>
      <c r="BM130" s="179" t="str">
        <f>IF(AND('Chack &amp; edit  SD sheet'!BN130=""),"",'Chack &amp; edit  SD sheet'!BN130)</f>
        <v/>
      </c>
      <c r="BN130" s="179" t="str">
        <f>IF(AND('Chack &amp; edit  SD sheet'!BO130=""),"",'Chack &amp; edit  SD sheet'!BO130)</f>
        <v/>
      </c>
      <c r="BO130" s="179" t="str">
        <f>IF(AND('Chack &amp; edit  SD sheet'!BP130=""),"",'Chack &amp; edit  SD sheet'!BP130)</f>
        <v/>
      </c>
      <c r="BP130" s="179" t="str">
        <f t="shared" si="135"/>
        <v/>
      </c>
      <c r="BQ130" s="179" t="str">
        <f>IF(AND('Chack &amp; edit  SD sheet'!BR130=""),"",'Chack &amp; edit  SD sheet'!BR130)</f>
        <v/>
      </c>
      <c r="BR130" s="179" t="str">
        <f t="shared" si="136"/>
        <v/>
      </c>
      <c r="BS130" s="179" t="str">
        <f t="shared" si="137"/>
        <v/>
      </c>
      <c r="BT130" s="179" t="str">
        <f>IF(AND('Chack &amp; edit  SD sheet'!BU130=""),"",'Chack &amp; edit  SD sheet'!BU130)</f>
        <v/>
      </c>
      <c r="BU130" s="179" t="str">
        <f t="shared" si="138"/>
        <v/>
      </c>
      <c r="BV130" s="179" t="str">
        <f t="shared" si="139"/>
        <v/>
      </c>
      <c r="BW130" s="181" t="str">
        <f t="shared" si="140"/>
        <v/>
      </c>
      <c r="BX130" s="179" t="str">
        <f t="shared" si="141"/>
        <v/>
      </c>
      <c r="BY130" s="179">
        <f t="shared" si="142"/>
        <v>0</v>
      </c>
      <c r="BZ130" s="179">
        <f t="shared" si="143"/>
        <v>0</v>
      </c>
      <c r="CA130" s="179" t="str">
        <f t="shared" si="144"/>
        <v/>
      </c>
      <c r="CB130" s="179" t="str">
        <f t="shared" si="145"/>
        <v/>
      </c>
      <c r="CC130" s="182" t="str">
        <f t="shared" si="146"/>
        <v/>
      </c>
      <c r="CD130" s="183">
        <f t="shared" si="147"/>
        <v>0</v>
      </c>
      <c r="CE130" s="182">
        <f t="shared" si="148"/>
        <v>0</v>
      </c>
      <c r="CF130" s="179" t="str">
        <f t="shared" si="149"/>
        <v/>
      </c>
      <c r="CG130" s="183" t="str">
        <f t="shared" si="150"/>
        <v/>
      </c>
      <c r="CH130" s="182" t="str">
        <f t="shared" si="151"/>
        <v/>
      </c>
      <c r="CI130" s="182">
        <f t="shared" si="152"/>
        <v>0</v>
      </c>
      <c r="CJ130" s="182">
        <f t="shared" si="153"/>
        <v>0</v>
      </c>
      <c r="CK130" s="179" t="str">
        <f t="shared" si="154"/>
        <v/>
      </c>
      <c r="CL130" s="183" t="str">
        <f t="shared" si="155"/>
        <v/>
      </c>
      <c r="CM130" s="182" t="str">
        <f t="shared" si="156"/>
        <v/>
      </c>
      <c r="CN130" s="182">
        <f t="shared" si="157"/>
        <v>0</v>
      </c>
      <c r="CO130" s="182">
        <f t="shared" si="158"/>
        <v>0</v>
      </c>
      <c r="CP130" s="183" t="str">
        <f t="shared" si="159"/>
        <v/>
      </c>
      <c r="CQ130" s="183" t="str">
        <f t="shared" si="160"/>
        <v/>
      </c>
      <c r="CR130" s="182" t="str">
        <f t="shared" si="161"/>
        <v/>
      </c>
      <c r="CS130" s="182">
        <f t="shared" si="162"/>
        <v>0</v>
      </c>
      <c r="CT130" s="182">
        <f t="shared" si="163"/>
        <v>0</v>
      </c>
      <c r="CU130" s="183" t="str">
        <f t="shared" si="164"/>
        <v/>
      </c>
      <c r="CV130" s="183" t="str">
        <f t="shared" si="165"/>
        <v/>
      </c>
      <c r="CW130" s="182" t="str">
        <f t="shared" si="166"/>
        <v/>
      </c>
      <c r="CX130" s="182">
        <f t="shared" si="167"/>
        <v>0</v>
      </c>
      <c r="CY130" s="182">
        <f t="shared" si="168"/>
        <v>0</v>
      </c>
      <c r="CZ130" s="183" t="str">
        <f t="shared" si="169"/>
        <v/>
      </c>
      <c r="DA130" s="183" t="str">
        <f t="shared" si="170"/>
        <v/>
      </c>
      <c r="DB130" s="184">
        <f t="shared" si="171"/>
        <v>0</v>
      </c>
      <c r="DC130" s="19" t="str">
        <f t="shared" si="172"/>
        <v xml:space="preserve">      </v>
      </c>
      <c r="DD130" s="252" t="str">
        <f>IF('Chack &amp; edit  SD sheet'!BY130="","",'Chack &amp; edit  SD sheet'!BY130)</f>
        <v/>
      </c>
      <c r="DE130" s="252" t="str">
        <f>IF('Chack &amp; edit  SD sheet'!BZ130="","",'Chack &amp; edit  SD sheet'!BZ130)</f>
        <v/>
      </c>
      <c r="DF130" s="252" t="str">
        <f>IF('Chack &amp; edit  SD sheet'!CA130="","",'Chack &amp; edit  SD sheet'!CA130)</f>
        <v/>
      </c>
      <c r="DG130" s="212" t="str">
        <f t="shared" si="173"/>
        <v/>
      </c>
      <c r="DH130" s="252" t="str">
        <f>IF('Chack &amp; edit  SD sheet'!CB130="","",'Chack &amp; edit  SD sheet'!CB130)</f>
        <v/>
      </c>
      <c r="DI130" s="212" t="str">
        <f t="shared" si="174"/>
        <v/>
      </c>
      <c r="DJ130" s="252" t="str">
        <f>IF('Chack &amp; edit  SD sheet'!CC130="","",'Chack &amp; edit  SD sheet'!CC130)</f>
        <v/>
      </c>
      <c r="DK130" s="212" t="str">
        <f t="shared" si="175"/>
        <v/>
      </c>
      <c r="DL130" s="213" t="str">
        <f t="shared" si="176"/>
        <v/>
      </c>
      <c r="DM130" s="252" t="str">
        <f>IF('Chack &amp; edit  SD sheet'!CD130="","",'Chack &amp; edit  SD sheet'!CD130)</f>
        <v/>
      </c>
      <c r="DN130" s="252" t="str">
        <f>IF('Chack &amp; edit  SD sheet'!CE130="","",'Chack &amp; edit  SD sheet'!CE130)</f>
        <v/>
      </c>
      <c r="DO130" s="252" t="str">
        <f>IF('Chack &amp; edit  SD sheet'!CF130="","",'Chack &amp; edit  SD sheet'!CF130)</f>
        <v/>
      </c>
      <c r="DP130" s="212" t="str">
        <f t="shared" si="177"/>
        <v/>
      </c>
      <c r="DQ130" s="252" t="str">
        <f>IF('Chack &amp; edit  SD sheet'!CG130="","",'Chack &amp; edit  SD sheet'!CG130)</f>
        <v/>
      </c>
      <c r="DR130" s="212" t="str">
        <f t="shared" si="178"/>
        <v/>
      </c>
      <c r="DS130" s="252" t="str">
        <f>IF('Chack &amp; edit  SD sheet'!CH130="","",'Chack &amp; edit  SD sheet'!CH130)</f>
        <v/>
      </c>
      <c r="DT130" s="212" t="str">
        <f t="shared" si="179"/>
        <v/>
      </c>
      <c r="DU130" s="213" t="str">
        <f t="shared" si="180"/>
        <v/>
      </c>
      <c r="DV130" s="252" t="str">
        <f>IF('Chack &amp; edit  SD sheet'!CI130="","",'Chack &amp; edit  SD sheet'!CI130)</f>
        <v/>
      </c>
      <c r="DW130" s="252" t="str">
        <f>IF('Chack &amp; edit  SD sheet'!CJ130="","",'Chack &amp; edit  SD sheet'!CJ130)</f>
        <v/>
      </c>
      <c r="DX130" s="252" t="str">
        <f>IF('Chack &amp; edit  SD sheet'!CK130="","",'Chack &amp; edit  SD sheet'!CK130)</f>
        <v/>
      </c>
      <c r="DY130" s="254" t="str">
        <f t="shared" si="181"/>
        <v/>
      </c>
      <c r="DZ130" s="252" t="str">
        <f>IF('Chack &amp; edit  SD sheet'!CL130="","",'Chack &amp; edit  SD sheet'!CL130)</f>
        <v/>
      </c>
      <c r="EA130" s="252" t="str">
        <f>IF('Chack &amp; edit  SD sheet'!CM130="","",'Chack &amp; edit  SD sheet'!CM130)</f>
        <v/>
      </c>
      <c r="EB130" s="252" t="str">
        <f>IF('Chack &amp; edit  SD sheet'!CN130="","",'Chack &amp; edit  SD sheet'!CN130)</f>
        <v/>
      </c>
      <c r="EC130" s="252" t="str">
        <f>IF('Chack &amp; edit  SD sheet'!CO130="","",'Chack &amp; edit  SD sheet'!CO130)</f>
        <v/>
      </c>
      <c r="ED130" s="254" t="str">
        <f t="shared" si="182"/>
        <v/>
      </c>
      <c r="EE130" s="252" t="str">
        <f>IF('Chack &amp; edit  SD sheet'!CP130="","",'Chack &amp; edit  SD sheet'!CP130)</f>
        <v/>
      </c>
      <c r="EF130" s="252" t="str">
        <f>IF('Chack &amp; edit  SD sheet'!CQ130="","",'Chack &amp; edit  SD sheet'!CQ130)</f>
        <v/>
      </c>
      <c r="EG130" s="19" t="str">
        <f t="shared" si="183"/>
        <v/>
      </c>
      <c r="EH130" s="20" t="str">
        <f t="shared" si="184"/>
        <v/>
      </c>
      <c r="EI130" s="21" t="str">
        <f t="shared" si="185"/>
        <v/>
      </c>
      <c r="EJ130" s="185" t="str">
        <f t="shared" si="186"/>
        <v/>
      </c>
      <c r="EK130" s="253" t="str">
        <f t="shared" si="187"/>
        <v/>
      </c>
      <c r="EL130" s="252" t="str">
        <f t="shared" si="188"/>
        <v/>
      </c>
      <c r="ET130" s="173" t="str">
        <f t="shared" si="189"/>
        <v/>
      </c>
      <c r="EU130" s="173" t="str">
        <f t="shared" si="190"/>
        <v/>
      </c>
      <c r="EV130" s="173" t="str">
        <f t="shared" si="191"/>
        <v/>
      </c>
      <c r="EW130" s="173" t="str">
        <f t="shared" si="192"/>
        <v/>
      </c>
    </row>
    <row r="131" spans="1:153" ht="15.75" hidden="1">
      <c r="A131" s="179" t="str">
        <f>IF(AND('Chack &amp; edit  SD sheet'!A131=""),"",'Chack &amp; edit  SD sheet'!A131)</f>
        <v/>
      </c>
      <c r="B131" s="179" t="str">
        <f>IF(AND('Chack &amp; edit  SD sheet'!B131=""),"",'Chack &amp; edit  SD sheet'!B131)</f>
        <v/>
      </c>
      <c r="C131" s="179" t="str">
        <f>IF(AND('Chack &amp; edit  SD sheet'!C131=""),"",IF(AND('Chack &amp; edit  SD sheet'!C131="Boy"),"M",IF(AND('Chack &amp; edit  SD sheet'!C131="Girl"),"F","")))</f>
        <v/>
      </c>
      <c r="D131" s="179" t="str">
        <f>IF(AND('Chack &amp; edit  SD sheet'!D131=""),"",VALUE('Chack &amp; edit  SD sheet'!D131))</f>
        <v/>
      </c>
      <c r="E131" s="179" t="str">
        <f>IF(AND('Chack &amp; edit  SD sheet'!E131=""),"",'Chack &amp; edit  SD sheet'!E131)</f>
        <v/>
      </c>
      <c r="F131" s="179" t="str">
        <f>IF(AND('Chack &amp; edit  SD sheet'!F131=""),"",'Chack &amp; edit  SD sheet'!F131)</f>
        <v/>
      </c>
      <c r="G131" s="180" t="str">
        <f>IF(AND('Chack &amp; edit  SD sheet'!G131=""),"",'Chack &amp; edit  SD sheet'!G131)</f>
        <v/>
      </c>
      <c r="H131" s="180" t="str">
        <f>IF(AND('Chack &amp; edit  SD sheet'!H131=""),"",'Chack &amp; edit  SD sheet'!H131)</f>
        <v/>
      </c>
      <c r="I131" s="180" t="str">
        <f>IF(AND('Chack &amp; edit  SD sheet'!I131=""),"",'Chack &amp; edit  SD sheet'!I131)</f>
        <v/>
      </c>
      <c r="J131" s="179" t="str">
        <f>IF(AND('Chack &amp; edit  SD sheet'!J131=""),"",'Chack &amp; edit  SD sheet'!J131)</f>
        <v/>
      </c>
      <c r="K131" s="179" t="str">
        <f>IF(AND('Chack &amp; edit  SD sheet'!K131=""),"",'Chack &amp; edit  SD sheet'!K131)</f>
        <v/>
      </c>
      <c r="L131" s="179" t="str">
        <f>IF(AND('Chack &amp; edit  SD sheet'!L131=""),"",'Chack &amp; edit  SD sheet'!L131)</f>
        <v/>
      </c>
      <c r="M131" s="179" t="str">
        <f t="shared" si="108"/>
        <v/>
      </c>
      <c r="N131" s="179" t="str">
        <f>IF(AND('Chack &amp; edit  SD sheet'!N131=""),"",'Chack &amp; edit  SD sheet'!N131)</f>
        <v/>
      </c>
      <c r="O131" s="179" t="str">
        <f t="shared" si="109"/>
        <v/>
      </c>
      <c r="P131" s="179" t="str">
        <f t="shared" si="110"/>
        <v/>
      </c>
      <c r="Q131" s="179" t="str">
        <f>IF(AND('Chack &amp; edit  SD sheet'!Q131=""),"",'Chack &amp; edit  SD sheet'!Q131)</f>
        <v/>
      </c>
      <c r="R131" s="179" t="str">
        <f t="shared" si="111"/>
        <v/>
      </c>
      <c r="S131" s="179" t="str">
        <f t="shared" si="112"/>
        <v/>
      </c>
      <c r="T131" s="179" t="str">
        <f>IF(AND('Chack &amp; edit  SD sheet'!T131=""),"",'Chack &amp; edit  SD sheet'!T131)</f>
        <v/>
      </c>
      <c r="U131" s="179" t="str">
        <f>IF(AND('Chack &amp; edit  SD sheet'!U131=""),"",'Chack &amp; edit  SD sheet'!U131)</f>
        <v/>
      </c>
      <c r="V131" s="179" t="str">
        <f>IF(AND('Chack &amp; edit  SD sheet'!V131=""),"",'Chack &amp; edit  SD sheet'!V131)</f>
        <v/>
      </c>
      <c r="W131" s="179" t="str">
        <f t="shared" si="113"/>
        <v/>
      </c>
      <c r="X131" s="179" t="str">
        <f>IF(AND('Chack &amp; edit  SD sheet'!X131=""),"",'Chack &amp; edit  SD sheet'!X131)</f>
        <v/>
      </c>
      <c r="Y131" s="179" t="str">
        <f t="shared" si="114"/>
        <v/>
      </c>
      <c r="Z131" s="179" t="str">
        <f t="shared" si="115"/>
        <v/>
      </c>
      <c r="AA131" s="179" t="str">
        <f>IF(AND('Chack &amp; edit  SD sheet'!AA131=""),"",'Chack &amp; edit  SD sheet'!AA131)</f>
        <v/>
      </c>
      <c r="AB131" s="179" t="str">
        <f t="shared" si="116"/>
        <v/>
      </c>
      <c r="AC131" s="179" t="str">
        <f t="shared" si="117"/>
        <v/>
      </c>
      <c r="AD131" s="179" t="str">
        <f>IF(AND('Chack &amp; edit  SD sheet'!AF131=""),"",'Chack &amp; edit  SD sheet'!AF131)</f>
        <v/>
      </c>
      <c r="AE131" s="179" t="str">
        <f>IF(AND('Chack &amp; edit  SD sheet'!AG131=""),"",'Chack &amp; edit  SD sheet'!AG131)</f>
        <v/>
      </c>
      <c r="AF131" s="179" t="str">
        <f>IF(AND('Chack &amp; edit  SD sheet'!AH131=""),"",'Chack &amp; edit  SD sheet'!AH131)</f>
        <v/>
      </c>
      <c r="AG131" s="179" t="str">
        <f t="shared" si="118"/>
        <v/>
      </c>
      <c r="AH131" s="179" t="str">
        <f>IF(AND('Chack &amp; edit  SD sheet'!AJ131=""),"",'Chack &amp; edit  SD sheet'!AJ131)</f>
        <v/>
      </c>
      <c r="AI131" s="179" t="str">
        <f t="shared" si="119"/>
        <v/>
      </c>
      <c r="AJ131" s="179" t="str">
        <f t="shared" si="120"/>
        <v/>
      </c>
      <c r="AK131" s="179" t="str">
        <f>IF(AND('Chack &amp; edit  SD sheet'!AM131=""),"",'Chack &amp; edit  SD sheet'!AM131)</f>
        <v/>
      </c>
      <c r="AL131" s="179" t="str">
        <f t="shared" si="121"/>
        <v/>
      </c>
      <c r="AM131" s="179" t="str">
        <f t="shared" si="122"/>
        <v/>
      </c>
      <c r="AN131" s="179" t="str">
        <f>IF(AND('Chack &amp; edit  SD sheet'!AP131=""),"",'Chack &amp; edit  SD sheet'!AP131)</f>
        <v/>
      </c>
      <c r="AO131" s="179" t="str">
        <f>IF(AND('Chack &amp; edit  SD sheet'!AQ131=""),"",'Chack &amp; edit  SD sheet'!AQ131)</f>
        <v/>
      </c>
      <c r="AP131" s="179" t="str">
        <f>IF(AND('Chack &amp; edit  SD sheet'!AR131=""),"",'Chack &amp; edit  SD sheet'!AR131)</f>
        <v/>
      </c>
      <c r="AQ131" s="179" t="str">
        <f t="shared" si="123"/>
        <v/>
      </c>
      <c r="AR131" s="179" t="str">
        <f>IF(AND('Chack &amp; edit  SD sheet'!AT131=""),"",'Chack &amp; edit  SD sheet'!AT131)</f>
        <v/>
      </c>
      <c r="AS131" s="179" t="str">
        <f t="shared" si="124"/>
        <v/>
      </c>
      <c r="AT131" s="179" t="str">
        <f t="shared" si="125"/>
        <v/>
      </c>
      <c r="AU131" s="179" t="str">
        <f>IF(AND('Chack &amp; edit  SD sheet'!AW131=""),"",'Chack &amp; edit  SD sheet'!AW131)</f>
        <v/>
      </c>
      <c r="AV131" s="179" t="str">
        <f t="shared" si="126"/>
        <v/>
      </c>
      <c r="AW131" s="179" t="str">
        <f t="shared" si="127"/>
        <v/>
      </c>
      <c r="AX131" s="179" t="str">
        <f>IF(AND('Chack &amp; edit  SD sheet'!AZ131=""),"",'Chack &amp; edit  SD sheet'!AZ131)</f>
        <v/>
      </c>
      <c r="AY131" s="179" t="str">
        <f>IF(AND('Chack &amp; edit  SD sheet'!BA131=""),"",'Chack &amp; edit  SD sheet'!BA131)</f>
        <v/>
      </c>
      <c r="AZ131" s="179" t="str">
        <f>IF(AND('Chack &amp; edit  SD sheet'!BB131=""),"",'Chack &amp; edit  SD sheet'!BB131)</f>
        <v/>
      </c>
      <c r="BA131" s="179" t="str">
        <f t="shared" si="128"/>
        <v/>
      </c>
      <c r="BB131" s="179" t="str">
        <f>IF(AND('Chack &amp; edit  SD sheet'!BD131=""),"",'Chack &amp; edit  SD sheet'!BD131)</f>
        <v/>
      </c>
      <c r="BC131" s="179" t="str">
        <f t="shared" si="129"/>
        <v/>
      </c>
      <c r="BD131" s="179" t="str">
        <f t="shared" si="130"/>
        <v/>
      </c>
      <c r="BE131" s="179" t="str">
        <f>IF(AND('Chack &amp; edit  SD sheet'!BG131=""),"",'Chack &amp; edit  SD sheet'!BG131)</f>
        <v/>
      </c>
      <c r="BF131" s="179" t="str">
        <f t="shared" si="131"/>
        <v/>
      </c>
      <c r="BG131" s="179" t="str">
        <f t="shared" si="132"/>
        <v/>
      </c>
      <c r="BH131" s="179" t="str">
        <f>IF(AND('Chack &amp; edit  SD sheet'!BK131=""),"",'Chack &amp; edit  SD sheet'!BK131)</f>
        <v/>
      </c>
      <c r="BI131" s="179" t="str">
        <f>IF(AND('Chack &amp; edit  SD sheet'!BL131=""),"",'Chack &amp; edit  SD sheet'!BL131)</f>
        <v/>
      </c>
      <c r="BJ131" s="179" t="str">
        <f>IF(AND('Chack &amp; edit  SD sheet'!BM131=""),"",'Chack &amp; edit  SD sheet'!BM131)</f>
        <v/>
      </c>
      <c r="BK131" s="179" t="str">
        <f t="shared" si="133"/>
        <v/>
      </c>
      <c r="BL131" s="179" t="str">
        <f t="shared" si="134"/>
        <v/>
      </c>
      <c r="BM131" s="179" t="str">
        <f>IF(AND('Chack &amp; edit  SD sheet'!BN131=""),"",'Chack &amp; edit  SD sheet'!BN131)</f>
        <v/>
      </c>
      <c r="BN131" s="179" t="str">
        <f>IF(AND('Chack &amp; edit  SD sheet'!BO131=""),"",'Chack &amp; edit  SD sheet'!BO131)</f>
        <v/>
      </c>
      <c r="BO131" s="179" t="str">
        <f>IF(AND('Chack &amp; edit  SD sheet'!BP131=""),"",'Chack &amp; edit  SD sheet'!BP131)</f>
        <v/>
      </c>
      <c r="BP131" s="179" t="str">
        <f t="shared" si="135"/>
        <v/>
      </c>
      <c r="BQ131" s="179" t="str">
        <f>IF(AND('Chack &amp; edit  SD sheet'!BR131=""),"",'Chack &amp; edit  SD sheet'!BR131)</f>
        <v/>
      </c>
      <c r="BR131" s="179" t="str">
        <f t="shared" si="136"/>
        <v/>
      </c>
      <c r="BS131" s="179" t="str">
        <f t="shared" si="137"/>
        <v/>
      </c>
      <c r="BT131" s="179" t="str">
        <f>IF(AND('Chack &amp; edit  SD sheet'!BU131=""),"",'Chack &amp; edit  SD sheet'!BU131)</f>
        <v/>
      </c>
      <c r="BU131" s="179" t="str">
        <f t="shared" si="138"/>
        <v/>
      </c>
      <c r="BV131" s="179" t="str">
        <f t="shared" si="139"/>
        <v/>
      </c>
      <c r="BW131" s="181" t="str">
        <f t="shared" si="140"/>
        <v/>
      </c>
      <c r="BX131" s="179" t="str">
        <f t="shared" si="141"/>
        <v/>
      </c>
      <c r="BY131" s="179">
        <f t="shared" si="142"/>
        <v>0</v>
      </c>
      <c r="BZ131" s="179">
        <f t="shared" si="143"/>
        <v>0</v>
      </c>
      <c r="CA131" s="179" t="str">
        <f t="shared" si="144"/>
        <v/>
      </c>
      <c r="CB131" s="179" t="str">
        <f t="shared" si="145"/>
        <v/>
      </c>
      <c r="CC131" s="182" t="str">
        <f t="shared" si="146"/>
        <v/>
      </c>
      <c r="CD131" s="183">
        <f t="shared" si="147"/>
        <v>0</v>
      </c>
      <c r="CE131" s="182">
        <f t="shared" si="148"/>
        <v>0</v>
      </c>
      <c r="CF131" s="179" t="str">
        <f t="shared" si="149"/>
        <v/>
      </c>
      <c r="CG131" s="183" t="str">
        <f t="shared" si="150"/>
        <v/>
      </c>
      <c r="CH131" s="182" t="str">
        <f t="shared" si="151"/>
        <v/>
      </c>
      <c r="CI131" s="182">
        <f t="shared" si="152"/>
        <v>0</v>
      </c>
      <c r="CJ131" s="182">
        <f t="shared" si="153"/>
        <v>0</v>
      </c>
      <c r="CK131" s="179" t="str">
        <f t="shared" si="154"/>
        <v/>
      </c>
      <c r="CL131" s="183" t="str">
        <f t="shared" si="155"/>
        <v/>
      </c>
      <c r="CM131" s="182" t="str">
        <f t="shared" si="156"/>
        <v/>
      </c>
      <c r="CN131" s="182">
        <f t="shared" si="157"/>
        <v>0</v>
      </c>
      <c r="CO131" s="182">
        <f t="shared" si="158"/>
        <v>0</v>
      </c>
      <c r="CP131" s="183" t="str">
        <f t="shared" si="159"/>
        <v/>
      </c>
      <c r="CQ131" s="183" t="str">
        <f t="shared" si="160"/>
        <v/>
      </c>
      <c r="CR131" s="182" t="str">
        <f t="shared" si="161"/>
        <v/>
      </c>
      <c r="CS131" s="182">
        <f t="shared" si="162"/>
        <v>0</v>
      </c>
      <c r="CT131" s="182">
        <f t="shared" si="163"/>
        <v>0</v>
      </c>
      <c r="CU131" s="183" t="str">
        <f t="shared" si="164"/>
        <v/>
      </c>
      <c r="CV131" s="183" t="str">
        <f t="shared" si="165"/>
        <v/>
      </c>
      <c r="CW131" s="182" t="str">
        <f t="shared" si="166"/>
        <v/>
      </c>
      <c r="CX131" s="182">
        <f t="shared" si="167"/>
        <v>0</v>
      </c>
      <c r="CY131" s="182">
        <f t="shared" si="168"/>
        <v>0</v>
      </c>
      <c r="CZ131" s="183" t="str">
        <f t="shared" si="169"/>
        <v/>
      </c>
      <c r="DA131" s="183" t="str">
        <f t="shared" si="170"/>
        <v/>
      </c>
      <c r="DB131" s="184">
        <f t="shared" si="171"/>
        <v>0</v>
      </c>
      <c r="DC131" s="19" t="str">
        <f t="shared" si="172"/>
        <v xml:space="preserve">      </v>
      </c>
      <c r="DD131" s="252" t="str">
        <f>IF('Chack &amp; edit  SD sheet'!BY131="","",'Chack &amp; edit  SD sheet'!BY131)</f>
        <v/>
      </c>
      <c r="DE131" s="252" t="str">
        <f>IF('Chack &amp; edit  SD sheet'!BZ131="","",'Chack &amp; edit  SD sheet'!BZ131)</f>
        <v/>
      </c>
      <c r="DF131" s="252" t="str">
        <f>IF('Chack &amp; edit  SD sheet'!CA131="","",'Chack &amp; edit  SD sheet'!CA131)</f>
        <v/>
      </c>
      <c r="DG131" s="212" t="str">
        <f t="shared" si="173"/>
        <v/>
      </c>
      <c r="DH131" s="252" t="str">
        <f>IF('Chack &amp; edit  SD sheet'!CB131="","",'Chack &amp; edit  SD sheet'!CB131)</f>
        <v/>
      </c>
      <c r="DI131" s="212" t="str">
        <f t="shared" si="174"/>
        <v/>
      </c>
      <c r="DJ131" s="252" t="str">
        <f>IF('Chack &amp; edit  SD sheet'!CC131="","",'Chack &amp; edit  SD sheet'!CC131)</f>
        <v/>
      </c>
      <c r="DK131" s="212" t="str">
        <f t="shared" si="175"/>
        <v/>
      </c>
      <c r="DL131" s="213" t="str">
        <f t="shared" si="176"/>
        <v/>
      </c>
      <c r="DM131" s="252" t="str">
        <f>IF('Chack &amp; edit  SD sheet'!CD131="","",'Chack &amp; edit  SD sheet'!CD131)</f>
        <v/>
      </c>
      <c r="DN131" s="252" t="str">
        <f>IF('Chack &amp; edit  SD sheet'!CE131="","",'Chack &amp; edit  SD sheet'!CE131)</f>
        <v/>
      </c>
      <c r="DO131" s="252" t="str">
        <f>IF('Chack &amp; edit  SD sheet'!CF131="","",'Chack &amp; edit  SD sheet'!CF131)</f>
        <v/>
      </c>
      <c r="DP131" s="212" t="str">
        <f t="shared" si="177"/>
        <v/>
      </c>
      <c r="DQ131" s="252" t="str">
        <f>IF('Chack &amp; edit  SD sheet'!CG131="","",'Chack &amp; edit  SD sheet'!CG131)</f>
        <v/>
      </c>
      <c r="DR131" s="212" t="str">
        <f t="shared" si="178"/>
        <v/>
      </c>
      <c r="DS131" s="252" t="str">
        <f>IF('Chack &amp; edit  SD sheet'!CH131="","",'Chack &amp; edit  SD sheet'!CH131)</f>
        <v/>
      </c>
      <c r="DT131" s="212" t="str">
        <f t="shared" si="179"/>
        <v/>
      </c>
      <c r="DU131" s="213" t="str">
        <f t="shared" si="180"/>
        <v/>
      </c>
      <c r="DV131" s="252" t="str">
        <f>IF('Chack &amp; edit  SD sheet'!CI131="","",'Chack &amp; edit  SD sheet'!CI131)</f>
        <v/>
      </c>
      <c r="DW131" s="252" t="str">
        <f>IF('Chack &amp; edit  SD sheet'!CJ131="","",'Chack &amp; edit  SD sheet'!CJ131)</f>
        <v/>
      </c>
      <c r="DX131" s="252" t="str">
        <f>IF('Chack &amp; edit  SD sheet'!CK131="","",'Chack &amp; edit  SD sheet'!CK131)</f>
        <v/>
      </c>
      <c r="DY131" s="254" t="str">
        <f t="shared" si="181"/>
        <v/>
      </c>
      <c r="DZ131" s="252" t="str">
        <f>IF('Chack &amp; edit  SD sheet'!CL131="","",'Chack &amp; edit  SD sheet'!CL131)</f>
        <v/>
      </c>
      <c r="EA131" s="252" t="str">
        <f>IF('Chack &amp; edit  SD sheet'!CM131="","",'Chack &amp; edit  SD sheet'!CM131)</f>
        <v/>
      </c>
      <c r="EB131" s="252" t="str">
        <f>IF('Chack &amp; edit  SD sheet'!CN131="","",'Chack &amp; edit  SD sheet'!CN131)</f>
        <v/>
      </c>
      <c r="EC131" s="252" t="str">
        <f>IF('Chack &amp; edit  SD sheet'!CO131="","",'Chack &amp; edit  SD sheet'!CO131)</f>
        <v/>
      </c>
      <c r="ED131" s="254" t="str">
        <f t="shared" si="182"/>
        <v/>
      </c>
      <c r="EE131" s="252" t="str">
        <f>IF('Chack &amp; edit  SD sheet'!CP131="","",'Chack &amp; edit  SD sheet'!CP131)</f>
        <v/>
      </c>
      <c r="EF131" s="252" t="str">
        <f>IF('Chack &amp; edit  SD sheet'!CQ131="","",'Chack &amp; edit  SD sheet'!CQ131)</f>
        <v/>
      </c>
      <c r="EG131" s="19" t="str">
        <f t="shared" si="183"/>
        <v/>
      </c>
      <c r="EH131" s="20" t="str">
        <f t="shared" si="184"/>
        <v/>
      </c>
      <c r="EI131" s="21" t="str">
        <f t="shared" si="185"/>
        <v/>
      </c>
      <c r="EJ131" s="185" t="str">
        <f t="shared" si="186"/>
        <v/>
      </c>
      <c r="EK131" s="253" t="str">
        <f t="shared" si="187"/>
        <v/>
      </c>
      <c r="EL131" s="252" t="str">
        <f t="shared" si="188"/>
        <v/>
      </c>
      <c r="ET131" s="173" t="str">
        <f t="shared" si="189"/>
        <v/>
      </c>
      <c r="EU131" s="173" t="str">
        <f t="shared" si="190"/>
        <v/>
      </c>
      <c r="EV131" s="173" t="str">
        <f t="shared" si="191"/>
        <v/>
      </c>
      <c r="EW131" s="173" t="str">
        <f t="shared" si="192"/>
        <v/>
      </c>
    </row>
    <row r="132" spans="1:153" ht="15.75" hidden="1">
      <c r="A132" s="179" t="str">
        <f>IF(AND('Chack &amp; edit  SD sheet'!A132=""),"",'Chack &amp; edit  SD sheet'!A132)</f>
        <v/>
      </c>
      <c r="B132" s="179" t="str">
        <f>IF(AND('Chack &amp; edit  SD sheet'!B132=""),"",'Chack &amp; edit  SD sheet'!B132)</f>
        <v/>
      </c>
      <c r="C132" s="179" t="str">
        <f>IF(AND('Chack &amp; edit  SD sheet'!C132=""),"",IF(AND('Chack &amp; edit  SD sheet'!C132="Boy"),"M",IF(AND('Chack &amp; edit  SD sheet'!C132="Girl"),"F","")))</f>
        <v/>
      </c>
      <c r="D132" s="179" t="str">
        <f>IF(AND('Chack &amp; edit  SD sheet'!D132=""),"",VALUE('Chack &amp; edit  SD sheet'!D132))</f>
        <v/>
      </c>
      <c r="E132" s="179" t="str">
        <f>IF(AND('Chack &amp; edit  SD sheet'!E132=""),"",'Chack &amp; edit  SD sheet'!E132)</f>
        <v/>
      </c>
      <c r="F132" s="179" t="str">
        <f>IF(AND('Chack &amp; edit  SD sheet'!F132=""),"",'Chack &amp; edit  SD sheet'!F132)</f>
        <v/>
      </c>
      <c r="G132" s="180" t="str">
        <f>IF(AND('Chack &amp; edit  SD sheet'!G132=""),"",'Chack &amp; edit  SD sheet'!G132)</f>
        <v/>
      </c>
      <c r="H132" s="180" t="str">
        <f>IF(AND('Chack &amp; edit  SD sheet'!H132=""),"",'Chack &amp; edit  SD sheet'!H132)</f>
        <v/>
      </c>
      <c r="I132" s="180" t="str">
        <f>IF(AND('Chack &amp; edit  SD sheet'!I132=""),"",'Chack &amp; edit  SD sheet'!I132)</f>
        <v/>
      </c>
      <c r="J132" s="179" t="str">
        <f>IF(AND('Chack &amp; edit  SD sheet'!J132=""),"",'Chack &amp; edit  SD sheet'!J132)</f>
        <v/>
      </c>
      <c r="K132" s="179" t="str">
        <f>IF(AND('Chack &amp; edit  SD sheet'!K132=""),"",'Chack &amp; edit  SD sheet'!K132)</f>
        <v/>
      </c>
      <c r="L132" s="179" t="str">
        <f>IF(AND('Chack &amp; edit  SD sheet'!L132=""),"",'Chack &amp; edit  SD sheet'!L132)</f>
        <v/>
      </c>
      <c r="M132" s="179" t="str">
        <f t="shared" si="108"/>
        <v/>
      </c>
      <c r="N132" s="179" t="str">
        <f>IF(AND('Chack &amp; edit  SD sheet'!N132=""),"",'Chack &amp; edit  SD sheet'!N132)</f>
        <v/>
      </c>
      <c r="O132" s="179" t="str">
        <f t="shared" si="109"/>
        <v/>
      </c>
      <c r="P132" s="179" t="str">
        <f t="shared" si="110"/>
        <v/>
      </c>
      <c r="Q132" s="179" t="str">
        <f>IF(AND('Chack &amp; edit  SD sheet'!Q132=""),"",'Chack &amp; edit  SD sheet'!Q132)</f>
        <v/>
      </c>
      <c r="R132" s="179" t="str">
        <f t="shared" si="111"/>
        <v/>
      </c>
      <c r="S132" s="179" t="str">
        <f t="shared" si="112"/>
        <v/>
      </c>
      <c r="T132" s="179" t="str">
        <f>IF(AND('Chack &amp; edit  SD sheet'!T132=""),"",'Chack &amp; edit  SD sheet'!T132)</f>
        <v/>
      </c>
      <c r="U132" s="179" t="str">
        <f>IF(AND('Chack &amp; edit  SD sheet'!U132=""),"",'Chack &amp; edit  SD sheet'!U132)</f>
        <v/>
      </c>
      <c r="V132" s="179" t="str">
        <f>IF(AND('Chack &amp; edit  SD sheet'!V132=""),"",'Chack &amp; edit  SD sheet'!V132)</f>
        <v/>
      </c>
      <c r="W132" s="179" t="str">
        <f t="shared" si="113"/>
        <v/>
      </c>
      <c r="X132" s="179" t="str">
        <f>IF(AND('Chack &amp; edit  SD sheet'!X132=""),"",'Chack &amp; edit  SD sheet'!X132)</f>
        <v/>
      </c>
      <c r="Y132" s="179" t="str">
        <f t="shared" si="114"/>
        <v/>
      </c>
      <c r="Z132" s="179" t="str">
        <f t="shared" si="115"/>
        <v/>
      </c>
      <c r="AA132" s="179" t="str">
        <f>IF(AND('Chack &amp; edit  SD sheet'!AA132=""),"",'Chack &amp; edit  SD sheet'!AA132)</f>
        <v/>
      </c>
      <c r="AB132" s="179" t="str">
        <f t="shared" si="116"/>
        <v/>
      </c>
      <c r="AC132" s="179" t="str">
        <f t="shared" si="117"/>
        <v/>
      </c>
      <c r="AD132" s="179" t="str">
        <f>IF(AND('Chack &amp; edit  SD sheet'!AF132=""),"",'Chack &amp; edit  SD sheet'!AF132)</f>
        <v/>
      </c>
      <c r="AE132" s="179" t="str">
        <f>IF(AND('Chack &amp; edit  SD sheet'!AG132=""),"",'Chack &amp; edit  SD sheet'!AG132)</f>
        <v/>
      </c>
      <c r="AF132" s="179" t="str">
        <f>IF(AND('Chack &amp; edit  SD sheet'!AH132=""),"",'Chack &amp; edit  SD sheet'!AH132)</f>
        <v/>
      </c>
      <c r="AG132" s="179" t="str">
        <f t="shared" si="118"/>
        <v/>
      </c>
      <c r="AH132" s="179" t="str">
        <f>IF(AND('Chack &amp; edit  SD sheet'!AJ132=""),"",'Chack &amp; edit  SD sheet'!AJ132)</f>
        <v/>
      </c>
      <c r="AI132" s="179" t="str">
        <f t="shared" si="119"/>
        <v/>
      </c>
      <c r="AJ132" s="179" t="str">
        <f t="shared" si="120"/>
        <v/>
      </c>
      <c r="AK132" s="179" t="str">
        <f>IF(AND('Chack &amp; edit  SD sheet'!AM132=""),"",'Chack &amp; edit  SD sheet'!AM132)</f>
        <v/>
      </c>
      <c r="AL132" s="179" t="str">
        <f t="shared" si="121"/>
        <v/>
      </c>
      <c r="AM132" s="179" t="str">
        <f t="shared" si="122"/>
        <v/>
      </c>
      <c r="AN132" s="179" t="str">
        <f>IF(AND('Chack &amp; edit  SD sheet'!AP132=""),"",'Chack &amp; edit  SD sheet'!AP132)</f>
        <v/>
      </c>
      <c r="AO132" s="179" t="str">
        <f>IF(AND('Chack &amp; edit  SD sheet'!AQ132=""),"",'Chack &amp; edit  SD sheet'!AQ132)</f>
        <v/>
      </c>
      <c r="AP132" s="179" t="str">
        <f>IF(AND('Chack &amp; edit  SD sheet'!AR132=""),"",'Chack &amp; edit  SD sheet'!AR132)</f>
        <v/>
      </c>
      <c r="AQ132" s="179" t="str">
        <f t="shared" si="123"/>
        <v/>
      </c>
      <c r="AR132" s="179" t="str">
        <f>IF(AND('Chack &amp; edit  SD sheet'!AT132=""),"",'Chack &amp; edit  SD sheet'!AT132)</f>
        <v/>
      </c>
      <c r="AS132" s="179" t="str">
        <f t="shared" si="124"/>
        <v/>
      </c>
      <c r="AT132" s="179" t="str">
        <f t="shared" si="125"/>
        <v/>
      </c>
      <c r="AU132" s="179" t="str">
        <f>IF(AND('Chack &amp; edit  SD sheet'!AW132=""),"",'Chack &amp; edit  SD sheet'!AW132)</f>
        <v/>
      </c>
      <c r="AV132" s="179" t="str">
        <f t="shared" si="126"/>
        <v/>
      </c>
      <c r="AW132" s="179" t="str">
        <f t="shared" si="127"/>
        <v/>
      </c>
      <c r="AX132" s="179" t="str">
        <f>IF(AND('Chack &amp; edit  SD sheet'!AZ132=""),"",'Chack &amp; edit  SD sheet'!AZ132)</f>
        <v/>
      </c>
      <c r="AY132" s="179" t="str">
        <f>IF(AND('Chack &amp; edit  SD sheet'!BA132=""),"",'Chack &amp; edit  SD sheet'!BA132)</f>
        <v/>
      </c>
      <c r="AZ132" s="179" t="str">
        <f>IF(AND('Chack &amp; edit  SD sheet'!BB132=""),"",'Chack &amp; edit  SD sheet'!BB132)</f>
        <v/>
      </c>
      <c r="BA132" s="179" t="str">
        <f t="shared" si="128"/>
        <v/>
      </c>
      <c r="BB132" s="179" t="str">
        <f>IF(AND('Chack &amp; edit  SD sheet'!BD132=""),"",'Chack &amp; edit  SD sheet'!BD132)</f>
        <v/>
      </c>
      <c r="BC132" s="179" t="str">
        <f t="shared" si="129"/>
        <v/>
      </c>
      <c r="BD132" s="179" t="str">
        <f t="shared" si="130"/>
        <v/>
      </c>
      <c r="BE132" s="179" t="str">
        <f>IF(AND('Chack &amp; edit  SD sheet'!BG132=""),"",'Chack &amp; edit  SD sheet'!BG132)</f>
        <v/>
      </c>
      <c r="BF132" s="179" t="str">
        <f t="shared" si="131"/>
        <v/>
      </c>
      <c r="BG132" s="179" t="str">
        <f t="shared" si="132"/>
        <v/>
      </c>
      <c r="BH132" s="179" t="str">
        <f>IF(AND('Chack &amp; edit  SD sheet'!BK132=""),"",'Chack &amp; edit  SD sheet'!BK132)</f>
        <v/>
      </c>
      <c r="BI132" s="179" t="str">
        <f>IF(AND('Chack &amp; edit  SD sheet'!BL132=""),"",'Chack &amp; edit  SD sheet'!BL132)</f>
        <v/>
      </c>
      <c r="BJ132" s="179" t="str">
        <f>IF(AND('Chack &amp; edit  SD sheet'!BM132=""),"",'Chack &amp; edit  SD sheet'!BM132)</f>
        <v/>
      </c>
      <c r="BK132" s="179" t="str">
        <f t="shared" si="133"/>
        <v/>
      </c>
      <c r="BL132" s="179" t="str">
        <f t="shared" si="134"/>
        <v/>
      </c>
      <c r="BM132" s="179" t="str">
        <f>IF(AND('Chack &amp; edit  SD sheet'!BN132=""),"",'Chack &amp; edit  SD sheet'!BN132)</f>
        <v/>
      </c>
      <c r="BN132" s="179" t="str">
        <f>IF(AND('Chack &amp; edit  SD sheet'!BO132=""),"",'Chack &amp; edit  SD sheet'!BO132)</f>
        <v/>
      </c>
      <c r="BO132" s="179" t="str">
        <f>IF(AND('Chack &amp; edit  SD sheet'!BP132=""),"",'Chack &amp; edit  SD sheet'!BP132)</f>
        <v/>
      </c>
      <c r="BP132" s="179" t="str">
        <f t="shared" si="135"/>
        <v/>
      </c>
      <c r="BQ132" s="179" t="str">
        <f>IF(AND('Chack &amp; edit  SD sheet'!BR132=""),"",'Chack &amp; edit  SD sheet'!BR132)</f>
        <v/>
      </c>
      <c r="BR132" s="179" t="str">
        <f t="shared" si="136"/>
        <v/>
      </c>
      <c r="BS132" s="179" t="str">
        <f t="shared" si="137"/>
        <v/>
      </c>
      <c r="BT132" s="179" t="str">
        <f>IF(AND('Chack &amp; edit  SD sheet'!BU132=""),"",'Chack &amp; edit  SD sheet'!BU132)</f>
        <v/>
      </c>
      <c r="BU132" s="179" t="str">
        <f t="shared" si="138"/>
        <v/>
      </c>
      <c r="BV132" s="179" t="str">
        <f t="shared" si="139"/>
        <v/>
      </c>
      <c r="BW132" s="181" t="str">
        <f t="shared" si="140"/>
        <v/>
      </c>
      <c r="BX132" s="179" t="str">
        <f t="shared" si="141"/>
        <v/>
      </c>
      <c r="BY132" s="179">
        <f t="shared" si="142"/>
        <v>0</v>
      </c>
      <c r="BZ132" s="179">
        <f t="shared" si="143"/>
        <v>0</v>
      </c>
      <c r="CA132" s="179" t="str">
        <f t="shared" si="144"/>
        <v/>
      </c>
      <c r="CB132" s="179" t="str">
        <f t="shared" si="145"/>
        <v/>
      </c>
      <c r="CC132" s="182" t="str">
        <f t="shared" si="146"/>
        <v/>
      </c>
      <c r="CD132" s="183">
        <f t="shared" si="147"/>
        <v>0</v>
      </c>
      <c r="CE132" s="182">
        <f t="shared" si="148"/>
        <v>0</v>
      </c>
      <c r="CF132" s="179" t="str">
        <f t="shared" si="149"/>
        <v/>
      </c>
      <c r="CG132" s="183" t="str">
        <f t="shared" si="150"/>
        <v/>
      </c>
      <c r="CH132" s="182" t="str">
        <f t="shared" si="151"/>
        <v/>
      </c>
      <c r="CI132" s="182">
        <f t="shared" si="152"/>
        <v>0</v>
      </c>
      <c r="CJ132" s="182">
        <f t="shared" si="153"/>
        <v>0</v>
      </c>
      <c r="CK132" s="179" t="str">
        <f t="shared" si="154"/>
        <v/>
      </c>
      <c r="CL132" s="183" t="str">
        <f t="shared" si="155"/>
        <v/>
      </c>
      <c r="CM132" s="182" t="str">
        <f t="shared" si="156"/>
        <v/>
      </c>
      <c r="CN132" s="182">
        <f t="shared" si="157"/>
        <v>0</v>
      </c>
      <c r="CO132" s="182">
        <f t="shared" si="158"/>
        <v>0</v>
      </c>
      <c r="CP132" s="183" t="str">
        <f t="shared" si="159"/>
        <v/>
      </c>
      <c r="CQ132" s="183" t="str">
        <f t="shared" si="160"/>
        <v/>
      </c>
      <c r="CR132" s="182" t="str">
        <f t="shared" si="161"/>
        <v/>
      </c>
      <c r="CS132" s="182">
        <f t="shared" si="162"/>
        <v>0</v>
      </c>
      <c r="CT132" s="182">
        <f t="shared" si="163"/>
        <v>0</v>
      </c>
      <c r="CU132" s="183" t="str">
        <f t="shared" si="164"/>
        <v/>
      </c>
      <c r="CV132" s="183" t="str">
        <f t="shared" si="165"/>
        <v/>
      </c>
      <c r="CW132" s="182" t="str">
        <f t="shared" si="166"/>
        <v/>
      </c>
      <c r="CX132" s="182">
        <f t="shared" si="167"/>
        <v>0</v>
      </c>
      <c r="CY132" s="182">
        <f t="shared" si="168"/>
        <v>0</v>
      </c>
      <c r="CZ132" s="183" t="str">
        <f t="shared" si="169"/>
        <v/>
      </c>
      <c r="DA132" s="183" t="str">
        <f t="shared" si="170"/>
        <v/>
      </c>
      <c r="DB132" s="184">
        <f t="shared" si="171"/>
        <v>0</v>
      </c>
      <c r="DC132" s="19" t="str">
        <f t="shared" si="172"/>
        <v xml:space="preserve">      </v>
      </c>
      <c r="DD132" s="252" t="str">
        <f>IF('Chack &amp; edit  SD sheet'!BY132="","",'Chack &amp; edit  SD sheet'!BY132)</f>
        <v/>
      </c>
      <c r="DE132" s="252" t="str">
        <f>IF('Chack &amp; edit  SD sheet'!BZ132="","",'Chack &amp; edit  SD sheet'!BZ132)</f>
        <v/>
      </c>
      <c r="DF132" s="252" t="str">
        <f>IF('Chack &amp; edit  SD sheet'!CA132="","",'Chack &amp; edit  SD sheet'!CA132)</f>
        <v/>
      </c>
      <c r="DG132" s="212" t="str">
        <f t="shared" si="173"/>
        <v/>
      </c>
      <c r="DH132" s="252" t="str">
        <f>IF('Chack &amp; edit  SD sheet'!CB132="","",'Chack &amp; edit  SD sheet'!CB132)</f>
        <v/>
      </c>
      <c r="DI132" s="212" t="str">
        <f t="shared" si="174"/>
        <v/>
      </c>
      <c r="DJ132" s="252" t="str">
        <f>IF('Chack &amp; edit  SD sheet'!CC132="","",'Chack &amp; edit  SD sheet'!CC132)</f>
        <v/>
      </c>
      <c r="DK132" s="212" t="str">
        <f t="shared" si="175"/>
        <v/>
      </c>
      <c r="DL132" s="213" t="str">
        <f t="shared" si="176"/>
        <v/>
      </c>
      <c r="DM132" s="252" t="str">
        <f>IF('Chack &amp; edit  SD sheet'!CD132="","",'Chack &amp; edit  SD sheet'!CD132)</f>
        <v/>
      </c>
      <c r="DN132" s="252" t="str">
        <f>IF('Chack &amp; edit  SD sheet'!CE132="","",'Chack &amp; edit  SD sheet'!CE132)</f>
        <v/>
      </c>
      <c r="DO132" s="252" t="str">
        <f>IF('Chack &amp; edit  SD sheet'!CF132="","",'Chack &amp; edit  SD sheet'!CF132)</f>
        <v/>
      </c>
      <c r="DP132" s="212" t="str">
        <f t="shared" si="177"/>
        <v/>
      </c>
      <c r="DQ132" s="252" t="str">
        <f>IF('Chack &amp; edit  SD sheet'!CG132="","",'Chack &amp; edit  SD sheet'!CG132)</f>
        <v/>
      </c>
      <c r="DR132" s="212" t="str">
        <f t="shared" si="178"/>
        <v/>
      </c>
      <c r="DS132" s="252" t="str">
        <f>IF('Chack &amp; edit  SD sheet'!CH132="","",'Chack &amp; edit  SD sheet'!CH132)</f>
        <v/>
      </c>
      <c r="DT132" s="212" t="str">
        <f t="shared" si="179"/>
        <v/>
      </c>
      <c r="DU132" s="213" t="str">
        <f t="shared" si="180"/>
        <v/>
      </c>
      <c r="DV132" s="252" t="str">
        <f>IF('Chack &amp; edit  SD sheet'!CI132="","",'Chack &amp; edit  SD sheet'!CI132)</f>
        <v/>
      </c>
      <c r="DW132" s="252" t="str">
        <f>IF('Chack &amp; edit  SD sheet'!CJ132="","",'Chack &amp; edit  SD sheet'!CJ132)</f>
        <v/>
      </c>
      <c r="DX132" s="252" t="str">
        <f>IF('Chack &amp; edit  SD sheet'!CK132="","",'Chack &amp; edit  SD sheet'!CK132)</f>
        <v/>
      </c>
      <c r="DY132" s="254" t="str">
        <f t="shared" si="181"/>
        <v/>
      </c>
      <c r="DZ132" s="252" t="str">
        <f>IF('Chack &amp; edit  SD sheet'!CL132="","",'Chack &amp; edit  SD sheet'!CL132)</f>
        <v/>
      </c>
      <c r="EA132" s="252" t="str">
        <f>IF('Chack &amp; edit  SD sheet'!CM132="","",'Chack &amp; edit  SD sheet'!CM132)</f>
        <v/>
      </c>
      <c r="EB132" s="252" t="str">
        <f>IF('Chack &amp; edit  SD sheet'!CN132="","",'Chack &amp; edit  SD sheet'!CN132)</f>
        <v/>
      </c>
      <c r="EC132" s="252" t="str">
        <f>IF('Chack &amp; edit  SD sheet'!CO132="","",'Chack &amp; edit  SD sheet'!CO132)</f>
        <v/>
      </c>
      <c r="ED132" s="254" t="str">
        <f t="shared" si="182"/>
        <v/>
      </c>
      <c r="EE132" s="252" t="str">
        <f>IF('Chack &amp; edit  SD sheet'!CP132="","",'Chack &amp; edit  SD sheet'!CP132)</f>
        <v/>
      </c>
      <c r="EF132" s="252" t="str">
        <f>IF('Chack &amp; edit  SD sheet'!CQ132="","",'Chack &amp; edit  SD sheet'!CQ132)</f>
        <v/>
      </c>
      <c r="EG132" s="19" t="str">
        <f t="shared" si="183"/>
        <v/>
      </c>
      <c r="EH132" s="20" t="str">
        <f t="shared" si="184"/>
        <v/>
      </c>
      <c r="EI132" s="21" t="str">
        <f t="shared" si="185"/>
        <v/>
      </c>
      <c r="EJ132" s="185" t="str">
        <f t="shared" si="186"/>
        <v/>
      </c>
      <c r="EK132" s="253" t="str">
        <f t="shared" si="187"/>
        <v/>
      </c>
      <c r="EL132" s="252" t="str">
        <f t="shared" si="188"/>
        <v/>
      </c>
      <c r="ET132" s="173" t="str">
        <f t="shared" si="189"/>
        <v/>
      </c>
      <c r="EU132" s="173" t="str">
        <f t="shared" si="190"/>
        <v/>
      </c>
      <c r="EV132" s="173" t="str">
        <f t="shared" si="191"/>
        <v/>
      </c>
      <c r="EW132" s="173" t="str">
        <f t="shared" si="192"/>
        <v/>
      </c>
    </row>
    <row r="133" spans="1:153" ht="15.75" hidden="1">
      <c r="A133" s="179" t="str">
        <f>IF(AND('Chack &amp; edit  SD sheet'!A133=""),"",'Chack &amp; edit  SD sheet'!A133)</f>
        <v/>
      </c>
      <c r="B133" s="179" t="str">
        <f>IF(AND('Chack &amp; edit  SD sheet'!B133=""),"",'Chack &amp; edit  SD sheet'!B133)</f>
        <v/>
      </c>
      <c r="C133" s="179" t="str">
        <f>IF(AND('Chack &amp; edit  SD sheet'!C133=""),"",IF(AND('Chack &amp; edit  SD sheet'!C133="Boy"),"M",IF(AND('Chack &amp; edit  SD sheet'!C133="Girl"),"F","")))</f>
        <v/>
      </c>
      <c r="D133" s="179" t="str">
        <f>IF(AND('Chack &amp; edit  SD sheet'!D133=""),"",VALUE('Chack &amp; edit  SD sheet'!D133))</f>
        <v/>
      </c>
      <c r="E133" s="179" t="str">
        <f>IF(AND('Chack &amp; edit  SD sheet'!E133=""),"",'Chack &amp; edit  SD sheet'!E133)</f>
        <v/>
      </c>
      <c r="F133" s="179" t="str">
        <f>IF(AND('Chack &amp; edit  SD sheet'!F133=""),"",'Chack &amp; edit  SD sheet'!F133)</f>
        <v/>
      </c>
      <c r="G133" s="180" t="str">
        <f>IF(AND('Chack &amp; edit  SD sheet'!G133=""),"",'Chack &amp; edit  SD sheet'!G133)</f>
        <v/>
      </c>
      <c r="H133" s="180" t="str">
        <f>IF(AND('Chack &amp; edit  SD sheet'!H133=""),"",'Chack &amp; edit  SD sheet'!H133)</f>
        <v/>
      </c>
      <c r="I133" s="180" t="str">
        <f>IF(AND('Chack &amp; edit  SD sheet'!I133=""),"",'Chack &amp; edit  SD sheet'!I133)</f>
        <v/>
      </c>
      <c r="J133" s="179" t="str">
        <f>IF(AND('Chack &amp; edit  SD sheet'!J133=""),"",'Chack &amp; edit  SD sheet'!J133)</f>
        <v/>
      </c>
      <c r="K133" s="179" t="str">
        <f>IF(AND('Chack &amp; edit  SD sheet'!K133=""),"",'Chack &amp; edit  SD sheet'!K133)</f>
        <v/>
      </c>
      <c r="L133" s="179" t="str">
        <f>IF(AND('Chack &amp; edit  SD sheet'!L133=""),"",'Chack &amp; edit  SD sheet'!L133)</f>
        <v/>
      </c>
      <c r="M133" s="179" t="str">
        <f t="shared" ref="M133:M196" si="193">IFERROR(IF(OR(G133=""),"",ROUND(CEILING((SUM(J133:L133) * 20 / 30),1), 0)),"")</f>
        <v/>
      </c>
      <c r="N133" s="179" t="str">
        <f>IF(AND('Chack &amp; edit  SD sheet'!N133=""),"",'Chack &amp; edit  SD sheet'!N133)</f>
        <v/>
      </c>
      <c r="O133" s="179" t="str">
        <f t="shared" ref="O133:O196" si="194">IFERROR(ROUND(CEILING((N133*50/70),1),0),"")</f>
        <v/>
      </c>
      <c r="P133" s="179" t="str">
        <f t="shared" ref="P133:P196" si="195">IFERROR(IF(OR(G133=""),"",SUM(M133,O133)),"")</f>
        <v/>
      </c>
      <c r="Q133" s="179" t="str">
        <f>IF(AND('Chack &amp; edit  SD sheet'!Q133=""),"",'Chack &amp; edit  SD sheet'!Q133)</f>
        <v/>
      </c>
      <c r="R133" s="179" t="str">
        <f t="shared" ref="R133:R196" si="196">IF(AND(Q133=""),"",ROUND(CEILING((Q133*30/100),1),0))</f>
        <v/>
      </c>
      <c r="S133" s="179" t="str">
        <f t="shared" ref="S133:S196" si="197">IFERROR(IF(OR(G133=""),"",SUM(P133,R133)),"")</f>
        <v/>
      </c>
      <c r="T133" s="179" t="str">
        <f>IF(AND('Chack &amp; edit  SD sheet'!T133=""),"",'Chack &amp; edit  SD sheet'!T133)</f>
        <v/>
      </c>
      <c r="U133" s="179" t="str">
        <f>IF(AND('Chack &amp; edit  SD sheet'!U133=""),"",'Chack &amp; edit  SD sheet'!U133)</f>
        <v/>
      </c>
      <c r="V133" s="179" t="str">
        <f>IF(AND('Chack &amp; edit  SD sheet'!V133=""),"",'Chack &amp; edit  SD sheet'!V133)</f>
        <v/>
      </c>
      <c r="W133" s="179" t="str">
        <f t="shared" ref="W133:W196" si="198">IFERROR(IF(OR(G133=""),"",ROUND(CEILING((SUM(T133:V133) * 20 / 30),1), 0)),"")</f>
        <v/>
      </c>
      <c r="X133" s="179" t="str">
        <f>IF(AND('Chack &amp; edit  SD sheet'!X133=""),"",'Chack &amp; edit  SD sheet'!X133)</f>
        <v/>
      </c>
      <c r="Y133" s="179" t="str">
        <f t="shared" ref="Y133:Y196" si="199">IFERROR(ROUND(CEILING((X133*50/70),1),0),"")</f>
        <v/>
      </c>
      <c r="Z133" s="179" t="str">
        <f t="shared" ref="Z133:Z196" si="200">IFERROR(IF(OR(G133=""),"",SUM(W133,Y133)),"")</f>
        <v/>
      </c>
      <c r="AA133" s="179" t="str">
        <f>IF(AND('Chack &amp; edit  SD sheet'!AA133=""),"",'Chack &amp; edit  SD sheet'!AA133)</f>
        <v/>
      </c>
      <c r="AB133" s="179" t="str">
        <f t="shared" ref="AB133:AB196" si="201">IF(AND(Q133=""),"",(ROUND(CEILING((AA133*30/100),1),0)))</f>
        <v/>
      </c>
      <c r="AC133" s="179" t="str">
        <f t="shared" ref="AC133:AC196" si="202">IFERROR(IF(OR(G133=""),"",SUM(Z133,AB133)),"")</f>
        <v/>
      </c>
      <c r="AD133" s="179" t="str">
        <f>IF(AND('Chack &amp; edit  SD sheet'!AF133=""),"",'Chack &amp; edit  SD sheet'!AF133)</f>
        <v/>
      </c>
      <c r="AE133" s="179" t="str">
        <f>IF(AND('Chack &amp; edit  SD sheet'!AG133=""),"",'Chack &amp; edit  SD sheet'!AG133)</f>
        <v/>
      </c>
      <c r="AF133" s="179" t="str">
        <f>IF(AND('Chack &amp; edit  SD sheet'!AH133=""),"",'Chack &amp; edit  SD sheet'!AH133)</f>
        <v/>
      </c>
      <c r="AG133" s="179" t="str">
        <f t="shared" ref="AG133:AG196" si="203">IFERROR(IF(OR(G133=""),"",ROUND(CEILING((SUM(AD133:AF133) * 20 / 30),1), 0)),"")</f>
        <v/>
      </c>
      <c r="AH133" s="179" t="str">
        <f>IF(AND('Chack &amp; edit  SD sheet'!AJ133=""),"",'Chack &amp; edit  SD sheet'!AJ133)</f>
        <v/>
      </c>
      <c r="AI133" s="179" t="str">
        <f t="shared" ref="AI133:AI196" si="204">IFERROR(ROUND(CEILING((AH133*50/70),1),0),"")</f>
        <v/>
      </c>
      <c r="AJ133" s="179" t="str">
        <f t="shared" ref="AJ133:AJ196" si="205">IFERROR(IF(OR(G133=""),"",SUM(AG133,AI133)),"")</f>
        <v/>
      </c>
      <c r="AK133" s="179" t="str">
        <f>IF(AND('Chack &amp; edit  SD sheet'!AM133=""),"",'Chack &amp; edit  SD sheet'!AM133)</f>
        <v/>
      </c>
      <c r="AL133" s="179" t="str">
        <f t="shared" ref="AL133:AL196" si="206">IF(AND(AK133=""),"",ROUND(CEILING((AK133*30/100),1),0))</f>
        <v/>
      </c>
      <c r="AM133" s="179" t="str">
        <f t="shared" ref="AM133:AM196" si="207">IFERROR(IF(OR(G133=""),"",SUM(AJ133,AL133)),"")</f>
        <v/>
      </c>
      <c r="AN133" s="179" t="str">
        <f>IF(AND('Chack &amp; edit  SD sheet'!AP133=""),"",'Chack &amp; edit  SD sheet'!AP133)</f>
        <v/>
      </c>
      <c r="AO133" s="179" t="str">
        <f>IF(AND('Chack &amp; edit  SD sheet'!AQ133=""),"",'Chack &amp; edit  SD sheet'!AQ133)</f>
        <v/>
      </c>
      <c r="AP133" s="179" t="str">
        <f>IF(AND('Chack &amp; edit  SD sheet'!AR133=""),"",'Chack &amp; edit  SD sheet'!AR133)</f>
        <v/>
      </c>
      <c r="AQ133" s="179" t="str">
        <f t="shared" ref="AQ133:AQ196" si="208">IFERROR(IF(OR(G133=""),"",ROUND( CEILING((SUM(AN133:AP133) * 20 / 30),1), 0)),"")</f>
        <v/>
      </c>
      <c r="AR133" s="179" t="str">
        <f>IF(AND('Chack &amp; edit  SD sheet'!AT133=""),"",'Chack &amp; edit  SD sheet'!AT133)</f>
        <v/>
      </c>
      <c r="AS133" s="179" t="str">
        <f t="shared" ref="AS133:AS196" si="209">IFERROR(ROUND( CEILING((AR133*50/70),1),0),"")</f>
        <v/>
      </c>
      <c r="AT133" s="179" t="str">
        <f t="shared" ref="AT133:AT196" si="210">IFERROR(IF(OR(G133=""),"",SUM(AQ133,AS133)),"")</f>
        <v/>
      </c>
      <c r="AU133" s="179" t="str">
        <f>IF(AND('Chack &amp; edit  SD sheet'!AW133=""),"",'Chack &amp; edit  SD sheet'!AW133)</f>
        <v/>
      </c>
      <c r="AV133" s="179" t="str">
        <f t="shared" ref="AV133:AV196" si="211">IF(AND(AU133=""),"",ROUND( CEILING((AU133*30/100),1),0))</f>
        <v/>
      </c>
      <c r="AW133" s="179" t="str">
        <f t="shared" ref="AW133:AW196" si="212">IFERROR(IF(OR(G133=""),"",SUM(AT133,AV133)),"")</f>
        <v/>
      </c>
      <c r="AX133" s="179" t="str">
        <f>IF(AND('Chack &amp; edit  SD sheet'!AZ133=""),"",'Chack &amp; edit  SD sheet'!AZ133)</f>
        <v/>
      </c>
      <c r="AY133" s="179" t="str">
        <f>IF(AND('Chack &amp; edit  SD sheet'!BA133=""),"",'Chack &amp; edit  SD sheet'!BA133)</f>
        <v/>
      </c>
      <c r="AZ133" s="179" t="str">
        <f>IF(AND('Chack &amp; edit  SD sheet'!BB133=""),"",'Chack &amp; edit  SD sheet'!BB133)</f>
        <v/>
      </c>
      <c r="BA133" s="179" t="str">
        <f t="shared" ref="BA133:BA196" si="213">IFERROR(IF(OR(G133=""),"",ROUND( CEILING((SUM(AX133:AZ133) * 20 / 30),1), 0)),"")</f>
        <v/>
      </c>
      <c r="BB133" s="179" t="str">
        <f>IF(AND('Chack &amp; edit  SD sheet'!BD133=""),"",'Chack &amp; edit  SD sheet'!BD133)</f>
        <v/>
      </c>
      <c r="BC133" s="179" t="str">
        <f t="shared" ref="BC133:BC196" si="214">IFERROR(ROUND(CEILING((BB133*50/70),1),0),"")</f>
        <v/>
      </c>
      <c r="BD133" s="179" t="str">
        <f t="shared" ref="BD133:BD196" si="215">IFERROR(IF(OR(G133=""),"",SUM(BA133,BC133)),"")</f>
        <v/>
      </c>
      <c r="BE133" s="179" t="str">
        <f>IF(AND('Chack &amp; edit  SD sheet'!BG133=""),"",'Chack &amp; edit  SD sheet'!BG133)</f>
        <v/>
      </c>
      <c r="BF133" s="179" t="str">
        <f t="shared" ref="BF133:BF196" si="216">IF(AND(BE133=""),"",ROUND(CEILING((BE133*30/100),1),0))</f>
        <v/>
      </c>
      <c r="BG133" s="179" t="str">
        <f t="shared" ref="BG133:BG196" si="217">IFERROR(IF(OR(G133=""),"",SUM(BD133,BF133)),"")</f>
        <v/>
      </c>
      <c r="BH133" s="179" t="str">
        <f>IF(AND('Chack &amp; edit  SD sheet'!BK133=""),"",'Chack &amp; edit  SD sheet'!BK133)</f>
        <v/>
      </c>
      <c r="BI133" s="179" t="str">
        <f>IF(AND('Chack &amp; edit  SD sheet'!BL133=""),"",'Chack &amp; edit  SD sheet'!BL133)</f>
        <v/>
      </c>
      <c r="BJ133" s="179" t="str">
        <f>IF(AND('Chack &amp; edit  SD sheet'!BM133=""),"",'Chack &amp; edit  SD sheet'!BM133)</f>
        <v/>
      </c>
      <c r="BK133" s="179" t="str">
        <f t="shared" ref="BK133:BK196" si="218">IFERROR(IF(OR(G133=""),"",SUM(BH133,BI133,BJ133)),"")</f>
        <v/>
      </c>
      <c r="BL133" s="179" t="str">
        <f t="shared" ref="BL133:BL196" si="219">IF(AND(BK133=""),"",IF(AND(BK133&gt;=36%*$BK$3),"P",""))</f>
        <v/>
      </c>
      <c r="BM133" s="179" t="str">
        <f>IF(AND('Chack &amp; edit  SD sheet'!BN133=""),"",'Chack &amp; edit  SD sheet'!BN133)</f>
        <v/>
      </c>
      <c r="BN133" s="179" t="str">
        <f>IF(AND('Chack &amp; edit  SD sheet'!BO133=""),"",'Chack &amp; edit  SD sheet'!BO133)</f>
        <v/>
      </c>
      <c r="BO133" s="179" t="str">
        <f>IF(AND('Chack &amp; edit  SD sheet'!BP133=""),"",'Chack &amp; edit  SD sheet'!BP133)</f>
        <v/>
      </c>
      <c r="BP133" s="179" t="str">
        <f t="shared" ref="BP133:BP196" si="220">IFERROR(IF(OR(G133=""),"",ROUND(CEILING((SUM(BM133:BO133) * 20 / 30),1), 0)),"")</f>
        <v/>
      </c>
      <c r="BQ133" s="179" t="str">
        <f>IF(AND('Chack &amp; edit  SD sheet'!BR133=""),"",'Chack &amp; edit  SD sheet'!BR133)</f>
        <v/>
      </c>
      <c r="BR133" s="179" t="str">
        <f t="shared" ref="BR133:BR196" si="221">IFERROR(ROUND(CEILING((BQ133*50/70),1),0),"")</f>
        <v/>
      </c>
      <c r="BS133" s="179" t="str">
        <f t="shared" ref="BS133:BS196" si="222">IFERROR(IF(OR(G133=""),"",SUM(BP133,BR133)),"")</f>
        <v/>
      </c>
      <c r="BT133" s="179" t="str">
        <f>IF(AND('Chack &amp; edit  SD sheet'!BU133=""),"",'Chack &amp; edit  SD sheet'!BU133)</f>
        <v/>
      </c>
      <c r="BU133" s="179" t="str">
        <f t="shared" ref="BU133:BU196" si="223">IF(AND(BT133=""),"",ROUND(CEILING((BT133*30/100),1),0))</f>
        <v/>
      </c>
      <c r="BV133" s="179" t="str">
        <f t="shared" ref="BV133:BV196" si="224">IFERROR(IF(OR(G133=""),"",SUM(BS133,BU133)),"")</f>
        <v/>
      </c>
      <c r="BW133" s="181" t="str">
        <f t="shared" ref="BW133:BW196" si="225">IFERROR(IF(OR(G133=""),"",IF(AND(BG133&gt;=BK133),BG133,BK133)+SUM(S133,AC133,AM133,AW133,BV133)),"")</f>
        <v/>
      </c>
      <c r="BX133" s="179" t="str">
        <f t="shared" ref="BX133:BX196" si="226">IFERROR(IF(AND(S133=""),"",S133),"")</f>
        <v/>
      </c>
      <c r="BY133" s="179">
        <f t="shared" ref="BY133:BY196" si="227">COUNTIF(J133:L133,"NA")*6.66</f>
        <v>0</v>
      </c>
      <c r="BZ133" s="179">
        <f t="shared" ref="BZ133:BZ196" si="228">(COUNTIF(J133:L133,"ML")*6.66)+(COUNTIF(N133,"ML")*50)+(COUNTIF(R133,"ML")*30)</f>
        <v>0</v>
      </c>
      <c r="CA133" s="179" t="str">
        <f t="shared" ref="CA133:CA196" si="229">IF(OR($D133="NSO",$G133=""),"",IF(AND(M133="",O133="",R133=""),"",IF(AND(O133="",R133=""),20-BY133-BZ133,IF(AND(R133=""),70-BY133-BZ133,100-BY133-BZ133))))</f>
        <v/>
      </c>
      <c r="CB133" s="179" t="str">
        <f t="shared" ref="CB133:CB196" si="230">IF(OR($D133="NSO",$G133=""),"",IF(OR(M133="AB",O133="ab",R133="AB"),"AB",IF(R133="ML","RE",IF(CA133="","",IF(BX133&gt;=75%*CA133,"D",IF(BX133&gt;=60%*CA133,"I",IF(BX133&gt;=48%*CA133,"II",IF(BX133&gt;=36%*CA133,"III",IF(BX133&gt;=0%*CA133,"P","")))))))))</f>
        <v/>
      </c>
      <c r="CC133" s="182" t="str">
        <f t="shared" ref="CC133:CC196" si="231">IFERROR(IF(AND(AC133=""),"",AC133),"")</f>
        <v/>
      </c>
      <c r="CD133" s="183">
        <f t="shared" ref="CD133:CD196" si="232">COUNTIF(T133:V133,"NA")*6.66</f>
        <v>0</v>
      </c>
      <c r="CE133" s="182">
        <f t="shared" ref="CE133:CE196" si="233">(COUNTIF(T133:V133,"ML")*6.66)+(COUNTIF(X133,"ML")*50)+(COUNTIF(AB133,"ML")*30)</f>
        <v>0</v>
      </c>
      <c r="CF133" s="179" t="str">
        <f t="shared" ref="CF133:CF196" si="234">IF(OR($D133="NSO",$G133=""),"",IF(AND(W133="",Y133="",AB133=""),"",IF(AND(Y133="",AB133=""),20-CD133-CE133,IF(AB133="",70-CD133-CE133,100-CD133-CE133))))</f>
        <v/>
      </c>
      <c r="CG133" s="183" t="str">
        <f t="shared" ref="CG133:CG196" si="235">IF(OR($D133="NSO",$G133=""),"",IF(OR(W133="AB",Y133="ab",AB133="AB"),"AB",IF(AB133="ML","RE",IF(CF133="","",IF(CC133&gt;=75%*CF133,"D",IF(CC133&gt;=60%*CF133,"I",IF(CC133&gt;=48%*CF133,"II",IF(CC133&gt;=36%*CF133,"III",IF(CC133&gt;=0%*CF133,"P","")))))))))</f>
        <v/>
      </c>
      <c r="CH133" s="182" t="str">
        <f t="shared" ref="CH133:CH196" si="236">IFERROR(IF(AND(AM133=""),"",AM133),"")</f>
        <v/>
      </c>
      <c r="CI133" s="182">
        <f t="shared" ref="CI133:CI196" si="237">COUNTIF(AD133:AF133,"NA")*6.66</f>
        <v>0</v>
      </c>
      <c r="CJ133" s="182">
        <f t="shared" ref="CJ133:CJ196" si="238">(COUNTIF(AD133:AF133,"ML")*6.66)+(COUNTIF(AH133,"ML")*50)+(COUNTIF(AL133,"ML")*30)</f>
        <v>0</v>
      </c>
      <c r="CK133" s="179" t="str">
        <f t="shared" ref="CK133:CK196" si="239">IF(OR($D133="NSO",$G133=""),"",IF(AND(AG133="",AI133="",AL133=""),"",IF(AND(AI133="",AL133=""),20-CI133-CJ133,IF(AL133="",70-CI133-CJ133,100-CI133-CJ133))))</f>
        <v/>
      </c>
      <c r="CL133" s="183" t="str">
        <f t="shared" ref="CL133:CL196" si="240">IF(OR($D133="NSO",$G133=""),"",IF(OR(AG133="AB",AI133="ab",AL133="AB"),"AB",IF(AL133="ML","RE",IF(CK133="","",IF(CH133&gt;=75%*CK133,"D",IF(CH133&gt;=60%*CK133,"I",IF(CH133&gt;=48%*CK133,"II",IF(CH133&gt;=36%*CK133,"III",IF(CH133&gt;=0%*CK133,"P","")))))))))</f>
        <v/>
      </c>
      <c r="CM133" s="182" t="str">
        <f t="shared" ref="CM133:CM196" si="241">IFERROR(IF(AND(AW133=""),"",AW133),"")</f>
        <v/>
      </c>
      <c r="CN133" s="182">
        <f t="shared" ref="CN133:CN196" si="242">COUNTIF(AN133:AP133,"NA")*6.66</f>
        <v>0</v>
      </c>
      <c r="CO133" s="182">
        <f t="shared" ref="CO133:CO196" si="243">(COUNTIF(AN133:AP133,"ML")*6.66)+(COUNTIF(AR133,"ML")*50)+(COUNTIF(AV133,"ML")*30)</f>
        <v>0</v>
      </c>
      <c r="CP133" s="183" t="str">
        <f t="shared" ref="CP133:CP196" si="244">IF(OR($D133="NSO",$G133=""),"",IF(AND(AQ133="",AS133="",AV133=""),"",IF(AND(AS133="",AV133=""),20-CN133-CO133,IF(AND(AV133=""),70-CN133-CO133,100-CN133-CO133))))</f>
        <v/>
      </c>
      <c r="CQ133" s="183" t="str">
        <f t="shared" ref="CQ133:CQ196" si="245">IF(OR($D133="NSO",$G133=""),"",IF(OR(AQ133="AB",AS133="ab",AV133="AB"),"AB",IF(AV133="ML","RE",IF(CP133="","",IF(CM133&gt;=75%*CP133,"D",IF(CM133&gt;=60%*CP133,"I",IF(CM133&gt;=48%*CP133,"II",IF(CM133&gt;=36%*CP133,"III",IF(CM133&gt;=0%*CP133,"P","")))))))))</f>
        <v/>
      </c>
      <c r="CR133" s="182" t="str">
        <f t="shared" ref="CR133:CR196" si="246">IFERROR(IF(AND(BG133=""),"",BG133),"")</f>
        <v/>
      </c>
      <c r="CS133" s="182">
        <f t="shared" ref="CS133:CS196" si="247">COUNTIF(AX133:AZ133,"NA")*6.66</f>
        <v>0</v>
      </c>
      <c r="CT133" s="182">
        <f t="shared" ref="CT133:CT196" si="248">(COUNTIF(AX133:AZ133,"ML")*6.66)+(COUNTIF(BB133,"ML")*50)+(COUNTIF(BF133,"ML")*30)</f>
        <v>0</v>
      </c>
      <c r="CU133" s="183" t="str">
        <f t="shared" ref="CU133:CU196" si="249">IF(OR($D133="NSO",$G133=""),"",IF(AND(BA133="",BC133="",BF133=""),"",IF(AND(BC133="",BF133=""),20-CS133-CT133,IF(AND(BF133=""),70-CS133-CT133,100-CS133-CT133))))</f>
        <v/>
      </c>
      <c r="CV133" s="183" t="str">
        <f t="shared" ref="CV133:CV196" si="250">IF(OR($D133="NSO",$G133=""),"",IF(OR(BA133="AB",BC133="ab",BF133="AB"),"AB",IF(BF133="ML","RE",IF(CU133="","",IF(CR133&gt;=75%*CU133,"D",IF(CR133&gt;=60%*CU133,"I",IF(CR133&gt;=48%*CU133,"II",IF(CR133&gt;=36%*CU133,"III",IF(CR133&gt;=0%*CU133,"P","")))))))))</f>
        <v/>
      </c>
      <c r="CW133" s="182" t="str">
        <f t="shared" ref="CW133:CW196" si="251">IFERROR(IF(AND(BV133=""),"",BV133),"")</f>
        <v/>
      </c>
      <c r="CX133" s="182">
        <f t="shared" ref="CX133:CX196" si="252">COUNTIF(BM133:BO133,"NA")*6.66</f>
        <v>0</v>
      </c>
      <c r="CY133" s="182">
        <f t="shared" ref="CY133:CY196" si="253">(COUNTIF(BM133:BO133,"ML")*6.66)+(COUNTIF(BQ133,"ML")*50)+(COUNTIF(BU133,"ML")*30)</f>
        <v>0</v>
      </c>
      <c r="CZ133" s="183" t="str">
        <f t="shared" ref="CZ133:CZ196" si="254">IF(OR($D133="NSO",$G133=""),"",IF(AND(BP133="",BR133="",BU133=""),"",IF(AND(BR133="",BU133=""),20-CX133-CY133,IF(AND(BU133=""),70-CX133-CY133,100-CX133-CY133))))</f>
        <v/>
      </c>
      <c r="DA133" s="183" t="str">
        <f t="shared" ref="DA133:DA196" si="255">IF(OR($D133="NSO",$G133=""),"",IF(OR(BP133="AB",BR133="ab",BU133="AB"),"AB",IF(BU133="ML","RE",IF(CZ133="","",IF(CW133&gt;=75%*CZ133,"D",IF(CW133&gt;=60%*CZ133,"I",IF(CW133&gt;=48%*CZ133,"II",IF(CW133&gt;=36%*CZ133,"III",IF(CW133&gt;=0%*CZ133,"P","")))))))))</f>
        <v/>
      </c>
      <c r="DB133" s="184">
        <f t="shared" ref="DB133:DB196" si="256">SUM(BY133,BZ133,CD133,CE133,CI133,CJ133,CN133,CO133,CS133,CT133,CX133,CY133)</f>
        <v>0</v>
      </c>
      <c r="DC133" s="19" t="str">
        <f t="shared" ref="DC133:DC196" si="257">CONCATENATE(IF(CB133="D",$BX$2,"")," ",IF(CG133="D",$CC$2,"")," ",IF(CL133="D",$CH$2,"")," ",IF(CQ133="D",$CM$2,"")," ",IF(CV133="D",$CR$2,"")," ",IF(DA133="D",$CW$2,"")," ")</f>
        <v xml:space="preserve">      </v>
      </c>
      <c r="DD133" s="252" t="str">
        <f>IF('Chack &amp; edit  SD sheet'!BY133="","",'Chack &amp; edit  SD sheet'!BY133)</f>
        <v/>
      </c>
      <c r="DE133" s="252" t="str">
        <f>IF('Chack &amp; edit  SD sheet'!BZ133="","",'Chack &amp; edit  SD sheet'!BZ133)</f>
        <v/>
      </c>
      <c r="DF133" s="252" t="str">
        <f>IF('Chack &amp; edit  SD sheet'!CA133="","",'Chack &amp; edit  SD sheet'!CA133)</f>
        <v/>
      </c>
      <c r="DG133" s="212" t="str">
        <f t="shared" ref="DG133:DG196" si="258">IFERROR(IF(OR(G133=""),"",ROUND( CEILING((SUM(DD133:DF133) * 40 / 60),1), 0)),"")</f>
        <v/>
      </c>
      <c r="DH133" s="252" t="str">
        <f>IF('Chack &amp; edit  SD sheet'!CB133="","",'Chack &amp; edit  SD sheet'!CB133)</f>
        <v/>
      </c>
      <c r="DI133" s="212" t="str">
        <f t="shared" ref="DI133:DI196" si="259">IFERROR(ROUND(CEILING((DH133*30/40),1),0),"")</f>
        <v/>
      </c>
      <c r="DJ133" s="252" t="str">
        <f>IF('Chack &amp; edit  SD sheet'!CC133="","",'Chack &amp; edit  SD sheet'!CC133)</f>
        <v/>
      </c>
      <c r="DK133" s="212" t="str">
        <f t="shared" ref="DK133:DK196" si="260">IFERROR(ROUND(CEILING((DJ133*30/100),1),0),"")</f>
        <v/>
      </c>
      <c r="DL133" s="213" t="str">
        <f t="shared" ref="DL133:DL196" si="261">IFERROR(IF(OR(G133=""),"",SUM(DG133,DI133,DK133)),"")</f>
        <v/>
      </c>
      <c r="DM133" s="252" t="str">
        <f>IF('Chack &amp; edit  SD sheet'!CD133="","",'Chack &amp; edit  SD sheet'!CD133)</f>
        <v/>
      </c>
      <c r="DN133" s="252" t="str">
        <f>IF('Chack &amp; edit  SD sheet'!CE133="","",'Chack &amp; edit  SD sheet'!CE133)</f>
        <v/>
      </c>
      <c r="DO133" s="252" t="str">
        <f>IF('Chack &amp; edit  SD sheet'!CF133="","",'Chack &amp; edit  SD sheet'!CF133)</f>
        <v/>
      </c>
      <c r="DP133" s="212" t="str">
        <f t="shared" ref="DP133:DP196" si="262">IFERROR(IF(OR(G133=""),"",ROUND( CEILING((SUM(DM133:DO133) * 20 / 30),1), 0)),"")</f>
        <v/>
      </c>
      <c r="DQ133" s="252" t="str">
        <f>IF('Chack &amp; edit  SD sheet'!CG133="","",'Chack &amp; edit  SD sheet'!CG133)</f>
        <v/>
      </c>
      <c r="DR133" s="212" t="str">
        <f t="shared" ref="DR133:DR196" si="263">IFERROR(ROUND(CEILING((DQ133*50/70),1),0),"")</f>
        <v/>
      </c>
      <c r="DS133" s="252" t="str">
        <f>IF('Chack &amp; edit  SD sheet'!CH133="","",'Chack &amp; edit  SD sheet'!CH133)</f>
        <v/>
      </c>
      <c r="DT133" s="212" t="str">
        <f t="shared" ref="DT133:DT196" si="264">IFERROR(ROUND(CEILING((DS133*30/100),1),0),"")</f>
        <v/>
      </c>
      <c r="DU133" s="213" t="str">
        <f t="shared" ref="DU133:DU196" si="265">IFERROR(IF(OR(G133=""),"",SUM(DP133,DR133,DT133)),"")</f>
        <v/>
      </c>
      <c r="DV133" s="252" t="str">
        <f>IF('Chack &amp; edit  SD sheet'!CI133="","",'Chack &amp; edit  SD sheet'!CI133)</f>
        <v/>
      </c>
      <c r="DW133" s="252" t="str">
        <f>IF('Chack &amp; edit  SD sheet'!CJ133="","",'Chack &amp; edit  SD sheet'!CJ133)</f>
        <v/>
      </c>
      <c r="DX133" s="252" t="str">
        <f>IF('Chack &amp; edit  SD sheet'!CK133="","",'Chack &amp; edit  SD sheet'!CK133)</f>
        <v/>
      </c>
      <c r="DY133" s="254" t="str">
        <f t="shared" ref="DY133:DY196" si="266">IF(AND(DV133="",DW133="",DX133=""),"",SUM(DV133:DX133))</f>
        <v/>
      </c>
      <c r="DZ133" s="252" t="str">
        <f>IF('Chack &amp; edit  SD sheet'!CL133="","",'Chack &amp; edit  SD sheet'!CL133)</f>
        <v/>
      </c>
      <c r="EA133" s="252" t="str">
        <f>IF('Chack &amp; edit  SD sheet'!CM133="","",'Chack &amp; edit  SD sheet'!CM133)</f>
        <v/>
      </c>
      <c r="EB133" s="252" t="str">
        <f>IF('Chack &amp; edit  SD sheet'!CN133="","",'Chack &amp; edit  SD sheet'!CN133)</f>
        <v/>
      </c>
      <c r="EC133" s="252" t="str">
        <f>IF('Chack &amp; edit  SD sheet'!CO133="","",'Chack &amp; edit  SD sheet'!CO133)</f>
        <v/>
      </c>
      <c r="ED133" s="254" t="str">
        <f t="shared" ref="ED133:ED196" si="267">IF(AND(DZ133="",EA133="",EB133="",EC133=""),"",SUM(DZ133:EC133))</f>
        <v/>
      </c>
      <c r="EE133" s="252" t="str">
        <f>IF('Chack &amp; edit  SD sheet'!CP133="","",'Chack &amp; edit  SD sheet'!CP133)</f>
        <v/>
      </c>
      <c r="EF133" s="252" t="str">
        <f>IF('Chack &amp; edit  SD sheet'!CQ133="","",'Chack &amp; edit  SD sheet'!CQ133)</f>
        <v/>
      </c>
      <c r="EG133" s="19" t="str">
        <f t="shared" ref="EG133:EG196" si="268">IF(AND(G133=""),"",IF(AND(D133="NSO"),"NSO","Promoted to Class 10th"))</f>
        <v/>
      </c>
      <c r="EH133" s="20" t="str">
        <f t="shared" ref="EH133:EH196" si="269">IF(OR(G133="",D133="NSO"),"",BW133)</f>
        <v/>
      </c>
      <c r="EI133" s="21" t="str">
        <f t="shared" ref="EI133:EI196" si="270">IF(OR(G133="",D133="NSO",EH133=""),"",EH133*100/($EH$3-DB133))</f>
        <v/>
      </c>
      <c r="EJ133" s="185" t="str">
        <f t="shared" ref="EJ133:EJ196" si="271">IF(AND($D133="NSO"),"NSO",IF(AND($G133=""),"",IF(EG133="","",IF(EI133="","",IF(EI133&gt;=60,"I",IF(EI133&gt;=48,"II",IF(EI133&gt;=36,"III",IF(EI133&gt;=0,"P",""))))))))</f>
        <v/>
      </c>
      <c r="EK133" s="253" t="str">
        <f t="shared" ref="EK133:EK196" si="272">IF(EI133="","",SUMPRODUCT((EI133&lt;EI$4:EI$205)/COUNTIF(EI$4:EI$205,EI$4:EI$205)))</f>
        <v/>
      </c>
      <c r="EL133" s="252" t="str">
        <f t="shared" ref="EL133:EL196" si="273">IF(EJ133="P","Promoted","")</f>
        <v/>
      </c>
      <c r="ET133" s="173" t="str">
        <f t="shared" ref="ET133:ET196" si="274">IF(AND(EG133="NSO"),"NSO",IF(AND(DL133=""),"",IF(DL133&gt;=80,"A",IF(DL133&gt;=60,"B",IF(DL133&gt;=40,"C",IF(DL133&gt;0,"D",""))))))</f>
        <v/>
      </c>
      <c r="EU133" s="173" t="str">
        <f t="shared" ref="EU133:EU196" si="275">IF(AND(EG133="NSO"),"NSO",IF(AND(DU133=""),"",IF(DU133&gt;=80,"A",IF(DU133&gt;=60,"B",IF(DU133&gt;=40,"C",IF(DU133&gt;0,"D",""))))))</f>
        <v/>
      </c>
      <c r="EV133" s="173" t="str">
        <f t="shared" ref="EV133:EV196" si="276">IF(AND(EG133="NSO"),"NSO",IF(AND(DY133=""),"",IF(DY133&gt;=80,"A",IF(DY133&gt;=60,"B",IF(DY133&gt;=40,"C",IF(DY133&gt;0,"D",""))))))</f>
        <v/>
      </c>
      <c r="EW133" s="173" t="str">
        <f t="shared" ref="EW133:EW196" si="277">IF(AND(EG133="NSO"),"NSO",IF(AND(ED133=""),"",IF(ED133&gt;=80,"A",IF(ED133&gt;=60,"B",IF(ED133&gt;=40,"C",IF(ED133&gt;0,"D",""))))))</f>
        <v/>
      </c>
    </row>
    <row r="134" spans="1:153" ht="15.75" hidden="1">
      <c r="A134" s="179" t="str">
        <f>IF(AND('Chack &amp; edit  SD sheet'!A134=""),"",'Chack &amp; edit  SD sheet'!A134)</f>
        <v/>
      </c>
      <c r="B134" s="179" t="str">
        <f>IF(AND('Chack &amp; edit  SD sheet'!B134=""),"",'Chack &amp; edit  SD sheet'!B134)</f>
        <v/>
      </c>
      <c r="C134" s="179" t="str">
        <f>IF(AND('Chack &amp; edit  SD sheet'!C134=""),"",IF(AND('Chack &amp; edit  SD sheet'!C134="Boy"),"M",IF(AND('Chack &amp; edit  SD sheet'!C134="Girl"),"F","")))</f>
        <v/>
      </c>
      <c r="D134" s="179" t="str">
        <f>IF(AND('Chack &amp; edit  SD sheet'!D134=""),"",VALUE('Chack &amp; edit  SD sheet'!D134))</f>
        <v/>
      </c>
      <c r="E134" s="179" t="str">
        <f>IF(AND('Chack &amp; edit  SD sheet'!E134=""),"",'Chack &amp; edit  SD sheet'!E134)</f>
        <v/>
      </c>
      <c r="F134" s="179" t="str">
        <f>IF(AND('Chack &amp; edit  SD sheet'!F134=""),"",'Chack &amp; edit  SD sheet'!F134)</f>
        <v/>
      </c>
      <c r="G134" s="180" t="str">
        <f>IF(AND('Chack &amp; edit  SD sheet'!G134=""),"",'Chack &amp; edit  SD sheet'!G134)</f>
        <v/>
      </c>
      <c r="H134" s="180" t="str">
        <f>IF(AND('Chack &amp; edit  SD sheet'!H134=""),"",'Chack &amp; edit  SD sheet'!H134)</f>
        <v/>
      </c>
      <c r="I134" s="180" t="str">
        <f>IF(AND('Chack &amp; edit  SD sheet'!I134=""),"",'Chack &amp; edit  SD sheet'!I134)</f>
        <v/>
      </c>
      <c r="J134" s="179" t="str">
        <f>IF(AND('Chack &amp; edit  SD sheet'!J134=""),"",'Chack &amp; edit  SD sheet'!J134)</f>
        <v/>
      </c>
      <c r="K134" s="179" t="str">
        <f>IF(AND('Chack &amp; edit  SD sheet'!K134=""),"",'Chack &amp; edit  SD sheet'!K134)</f>
        <v/>
      </c>
      <c r="L134" s="179" t="str">
        <f>IF(AND('Chack &amp; edit  SD sheet'!L134=""),"",'Chack &amp; edit  SD sheet'!L134)</f>
        <v/>
      </c>
      <c r="M134" s="179" t="str">
        <f t="shared" si="193"/>
        <v/>
      </c>
      <c r="N134" s="179" t="str">
        <f>IF(AND('Chack &amp; edit  SD sheet'!N134=""),"",'Chack &amp; edit  SD sheet'!N134)</f>
        <v/>
      </c>
      <c r="O134" s="179" t="str">
        <f t="shared" si="194"/>
        <v/>
      </c>
      <c r="P134" s="179" t="str">
        <f t="shared" si="195"/>
        <v/>
      </c>
      <c r="Q134" s="179" t="str">
        <f>IF(AND('Chack &amp; edit  SD sheet'!Q134=""),"",'Chack &amp; edit  SD sheet'!Q134)</f>
        <v/>
      </c>
      <c r="R134" s="179" t="str">
        <f t="shared" si="196"/>
        <v/>
      </c>
      <c r="S134" s="179" t="str">
        <f t="shared" si="197"/>
        <v/>
      </c>
      <c r="T134" s="179" t="str">
        <f>IF(AND('Chack &amp; edit  SD sheet'!T134=""),"",'Chack &amp; edit  SD sheet'!T134)</f>
        <v/>
      </c>
      <c r="U134" s="179" t="str">
        <f>IF(AND('Chack &amp; edit  SD sheet'!U134=""),"",'Chack &amp; edit  SD sheet'!U134)</f>
        <v/>
      </c>
      <c r="V134" s="179" t="str">
        <f>IF(AND('Chack &amp; edit  SD sheet'!V134=""),"",'Chack &amp; edit  SD sheet'!V134)</f>
        <v/>
      </c>
      <c r="W134" s="179" t="str">
        <f t="shared" si="198"/>
        <v/>
      </c>
      <c r="X134" s="179" t="str">
        <f>IF(AND('Chack &amp; edit  SD sheet'!X134=""),"",'Chack &amp; edit  SD sheet'!X134)</f>
        <v/>
      </c>
      <c r="Y134" s="179" t="str">
        <f t="shared" si="199"/>
        <v/>
      </c>
      <c r="Z134" s="179" t="str">
        <f t="shared" si="200"/>
        <v/>
      </c>
      <c r="AA134" s="179" t="str">
        <f>IF(AND('Chack &amp; edit  SD sheet'!AA134=""),"",'Chack &amp; edit  SD sheet'!AA134)</f>
        <v/>
      </c>
      <c r="AB134" s="179" t="str">
        <f t="shared" si="201"/>
        <v/>
      </c>
      <c r="AC134" s="179" t="str">
        <f t="shared" si="202"/>
        <v/>
      </c>
      <c r="AD134" s="179" t="str">
        <f>IF(AND('Chack &amp; edit  SD sheet'!AF134=""),"",'Chack &amp; edit  SD sheet'!AF134)</f>
        <v/>
      </c>
      <c r="AE134" s="179" t="str">
        <f>IF(AND('Chack &amp; edit  SD sheet'!AG134=""),"",'Chack &amp; edit  SD sheet'!AG134)</f>
        <v/>
      </c>
      <c r="AF134" s="179" t="str">
        <f>IF(AND('Chack &amp; edit  SD sheet'!AH134=""),"",'Chack &amp; edit  SD sheet'!AH134)</f>
        <v/>
      </c>
      <c r="AG134" s="179" t="str">
        <f t="shared" si="203"/>
        <v/>
      </c>
      <c r="AH134" s="179" t="str">
        <f>IF(AND('Chack &amp; edit  SD sheet'!AJ134=""),"",'Chack &amp; edit  SD sheet'!AJ134)</f>
        <v/>
      </c>
      <c r="AI134" s="179" t="str">
        <f t="shared" si="204"/>
        <v/>
      </c>
      <c r="AJ134" s="179" t="str">
        <f t="shared" si="205"/>
        <v/>
      </c>
      <c r="AK134" s="179" t="str">
        <f>IF(AND('Chack &amp; edit  SD sheet'!AM134=""),"",'Chack &amp; edit  SD sheet'!AM134)</f>
        <v/>
      </c>
      <c r="AL134" s="179" t="str">
        <f t="shared" si="206"/>
        <v/>
      </c>
      <c r="AM134" s="179" t="str">
        <f t="shared" si="207"/>
        <v/>
      </c>
      <c r="AN134" s="179" t="str">
        <f>IF(AND('Chack &amp; edit  SD sheet'!AP134=""),"",'Chack &amp; edit  SD sheet'!AP134)</f>
        <v/>
      </c>
      <c r="AO134" s="179" t="str">
        <f>IF(AND('Chack &amp; edit  SD sheet'!AQ134=""),"",'Chack &amp; edit  SD sheet'!AQ134)</f>
        <v/>
      </c>
      <c r="AP134" s="179" t="str">
        <f>IF(AND('Chack &amp; edit  SD sheet'!AR134=""),"",'Chack &amp; edit  SD sheet'!AR134)</f>
        <v/>
      </c>
      <c r="AQ134" s="179" t="str">
        <f t="shared" si="208"/>
        <v/>
      </c>
      <c r="AR134" s="179" t="str">
        <f>IF(AND('Chack &amp; edit  SD sheet'!AT134=""),"",'Chack &amp; edit  SD sheet'!AT134)</f>
        <v/>
      </c>
      <c r="AS134" s="179" t="str">
        <f t="shared" si="209"/>
        <v/>
      </c>
      <c r="AT134" s="179" t="str">
        <f t="shared" si="210"/>
        <v/>
      </c>
      <c r="AU134" s="179" t="str">
        <f>IF(AND('Chack &amp; edit  SD sheet'!AW134=""),"",'Chack &amp; edit  SD sheet'!AW134)</f>
        <v/>
      </c>
      <c r="AV134" s="179" t="str">
        <f t="shared" si="211"/>
        <v/>
      </c>
      <c r="AW134" s="179" t="str">
        <f t="shared" si="212"/>
        <v/>
      </c>
      <c r="AX134" s="179" t="str">
        <f>IF(AND('Chack &amp; edit  SD sheet'!AZ134=""),"",'Chack &amp; edit  SD sheet'!AZ134)</f>
        <v/>
      </c>
      <c r="AY134" s="179" t="str">
        <f>IF(AND('Chack &amp; edit  SD sheet'!BA134=""),"",'Chack &amp; edit  SD sheet'!BA134)</f>
        <v/>
      </c>
      <c r="AZ134" s="179" t="str">
        <f>IF(AND('Chack &amp; edit  SD sheet'!BB134=""),"",'Chack &amp; edit  SD sheet'!BB134)</f>
        <v/>
      </c>
      <c r="BA134" s="179" t="str">
        <f t="shared" si="213"/>
        <v/>
      </c>
      <c r="BB134" s="179" t="str">
        <f>IF(AND('Chack &amp; edit  SD sheet'!BD134=""),"",'Chack &amp; edit  SD sheet'!BD134)</f>
        <v/>
      </c>
      <c r="BC134" s="179" t="str">
        <f t="shared" si="214"/>
        <v/>
      </c>
      <c r="BD134" s="179" t="str">
        <f t="shared" si="215"/>
        <v/>
      </c>
      <c r="BE134" s="179" t="str">
        <f>IF(AND('Chack &amp; edit  SD sheet'!BG134=""),"",'Chack &amp; edit  SD sheet'!BG134)</f>
        <v/>
      </c>
      <c r="BF134" s="179" t="str">
        <f t="shared" si="216"/>
        <v/>
      </c>
      <c r="BG134" s="179" t="str">
        <f t="shared" si="217"/>
        <v/>
      </c>
      <c r="BH134" s="179" t="str">
        <f>IF(AND('Chack &amp; edit  SD sheet'!BK134=""),"",'Chack &amp; edit  SD sheet'!BK134)</f>
        <v/>
      </c>
      <c r="BI134" s="179" t="str">
        <f>IF(AND('Chack &amp; edit  SD sheet'!BL134=""),"",'Chack &amp; edit  SD sheet'!BL134)</f>
        <v/>
      </c>
      <c r="BJ134" s="179" t="str">
        <f>IF(AND('Chack &amp; edit  SD sheet'!BM134=""),"",'Chack &amp; edit  SD sheet'!BM134)</f>
        <v/>
      </c>
      <c r="BK134" s="179" t="str">
        <f t="shared" si="218"/>
        <v/>
      </c>
      <c r="BL134" s="179" t="str">
        <f t="shared" si="219"/>
        <v/>
      </c>
      <c r="BM134" s="179" t="str">
        <f>IF(AND('Chack &amp; edit  SD sheet'!BN134=""),"",'Chack &amp; edit  SD sheet'!BN134)</f>
        <v/>
      </c>
      <c r="BN134" s="179" t="str">
        <f>IF(AND('Chack &amp; edit  SD sheet'!BO134=""),"",'Chack &amp; edit  SD sheet'!BO134)</f>
        <v/>
      </c>
      <c r="BO134" s="179" t="str">
        <f>IF(AND('Chack &amp; edit  SD sheet'!BP134=""),"",'Chack &amp; edit  SD sheet'!BP134)</f>
        <v/>
      </c>
      <c r="BP134" s="179" t="str">
        <f t="shared" si="220"/>
        <v/>
      </c>
      <c r="BQ134" s="179" t="str">
        <f>IF(AND('Chack &amp; edit  SD sheet'!BR134=""),"",'Chack &amp; edit  SD sheet'!BR134)</f>
        <v/>
      </c>
      <c r="BR134" s="179" t="str">
        <f t="shared" si="221"/>
        <v/>
      </c>
      <c r="BS134" s="179" t="str">
        <f t="shared" si="222"/>
        <v/>
      </c>
      <c r="BT134" s="179" t="str">
        <f>IF(AND('Chack &amp; edit  SD sheet'!BU134=""),"",'Chack &amp; edit  SD sheet'!BU134)</f>
        <v/>
      </c>
      <c r="BU134" s="179" t="str">
        <f t="shared" si="223"/>
        <v/>
      </c>
      <c r="BV134" s="179" t="str">
        <f t="shared" si="224"/>
        <v/>
      </c>
      <c r="BW134" s="181" t="str">
        <f t="shared" si="225"/>
        <v/>
      </c>
      <c r="BX134" s="179" t="str">
        <f t="shared" si="226"/>
        <v/>
      </c>
      <c r="BY134" s="179">
        <f t="shared" si="227"/>
        <v>0</v>
      </c>
      <c r="BZ134" s="179">
        <f t="shared" si="228"/>
        <v>0</v>
      </c>
      <c r="CA134" s="179" t="str">
        <f t="shared" si="229"/>
        <v/>
      </c>
      <c r="CB134" s="179" t="str">
        <f t="shared" si="230"/>
        <v/>
      </c>
      <c r="CC134" s="182" t="str">
        <f t="shared" si="231"/>
        <v/>
      </c>
      <c r="CD134" s="183">
        <f t="shared" si="232"/>
        <v>0</v>
      </c>
      <c r="CE134" s="182">
        <f t="shared" si="233"/>
        <v>0</v>
      </c>
      <c r="CF134" s="179" t="str">
        <f t="shared" si="234"/>
        <v/>
      </c>
      <c r="CG134" s="183" t="str">
        <f t="shared" si="235"/>
        <v/>
      </c>
      <c r="CH134" s="182" t="str">
        <f t="shared" si="236"/>
        <v/>
      </c>
      <c r="CI134" s="182">
        <f t="shared" si="237"/>
        <v>0</v>
      </c>
      <c r="CJ134" s="182">
        <f t="shared" si="238"/>
        <v>0</v>
      </c>
      <c r="CK134" s="179" t="str">
        <f t="shared" si="239"/>
        <v/>
      </c>
      <c r="CL134" s="183" t="str">
        <f t="shared" si="240"/>
        <v/>
      </c>
      <c r="CM134" s="182" t="str">
        <f t="shared" si="241"/>
        <v/>
      </c>
      <c r="CN134" s="182">
        <f t="shared" si="242"/>
        <v>0</v>
      </c>
      <c r="CO134" s="182">
        <f t="shared" si="243"/>
        <v>0</v>
      </c>
      <c r="CP134" s="183" t="str">
        <f t="shared" si="244"/>
        <v/>
      </c>
      <c r="CQ134" s="183" t="str">
        <f t="shared" si="245"/>
        <v/>
      </c>
      <c r="CR134" s="182" t="str">
        <f t="shared" si="246"/>
        <v/>
      </c>
      <c r="CS134" s="182">
        <f t="shared" si="247"/>
        <v>0</v>
      </c>
      <c r="CT134" s="182">
        <f t="shared" si="248"/>
        <v>0</v>
      </c>
      <c r="CU134" s="183" t="str">
        <f t="shared" si="249"/>
        <v/>
      </c>
      <c r="CV134" s="183" t="str">
        <f t="shared" si="250"/>
        <v/>
      </c>
      <c r="CW134" s="182" t="str">
        <f t="shared" si="251"/>
        <v/>
      </c>
      <c r="CX134" s="182">
        <f t="shared" si="252"/>
        <v>0</v>
      </c>
      <c r="CY134" s="182">
        <f t="shared" si="253"/>
        <v>0</v>
      </c>
      <c r="CZ134" s="183" t="str">
        <f t="shared" si="254"/>
        <v/>
      </c>
      <c r="DA134" s="183" t="str">
        <f t="shared" si="255"/>
        <v/>
      </c>
      <c r="DB134" s="184">
        <f t="shared" si="256"/>
        <v>0</v>
      </c>
      <c r="DC134" s="19" t="str">
        <f t="shared" si="257"/>
        <v xml:space="preserve">      </v>
      </c>
      <c r="DD134" s="252" t="str">
        <f>IF('Chack &amp; edit  SD sheet'!BY134="","",'Chack &amp; edit  SD sheet'!BY134)</f>
        <v/>
      </c>
      <c r="DE134" s="252" t="str">
        <f>IF('Chack &amp; edit  SD sheet'!BZ134="","",'Chack &amp; edit  SD sheet'!BZ134)</f>
        <v/>
      </c>
      <c r="DF134" s="252" t="str">
        <f>IF('Chack &amp; edit  SD sheet'!CA134="","",'Chack &amp; edit  SD sheet'!CA134)</f>
        <v/>
      </c>
      <c r="DG134" s="212" t="str">
        <f t="shared" si="258"/>
        <v/>
      </c>
      <c r="DH134" s="252" t="str">
        <f>IF('Chack &amp; edit  SD sheet'!CB134="","",'Chack &amp; edit  SD sheet'!CB134)</f>
        <v/>
      </c>
      <c r="DI134" s="212" t="str">
        <f t="shared" si="259"/>
        <v/>
      </c>
      <c r="DJ134" s="252" t="str">
        <f>IF('Chack &amp; edit  SD sheet'!CC134="","",'Chack &amp; edit  SD sheet'!CC134)</f>
        <v/>
      </c>
      <c r="DK134" s="212" t="str">
        <f t="shared" si="260"/>
        <v/>
      </c>
      <c r="DL134" s="213" t="str">
        <f t="shared" si="261"/>
        <v/>
      </c>
      <c r="DM134" s="252" t="str">
        <f>IF('Chack &amp; edit  SD sheet'!CD134="","",'Chack &amp; edit  SD sheet'!CD134)</f>
        <v/>
      </c>
      <c r="DN134" s="252" t="str">
        <f>IF('Chack &amp; edit  SD sheet'!CE134="","",'Chack &amp; edit  SD sheet'!CE134)</f>
        <v/>
      </c>
      <c r="DO134" s="252" t="str">
        <f>IF('Chack &amp; edit  SD sheet'!CF134="","",'Chack &amp; edit  SD sheet'!CF134)</f>
        <v/>
      </c>
      <c r="DP134" s="212" t="str">
        <f t="shared" si="262"/>
        <v/>
      </c>
      <c r="DQ134" s="252" t="str">
        <f>IF('Chack &amp; edit  SD sheet'!CG134="","",'Chack &amp; edit  SD sheet'!CG134)</f>
        <v/>
      </c>
      <c r="DR134" s="212" t="str">
        <f t="shared" si="263"/>
        <v/>
      </c>
      <c r="DS134" s="252" t="str">
        <f>IF('Chack &amp; edit  SD sheet'!CH134="","",'Chack &amp; edit  SD sheet'!CH134)</f>
        <v/>
      </c>
      <c r="DT134" s="212" t="str">
        <f t="shared" si="264"/>
        <v/>
      </c>
      <c r="DU134" s="213" t="str">
        <f t="shared" si="265"/>
        <v/>
      </c>
      <c r="DV134" s="252" t="str">
        <f>IF('Chack &amp; edit  SD sheet'!CI134="","",'Chack &amp; edit  SD sheet'!CI134)</f>
        <v/>
      </c>
      <c r="DW134" s="252" t="str">
        <f>IF('Chack &amp; edit  SD sheet'!CJ134="","",'Chack &amp; edit  SD sheet'!CJ134)</f>
        <v/>
      </c>
      <c r="DX134" s="252" t="str">
        <f>IF('Chack &amp; edit  SD sheet'!CK134="","",'Chack &amp; edit  SD sheet'!CK134)</f>
        <v/>
      </c>
      <c r="DY134" s="254" t="str">
        <f t="shared" si="266"/>
        <v/>
      </c>
      <c r="DZ134" s="252" t="str">
        <f>IF('Chack &amp; edit  SD sheet'!CL134="","",'Chack &amp; edit  SD sheet'!CL134)</f>
        <v/>
      </c>
      <c r="EA134" s="252" t="str">
        <f>IF('Chack &amp; edit  SD sheet'!CM134="","",'Chack &amp; edit  SD sheet'!CM134)</f>
        <v/>
      </c>
      <c r="EB134" s="252" t="str">
        <f>IF('Chack &amp; edit  SD sheet'!CN134="","",'Chack &amp; edit  SD sheet'!CN134)</f>
        <v/>
      </c>
      <c r="EC134" s="252" t="str">
        <f>IF('Chack &amp; edit  SD sheet'!CO134="","",'Chack &amp; edit  SD sheet'!CO134)</f>
        <v/>
      </c>
      <c r="ED134" s="254" t="str">
        <f t="shared" si="267"/>
        <v/>
      </c>
      <c r="EE134" s="252" t="str">
        <f>IF('Chack &amp; edit  SD sheet'!CP134="","",'Chack &amp; edit  SD sheet'!CP134)</f>
        <v/>
      </c>
      <c r="EF134" s="252" t="str">
        <f>IF('Chack &amp; edit  SD sheet'!CQ134="","",'Chack &amp; edit  SD sheet'!CQ134)</f>
        <v/>
      </c>
      <c r="EG134" s="19" t="str">
        <f t="shared" si="268"/>
        <v/>
      </c>
      <c r="EH134" s="20" t="str">
        <f t="shared" si="269"/>
        <v/>
      </c>
      <c r="EI134" s="21" t="str">
        <f t="shared" si="270"/>
        <v/>
      </c>
      <c r="EJ134" s="185" t="str">
        <f t="shared" si="271"/>
        <v/>
      </c>
      <c r="EK134" s="253" t="str">
        <f t="shared" si="272"/>
        <v/>
      </c>
      <c r="EL134" s="252" t="str">
        <f t="shared" si="273"/>
        <v/>
      </c>
      <c r="ET134" s="173" t="str">
        <f t="shared" si="274"/>
        <v/>
      </c>
      <c r="EU134" s="173" t="str">
        <f t="shared" si="275"/>
        <v/>
      </c>
      <c r="EV134" s="173" t="str">
        <f t="shared" si="276"/>
        <v/>
      </c>
      <c r="EW134" s="173" t="str">
        <f t="shared" si="277"/>
        <v/>
      </c>
    </row>
    <row r="135" spans="1:153" ht="15.75" hidden="1">
      <c r="A135" s="179" t="str">
        <f>IF(AND('Chack &amp; edit  SD sheet'!A135=""),"",'Chack &amp; edit  SD sheet'!A135)</f>
        <v/>
      </c>
      <c r="B135" s="179" t="str">
        <f>IF(AND('Chack &amp; edit  SD sheet'!B135=""),"",'Chack &amp; edit  SD sheet'!B135)</f>
        <v/>
      </c>
      <c r="C135" s="179" t="str">
        <f>IF(AND('Chack &amp; edit  SD sheet'!C135=""),"",IF(AND('Chack &amp; edit  SD sheet'!C135="Boy"),"M",IF(AND('Chack &amp; edit  SD sheet'!C135="Girl"),"F","")))</f>
        <v/>
      </c>
      <c r="D135" s="179" t="str">
        <f>IF(AND('Chack &amp; edit  SD sheet'!D135=""),"",VALUE('Chack &amp; edit  SD sheet'!D135))</f>
        <v/>
      </c>
      <c r="E135" s="179" t="str">
        <f>IF(AND('Chack &amp; edit  SD sheet'!E135=""),"",'Chack &amp; edit  SD sheet'!E135)</f>
        <v/>
      </c>
      <c r="F135" s="179" t="str">
        <f>IF(AND('Chack &amp; edit  SD sheet'!F135=""),"",'Chack &amp; edit  SD sheet'!F135)</f>
        <v/>
      </c>
      <c r="G135" s="180" t="str">
        <f>IF(AND('Chack &amp; edit  SD sheet'!G135=""),"",'Chack &amp; edit  SD sheet'!G135)</f>
        <v/>
      </c>
      <c r="H135" s="180" t="str">
        <f>IF(AND('Chack &amp; edit  SD sheet'!H135=""),"",'Chack &amp; edit  SD sheet'!H135)</f>
        <v/>
      </c>
      <c r="I135" s="180" t="str">
        <f>IF(AND('Chack &amp; edit  SD sheet'!I135=""),"",'Chack &amp; edit  SD sheet'!I135)</f>
        <v/>
      </c>
      <c r="J135" s="179" t="str">
        <f>IF(AND('Chack &amp; edit  SD sheet'!J135=""),"",'Chack &amp; edit  SD sheet'!J135)</f>
        <v/>
      </c>
      <c r="K135" s="179" t="str">
        <f>IF(AND('Chack &amp; edit  SD sheet'!K135=""),"",'Chack &amp; edit  SD sheet'!K135)</f>
        <v/>
      </c>
      <c r="L135" s="179" t="str">
        <f>IF(AND('Chack &amp; edit  SD sheet'!L135=""),"",'Chack &amp; edit  SD sheet'!L135)</f>
        <v/>
      </c>
      <c r="M135" s="179" t="str">
        <f t="shared" si="193"/>
        <v/>
      </c>
      <c r="N135" s="179" t="str">
        <f>IF(AND('Chack &amp; edit  SD sheet'!N135=""),"",'Chack &amp; edit  SD sheet'!N135)</f>
        <v/>
      </c>
      <c r="O135" s="179" t="str">
        <f t="shared" si="194"/>
        <v/>
      </c>
      <c r="P135" s="179" t="str">
        <f t="shared" si="195"/>
        <v/>
      </c>
      <c r="Q135" s="179" t="str">
        <f>IF(AND('Chack &amp; edit  SD sheet'!Q135=""),"",'Chack &amp; edit  SD sheet'!Q135)</f>
        <v/>
      </c>
      <c r="R135" s="179" t="str">
        <f t="shared" si="196"/>
        <v/>
      </c>
      <c r="S135" s="179" t="str">
        <f t="shared" si="197"/>
        <v/>
      </c>
      <c r="T135" s="179" t="str">
        <f>IF(AND('Chack &amp; edit  SD sheet'!T135=""),"",'Chack &amp; edit  SD sheet'!T135)</f>
        <v/>
      </c>
      <c r="U135" s="179" t="str">
        <f>IF(AND('Chack &amp; edit  SD sheet'!U135=""),"",'Chack &amp; edit  SD sheet'!U135)</f>
        <v/>
      </c>
      <c r="V135" s="179" t="str">
        <f>IF(AND('Chack &amp; edit  SD sheet'!V135=""),"",'Chack &amp; edit  SD sheet'!V135)</f>
        <v/>
      </c>
      <c r="W135" s="179" t="str">
        <f t="shared" si="198"/>
        <v/>
      </c>
      <c r="X135" s="179" t="str">
        <f>IF(AND('Chack &amp; edit  SD sheet'!X135=""),"",'Chack &amp; edit  SD sheet'!X135)</f>
        <v/>
      </c>
      <c r="Y135" s="179" t="str">
        <f t="shared" si="199"/>
        <v/>
      </c>
      <c r="Z135" s="179" t="str">
        <f t="shared" si="200"/>
        <v/>
      </c>
      <c r="AA135" s="179" t="str">
        <f>IF(AND('Chack &amp; edit  SD sheet'!AA135=""),"",'Chack &amp; edit  SD sheet'!AA135)</f>
        <v/>
      </c>
      <c r="AB135" s="179" t="str">
        <f t="shared" si="201"/>
        <v/>
      </c>
      <c r="AC135" s="179" t="str">
        <f t="shared" si="202"/>
        <v/>
      </c>
      <c r="AD135" s="179" t="str">
        <f>IF(AND('Chack &amp; edit  SD sheet'!AF135=""),"",'Chack &amp; edit  SD sheet'!AF135)</f>
        <v/>
      </c>
      <c r="AE135" s="179" t="str">
        <f>IF(AND('Chack &amp; edit  SD sheet'!AG135=""),"",'Chack &amp; edit  SD sheet'!AG135)</f>
        <v/>
      </c>
      <c r="AF135" s="179" t="str">
        <f>IF(AND('Chack &amp; edit  SD sheet'!AH135=""),"",'Chack &amp; edit  SD sheet'!AH135)</f>
        <v/>
      </c>
      <c r="AG135" s="179" t="str">
        <f t="shared" si="203"/>
        <v/>
      </c>
      <c r="AH135" s="179" t="str">
        <f>IF(AND('Chack &amp; edit  SD sheet'!AJ135=""),"",'Chack &amp; edit  SD sheet'!AJ135)</f>
        <v/>
      </c>
      <c r="AI135" s="179" t="str">
        <f t="shared" si="204"/>
        <v/>
      </c>
      <c r="AJ135" s="179" t="str">
        <f t="shared" si="205"/>
        <v/>
      </c>
      <c r="AK135" s="179" t="str">
        <f>IF(AND('Chack &amp; edit  SD sheet'!AM135=""),"",'Chack &amp; edit  SD sheet'!AM135)</f>
        <v/>
      </c>
      <c r="AL135" s="179" t="str">
        <f t="shared" si="206"/>
        <v/>
      </c>
      <c r="AM135" s="179" t="str">
        <f t="shared" si="207"/>
        <v/>
      </c>
      <c r="AN135" s="179" t="str">
        <f>IF(AND('Chack &amp; edit  SD sheet'!AP135=""),"",'Chack &amp; edit  SD sheet'!AP135)</f>
        <v/>
      </c>
      <c r="AO135" s="179" t="str">
        <f>IF(AND('Chack &amp; edit  SD sheet'!AQ135=""),"",'Chack &amp; edit  SD sheet'!AQ135)</f>
        <v/>
      </c>
      <c r="AP135" s="179" t="str">
        <f>IF(AND('Chack &amp; edit  SD sheet'!AR135=""),"",'Chack &amp; edit  SD sheet'!AR135)</f>
        <v/>
      </c>
      <c r="AQ135" s="179" t="str">
        <f t="shared" si="208"/>
        <v/>
      </c>
      <c r="AR135" s="179" t="str">
        <f>IF(AND('Chack &amp; edit  SD sheet'!AT135=""),"",'Chack &amp; edit  SD sheet'!AT135)</f>
        <v/>
      </c>
      <c r="AS135" s="179" t="str">
        <f t="shared" si="209"/>
        <v/>
      </c>
      <c r="AT135" s="179" t="str">
        <f t="shared" si="210"/>
        <v/>
      </c>
      <c r="AU135" s="179" t="str">
        <f>IF(AND('Chack &amp; edit  SD sheet'!AW135=""),"",'Chack &amp; edit  SD sheet'!AW135)</f>
        <v/>
      </c>
      <c r="AV135" s="179" t="str">
        <f t="shared" si="211"/>
        <v/>
      </c>
      <c r="AW135" s="179" t="str">
        <f t="shared" si="212"/>
        <v/>
      </c>
      <c r="AX135" s="179" t="str">
        <f>IF(AND('Chack &amp; edit  SD sheet'!AZ135=""),"",'Chack &amp; edit  SD sheet'!AZ135)</f>
        <v/>
      </c>
      <c r="AY135" s="179" t="str">
        <f>IF(AND('Chack &amp; edit  SD sheet'!BA135=""),"",'Chack &amp; edit  SD sheet'!BA135)</f>
        <v/>
      </c>
      <c r="AZ135" s="179" t="str">
        <f>IF(AND('Chack &amp; edit  SD sheet'!BB135=""),"",'Chack &amp; edit  SD sheet'!BB135)</f>
        <v/>
      </c>
      <c r="BA135" s="179" t="str">
        <f t="shared" si="213"/>
        <v/>
      </c>
      <c r="BB135" s="179" t="str">
        <f>IF(AND('Chack &amp; edit  SD sheet'!BD135=""),"",'Chack &amp; edit  SD sheet'!BD135)</f>
        <v/>
      </c>
      <c r="BC135" s="179" t="str">
        <f t="shared" si="214"/>
        <v/>
      </c>
      <c r="BD135" s="179" t="str">
        <f t="shared" si="215"/>
        <v/>
      </c>
      <c r="BE135" s="179" t="str">
        <f>IF(AND('Chack &amp; edit  SD sheet'!BG135=""),"",'Chack &amp; edit  SD sheet'!BG135)</f>
        <v/>
      </c>
      <c r="BF135" s="179" t="str">
        <f t="shared" si="216"/>
        <v/>
      </c>
      <c r="BG135" s="179" t="str">
        <f t="shared" si="217"/>
        <v/>
      </c>
      <c r="BH135" s="179" t="str">
        <f>IF(AND('Chack &amp; edit  SD sheet'!BK135=""),"",'Chack &amp; edit  SD sheet'!BK135)</f>
        <v/>
      </c>
      <c r="BI135" s="179" t="str">
        <f>IF(AND('Chack &amp; edit  SD sheet'!BL135=""),"",'Chack &amp; edit  SD sheet'!BL135)</f>
        <v/>
      </c>
      <c r="BJ135" s="179" t="str">
        <f>IF(AND('Chack &amp; edit  SD sheet'!BM135=""),"",'Chack &amp; edit  SD sheet'!BM135)</f>
        <v/>
      </c>
      <c r="BK135" s="179" t="str">
        <f t="shared" si="218"/>
        <v/>
      </c>
      <c r="BL135" s="179" t="str">
        <f t="shared" si="219"/>
        <v/>
      </c>
      <c r="BM135" s="179" t="str">
        <f>IF(AND('Chack &amp; edit  SD sheet'!BN135=""),"",'Chack &amp; edit  SD sheet'!BN135)</f>
        <v/>
      </c>
      <c r="BN135" s="179" t="str">
        <f>IF(AND('Chack &amp; edit  SD sheet'!BO135=""),"",'Chack &amp; edit  SD sheet'!BO135)</f>
        <v/>
      </c>
      <c r="BO135" s="179" t="str">
        <f>IF(AND('Chack &amp; edit  SD sheet'!BP135=""),"",'Chack &amp; edit  SD sheet'!BP135)</f>
        <v/>
      </c>
      <c r="BP135" s="179" t="str">
        <f t="shared" si="220"/>
        <v/>
      </c>
      <c r="BQ135" s="179" t="str">
        <f>IF(AND('Chack &amp; edit  SD sheet'!BR135=""),"",'Chack &amp; edit  SD sheet'!BR135)</f>
        <v/>
      </c>
      <c r="BR135" s="179" t="str">
        <f t="shared" si="221"/>
        <v/>
      </c>
      <c r="BS135" s="179" t="str">
        <f t="shared" si="222"/>
        <v/>
      </c>
      <c r="BT135" s="179" t="str">
        <f>IF(AND('Chack &amp; edit  SD sheet'!BU135=""),"",'Chack &amp; edit  SD sheet'!BU135)</f>
        <v/>
      </c>
      <c r="BU135" s="179" t="str">
        <f t="shared" si="223"/>
        <v/>
      </c>
      <c r="BV135" s="179" t="str">
        <f t="shared" si="224"/>
        <v/>
      </c>
      <c r="BW135" s="181" t="str">
        <f t="shared" si="225"/>
        <v/>
      </c>
      <c r="BX135" s="179" t="str">
        <f t="shared" si="226"/>
        <v/>
      </c>
      <c r="BY135" s="179">
        <f t="shared" si="227"/>
        <v>0</v>
      </c>
      <c r="BZ135" s="179">
        <f t="shared" si="228"/>
        <v>0</v>
      </c>
      <c r="CA135" s="179" t="str">
        <f t="shared" si="229"/>
        <v/>
      </c>
      <c r="CB135" s="179" t="str">
        <f t="shared" si="230"/>
        <v/>
      </c>
      <c r="CC135" s="182" t="str">
        <f t="shared" si="231"/>
        <v/>
      </c>
      <c r="CD135" s="183">
        <f t="shared" si="232"/>
        <v>0</v>
      </c>
      <c r="CE135" s="182">
        <f t="shared" si="233"/>
        <v>0</v>
      </c>
      <c r="CF135" s="179" t="str">
        <f t="shared" si="234"/>
        <v/>
      </c>
      <c r="CG135" s="183" t="str">
        <f t="shared" si="235"/>
        <v/>
      </c>
      <c r="CH135" s="182" t="str">
        <f t="shared" si="236"/>
        <v/>
      </c>
      <c r="CI135" s="182">
        <f t="shared" si="237"/>
        <v>0</v>
      </c>
      <c r="CJ135" s="182">
        <f t="shared" si="238"/>
        <v>0</v>
      </c>
      <c r="CK135" s="179" t="str">
        <f t="shared" si="239"/>
        <v/>
      </c>
      <c r="CL135" s="183" t="str">
        <f t="shared" si="240"/>
        <v/>
      </c>
      <c r="CM135" s="182" t="str">
        <f t="shared" si="241"/>
        <v/>
      </c>
      <c r="CN135" s="182">
        <f t="shared" si="242"/>
        <v>0</v>
      </c>
      <c r="CO135" s="182">
        <f t="shared" si="243"/>
        <v>0</v>
      </c>
      <c r="CP135" s="183" t="str">
        <f t="shared" si="244"/>
        <v/>
      </c>
      <c r="CQ135" s="183" t="str">
        <f t="shared" si="245"/>
        <v/>
      </c>
      <c r="CR135" s="182" t="str">
        <f t="shared" si="246"/>
        <v/>
      </c>
      <c r="CS135" s="182">
        <f t="shared" si="247"/>
        <v>0</v>
      </c>
      <c r="CT135" s="182">
        <f t="shared" si="248"/>
        <v>0</v>
      </c>
      <c r="CU135" s="183" t="str">
        <f t="shared" si="249"/>
        <v/>
      </c>
      <c r="CV135" s="183" t="str">
        <f t="shared" si="250"/>
        <v/>
      </c>
      <c r="CW135" s="182" t="str">
        <f t="shared" si="251"/>
        <v/>
      </c>
      <c r="CX135" s="182">
        <f t="shared" si="252"/>
        <v>0</v>
      </c>
      <c r="CY135" s="182">
        <f t="shared" si="253"/>
        <v>0</v>
      </c>
      <c r="CZ135" s="183" t="str">
        <f t="shared" si="254"/>
        <v/>
      </c>
      <c r="DA135" s="183" t="str">
        <f t="shared" si="255"/>
        <v/>
      </c>
      <c r="DB135" s="184">
        <f t="shared" si="256"/>
        <v>0</v>
      </c>
      <c r="DC135" s="19" t="str">
        <f t="shared" si="257"/>
        <v xml:space="preserve">      </v>
      </c>
      <c r="DD135" s="252" t="str">
        <f>IF('Chack &amp; edit  SD sheet'!BY135="","",'Chack &amp; edit  SD sheet'!BY135)</f>
        <v/>
      </c>
      <c r="DE135" s="252" t="str">
        <f>IF('Chack &amp; edit  SD sheet'!BZ135="","",'Chack &amp; edit  SD sheet'!BZ135)</f>
        <v/>
      </c>
      <c r="DF135" s="252" t="str">
        <f>IF('Chack &amp; edit  SD sheet'!CA135="","",'Chack &amp; edit  SD sheet'!CA135)</f>
        <v/>
      </c>
      <c r="DG135" s="212" t="str">
        <f t="shared" si="258"/>
        <v/>
      </c>
      <c r="DH135" s="252" t="str">
        <f>IF('Chack &amp; edit  SD sheet'!CB135="","",'Chack &amp; edit  SD sheet'!CB135)</f>
        <v/>
      </c>
      <c r="DI135" s="212" t="str">
        <f t="shared" si="259"/>
        <v/>
      </c>
      <c r="DJ135" s="252" t="str">
        <f>IF('Chack &amp; edit  SD sheet'!CC135="","",'Chack &amp; edit  SD sheet'!CC135)</f>
        <v/>
      </c>
      <c r="DK135" s="212" t="str">
        <f t="shared" si="260"/>
        <v/>
      </c>
      <c r="DL135" s="213" t="str">
        <f t="shared" si="261"/>
        <v/>
      </c>
      <c r="DM135" s="252" t="str">
        <f>IF('Chack &amp; edit  SD sheet'!CD135="","",'Chack &amp; edit  SD sheet'!CD135)</f>
        <v/>
      </c>
      <c r="DN135" s="252" t="str">
        <f>IF('Chack &amp; edit  SD sheet'!CE135="","",'Chack &amp; edit  SD sheet'!CE135)</f>
        <v/>
      </c>
      <c r="DO135" s="252" t="str">
        <f>IF('Chack &amp; edit  SD sheet'!CF135="","",'Chack &amp; edit  SD sheet'!CF135)</f>
        <v/>
      </c>
      <c r="DP135" s="212" t="str">
        <f t="shared" si="262"/>
        <v/>
      </c>
      <c r="DQ135" s="252" t="str">
        <f>IF('Chack &amp; edit  SD sheet'!CG135="","",'Chack &amp; edit  SD sheet'!CG135)</f>
        <v/>
      </c>
      <c r="DR135" s="212" t="str">
        <f t="shared" si="263"/>
        <v/>
      </c>
      <c r="DS135" s="252" t="str">
        <f>IF('Chack &amp; edit  SD sheet'!CH135="","",'Chack &amp; edit  SD sheet'!CH135)</f>
        <v/>
      </c>
      <c r="DT135" s="212" t="str">
        <f t="shared" si="264"/>
        <v/>
      </c>
      <c r="DU135" s="213" t="str">
        <f t="shared" si="265"/>
        <v/>
      </c>
      <c r="DV135" s="252" t="str">
        <f>IF('Chack &amp; edit  SD sheet'!CI135="","",'Chack &amp; edit  SD sheet'!CI135)</f>
        <v/>
      </c>
      <c r="DW135" s="252" t="str">
        <f>IF('Chack &amp; edit  SD sheet'!CJ135="","",'Chack &amp; edit  SD sheet'!CJ135)</f>
        <v/>
      </c>
      <c r="DX135" s="252" t="str">
        <f>IF('Chack &amp; edit  SD sheet'!CK135="","",'Chack &amp; edit  SD sheet'!CK135)</f>
        <v/>
      </c>
      <c r="DY135" s="254" t="str">
        <f t="shared" si="266"/>
        <v/>
      </c>
      <c r="DZ135" s="252" t="str">
        <f>IF('Chack &amp; edit  SD sheet'!CL135="","",'Chack &amp; edit  SD sheet'!CL135)</f>
        <v/>
      </c>
      <c r="EA135" s="252" t="str">
        <f>IF('Chack &amp; edit  SD sheet'!CM135="","",'Chack &amp; edit  SD sheet'!CM135)</f>
        <v/>
      </c>
      <c r="EB135" s="252" t="str">
        <f>IF('Chack &amp; edit  SD sheet'!CN135="","",'Chack &amp; edit  SD sheet'!CN135)</f>
        <v/>
      </c>
      <c r="EC135" s="252" t="str">
        <f>IF('Chack &amp; edit  SD sheet'!CO135="","",'Chack &amp; edit  SD sheet'!CO135)</f>
        <v/>
      </c>
      <c r="ED135" s="254" t="str">
        <f t="shared" si="267"/>
        <v/>
      </c>
      <c r="EE135" s="252" t="str">
        <f>IF('Chack &amp; edit  SD sheet'!CP135="","",'Chack &amp; edit  SD sheet'!CP135)</f>
        <v/>
      </c>
      <c r="EF135" s="252" t="str">
        <f>IF('Chack &amp; edit  SD sheet'!CQ135="","",'Chack &amp; edit  SD sheet'!CQ135)</f>
        <v/>
      </c>
      <c r="EG135" s="19" t="str">
        <f t="shared" si="268"/>
        <v/>
      </c>
      <c r="EH135" s="20" t="str">
        <f t="shared" si="269"/>
        <v/>
      </c>
      <c r="EI135" s="21" t="str">
        <f t="shared" si="270"/>
        <v/>
      </c>
      <c r="EJ135" s="185" t="str">
        <f t="shared" si="271"/>
        <v/>
      </c>
      <c r="EK135" s="253" t="str">
        <f t="shared" si="272"/>
        <v/>
      </c>
      <c r="EL135" s="252" t="str">
        <f t="shared" si="273"/>
        <v/>
      </c>
      <c r="ET135" s="173" t="str">
        <f t="shared" si="274"/>
        <v/>
      </c>
      <c r="EU135" s="173" t="str">
        <f t="shared" si="275"/>
        <v/>
      </c>
      <c r="EV135" s="173" t="str">
        <f t="shared" si="276"/>
        <v/>
      </c>
      <c r="EW135" s="173" t="str">
        <f t="shared" si="277"/>
        <v/>
      </c>
    </row>
    <row r="136" spans="1:153" ht="15.75" hidden="1">
      <c r="A136" s="179" t="str">
        <f>IF(AND('Chack &amp; edit  SD sheet'!A136=""),"",'Chack &amp; edit  SD sheet'!A136)</f>
        <v/>
      </c>
      <c r="B136" s="179" t="str">
        <f>IF(AND('Chack &amp; edit  SD sheet'!B136=""),"",'Chack &amp; edit  SD sheet'!B136)</f>
        <v/>
      </c>
      <c r="C136" s="179" t="str">
        <f>IF(AND('Chack &amp; edit  SD sheet'!C136=""),"",IF(AND('Chack &amp; edit  SD sheet'!C136="Boy"),"M",IF(AND('Chack &amp; edit  SD sheet'!C136="Girl"),"F","")))</f>
        <v/>
      </c>
      <c r="D136" s="179" t="str">
        <f>IF(AND('Chack &amp; edit  SD sheet'!D136=""),"",VALUE('Chack &amp; edit  SD sheet'!D136))</f>
        <v/>
      </c>
      <c r="E136" s="179" t="str">
        <f>IF(AND('Chack &amp; edit  SD sheet'!E136=""),"",'Chack &amp; edit  SD sheet'!E136)</f>
        <v/>
      </c>
      <c r="F136" s="179" t="str">
        <f>IF(AND('Chack &amp; edit  SD sheet'!F136=""),"",'Chack &amp; edit  SD sheet'!F136)</f>
        <v/>
      </c>
      <c r="G136" s="180" t="str">
        <f>IF(AND('Chack &amp; edit  SD sheet'!G136=""),"",'Chack &amp; edit  SD sheet'!G136)</f>
        <v/>
      </c>
      <c r="H136" s="180" t="str">
        <f>IF(AND('Chack &amp; edit  SD sheet'!H136=""),"",'Chack &amp; edit  SD sheet'!H136)</f>
        <v/>
      </c>
      <c r="I136" s="180" t="str">
        <f>IF(AND('Chack &amp; edit  SD sheet'!I136=""),"",'Chack &amp; edit  SD sheet'!I136)</f>
        <v/>
      </c>
      <c r="J136" s="179" t="str">
        <f>IF(AND('Chack &amp; edit  SD sheet'!J136=""),"",'Chack &amp; edit  SD sheet'!J136)</f>
        <v/>
      </c>
      <c r="K136" s="179" t="str">
        <f>IF(AND('Chack &amp; edit  SD sheet'!K136=""),"",'Chack &amp; edit  SD sheet'!K136)</f>
        <v/>
      </c>
      <c r="L136" s="179" t="str">
        <f>IF(AND('Chack &amp; edit  SD sheet'!L136=""),"",'Chack &amp; edit  SD sheet'!L136)</f>
        <v/>
      </c>
      <c r="M136" s="179" t="str">
        <f t="shared" si="193"/>
        <v/>
      </c>
      <c r="N136" s="179" t="str">
        <f>IF(AND('Chack &amp; edit  SD sheet'!N136=""),"",'Chack &amp; edit  SD sheet'!N136)</f>
        <v/>
      </c>
      <c r="O136" s="179" t="str">
        <f t="shared" si="194"/>
        <v/>
      </c>
      <c r="P136" s="179" t="str">
        <f t="shared" si="195"/>
        <v/>
      </c>
      <c r="Q136" s="179" t="str">
        <f>IF(AND('Chack &amp; edit  SD sheet'!Q136=""),"",'Chack &amp; edit  SD sheet'!Q136)</f>
        <v/>
      </c>
      <c r="R136" s="179" t="str">
        <f t="shared" si="196"/>
        <v/>
      </c>
      <c r="S136" s="179" t="str">
        <f t="shared" si="197"/>
        <v/>
      </c>
      <c r="T136" s="179" t="str">
        <f>IF(AND('Chack &amp; edit  SD sheet'!T136=""),"",'Chack &amp; edit  SD sheet'!T136)</f>
        <v/>
      </c>
      <c r="U136" s="179" t="str">
        <f>IF(AND('Chack &amp; edit  SD sheet'!U136=""),"",'Chack &amp; edit  SD sheet'!U136)</f>
        <v/>
      </c>
      <c r="V136" s="179" t="str">
        <f>IF(AND('Chack &amp; edit  SD sheet'!V136=""),"",'Chack &amp; edit  SD sheet'!V136)</f>
        <v/>
      </c>
      <c r="W136" s="179" t="str">
        <f t="shared" si="198"/>
        <v/>
      </c>
      <c r="X136" s="179" t="str">
        <f>IF(AND('Chack &amp; edit  SD sheet'!X136=""),"",'Chack &amp; edit  SD sheet'!X136)</f>
        <v/>
      </c>
      <c r="Y136" s="179" t="str">
        <f t="shared" si="199"/>
        <v/>
      </c>
      <c r="Z136" s="179" t="str">
        <f t="shared" si="200"/>
        <v/>
      </c>
      <c r="AA136" s="179" t="str">
        <f>IF(AND('Chack &amp; edit  SD sheet'!AA136=""),"",'Chack &amp; edit  SD sheet'!AA136)</f>
        <v/>
      </c>
      <c r="AB136" s="179" t="str">
        <f t="shared" si="201"/>
        <v/>
      </c>
      <c r="AC136" s="179" t="str">
        <f t="shared" si="202"/>
        <v/>
      </c>
      <c r="AD136" s="179" t="str">
        <f>IF(AND('Chack &amp; edit  SD sheet'!AF136=""),"",'Chack &amp; edit  SD sheet'!AF136)</f>
        <v/>
      </c>
      <c r="AE136" s="179" t="str">
        <f>IF(AND('Chack &amp; edit  SD sheet'!AG136=""),"",'Chack &amp; edit  SD sheet'!AG136)</f>
        <v/>
      </c>
      <c r="AF136" s="179" t="str">
        <f>IF(AND('Chack &amp; edit  SD sheet'!AH136=""),"",'Chack &amp; edit  SD sheet'!AH136)</f>
        <v/>
      </c>
      <c r="AG136" s="179" t="str">
        <f t="shared" si="203"/>
        <v/>
      </c>
      <c r="AH136" s="179" t="str">
        <f>IF(AND('Chack &amp; edit  SD sheet'!AJ136=""),"",'Chack &amp; edit  SD sheet'!AJ136)</f>
        <v/>
      </c>
      <c r="AI136" s="179" t="str">
        <f t="shared" si="204"/>
        <v/>
      </c>
      <c r="AJ136" s="179" t="str">
        <f t="shared" si="205"/>
        <v/>
      </c>
      <c r="AK136" s="179" t="str">
        <f>IF(AND('Chack &amp; edit  SD sheet'!AM136=""),"",'Chack &amp; edit  SD sheet'!AM136)</f>
        <v/>
      </c>
      <c r="AL136" s="179" t="str">
        <f t="shared" si="206"/>
        <v/>
      </c>
      <c r="AM136" s="179" t="str">
        <f t="shared" si="207"/>
        <v/>
      </c>
      <c r="AN136" s="179" t="str">
        <f>IF(AND('Chack &amp; edit  SD sheet'!AP136=""),"",'Chack &amp; edit  SD sheet'!AP136)</f>
        <v/>
      </c>
      <c r="AO136" s="179" t="str">
        <f>IF(AND('Chack &amp; edit  SD sheet'!AQ136=""),"",'Chack &amp; edit  SD sheet'!AQ136)</f>
        <v/>
      </c>
      <c r="AP136" s="179" t="str">
        <f>IF(AND('Chack &amp; edit  SD sheet'!AR136=""),"",'Chack &amp; edit  SD sheet'!AR136)</f>
        <v/>
      </c>
      <c r="AQ136" s="179" t="str">
        <f t="shared" si="208"/>
        <v/>
      </c>
      <c r="AR136" s="179" t="str">
        <f>IF(AND('Chack &amp; edit  SD sheet'!AT136=""),"",'Chack &amp; edit  SD sheet'!AT136)</f>
        <v/>
      </c>
      <c r="AS136" s="179" t="str">
        <f t="shared" si="209"/>
        <v/>
      </c>
      <c r="AT136" s="179" t="str">
        <f t="shared" si="210"/>
        <v/>
      </c>
      <c r="AU136" s="179" t="str">
        <f>IF(AND('Chack &amp; edit  SD sheet'!AW136=""),"",'Chack &amp; edit  SD sheet'!AW136)</f>
        <v/>
      </c>
      <c r="AV136" s="179" t="str">
        <f t="shared" si="211"/>
        <v/>
      </c>
      <c r="AW136" s="179" t="str">
        <f t="shared" si="212"/>
        <v/>
      </c>
      <c r="AX136" s="179" t="str">
        <f>IF(AND('Chack &amp; edit  SD sheet'!AZ136=""),"",'Chack &amp; edit  SD sheet'!AZ136)</f>
        <v/>
      </c>
      <c r="AY136" s="179" t="str">
        <f>IF(AND('Chack &amp; edit  SD sheet'!BA136=""),"",'Chack &amp; edit  SD sheet'!BA136)</f>
        <v/>
      </c>
      <c r="AZ136" s="179" t="str">
        <f>IF(AND('Chack &amp; edit  SD sheet'!BB136=""),"",'Chack &amp; edit  SD sheet'!BB136)</f>
        <v/>
      </c>
      <c r="BA136" s="179" t="str">
        <f t="shared" si="213"/>
        <v/>
      </c>
      <c r="BB136" s="179" t="str">
        <f>IF(AND('Chack &amp; edit  SD sheet'!BD136=""),"",'Chack &amp; edit  SD sheet'!BD136)</f>
        <v/>
      </c>
      <c r="BC136" s="179" t="str">
        <f t="shared" si="214"/>
        <v/>
      </c>
      <c r="BD136" s="179" t="str">
        <f t="shared" si="215"/>
        <v/>
      </c>
      <c r="BE136" s="179" t="str">
        <f>IF(AND('Chack &amp; edit  SD sheet'!BG136=""),"",'Chack &amp; edit  SD sheet'!BG136)</f>
        <v/>
      </c>
      <c r="BF136" s="179" t="str">
        <f t="shared" si="216"/>
        <v/>
      </c>
      <c r="BG136" s="179" t="str">
        <f t="shared" si="217"/>
        <v/>
      </c>
      <c r="BH136" s="179" t="str">
        <f>IF(AND('Chack &amp; edit  SD sheet'!BK136=""),"",'Chack &amp; edit  SD sheet'!BK136)</f>
        <v/>
      </c>
      <c r="BI136" s="179" t="str">
        <f>IF(AND('Chack &amp; edit  SD sheet'!BL136=""),"",'Chack &amp; edit  SD sheet'!BL136)</f>
        <v/>
      </c>
      <c r="BJ136" s="179" t="str">
        <f>IF(AND('Chack &amp; edit  SD sheet'!BM136=""),"",'Chack &amp; edit  SD sheet'!BM136)</f>
        <v/>
      </c>
      <c r="BK136" s="179" t="str">
        <f t="shared" si="218"/>
        <v/>
      </c>
      <c r="BL136" s="179" t="str">
        <f t="shared" si="219"/>
        <v/>
      </c>
      <c r="BM136" s="179" t="str">
        <f>IF(AND('Chack &amp; edit  SD sheet'!BN136=""),"",'Chack &amp; edit  SD sheet'!BN136)</f>
        <v/>
      </c>
      <c r="BN136" s="179" t="str">
        <f>IF(AND('Chack &amp; edit  SD sheet'!BO136=""),"",'Chack &amp; edit  SD sheet'!BO136)</f>
        <v/>
      </c>
      <c r="BO136" s="179" t="str">
        <f>IF(AND('Chack &amp; edit  SD sheet'!BP136=""),"",'Chack &amp; edit  SD sheet'!BP136)</f>
        <v/>
      </c>
      <c r="BP136" s="179" t="str">
        <f t="shared" si="220"/>
        <v/>
      </c>
      <c r="BQ136" s="179" t="str">
        <f>IF(AND('Chack &amp; edit  SD sheet'!BR136=""),"",'Chack &amp; edit  SD sheet'!BR136)</f>
        <v/>
      </c>
      <c r="BR136" s="179" t="str">
        <f t="shared" si="221"/>
        <v/>
      </c>
      <c r="BS136" s="179" t="str">
        <f t="shared" si="222"/>
        <v/>
      </c>
      <c r="BT136" s="179" t="str">
        <f>IF(AND('Chack &amp; edit  SD sheet'!BU136=""),"",'Chack &amp; edit  SD sheet'!BU136)</f>
        <v/>
      </c>
      <c r="BU136" s="179" t="str">
        <f t="shared" si="223"/>
        <v/>
      </c>
      <c r="BV136" s="179" t="str">
        <f t="shared" si="224"/>
        <v/>
      </c>
      <c r="BW136" s="181" t="str">
        <f t="shared" si="225"/>
        <v/>
      </c>
      <c r="BX136" s="179" t="str">
        <f t="shared" si="226"/>
        <v/>
      </c>
      <c r="BY136" s="179">
        <f t="shared" si="227"/>
        <v>0</v>
      </c>
      <c r="BZ136" s="179">
        <f t="shared" si="228"/>
        <v>0</v>
      </c>
      <c r="CA136" s="179" t="str">
        <f t="shared" si="229"/>
        <v/>
      </c>
      <c r="CB136" s="179" t="str">
        <f t="shared" si="230"/>
        <v/>
      </c>
      <c r="CC136" s="182" t="str">
        <f t="shared" si="231"/>
        <v/>
      </c>
      <c r="CD136" s="183">
        <f t="shared" si="232"/>
        <v>0</v>
      </c>
      <c r="CE136" s="182">
        <f t="shared" si="233"/>
        <v>0</v>
      </c>
      <c r="CF136" s="179" t="str">
        <f t="shared" si="234"/>
        <v/>
      </c>
      <c r="CG136" s="183" t="str">
        <f t="shared" si="235"/>
        <v/>
      </c>
      <c r="CH136" s="182" t="str">
        <f t="shared" si="236"/>
        <v/>
      </c>
      <c r="CI136" s="182">
        <f t="shared" si="237"/>
        <v>0</v>
      </c>
      <c r="CJ136" s="182">
        <f t="shared" si="238"/>
        <v>0</v>
      </c>
      <c r="CK136" s="179" t="str">
        <f t="shared" si="239"/>
        <v/>
      </c>
      <c r="CL136" s="183" t="str">
        <f t="shared" si="240"/>
        <v/>
      </c>
      <c r="CM136" s="182" t="str">
        <f t="shared" si="241"/>
        <v/>
      </c>
      <c r="CN136" s="182">
        <f t="shared" si="242"/>
        <v>0</v>
      </c>
      <c r="CO136" s="182">
        <f t="shared" si="243"/>
        <v>0</v>
      </c>
      <c r="CP136" s="183" t="str">
        <f t="shared" si="244"/>
        <v/>
      </c>
      <c r="CQ136" s="183" t="str">
        <f t="shared" si="245"/>
        <v/>
      </c>
      <c r="CR136" s="182" t="str">
        <f t="shared" si="246"/>
        <v/>
      </c>
      <c r="CS136" s="182">
        <f t="shared" si="247"/>
        <v>0</v>
      </c>
      <c r="CT136" s="182">
        <f t="shared" si="248"/>
        <v>0</v>
      </c>
      <c r="CU136" s="183" t="str">
        <f t="shared" si="249"/>
        <v/>
      </c>
      <c r="CV136" s="183" t="str">
        <f t="shared" si="250"/>
        <v/>
      </c>
      <c r="CW136" s="182" t="str">
        <f t="shared" si="251"/>
        <v/>
      </c>
      <c r="CX136" s="182">
        <f t="shared" si="252"/>
        <v>0</v>
      </c>
      <c r="CY136" s="182">
        <f t="shared" si="253"/>
        <v>0</v>
      </c>
      <c r="CZ136" s="183" t="str">
        <f t="shared" si="254"/>
        <v/>
      </c>
      <c r="DA136" s="183" t="str">
        <f t="shared" si="255"/>
        <v/>
      </c>
      <c r="DB136" s="184">
        <f t="shared" si="256"/>
        <v>0</v>
      </c>
      <c r="DC136" s="19" t="str">
        <f t="shared" si="257"/>
        <v xml:space="preserve">      </v>
      </c>
      <c r="DD136" s="252" t="str">
        <f>IF('Chack &amp; edit  SD sheet'!BY136="","",'Chack &amp; edit  SD sheet'!BY136)</f>
        <v/>
      </c>
      <c r="DE136" s="252" t="str">
        <f>IF('Chack &amp; edit  SD sheet'!BZ136="","",'Chack &amp; edit  SD sheet'!BZ136)</f>
        <v/>
      </c>
      <c r="DF136" s="252" t="str">
        <f>IF('Chack &amp; edit  SD sheet'!CA136="","",'Chack &amp; edit  SD sheet'!CA136)</f>
        <v/>
      </c>
      <c r="DG136" s="212" t="str">
        <f t="shared" si="258"/>
        <v/>
      </c>
      <c r="DH136" s="252" t="str">
        <f>IF('Chack &amp; edit  SD sheet'!CB136="","",'Chack &amp; edit  SD sheet'!CB136)</f>
        <v/>
      </c>
      <c r="DI136" s="212" t="str">
        <f t="shared" si="259"/>
        <v/>
      </c>
      <c r="DJ136" s="252" t="str">
        <f>IF('Chack &amp; edit  SD sheet'!CC136="","",'Chack &amp; edit  SD sheet'!CC136)</f>
        <v/>
      </c>
      <c r="DK136" s="212" t="str">
        <f t="shared" si="260"/>
        <v/>
      </c>
      <c r="DL136" s="213" t="str">
        <f t="shared" si="261"/>
        <v/>
      </c>
      <c r="DM136" s="252" t="str">
        <f>IF('Chack &amp; edit  SD sheet'!CD136="","",'Chack &amp; edit  SD sheet'!CD136)</f>
        <v/>
      </c>
      <c r="DN136" s="252" t="str">
        <f>IF('Chack &amp; edit  SD sheet'!CE136="","",'Chack &amp; edit  SD sheet'!CE136)</f>
        <v/>
      </c>
      <c r="DO136" s="252" t="str">
        <f>IF('Chack &amp; edit  SD sheet'!CF136="","",'Chack &amp; edit  SD sheet'!CF136)</f>
        <v/>
      </c>
      <c r="DP136" s="212" t="str">
        <f t="shared" si="262"/>
        <v/>
      </c>
      <c r="DQ136" s="252" t="str">
        <f>IF('Chack &amp; edit  SD sheet'!CG136="","",'Chack &amp; edit  SD sheet'!CG136)</f>
        <v/>
      </c>
      <c r="DR136" s="212" t="str">
        <f t="shared" si="263"/>
        <v/>
      </c>
      <c r="DS136" s="252" t="str">
        <f>IF('Chack &amp; edit  SD sheet'!CH136="","",'Chack &amp; edit  SD sheet'!CH136)</f>
        <v/>
      </c>
      <c r="DT136" s="212" t="str">
        <f t="shared" si="264"/>
        <v/>
      </c>
      <c r="DU136" s="213" t="str">
        <f t="shared" si="265"/>
        <v/>
      </c>
      <c r="DV136" s="252" t="str">
        <f>IF('Chack &amp; edit  SD sheet'!CI136="","",'Chack &amp; edit  SD sheet'!CI136)</f>
        <v/>
      </c>
      <c r="DW136" s="252" t="str">
        <f>IF('Chack &amp; edit  SD sheet'!CJ136="","",'Chack &amp; edit  SD sheet'!CJ136)</f>
        <v/>
      </c>
      <c r="DX136" s="252" t="str">
        <f>IF('Chack &amp; edit  SD sheet'!CK136="","",'Chack &amp; edit  SD sheet'!CK136)</f>
        <v/>
      </c>
      <c r="DY136" s="254" t="str">
        <f t="shared" si="266"/>
        <v/>
      </c>
      <c r="DZ136" s="252" t="str">
        <f>IF('Chack &amp; edit  SD sheet'!CL136="","",'Chack &amp; edit  SD sheet'!CL136)</f>
        <v/>
      </c>
      <c r="EA136" s="252" t="str">
        <f>IF('Chack &amp; edit  SD sheet'!CM136="","",'Chack &amp; edit  SD sheet'!CM136)</f>
        <v/>
      </c>
      <c r="EB136" s="252" t="str">
        <f>IF('Chack &amp; edit  SD sheet'!CN136="","",'Chack &amp; edit  SD sheet'!CN136)</f>
        <v/>
      </c>
      <c r="EC136" s="252" t="str">
        <f>IF('Chack &amp; edit  SD sheet'!CO136="","",'Chack &amp; edit  SD sheet'!CO136)</f>
        <v/>
      </c>
      <c r="ED136" s="254" t="str">
        <f t="shared" si="267"/>
        <v/>
      </c>
      <c r="EE136" s="252" t="str">
        <f>IF('Chack &amp; edit  SD sheet'!CP136="","",'Chack &amp; edit  SD sheet'!CP136)</f>
        <v/>
      </c>
      <c r="EF136" s="252" t="str">
        <f>IF('Chack &amp; edit  SD sheet'!CQ136="","",'Chack &amp; edit  SD sheet'!CQ136)</f>
        <v/>
      </c>
      <c r="EG136" s="19" t="str">
        <f t="shared" si="268"/>
        <v/>
      </c>
      <c r="EH136" s="20" t="str">
        <f t="shared" si="269"/>
        <v/>
      </c>
      <c r="EI136" s="21" t="str">
        <f t="shared" si="270"/>
        <v/>
      </c>
      <c r="EJ136" s="185" t="str">
        <f t="shared" si="271"/>
        <v/>
      </c>
      <c r="EK136" s="253" t="str">
        <f t="shared" si="272"/>
        <v/>
      </c>
      <c r="EL136" s="252" t="str">
        <f t="shared" si="273"/>
        <v/>
      </c>
      <c r="ET136" s="173" t="str">
        <f t="shared" si="274"/>
        <v/>
      </c>
      <c r="EU136" s="173" t="str">
        <f t="shared" si="275"/>
        <v/>
      </c>
      <c r="EV136" s="173" t="str">
        <f t="shared" si="276"/>
        <v/>
      </c>
      <c r="EW136" s="173" t="str">
        <f t="shared" si="277"/>
        <v/>
      </c>
    </row>
    <row r="137" spans="1:153" ht="15.75" hidden="1">
      <c r="A137" s="179" t="str">
        <f>IF(AND('Chack &amp; edit  SD sheet'!A137=""),"",'Chack &amp; edit  SD sheet'!A137)</f>
        <v/>
      </c>
      <c r="B137" s="179" t="str">
        <f>IF(AND('Chack &amp; edit  SD sheet'!B137=""),"",'Chack &amp; edit  SD sheet'!B137)</f>
        <v/>
      </c>
      <c r="C137" s="179" t="str">
        <f>IF(AND('Chack &amp; edit  SD sheet'!C137=""),"",IF(AND('Chack &amp; edit  SD sheet'!C137="Boy"),"M",IF(AND('Chack &amp; edit  SD sheet'!C137="Girl"),"F","")))</f>
        <v/>
      </c>
      <c r="D137" s="179" t="str">
        <f>IF(AND('Chack &amp; edit  SD sheet'!D137=""),"",VALUE('Chack &amp; edit  SD sheet'!D137))</f>
        <v/>
      </c>
      <c r="E137" s="179" t="str">
        <f>IF(AND('Chack &amp; edit  SD sheet'!E137=""),"",'Chack &amp; edit  SD sheet'!E137)</f>
        <v/>
      </c>
      <c r="F137" s="179" t="str">
        <f>IF(AND('Chack &amp; edit  SD sheet'!F137=""),"",'Chack &amp; edit  SD sheet'!F137)</f>
        <v/>
      </c>
      <c r="G137" s="180" t="str">
        <f>IF(AND('Chack &amp; edit  SD sheet'!G137=""),"",'Chack &amp; edit  SD sheet'!G137)</f>
        <v/>
      </c>
      <c r="H137" s="180" t="str">
        <f>IF(AND('Chack &amp; edit  SD sheet'!H137=""),"",'Chack &amp; edit  SD sheet'!H137)</f>
        <v/>
      </c>
      <c r="I137" s="180" t="str">
        <f>IF(AND('Chack &amp; edit  SD sheet'!I137=""),"",'Chack &amp; edit  SD sheet'!I137)</f>
        <v/>
      </c>
      <c r="J137" s="179" t="str">
        <f>IF(AND('Chack &amp; edit  SD sheet'!J137=""),"",'Chack &amp; edit  SD sheet'!J137)</f>
        <v/>
      </c>
      <c r="K137" s="179" t="str">
        <f>IF(AND('Chack &amp; edit  SD sheet'!K137=""),"",'Chack &amp; edit  SD sheet'!K137)</f>
        <v/>
      </c>
      <c r="L137" s="179" t="str">
        <f>IF(AND('Chack &amp; edit  SD sheet'!L137=""),"",'Chack &amp; edit  SD sheet'!L137)</f>
        <v/>
      </c>
      <c r="M137" s="179" t="str">
        <f t="shared" si="193"/>
        <v/>
      </c>
      <c r="N137" s="179" t="str">
        <f>IF(AND('Chack &amp; edit  SD sheet'!N137=""),"",'Chack &amp; edit  SD sheet'!N137)</f>
        <v/>
      </c>
      <c r="O137" s="179" t="str">
        <f t="shared" si="194"/>
        <v/>
      </c>
      <c r="P137" s="179" t="str">
        <f t="shared" si="195"/>
        <v/>
      </c>
      <c r="Q137" s="179" t="str">
        <f>IF(AND('Chack &amp; edit  SD sheet'!Q137=""),"",'Chack &amp; edit  SD sheet'!Q137)</f>
        <v/>
      </c>
      <c r="R137" s="179" t="str">
        <f t="shared" si="196"/>
        <v/>
      </c>
      <c r="S137" s="179" t="str">
        <f t="shared" si="197"/>
        <v/>
      </c>
      <c r="T137" s="179" t="str">
        <f>IF(AND('Chack &amp; edit  SD sheet'!T137=""),"",'Chack &amp; edit  SD sheet'!T137)</f>
        <v/>
      </c>
      <c r="U137" s="179" t="str">
        <f>IF(AND('Chack &amp; edit  SD sheet'!U137=""),"",'Chack &amp; edit  SD sheet'!U137)</f>
        <v/>
      </c>
      <c r="V137" s="179" t="str">
        <f>IF(AND('Chack &amp; edit  SD sheet'!V137=""),"",'Chack &amp; edit  SD sheet'!V137)</f>
        <v/>
      </c>
      <c r="W137" s="179" t="str">
        <f t="shared" si="198"/>
        <v/>
      </c>
      <c r="X137" s="179" t="str">
        <f>IF(AND('Chack &amp; edit  SD sheet'!X137=""),"",'Chack &amp; edit  SD sheet'!X137)</f>
        <v/>
      </c>
      <c r="Y137" s="179" t="str">
        <f t="shared" si="199"/>
        <v/>
      </c>
      <c r="Z137" s="179" t="str">
        <f t="shared" si="200"/>
        <v/>
      </c>
      <c r="AA137" s="179" t="str">
        <f>IF(AND('Chack &amp; edit  SD sheet'!AA137=""),"",'Chack &amp; edit  SD sheet'!AA137)</f>
        <v/>
      </c>
      <c r="AB137" s="179" t="str">
        <f t="shared" si="201"/>
        <v/>
      </c>
      <c r="AC137" s="179" t="str">
        <f t="shared" si="202"/>
        <v/>
      </c>
      <c r="AD137" s="179" t="str">
        <f>IF(AND('Chack &amp; edit  SD sheet'!AF137=""),"",'Chack &amp; edit  SD sheet'!AF137)</f>
        <v/>
      </c>
      <c r="AE137" s="179" t="str">
        <f>IF(AND('Chack &amp; edit  SD sheet'!AG137=""),"",'Chack &amp; edit  SD sheet'!AG137)</f>
        <v/>
      </c>
      <c r="AF137" s="179" t="str">
        <f>IF(AND('Chack &amp; edit  SD sheet'!AH137=""),"",'Chack &amp; edit  SD sheet'!AH137)</f>
        <v/>
      </c>
      <c r="AG137" s="179" t="str">
        <f t="shared" si="203"/>
        <v/>
      </c>
      <c r="AH137" s="179" t="str">
        <f>IF(AND('Chack &amp; edit  SD sheet'!AJ137=""),"",'Chack &amp; edit  SD sheet'!AJ137)</f>
        <v/>
      </c>
      <c r="AI137" s="179" t="str">
        <f t="shared" si="204"/>
        <v/>
      </c>
      <c r="AJ137" s="179" t="str">
        <f t="shared" si="205"/>
        <v/>
      </c>
      <c r="AK137" s="179" t="str">
        <f>IF(AND('Chack &amp; edit  SD sheet'!AM137=""),"",'Chack &amp; edit  SD sheet'!AM137)</f>
        <v/>
      </c>
      <c r="AL137" s="179" t="str">
        <f t="shared" si="206"/>
        <v/>
      </c>
      <c r="AM137" s="179" t="str">
        <f t="shared" si="207"/>
        <v/>
      </c>
      <c r="AN137" s="179" t="str">
        <f>IF(AND('Chack &amp; edit  SD sheet'!AP137=""),"",'Chack &amp; edit  SD sheet'!AP137)</f>
        <v/>
      </c>
      <c r="AO137" s="179" t="str">
        <f>IF(AND('Chack &amp; edit  SD sheet'!AQ137=""),"",'Chack &amp; edit  SD sheet'!AQ137)</f>
        <v/>
      </c>
      <c r="AP137" s="179" t="str">
        <f>IF(AND('Chack &amp; edit  SD sheet'!AR137=""),"",'Chack &amp; edit  SD sheet'!AR137)</f>
        <v/>
      </c>
      <c r="AQ137" s="179" t="str">
        <f t="shared" si="208"/>
        <v/>
      </c>
      <c r="AR137" s="179" t="str">
        <f>IF(AND('Chack &amp; edit  SD sheet'!AT137=""),"",'Chack &amp; edit  SD sheet'!AT137)</f>
        <v/>
      </c>
      <c r="AS137" s="179" t="str">
        <f t="shared" si="209"/>
        <v/>
      </c>
      <c r="AT137" s="179" t="str">
        <f t="shared" si="210"/>
        <v/>
      </c>
      <c r="AU137" s="179" t="str">
        <f>IF(AND('Chack &amp; edit  SD sheet'!AW137=""),"",'Chack &amp; edit  SD sheet'!AW137)</f>
        <v/>
      </c>
      <c r="AV137" s="179" t="str">
        <f t="shared" si="211"/>
        <v/>
      </c>
      <c r="AW137" s="179" t="str">
        <f t="shared" si="212"/>
        <v/>
      </c>
      <c r="AX137" s="179" t="str">
        <f>IF(AND('Chack &amp; edit  SD sheet'!AZ137=""),"",'Chack &amp; edit  SD sheet'!AZ137)</f>
        <v/>
      </c>
      <c r="AY137" s="179" t="str">
        <f>IF(AND('Chack &amp; edit  SD sheet'!BA137=""),"",'Chack &amp; edit  SD sheet'!BA137)</f>
        <v/>
      </c>
      <c r="AZ137" s="179" t="str">
        <f>IF(AND('Chack &amp; edit  SD sheet'!BB137=""),"",'Chack &amp; edit  SD sheet'!BB137)</f>
        <v/>
      </c>
      <c r="BA137" s="179" t="str">
        <f t="shared" si="213"/>
        <v/>
      </c>
      <c r="BB137" s="179" t="str">
        <f>IF(AND('Chack &amp; edit  SD sheet'!BD137=""),"",'Chack &amp; edit  SD sheet'!BD137)</f>
        <v/>
      </c>
      <c r="BC137" s="179" t="str">
        <f t="shared" si="214"/>
        <v/>
      </c>
      <c r="BD137" s="179" t="str">
        <f t="shared" si="215"/>
        <v/>
      </c>
      <c r="BE137" s="179" t="str">
        <f>IF(AND('Chack &amp; edit  SD sheet'!BG137=""),"",'Chack &amp; edit  SD sheet'!BG137)</f>
        <v/>
      </c>
      <c r="BF137" s="179" t="str">
        <f t="shared" si="216"/>
        <v/>
      </c>
      <c r="BG137" s="179" t="str">
        <f t="shared" si="217"/>
        <v/>
      </c>
      <c r="BH137" s="179" t="str">
        <f>IF(AND('Chack &amp; edit  SD sheet'!BK137=""),"",'Chack &amp; edit  SD sheet'!BK137)</f>
        <v/>
      </c>
      <c r="BI137" s="179" t="str">
        <f>IF(AND('Chack &amp; edit  SD sheet'!BL137=""),"",'Chack &amp; edit  SD sheet'!BL137)</f>
        <v/>
      </c>
      <c r="BJ137" s="179" t="str">
        <f>IF(AND('Chack &amp; edit  SD sheet'!BM137=""),"",'Chack &amp; edit  SD sheet'!BM137)</f>
        <v/>
      </c>
      <c r="BK137" s="179" t="str">
        <f t="shared" si="218"/>
        <v/>
      </c>
      <c r="BL137" s="179" t="str">
        <f t="shared" si="219"/>
        <v/>
      </c>
      <c r="BM137" s="179" t="str">
        <f>IF(AND('Chack &amp; edit  SD sheet'!BN137=""),"",'Chack &amp; edit  SD sheet'!BN137)</f>
        <v/>
      </c>
      <c r="BN137" s="179" t="str">
        <f>IF(AND('Chack &amp; edit  SD sheet'!BO137=""),"",'Chack &amp; edit  SD sheet'!BO137)</f>
        <v/>
      </c>
      <c r="BO137" s="179" t="str">
        <f>IF(AND('Chack &amp; edit  SD sheet'!BP137=""),"",'Chack &amp; edit  SD sheet'!BP137)</f>
        <v/>
      </c>
      <c r="BP137" s="179" t="str">
        <f t="shared" si="220"/>
        <v/>
      </c>
      <c r="BQ137" s="179" t="str">
        <f>IF(AND('Chack &amp; edit  SD sheet'!BR137=""),"",'Chack &amp; edit  SD sheet'!BR137)</f>
        <v/>
      </c>
      <c r="BR137" s="179" t="str">
        <f t="shared" si="221"/>
        <v/>
      </c>
      <c r="BS137" s="179" t="str">
        <f t="shared" si="222"/>
        <v/>
      </c>
      <c r="BT137" s="179" t="str">
        <f>IF(AND('Chack &amp; edit  SD sheet'!BU137=""),"",'Chack &amp; edit  SD sheet'!BU137)</f>
        <v/>
      </c>
      <c r="BU137" s="179" t="str">
        <f t="shared" si="223"/>
        <v/>
      </c>
      <c r="BV137" s="179" t="str">
        <f t="shared" si="224"/>
        <v/>
      </c>
      <c r="BW137" s="181" t="str">
        <f t="shared" si="225"/>
        <v/>
      </c>
      <c r="BX137" s="179" t="str">
        <f t="shared" si="226"/>
        <v/>
      </c>
      <c r="BY137" s="179">
        <f t="shared" si="227"/>
        <v>0</v>
      </c>
      <c r="BZ137" s="179">
        <f t="shared" si="228"/>
        <v>0</v>
      </c>
      <c r="CA137" s="179" t="str">
        <f t="shared" si="229"/>
        <v/>
      </c>
      <c r="CB137" s="179" t="str">
        <f t="shared" si="230"/>
        <v/>
      </c>
      <c r="CC137" s="182" t="str">
        <f t="shared" si="231"/>
        <v/>
      </c>
      <c r="CD137" s="183">
        <f t="shared" si="232"/>
        <v>0</v>
      </c>
      <c r="CE137" s="182">
        <f t="shared" si="233"/>
        <v>0</v>
      </c>
      <c r="CF137" s="179" t="str">
        <f t="shared" si="234"/>
        <v/>
      </c>
      <c r="CG137" s="183" t="str">
        <f t="shared" si="235"/>
        <v/>
      </c>
      <c r="CH137" s="182" t="str">
        <f t="shared" si="236"/>
        <v/>
      </c>
      <c r="CI137" s="182">
        <f t="shared" si="237"/>
        <v>0</v>
      </c>
      <c r="CJ137" s="182">
        <f t="shared" si="238"/>
        <v>0</v>
      </c>
      <c r="CK137" s="179" t="str">
        <f t="shared" si="239"/>
        <v/>
      </c>
      <c r="CL137" s="183" t="str">
        <f t="shared" si="240"/>
        <v/>
      </c>
      <c r="CM137" s="182" t="str">
        <f t="shared" si="241"/>
        <v/>
      </c>
      <c r="CN137" s="182">
        <f t="shared" si="242"/>
        <v>0</v>
      </c>
      <c r="CO137" s="182">
        <f t="shared" si="243"/>
        <v>0</v>
      </c>
      <c r="CP137" s="183" t="str">
        <f t="shared" si="244"/>
        <v/>
      </c>
      <c r="CQ137" s="183" t="str">
        <f t="shared" si="245"/>
        <v/>
      </c>
      <c r="CR137" s="182" t="str">
        <f t="shared" si="246"/>
        <v/>
      </c>
      <c r="CS137" s="182">
        <f t="shared" si="247"/>
        <v>0</v>
      </c>
      <c r="CT137" s="182">
        <f t="shared" si="248"/>
        <v>0</v>
      </c>
      <c r="CU137" s="183" t="str">
        <f t="shared" si="249"/>
        <v/>
      </c>
      <c r="CV137" s="183" t="str">
        <f t="shared" si="250"/>
        <v/>
      </c>
      <c r="CW137" s="182" t="str">
        <f t="shared" si="251"/>
        <v/>
      </c>
      <c r="CX137" s="182">
        <f t="shared" si="252"/>
        <v>0</v>
      </c>
      <c r="CY137" s="182">
        <f t="shared" si="253"/>
        <v>0</v>
      </c>
      <c r="CZ137" s="183" t="str">
        <f t="shared" si="254"/>
        <v/>
      </c>
      <c r="DA137" s="183" t="str">
        <f t="shared" si="255"/>
        <v/>
      </c>
      <c r="DB137" s="184">
        <f t="shared" si="256"/>
        <v>0</v>
      </c>
      <c r="DC137" s="19" t="str">
        <f t="shared" si="257"/>
        <v xml:space="preserve">      </v>
      </c>
      <c r="DD137" s="252" t="str">
        <f>IF('Chack &amp; edit  SD sheet'!BY137="","",'Chack &amp; edit  SD sheet'!BY137)</f>
        <v/>
      </c>
      <c r="DE137" s="252" t="str">
        <f>IF('Chack &amp; edit  SD sheet'!BZ137="","",'Chack &amp; edit  SD sheet'!BZ137)</f>
        <v/>
      </c>
      <c r="DF137" s="252" t="str">
        <f>IF('Chack &amp; edit  SD sheet'!CA137="","",'Chack &amp; edit  SD sheet'!CA137)</f>
        <v/>
      </c>
      <c r="DG137" s="212" t="str">
        <f t="shared" si="258"/>
        <v/>
      </c>
      <c r="DH137" s="252" t="str">
        <f>IF('Chack &amp; edit  SD sheet'!CB137="","",'Chack &amp; edit  SD sheet'!CB137)</f>
        <v/>
      </c>
      <c r="DI137" s="212" t="str">
        <f t="shared" si="259"/>
        <v/>
      </c>
      <c r="DJ137" s="252" t="str">
        <f>IF('Chack &amp; edit  SD sheet'!CC137="","",'Chack &amp; edit  SD sheet'!CC137)</f>
        <v/>
      </c>
      <c r="DK137" s="212" t="str">
        <f t="shared" si="260"/>
        <v/>
      </c>
      <c r="DL137" s="213" t="str">
        <f t="shared" si="261"/>
        <v/>
      </c>
      <c r="DM137" s="252" t="str">
        <f>IF('Chack &amp; edit  SD sheet'!CD137="","",'Chack &amp; edit  SD sheet'!CD137)</f>
        <v/>
      </c>
      <c r="DN137" s="252" t="str">
        <f>IF('Chack &amp; edit  SD sheet'!CE137="","",'Chack &amp; edit  SD sheet'!CE137)</f>
        <v/>
      </c>
      <c r="DO137" s="252" t="str">
        <f>IF('Chack &amp; edit  SD sheet'!CF137="","",'Chack &amp; edit  SD sheet'!CF137)</f>
        <v/>
      </c>
      <c r="DP137" s="212" t="str">
        <f t="shared" si="262"/>
        <v/>
      </c>
      <c r="DQ137" s="252" t="str">
        <f>IF('Chack &amp; edit  SD sheet'!CG137="","",'Chack &amp; edit  SD sheet'!CG137)</f>
        <v/>
      </c>
      <c r="DR137" s="212" t="str">
        <f t="shared" si="263"/>
        <v/>
      </c>
      <c r="DS137" s="252" t="str">
        <f>IF('Chack &amp; edit  SD sheet'!CH137="","",'Chack &amp; edit  SD sheet'!CH137)</f>
        <v/>
      </c>
      <c r="DT137" s="212" t="str">
        <f t="shared" si="264"/>
        <v/>
      </c>
      <c r="DU137" s="213" t="str">
        <f t="shared" si="265"/>
        <v/>
      </c>
      <c r="DV137" s="252" t="str">
        <f>IF('Chack &amp; edit  SD sheet'!CI137="","",'Chack &amp; edit  SD sheet'!CI137)</f>
        <v/>
      </c>
      <c r="DW137" s="252" t="str">
        <f>IF('Chack &amp; edit  SD sheet'!CJ137="","",'Chack &amp; edit  SD sheet'!CJ137)</f>
        <v/>
      </c>
      <c r="DX137" s="252" t="str">
        <f>IF('Chack &amp; edit  SD sheet'!CK137="","",'Chack &amp; edit  SD sheet'!CK137)</f>
        <v/>
      </c>
      <c r="DY137" s="254" t="str">
        <f t="shared" si="266"/>
        <v/>
      </c>
      <c r="DZ137" s="252" t="str">
        <f>IF('Chack &amp; edit  SD sheet'!CL137="","",'Chack &amp; edit  SD sheet'!CL137)</f>
        <v/>
      </c>
      <c r="EA137" s="252" t="str">
        <f>IF('Chack &amp; edit  SD sheet'!CM137="","",'Chack &amp; edit  SD sheet'!CM137)</f>
        <v/>
      </c>
      <c r="EB137" s="252" t="str">
        <f>IF('Chack &amp; edit  SD sheet'!CN137="","",'Chack &amp; edit  SD sheet'!CN137)</f>
        <v/>
      </c>
      <c r="EC137" s="252" t="str">
        <f>IF('Chack &amp; edit  SD sheet'!CO137="","",'Chack &amp; edit  SD sheet'!CO137)</f>
        <v/>
      </c>
      <c r="ED137" s="254" t="str">
        <f t="shared" si="267"/>
        <v/>
      </c>
      <c r="EE137" s="252" t="str">
        <f>IF('Chack &amp; edit  SD sheet'!CP137="","",'Chack &amp; edit  SD sheet'!CP137)</f>
        <v/>
      </c>
      <c r="EF137" s="252" t="str">
        <f>IF('Chack &amp; edit  SD sheet'!CQ137="","",'Chack &amp; edit  SD sheet'!CQ137)</f>
        <v/>
      </c>
      <c r="EG137" s="19" t="str">
        <f t="shared" si="268"/>
        <v/>
      </c>
      <c r="EH137" s="20" t="str">
        <f t="shared" si="269"/>
        <v/>
      </c>
      <c r="EI137" s="21" t="str">
        <f t="shared" si="270"/>
        <v/>
      </c>
      <c r="EJ137" s="185" t="str">
        <f t="shared" si="271"/>
        <v/>
      </c>
      <c r="EK137" s="253" t="str">
        <f t="shared" si="272"/>
        <v/>
      </c>
      <c r="EL137" s="252" t="str">
        <f t="shared" si="273"/>
        <v/>
      </c>
      <c r="ET137" s="173" t="str">
        <f t="shared" si="274"/>
        <v/>
      </c>
      <c r="EU137" s="173" t="str">
        <f t="shared" si="275"/>
        <v/>
      </c>
      <c r="EV137" s="173" t="str">
        <f t="shared" si="276"/>
        <v/>
      </c>
      <c r="EW137" s="173" t="str">
        <f t="shared" si="277"/>
        <v/>
      </c>
    </row>
    <row r="138" spans="1:153" ht="15.75" hidden="1">
      <c r="A138" s="179" t="str">
        <f>IF(AND('Chack &amp; edit  SD sheet'!A138=""),"",'Chack &amp; edit  SD sheet'!A138)</f>
        <v/>
      </c>
      <c r="B138" s="179" t="str">
        <f>IF(AND('Chack &amp; edit  SD sheet'!B138=""),"",'Chack &amp; edit  SD sheet'!B138)</f>
        <v/>
      </c>
      <c r="C138" s="179" t="str">
        <f>IF(AND('Chack &amp; edit  SD sheet'!C138=""),"",IF(AND('Chack &amp; edit  SD sheet'!C138="Boy"),"M",IF(AND('Chack &amp; edit  SD sheet'!C138="Girl"),"F","")))</f>
        <v/>
      </c>
      <c r="D138" s="179" t="str">
        <f>IF(AND('Chack &amp; edit  SD sheet'!D138=""),"",VALUE('Chack &amp; edit  SD sheet'!D138))</f>
        <v/>
      </c>
      <c r="E138" s="179" t="str">
        <f>IF(AND('Chack &amp; edit  SD sheet'!E138=""),"",'Chack &amp; edit  SD sheet'!E138)</f>
        <v/>
      </c>
      <c r="F138" s="179" t="str">
        <f>IF(AND('Chack &amp; edit  SD sheet'!F138=""),"",'Chack &amp; edit  SD sheet'!F138)</f>
        <v/>
      </c>
      <c r="G138" s="180" t="str">
        <f>IF(AND('Chack &amp; edit  SD sheet'!G138=""),"",'Chack &amp; edit  SD sheet'!G138)</f>
        <v/>
      </c>
      <c r="H138" s="180" t="str">
        <f>IF(AND('Chack &amp; edit  SD sheet'!H138=""),"",'Chack &amp; edit  SD sheet'!H138)</f>
        <v/>
      </c>
      <c r="I138" s="180" t="str">
        <f>IF(AND('Chack &amp; edit  SD sheet'!I138=""),"",'Chack &amp; edit  SD sheet'!I138)</f>
        <v/>
      </c>
      <c r="J138" s="179" t="str">
        <f>IF(AND('Chack &amp; edit  SD sheet'!J138=""),"",'Chack &amp; edit  SD sheet'!J138)</f>
        <v/>
      </c>
      <c r="K138" s="179" t="str">
        <f>IF(AND('Chack &amp; edit  SD sheet'!K138=""),"",'Chack &amp; edit  SD sheet'!K138)</f>
        <v/>
      </c>
      <c r="L138" s="179" t="str">
        <f>IF(AND('Chack &amp; edit  SD sheet'!L138=""),"",'Chack &amp; edit  SD sheet'!L138)</f>
        <v/>
      </c>
      <c r="M138" s="179" t="str">
        <f t="shared" si="193"/>
        <v/>
      </c>
      <c r="N138" s="179" t="str">
        <f>IF(AND('Chack &amp; edit  SD sheet'!N138=""),"",'Chack &amp; edit  SD sheet'!N138)</f>
        <v/>
      </c>
      <c r="O138" s="179" t="str">
        <f t="shared" si="194"/>
        <v/>
      </c>
      <c r="P138" s="179" t="str">
        <f t="shared" si="195"/>
        <v/>
      </c>
      <c r="Q138" s="179" t="str">
        <f>IF(AND('Chack &amp; edit  SD sheet'!Q138=""),"",'Chack &amp; edit  SD sheet'!Q138)</f>
        <v/>
      </c>
      <c r="R138" s="179" t="str">
        <f t="shared" si="196"/>
        <v/>
      </c>
      <c r="S138" s="179" t="str">
        <f t="shared" si="197"/>
        <v/>
      </c>
      <c r="T138" s="179" t="str">
        <f>IF(AND('Chack &amp; edit  SD sheet'!T138=""),"",'Chack &amp; edit  SD sheet'!T138)</f>
        <v/>
      </c>
      <c r="U138" s="179" t="str">
        <f>IF(AND('Chack &amp; edit  SD sheet'!U138=""),"",'Chack &amp; edit  SD sheet'!U138)</f>
        <v/>
      </c>
      <c r="V138" s="179" t="str">
        <f>IF(AND('Chack &amp; edit  SD sheet'!V138=""),"",'Chack &amp; edit  SD sheet'!V138)</f>
        <v/>
      </c>
      <c r="W138" s="179" t="str">
        <f t="shared" si="198"/>
        <v/>
      </c>
      <c r="X138" s="179" t="str">
        <f>IF(AND('Chack &amp; edit  SD sheet'!X138=""),"",'Chack &amp; edit  SD sheet'!X138)</f>
        <v/>
      </c>
      <c r="Y138" s="179" t="str">
        <f t="shared" si="199"/>
        <v/>
      </c>
      <c r="Z138" s="179" t="str">
        <f t="shared" si="200"/>
        <v/>
      </c>
      <c r="AA138" s="179" t="str">
        <f>IF(AND('Chack &amp; edit  SD sheet'!AA138=""),"",'Chack &amp; edit  SD sheet'!AA138)</f>
        <v/>
      </c>
      <c r="AB138" s="179" t="str">
        <f t="shared" si="201"/>
        <v/>
      </c>
      <c r="AC138" s="179" t="str">
        <f t="shared" si="202"/>
        <v/>
      </c>
      <c r="AD138" s="179" t="str">
        <f>IF(AND('Chack &amp; edit  SD sheet'!AF138=""),"",'Chack &amp; edit  SD sheet'!AF138)</f>
        <v/>
      </c>
      <c r="AE138" s="179" t="str">
        <f>IF(AND('Chack &amp; edit  SD sheet'!AG138=""),"",'Chack &amp; edit  SD sheet'!AG138)</f>
        <v/>
      </c>
      <c r="AF138" s="179" t="str">
        <f>IF(AND('Chack &amp; edit  SD sheet'!AH138=""),"",'Chack &amp; edit  SD sheet'!AH138)</f>
        <v/>
      </c>
      <c r="AG138" s="179" t="str">
        <f t="shared" si="203"/>
        <v/>
      </c>
      <c r="AH138" s="179" t="str">
        <f>IF(AND('Chack &amp; edit  SD sheet'!AJ138=""),"",'Chack &amp; edit  SD sheet'!AJ138)</f>
        <v/>
      </c>
      <c r="AI138" s="179" t="str">
        <f t="shared" si="204"/>
        <v/>
      </c>
      <c r="AJ138" s="179" t="str">
        <f t="shared" si="205"/>
        <v/>
      </c>
      <c r="AK138" s="179" t="str">
        <f>IF(AND('Chack &amp; edit  SD sheet'!AM138=""),"",'Chack &amp; edit  SD sheet'!AM138)</f>
        <v/>
      </c>
      <c r="AL138" s="179" t="str">
        <f t="shared" si="206"/>
        <v/>
      </c>
      <c r="AM138" s="179" t="str">
        <f t="shared" si="207"/>
        <v/>
      </c>
      <c r="AN138" s="179" t="str">
        <f>IF(AND('Chack &amp; edit  SD sheet'!AP138=""),"",'Chack &amp; edit  SD sheet'!AP138)</f>
        <v/>
      </c>
      <c r="AO138" s="179" t="str">
        <f>IF(AND('Chack &amp; edit  SD sheet'!AQ138=""),"",'Chack &amp; edit  SD sheet'!AQ138)</f>
        <v/>
      </c>
      <c r="AP138" s="179" t="str">
        <f>IF(AND('Chack &amp; edit  SD sheet'!AR138=""),"",'Chack &amp; edit  SD sheet'!AR138)</f>
        <v/>
      </c>
      <c r="AQ138" s="179" t="str">
        <f t="shared" si="208"/>
        <v/>
      </c>
      <c r="AR138" s="179" t="str">
        <f>IF(AND('Chack &amp; edit  SD sheet'!AT138=""),"",'Chack &amp; edit  SD sheet'!AT138)</f>
        <v/>
      </c>
      <c r="AS138" s="179" t="str">
        <f t="shared" si="209"/>
        <v/>
      </c>
      <c r="AT138" s="179" t="str">
        <f t="shared" si="210"/>
        <v/>
      </c>
      <c r="AU138" s="179" t="str">
        <f>IF(AND('Chack &amp; edit  SD sheet'!AW138=""),"",'Chack &amp; edit  SD sheet'!AW138)</f>
        <v/>
      </c>
      <c r="AV138" s="179" t="str">
        <f t="shared" si="211"/>
        <v/>
      </c>
      <c r="AW138" s="179" t="str">
        <f t="shared" si="212"/>
        <v/>
      </c>
      <c r="AX138" s="179" t="str">
        <f>IF(AND('Chack &amp; edit  SD sheet'!AZ138=""),"",'Chack &amp; edit  SD sheet'!AZ138)</f>
        <v/>
      </c>
      <c r="AY138" s="179" t="str">
        <f>IF(AND('Chack &amp; edit  SD sheet'!BA138=""),"",'Chack &amp; edit  SD sheet'!BA138)</f>
        <v/>
      </c>
      <c r="AZ138" s="179" t="str">
        <f>IF(AND('Chack &amp; edit  SD sheet'!BB138=""),"",'Chack &amp; edit  SD sheet'!BB138)</f>
        <v/>
      </c>
      <c r="BA138" s="179" t="str">
        <f t="shared" si="213"/>
        <v/>
      </c>
      <c r="BB138" s="179" t="str">
        <f>IF(AND('Chack &amp; edit  SD sheet'!BD138=""),"",'Chack &amp; edit  SD sheet'!BD138)</f>
        <v/>
      </c>
      <c r="BC138" s="179" t="str">
        <f t="shared" si="214"/>
        <v/>
      </c>
      <c r="BD138" s="179" t="str">
        <f t="shared" si="215"/>
        <v/>
      </c>
      <c r="BE138" s="179" t="str">
        <f>IF(AND('Chack &amp; edit  SD sheet'!BG138=""),"",'Chack &amp; edit  SD sheet'!BG138)</f>
        <v/>
      </c>
      <c r="BF138" s="179" t="str">
        <f t="shared" si="216"/>
        <v/>
      </c>
      <c r="BG138" s="179" t="str">
        <f t="shared" si="217"/>
        <v/>
      </c>
      <c r="BH138" s="179" t="str">
        <f>IF(AND('Chack &amp; edit  SD sheet'!BK138=""),"",'Chack &amp; edit  SD sheet'!BK138)</f>
        <v/>
      </c>
      <c r="BI138" s="179" t="str">
        <f>IF(AND('Chack &amp; edit  SD sheet'!BL138=""),"",'Chack &amp; edit  SD sheet'!BL138)</f>
        <v/>
      </c>
      <c r="BJ138" s="179" t="str">
        <f>IF(AND('Chack &amp; edit  SD sheet'!BM138=""),"",'Chack &amp; edit  SD sheet'!BM138)</f>
        <v/>
      </c>
      <c r="BK138" s="179" t="str">
        <f t="shared" si="218"/>
        <v/>
      </c>
      <c r="BL138" s="179" t="str">
        <f t="shared" si="219"/>
        <v/>
      </c>
      <c r="BM138" s="179" t="str">
        <f>IF(AND('Chack &amp; edit  SD sheet'!BN138=""),"",'Chack &amp; edit  SD sheet'!BN138)</f>
        <v/>
      </c>
      <c r="BN138" s="179" t="str">
        <f>IF(AND('Chack &amp; edit  SD sheet'!BO138=""),"",'Chack &amp; edit  SD sheet'!BO138)</f>
        <v/>
      </c>
      <c r="BO138" s="179" t="str">
        <f>IF(AND('Chack &amp; edit  SD sheet'!BP138=""),"",'Chack &amp; edit  SD sheet'!BP138)</f>
        <v/>
      </c>
      <c r="BP138" s="179" t="str">
        <f t="shared" si="220"/>
        <v/>
      </c>
      <c r="BQ138" s="179" t="str">
        <f>IF(AND('Chack &amp; edit  SD sheet'!BR138=""),"",'Chack &amp; edit  SD sheet'!BR138)</f>
        <v/>
      </c>
      <c r="BR138" s="179" t="str">
        <f t="shared" si="221"/>
        <v/>
      </c>
      <c r="BS138" s="179" t="str">
        <f t="shared" si="222"/>
        <v/>
      </c>
      <c r="BT138" s="179" t="str">
        <f>IF(AND('Chack &amp; edit  SD sheet'!BU138=""),"",'Chack &amp; edit  SD sheet'!BU138)</f>
        <v/>
      </c>
      <c r="BU138" s="179" t="str">
        <f t="shared" si="223"/>
        <v/>
      </c>
      <c r="BV138" s="179" t="str">
        <f t="shared" si="224"/>
        <v/>
      </c>
      <c r="BW138" s="181" t="str">
        <f t="shared" si="225"/>
        <v/>
      </c>
      <c r="BX138" s="179" t="str">
        <f t="shared" si="226"/>
        <v/>
      </c>
      <c r="BY138" s="179">
        <f t="shared" si="227"/>
        <v>0</v>
      </c>
      <c r="BZ138" s="179">
        <f t="shared" si="228"/>
        <v>0</v>
      </c>
      <c r="CA138" s="179" t="str">
        <f t="shared" si="229"/>
        <v/>
      </c>
      <c r="CB138" s="179" t="str">
        <f t="shared" si="230"/>
        <v/>
      </c>
      <c r="CC138" s="182" t="str">
        <f t="shared" si="231"/>
        <v/>
      </c>
      <c r="CD138" s="183">
        <f t="shared" si="232"/>
        <v>0</v>
      </c>
      <c r="CE138" s="182">
        <f t="shared" si="233"/>
        <v>0</v>
      </c>
      <c r="CF138" s="179" t="str">
        <f t="shared" si="234"/>
        <v/>
      </c>
      <c r="CG138" s="183" t="str">
        <f t="shared" si="235"/>
        <v/>
      </c>
      <c r="CH138" s="182" t="str">
        <f t="shared" si="236"/>
        <v/>
      </c>
      <c r="CI138" s="182">
        <f t="shared" si="237"/>
        <v>0</v>
      </c>
      <c r="CJ138" s="182">
        <f t="shared" si="238"/>
        <v>0</v>
      </c>
      <c r="CK138" s="179" t="str">
        <f t="shared" si="239"/>
        <v/>
      </c>
      <c r="CL138" s="183" t="str">
        <f t="shared" si="240"/>
        <v/>
      </c>
      <c r="CM138" s="182" t="str">
        <f t="shared" si="241"/>
        <v/>
      </c>
      <c r="CN138" s="182">
        <f t="shared" si="242"/>
        <v>0</v>
      </c>
      <c r="CO138" s="182">
        <f t="shared" si="243"/>
        <v>0</v>
      </c>
      <c r="CP138" s="183" t="str">
        <f t="shared" si="244"/>
        <v/>
      </c>
      <c r="CQ138" s="183" t="str">
        <f t="shared" si="245"/>
        <v/>
      </c>
      <c r="CR138" s="182" t="str">
        <f t="shared" si="246"/>
        <v/>
      </c>
      <c r="CS138" s="182">
        <f t="shared" si="247"/>
        <v>0</v>
      </c>
      <c r="CT138" s="182">
        <f t="shared" si="248"/>
        <v>0</v>
      </c>
      <c r="CU138" s="183" t="str">
        <f t="shared" si="249"/>
        <v/>
      </c>
      <c r="CV138" s="183" t="str">
        <f t="shared" si="250"/>
        <v/>
      </c>
      <c r="CW138" s="182" t="str">
        <f t="shared" si="251"/>
        <v/>
      </c>
      <c r="CX138" s="182">
        <f t="shared" si="252"/>
        <v>0</v>
      </c>
      <c r="CY138" s="182">
        <f t="shared" si="253"/>
        <v>0</v>
      </c>
      <c r="CZ138" s="183" t="str">
        <f t="shared" si="254"/>
        <v/>
      </c>
      <c r="DA138" s="183" t="str">
        <f t="shared" si="255"/>
        <v/>
      </c>
      <c r="DB138" s="184">
        <f t="shared" si="256"/>
        <v>0</v>
      </c>
      <c r="DC138" s="19" t="str">
        <f t="shared" si="257"/>
        <v xml:space="preserve">      </v>
      </c>
      <c r="DD138" s="252" t="str">
        <f>IF('Chack &amp; edit  SD sheet'!BY138="","",'Chack &amp; edit  SD sheet'!BY138)</f>
        <v/>
      </c>
      <c r="DE138" s="252" t="str">
        <f>IF('Chack &amp; edit  SD sheet'!BZ138="","",'Chack &amp; edit  SD sheet'!BZ138)</f>
        <v/>
      </c>
      <c r="DF138" s="252" t="str">
        <f>IF('Chack &amp; edit  SD sheet'!CA138="","",'Chack &amp; edit  SD sheet'!CA138)</f>
        <v/>
      </c>
      <c r="DG138" s="212" t="str">
        <f t="shared" si="258"/>
        <v/>
      </c>
      <c r="DH138" s="252" t="str">
        <f>IF('Chack &amp; edit  SD sheet'!CB138="","",'Chack &amp; edit  SD sheet'!CB138)</f>
        <v/>
      </c>
      <c r="DI138" s="212" t="str">
        <f t="shared" si="259"/>
        <v/>
      </c>
      <c r="DJ138" s="252" t="str">
        <f>IF('Chack &amp; edit  SD sheet'!CC138="","",'Chack &amp; edit  SD sheet'!CC138)</f>
        <v/>
      </c>
      <c r="DK138" s="212" t="str">
        <f t="shared" si="260"/>
        <v/>
      </c>
      <c r="DL138" s="213" t="str">
        <f t="shared" si="261"/>
        <v/>
      </c>
      <c r="DM138" s="252" t="str">
        <f>IF('Chack &amp; edit  SD sheet'!CD138="","",'Chack &amp; edit  SD sheet'!CD138)</f>
        <v/>
      </c>
      <c r="DN138" s="252" t="str">
        <f>IF('Chack &amp; edit  SD sheet'!CE138="","",'Chack &amp; edit  SD sheet'!CE138)</f>
        <v/>
      </c>
      <c r="DO138" s="252" t="str">
        <f>IF('Chack &amp; edit  SD sheet'!CF138="","",'Chack &amp; edit  SD sheet'!CF138)</f>
        <v/>
      </c>
      <c r="DP138" s="212" t="str">
        <f t="shared" si="262"/>
        <v/>
      </c>
      <c r="DQ138" s="252" t="str">
        <f>IF('Chack &amp; edit  SD sheet'!CG138="","",'Chack &amp; edit  SD sheet'!CG138)</f>
        <v/>
      </c>
      <c r="DR138" s="212" t="str">
        <f t="shared" si="263"/>
        <v/>
      </c>
      <c r="DS138" s="252" t="str">
        <f>IF('Chack &amp; edit  SD sheet'!CH138="","",'Chack &amp; edit  SD sheet'!CH138)</f>
        <v/>
      </c>
      <c r="DT138" s="212" t="str">
        <f t="shared" si="264"/>
        <v/>
      </c>
      <c r="DU138" s="213" t="str">
        <f t="shared" si="265"/>
        <v/>
      </c>
      <c r="DV138" s="252" t="str">
        <f>IF('Chack &amp; edit  SD sheet'!CI138="","",'Chack &amp; edit  SD sheet'!CI138)</f>
        <v/>
      </c>
      <c r="DW138" s="252" t="str">
        <f>IF('Chack &amp; edit  SD sheet'!CJ138="","",'Chack &amp; edit  SD sheet'!CJ138)</f>
        <v/>
      </c>
      <c r="DX138" s="252" t="str">
        <f>IF('Chack &amp; edit  SD sheet'!CK138="","",'Chack &amp; edit  SD sheet'!CK138)</f>
        <v/>
      </c>
      <c r="DY138" s="254" t="str">
        <f t="shared" si="266"/>
        <v/>
      </c>
      <c r="DZ138" s="252" t="str">
        <f>IF('Chack &amp; edit  SD sheet'!CL138="","",'Chack &amp; edit  SD sheet'!CL138)</f>
        <v/>
      </c>
      <c r="EA138" s="252" t="str">
        <f>IF('Chack &amp; edit  SD sheet'!CM138="","",'Chack &amp; edit  SD sheet'!CM138)</f>
        <v/>
      </c>
      <c r="EB138" s="252" t="str">
        <f>IF('Chack &amp; edit  SD sheet'!CN138="","",'Chack &amp; edit  SD sheet'!CN138)</f>
        <v/>
      </c>
      <c r="EC138" s="252" t="str">
        <f>IF('Chack &amp; edit  SD sheet'!CO138="","",'Chack &amp; edit  SD sheet'!CO138)</f>
        <v/>
      </c>
      <c r="ED138" s="254" t="str">
        <f t="shared" si="267"/>
        <v/>
      </c>
      <c r="EE138" s="252" t="str">
        <f>IF('Chack &amp; edit  SD sheet'!CP138="","",'Chack &amp; edit  SD sheet'!CP138)</f>
        <v/>
      </c>
      <c r="EF138" s="252" t="str">
        <f>IF('Chack &amp; edit  SD sheet'!CQ138="","",'Chack &amp; edit  SD sheet'!CQ138)</f>
        <v/>
      </c>
      <c r="EG138" s="19" t="str">
        <f t="shared" si="268"/>
        <v/>
      </c>
      <c r="EH138" s="20" t="str">
        <f t="shared" si="269"/>
        <v/>
      </c>
      <c r="EI138" s="21" t="str">
        <f t="shared" si="270"/>
        <v/>
      </c>
      <c r="EJ138" s="185" t="str">
        <f t="shared" si="271"/>
        <v/>
      </c>
      <c r="EK138" s="253" t="str">
        <f t="shared" si="272"/>
        <v/>
      </c>
      <c r="EL138" s="252" t="str">
        <f t="shared" si="273"/>
        <v/>
      </c>
      <c r="ET138" s="173" t="str">
        <f t="shared" si="274"/>
        <v/>
      </c>
      <c r="EU138" s="173" t="str">
        <f t="shared" si="275"/>
        <v/>
      </c>
      <c r="EV138" s="173" t="str">
        <f t="shared" si="276"/>
        <v/>
      </c>
      <c r="EW138" s="173" t="str">
        <f t="shared" si="277"/>
        <v/>
      </c>
    </row>
    <row r="139" spans="1:153" ht="15.75" hidden="1">
      <c r="A139" s="179" t="str">
        <f>IF(AND('Chack &amp; edit  SD sheet'!A139=""),"",'Chack &amp; edit  SD sheet'!A139)</f>
        <v/>
      </c>
      <c r="B139" s="179" t="str">
        <f>IF(AND('Chack &amp; edit  SD sheet'!B139=""),"",'Chack &amp; edit  SD sheet'!B139)</f>
        <v/>
      </c>
      <c r="C139" s="179" t="str">
        <f>IF(AND('Chack &amp; edit  SD sheet'!C139=""),"",IF(AND('Chack &amp; edit  SD sheet'!C139="Boy"),"M",IF(AND('Chack &amp; edit  SD sheet'!C139="Girl"),"F","")))</f>
        <v/>
      </c>
      <c r="D139" s="179" t="str">
        <f>IF(AND('Chack &amp; edit  SD sheet'!D139=""),"",VALUE('Chack &amp; edit  SD sheet'!D139))</f>
        <v/>
      </c>
      <c r="E139" s="179" t="str">
        <f>IF(AND('Chack &amp; edit  SD sheet'!E139=""),"",'Chack &amp; edit  SD sheet'!E139)</f>
        <v/>
      </c>
      <c r="F139" s="179" t="str">
        <f>IF(AND('Chack &amp; edit  SD sheet'!F139=""),"",'Chack &amp; edit  SD sheet'!F139)</f>
        <v/>
      </c>
      <c r="G139" s="180" t="str">
        <f>IF(AND('Chack &amp; edit  SD sheet'!G139=""),"",'Chack &amp; edit  SD sheet'!G139)</f>
        <v/>
      </c>
      <c r="H139" s="180" t="str">
        <f>IF(AND('Chack &amp; edit  SD sheet'!H139=""),"",'Chack &amp; edit  SD sheet'!H139)</f>
        <v/>
      </c>
      <c r="I139" s="180" t="str">
        <f>IF(AND('Chack &amp; edit  SD sheet'!I139=""),"",'Chack &amp; edit  SD sheet'!I139)</f>
        <v/>
      </c>
      <c r="J139" s="179" t="str">
        <f>IF(AND('Chack &amp; edit  SD sheet'!J139=""),"",'Chack &amp; edit  SD sheet'!J139)</f>
        <v/>
      </c>
      <c r="K139" s="179" t="str">
        <f>IF(AND('Chack &amp; edit  SD sheet'!K139=""),"",'Chack &amp; edit  SD sheet'!K139)</f>
        <v/>
      </c>
      <c r="L139" s="179" t="str">
        <f>IF(AND('Chack &amp; edit  SD sheet'!L139=""),"",'Chack &amp; edit  SD sheet'!L139)</f>
        <v/>
      </c>
      <c r="M139" s="179" t="str">
        <f t="shared" si="193"/>
        <v/>
      </c>
      <c r="N139" s="179" t="str">
        <f>IF(AND('Chack &amp; edit  SD sheet'!N139=""),"",'Chack &amp; edit  SD sheet'!N139)</f>
        <v/>
      </c>
      <c r="O139" s="179" t="str">
        <f t="shared" si="194"/>
        <v/>
      </c>
      <c r="P139" s="179" t="str">
        <f t="shared" si="195"/>
        <v/>
      </c>
      <c r="Q139" s="179" t="str">
        <f>IF(AND('Chack &amp; edit  SD sheet'!Q139=""),"",'Chack &amp; edit  SD sheet'!Q139)</f>
        <v/>
      </c>
      <c r="R139" s="179" t="str">
        <f t="shared" si="196"/>
        <v/>
      </c>
      <c r="S139" s="179" t="str">
        <f t="shared" si="197"/>
        <v/>
      </c>
      <c r="T139" s="179" t="str">
        <f>IF(AND('Chack &amp; edit  SD sheet'!T139=""),"",'Chack &amp; edit  SD sheet'!T139)</f>
        <v/>
      </c>
      <c r="U139" s="179" t="str">
        <f>IF(AND('Chack &amp; edit  SD sheet'!U139=""),"",'Chack &amp; edit  SD sheet'!U139)</f>
        <v/>
      </c>
      <c r="V139" s="179" t="str">
        <f>IF(AND('Chack &amp; edit  SD sheet'!V139=""),"",'Chack &amp; edit  SD sheet'!V139)</f>
        <v/>
      </c>
      <c r="W139" s="179" t="str">
        <f t="shared" si="198"/>
        <v/>
      </c>
      <c r="X139" s="179" t="str">
        <f>IF(AND('Chack &amp; edit  SD sheet'!X139=""),"",'Chack &amp; edit  SD sheet'!X139)</f>
        <v/>
      </c>
      <c r="Y139" s="179" t="str">
        <f t="shared" si="199"/>
        <v/>
      </c>
      <c r="Z139" s="179" t="str">
        <f t="shared" si="200"/>
        <v/>
      </c>
      <c r="AA139" s="179" t="str">
        <f>IF(AND('Chack &amp; edit  SD sheet'!AA139=""),"",'Chack &amp; edit  SD sheet'!AA139)</f>
        <v/>
      </c>
      <c r="AB139" s="179" t="str">
        <f t="shared" si="201"/>
        <v/>
      </c>
      <c r="AC139" s="179" t="str">
        <f t="shared" si="202"/>
        <v/>
      </c>
      <c r="AD139" s="179" t="str">
        <f>IF(AND('Chack &amp; edit  SD sheet'!AF139=""),"",'Chack &amp; edit  SD sheet'!AF139)</f>
        <v/>
      </c>
      <c r="AE139" s="179" t="str">
        <f>IF(AND('Chack &amp; edit  SD sheet'!AG139=""),"",'Chack &amp; edit  SD sheet'!AG139)</f>
        <v/>
      </c>
      <c r="AF139" s="179" t="str">
        <f>IF(AND('Chack &amp; edit  SD sheet'!AH139=""),"",'Chack &amp; edit  SD sheet'!AH139)</f>
        <v/>
      </c>
      <c r="AG139" s="179" t="str">
        <f t="shared" si="203"/>
        <v/>
      </c>
      <c r="AH139" s="179" t="str">
        <f>IF(AND('Chack &amp; edit  SD sheet'!AJ139=""),"",'Chack &amp; edit  SD sheet'!AJ139)</f>
        <v/>
      </c>
      <c r="AI139" s="179" t="str">
        <f t="shared" si="204"/>
        <v/>
      </c>
      <c r="AJ139" s="179" t="str">
        <f t="shared" si="205"/>
        <v/>
      </c>
      <c r="AK139" s="179" t="str">
        <f>IF(AND('Chack &amp; edit  SD sheet'!AM139=""),"",'Chack &amp; edit  SD sheet'!AM139)</f>
        <v/>
      </c>
      <c r="AL139" s="179" t="str">
        <f t="shared" si="206"/>
        <v/>
      </c>
      <c r="AM139" s="179" t="str">
        <f t="shared" si="207"/>
        <v/>
      </c>
      <c r="AN139" s="179" t="str">
        <f>IF(AND('Chack &amp; edit  SD sheet'!AP139=""),"",'Chack &amp; edit  SD sheet'!AP139)</f>
        <v/>
      </c>
      <c r="AO139" s="179" t="str">
        <f>IF(AND('Chack &amp; edit  SD sheet'!AQ139=""),"",'Chack &amp; edit  SD sheet'!AQ139)</f>
        <v/>
      </c>
      <c r="AP139" s="179" t="str">
        <f>IF(AND('Chack &amp; edit  SD sheet'!AR139=""),"",'Chack &amp; edit  SD sheet'!AR139)</f>
        <v/>
      </c>
      <c r="AQ139" s="179" t="str">
        <f t="shared" si="208"/>
        <v/>
      </c>
      <c r="AR139" s="179" t="str">
        <f>IF(AND('Chack &amp; edit  SD sheet'!AT139=""),"",'Chack &amp; edit  SD sheet'!AT139)</f>
        <v/>
      </c>
      <c r="AS139" s="179" t="str">
        <f t="shared" si="209"/>
        <v/>
      </c>
      <c r="AT139" s="179" t="str">
        <f t="shared" si="210"/>
        <v/>
      </c>
      <c r="AU139" s="179" t="str">
        <f>IF(AND('Chack &amp; edit  SD sheet'!AW139=""),"",'Chack &amp; edit  SD sheet'!AW139)</f>
        <v/>
      </c>
      <c r="AV139" s="179" t="str">
        <f t="shared" si="211"/>
        <v/>
      </c>
      <c r="AW139" s="179" t="str">
        <f t="shared" si="212"/>
        <v/>
      </c>
      <c r="AX139" s="179" t="str">
        <f>IF(AND('Chack &amp; edit  SD sheet'!AZ139=""),"",'Chack &amp; edit  SD sheet'!AZ139)</f>
        <v/>
      </c>
      <c r="AY139" s="179" t="str">
        <f>IF(AND('Chack &amp; edit  SD sheet'!BA139=""),"",'Chack &amp; edit  SD sheet'!BA139)</f>
        <v/>
      </c>
      <c r="AZ139" s="179" t="str">
        <f>IF(AND('Chack &amp; edit  SD sheet'!BB139=""),"",'Chack &amp; edit  SD sheet'!BB139)</f>
        <v/>
      </c>
      <c r="BA139" s="179" t="str">
        <f t="shared" si="213"/>
        <v/>
      </c>
      <c r="BB139" s="179" t="str">
        <f>IF(AND('Chack &amp; edit  SD sheet'!BD139=""),"",'Chack &amp; edit  SD sheet'!BD139)</f>
        <v/>
      </c>
      <c r="BC139" s="179" t="str">
        <f t="shared" si="214"/>
        <v/>
      </c>
      <c r="BD139" s="179" t="str">
        <f t="shared" si="215"/>
        <v/>
      </c>
      <c r="BE139" s="179" t="str">
        <f>IF(AND('Chack &amp; edit  SD sheet'!BG139=""),"",'Chack &amp; edit  SD sheet'!BG139)</f>
        <v/>
      </c>
      <c r="BF139" s="179" t="str">
        <f t="shared" si="216"/>
        <v/>
      </c>
      <c r="BG139" s="179" t="str">
        <f t="shared" si="217"/>
        <v/>
      </c>
      <c r="BH139" s="179" t="str">
        <f>IF(AND('Chack &amp; edit  SD sheet'!BK139=""),"",'Chack &amp; edit  SD sheet'!BK139)</f>
        <v/>
      </c>
      <c r="BI139" s="179" t="str">
        <f>IF(AND('Chack &amp; edit  SD sheet'!BL139=""),"",'Chack &amp; edit  SD sheet'!BL139)</f>
        <v/>
      </c>
      <c r="BJ139" s="179" t="str">
        <f>IF(AND('Chack &amp; edit  SD sheet'!BM139=""),"",'Chack &amp; edit  SD sheet'!BM139)</f>
        <v/>
      </c>
      <c r="BK139" s="179" t="str">
        <f t="shared" si="218"/>
        <v/>
      </c>
      <c r="BL139" s="179" t="str">
        <f t="shared" si="219"/>
        <v/>
      </c>
      <c r="BM139" s="179" t="str">
        <f>IF(AND('Chack &amp; edit  SD sheet'!BN139=""),"",'Chack &amp; edit  SD sheet'!BN139)</f>
        <v/>
      </c>
      <c r="BN139" s="179" t="str">
        <f>IF(AND('Chack &amp; edit  SD sheet'!BO139=""),"",'Chack &amp; edit  SD sheet'!BO139)</f>
        <v/>
      </c>
      <c r="BO139" s="179" t="str">
        <f>IF(AND('Chack &amp; edit  SD sheet'!BP139=""),"",'Chack &amp; edit  SD sheet'!BP139)</f>
        <v/>
      </c>
      <c r="BP139" s="179" t="str">
        <f t="shared" si="220"/>
        <v/>
      </c>
      <c r="BQ139" s="179" t="str">
        <f>IF(AND('Chack &amp; edit  SD sheet'!BR139=""),"",'Chack &amp; edit  SD sheet'!BR139)</f>
        <v/>
      </c>
      <c r="BR139" s="179" t="str">
        <f t="shared" si="221"/>
        <v/>
      </c>
      <c r="BS139" s="179" t="str">
        <f t="shared" si="222"/>
        <v/>
      </c>
      <c r="BT139" s="179" t="str">
        <f>IF(AND('Chack &amp; edit  SD sheet'!BU139=""),"",'Chack &amp; edit  SD sheet'!BU139)</f>
        <v/>
      </c>
      <c r="BU139" s="179" t="str">
        <f t="shared" si="223"/>
        <v/>
      </c>
      <c r="BV139" s="179" t="str">
        <f t="shared" si="224"/>
        <v/>
      </c>
      <c r="BW139" s="181" t="str">
        <f t="shared" si="225"/>
        <v/>
      </c>
      <c r="BX139" s="179" t="str">
        <f t="shared" si="226"/>
        <v/>
      </c>
      <c r="BY139" s="179">
        <f t="shared" si="227"/>
        <v>0</v>
      </c>
      <c r="BZ139" s="179">
        <f t="shared" si="228"/>
        <v>0</v>
      </c>
      <c r="CA139" s="179" t="str">
        <f t="shared" si="229"/>
        <v/>
      </c>
      <c r="CB139" s="179" t="str">
        <f t="shared" si="230"/>
        <v/>
      </c>
      <c r="CC139" s="182" t="str">
        <f t="shared" si="231"/>
        <v/>
      </c>
      <c r="CD139" s="183">
        <f t="shared" si="232"/>
        <v>0</v>
      </c>
      <c r="CE139" s="182">
        <f t="shared" si="233"/>
        <v>0</v>
      </c>
      <c r="CF139" s="179" t="str">
        <f t="shared" si="234"/>
        <v/>
      </c>
      <c r="CG139" s="183" t="str">
        <f t="shared" si="235"/>
        <v/>
      </c>
      <c r="CH139" s="182" t="str">
        <f t="shared" si="236"/>
        <v/>
      </c>
      <c r="CI139" s="182">
        <f t="shared" si="237"/>
        <v>0</v>
      </c>
      <c r="CJ139" s="182">
        <f t="shared" si="238"/>
        <v>0</v>
      </c>
      <c r="CK139" s="179" t="str">
        <f t="shared" si="239"/>
        <v/>
      </c>
      <c r="CL139" s="183" t="str">
        <f t="shared" si="240"/>
        <v/>
      </c>
      <c r="CM139" s="182" t="str">
        <f t="shared" si="241"/>
        <v/>
      </c>
      <c r="CN139" s="182">
        <f t="shared" si="242"/>
        <v>0</v>
      </c>
      <c r="CO139" s="182">
        <f t="shared" si="243"/>
        <v>0</v>
      </c>
      <c r="CP139" s="183" t="str">
        <f t="shared" si="244"/>
        <v/>
      </c>
      <c r="CQ139" s="183" t="str">
        <f t="shared" si="245"/>
        <v/>
      </c>
      <c r="CR139" s="182" t="str">
        <f t="shared" si="246"/>
        <v/>
      </c>
      <c r="CS139" s="182">
        <f t="shared" si="247"/>
        <v>0</v>
      </c>
      <c r="CT139" s="182">
        <f t="shared" si="248"/>
        <v>0</v>
      </c>
      <c r="CU139" s="183" t="str">
        <f t="shared" si="249"/>
        <v/>
      </c>
      <c r="CV139" s="183" t="str">
        <f t="shared" si="250"/>
        <v/>
      </c>
      <c r="CW139" s="182" t="str">
        <f t="shared" si="251"/>
        <v/>
      </c>
      <c r="CX139" s="182">
        <f t="shared" si="252"/>
        <v>0</v>
      </c>
      <c r="CY139" s="182">
        <f t="shared" si="253"/>
        <v>0</v>
      </c>
      <c r="CZ139" s="183" t="str">
        <f t="shared" si="254"/>
        <v/>
      </c>
      <c r="DA139" s="183" t="str">
        <f t="shared" si="255"/>
        <v/>
      </c>
      <c r="DB139" s="184">
        <f t="shared" si="256"/>
        <v>0</v>
      </c>
      <c r="DC139" s="19" t="str">
        <f t="shared" si="257"/>
        <v xml:space="preserve">      </v>
      </c>
      <c r="DD139" s="252" t="str">
        <f>IF('Chack &amp; edit  SD sheet'!BY139="","",'Chack &amp; edit  SD sheet'!BY139)</f>
        <v/>
      </c>
      <c r="DE139" s="252" t="str">
        <f>IF('Chack &amp; edit  SD sheet'!BZ139="","",'Chack &amp; edit  SD sheet'!BZ139)</f>
        <v/>
      </c>
      <c r="DF139" s="252" t="str">
        <f>IF('Chack &amp; edit  SD sheet'!CA139="","",'Chack &amp; edit  SD sheet'!CA139)</f>
        <v/>
      </c>
      <c r="DG139" s="212" t="str">
        <f t="shared" si="258"/>
        <v/>
      </c>
      <c r="DH139" s="252" t="str">
        <f>IF('Chack &amp; edit  SD sheet'!CB139="","",'Chack &amp; edit  SD sheet'!CB139)</f>
        <v/>
      </c>
      <c r="DI139" s="212" t="str">
        <f t="shared" si="259"/>
        <v/>
      </c>
      <c r="DJ139" s="252" t="str">
        <f>IF('Chack &amp; edit  SD sheet'!CC139="","",'Chack &amp; edit  SD sheet'!CC139)</f>
        <v/>
      </c>
      <c r="DK139" s="212" t="str">
        <f t="shared" si="260"/>
        <v/>
      </c>
      <c r="DL139" s="213" t="str">
        <f t="shared" si="261"/>
        <v/>
      </c>
      <c r="DM139" s="252" t="str">
        <f>IF('Chack &amp; edit  SD sheet'!CD139="","",'Chack &amp; edit  SD sheet'!CD139)</f>
        <v/>
      </c>
      <c r="DN139" s="252" t="str">
        <f>IF('Chack &amp; edit  SD sheet'!CE139="","",'Chack &amp; edit  SD sheet'!CE139)</f>
        <v/>
      </c>
      <c r="DO139" s="252" t="str">
        <f>IF('Chack &amp; edit  SD sheet'!CF139="","",'Chack &amp; edit  SD sheet'!CF139)</f>
        <v/>
      </c>
      <c r="DP139" s="212" t="str">
        <f t="shared" si="262"/>
        <v/>
      </c>
      <c r="DQ139" s="252" t="str">
        <f>IF('Chack &amp; edit  SD sheet'!CG139="","",'Chack &amp; edit  SD sheet'!CG139)</f>
        <v/>
      </c>
      <c r="DR139" s="212" t="str">
        <f t="shared" si="263"/>
        <v/>
      </c>
      <c r="DS139" s="252" t="str">
        <f>IF('Chack &amp; edit  SD sheet'!CH139="","",'Chack &amp; edit  SD sheet'!CH139)</f>
        <v/>
      </c>
      <c r="DT139" s="212" t="str">
        <f t="shared" si="264"/>
        <v/>
      </c>
      <c r="DU139" s="213" t="str">
        <f t="shared" si="265"/>
        <v/>
      </c>
      <c r="DV139" s="252" t="str">
        <f>IF('Chack &amp; edit  SD sheet'!CI139="","",'Chack &amp; edit  SD sheet'!CI139)</f>
        <v/>
      </c>
      <c r="DW139" s="252" t="str">
        <f>IF('Chack &amp; edit  SD sheet'!CJ139="","",'Chack &amp; edit  SD sheet'!CJ139)</f>
        <v/>
      </c>
      <c r="DX139" s="252" t="str">
        <f>IF('Chack &amp; edit  SD sheet'!CK139="","",'Chack &amp; edit  SD sheet'!CK139)</f>
        <v/>
      </c>
      <c r="DY139" s="254" t="str">
        <f t="shared" si="266"/>
        <v/>
      </c>
      <c r="DZ139" s="252" t="str">
        <f>IF('Chack &amp; edit  SD sheet'!CL139="","",'Chack &amp; edit  SD sheet'!CL139)</f>
        <v/>
      </c>
      <c r="EA139" s="252" t="str">
        <f>IF('Chack &amp; edit  SD sheet'!CM139="","",'Chack &amp; edit  SD sheet'!CM139)</f>
        <v/>
      </c>
      <c r="EB139" s="252" t="str">
        <f>IF('Chack &amp; edit  SD sheet'!CN139="","",'Chack &amp; edit  SD sheet'!CN139)</f>
        <v/>
      </c>
      <c r="EC139" s="252" t="str">
        <f>IF('Chack &amp; edit  SD sheet'!CO139="","",'Chack &amp; edit  SD sheet'!CO139)</f>
        <v/>
      </c>
      <c r="ED139" s="254" t="str">
        <f t="shared" si="267"/>
        <v/>
      </c>
      <c r="EE139" s="252" t="str">
        <f>IF('Chack &amp; edit  SD sheet'!CP139="","",'Chack &amp; edit  SD sheet'!CP139)</f>
        <v/>
      </c>
      <c r="EF139" s="252" t="str">
        <f>IF('Chack &amp; edit  SD sheet'!CQ139="","",'Chack &amp; edit  SD sheet'!CQ139)</f>
        <v/>
      </c>
      <c r="EG139" s="19" t="str">
        <f t="shared" si="268"/>
        <v/>
      </c>
      <c r="EH139" s="20" t="str">
        <f t="shared" si="269"/>
        <v/>
      </c>
      <c r="EI139" s="21" t="str">
        <f t="shared" si="270"/>
        <v/>
      </c>
      <c r="EJ139" s="185" t="str">
        <f t="shared" si="271"/>
        <v/>
      </c>
      <c r="EK139" s="253" t="str">
        <f t="shared" si="272"/>
        <v/>
      </c>
      <c r="EL139" s="252" t="str">
        <f t="shared" si="273"/>
        <v/>
      </c>
      <c r="ET139" s="173" t="str">
        <f t="shared" si="274"/>
        <v/>
      </c>
      <c r="EU139" s="173" t="str">
        <f t="shared" si="275"/>
        <v/>
      </c>
      <c r="EV139" s="173" t="str">
        <f t="shared" si="276"/>
        <v/>
      </c>
      <c r="EW139" s="173" t="str">
        <f t="shared" si="277"/>
        <v/>
      </c>
    </row>
    <row r="140" spans="1:153" ht="15.75" hidden="1">
      <c r="A140" s="179" t="str">
        <f>IF(AND('Chack &amp; edit  SD sheet'!A140=""),"",'Chack &amp; edit  SD sheet'!A140)</f>
        <v/>
      </c>
      <c r="B140" s="179" t="str">
        <f>IF(AND('Chack &amp; edit  SD sheet'!B140=""),"",'Chack &amp; edit  SD sheet'!B140)</f>
        <v/>
      </c>
      <c r="C140" s="179" t="str">
        <f>IF(AND('Chack &amp; edit  SD sheet'!C140=""),"",IF(AND('Chack &amp; edit  SD sheet'!C140="Boy"),"M",IF(AND('Chack &amp; edit  SD sheet'!C140="Girl"),"F","")))</f>
        <v/>
      </c>
      <c r="D140" s="179" t="str">
        <f>IF(AND('Chack &amp; edit  SD sheet'!D140=""),"",VALUE('Chack &amp; edit  SD sheet'!D140))</f>
        <v/>
      </c>
      <c r="E140" s="179" t="str">
        <f>IF(AND('Chack &amp; edit  SD sheet'!E140=""),"",'Chack &amp; edit  SD sheet'!E140)</f>
        <v/>
      </c>
      <c r="F140" s="179" t="str">
        <f>IF(AND('Chack &amp; edit  SD sheet'!F140=""),"",'Chack &amp; edit  SD sheet'!F140)</f>
        <v/>
      </c>
      <c r="G140" s="180" t="str">
        <f>IF(AND('Chack &amp; edit  SD sheet'!G140=""),"",'Chack &amp; edit  SD sheet'!G140)</f>
        <v/>
      </c>
      <c r="H140" s="180" t="str">
        <f>IF(AND('Chack &amp; edit  SD sheet'!H140=""),"",'Chack &amp; edit  SD sheet'!H140)</f>
        <v/>
      </c>
      <c r="I140" s="180" t="str">
        <f>IF(AND('Chack &amp; edit  SD sheet'!I140=""),"",'Chack &amp; edit  SD sheet'!I140)</f>
        <v/>
      </c>
      <c r="J140" s="179" t="str">
        <f>IF(AND('Chack &amp; edit  SD sheet'!J140=""),"",'Chack &amp; edit  SD sheet'!J140)</f>
        <v/>
      </c>
      <c r="K140" s="179" t="str">
        <f>IF(AND('Chack &amp; edit  SD sheet'!K140=""),"",'Chack &amp; edit  SD sheet'!K140)</f>
        <v/>
      </c>
      <c r="L140" s="179" t="str">
        <f>IF(AND('Chack &amp; edit  SD sheet'!L140=""),"",'Chack &amp; edit  SD sheet'!L140)</f>
        <v/>
      </c>
      <c r="M140" s="179" t="str">
        <f t="shared" si="193"/>
        <v/>
      </c>
      <c r="N140" s="179" t="str">
        <f>IF(AND('Chack &amp; edit  SD sheet'!N140=""),"",'Chack &amp; edit  SD sheet'!N140)</f>
        <v/>
      </c>
      <c r="O140" s="179" t="str">
        <f t="shared" si="194"/>
        <v/>
      </c>
      <c r="P140" s="179" t="str">
        <f t="shared" si="195"/>
        <v/>
      </c>
      <c r="Q140" s="179" t="str">
        <f>IF(AND('Chack &amp; edit  SD sheet'!Q140=""),"",'Chack &amp; edit  SD sheet'!Q140)</f>
        <v/>
      </c>
      <c r="R140" s="179" t="str">
        <f t="shared" si="196"/>
        <v/>
      </c>
      <c r="S140" s="179" t="str">
        <f t="shared" si="197"/>
        <v/>
      </c>
      <c r="T140" s="179" t="str">
        <f>IF(AND('Chack &amp; edit  SD sheet'!T140=""),"",'Chack &amp; edit  SD sheet'!T140)</f>
        <v/>
      </c>
      <c r="U140" s="179" t="str">
        <f>IF(AND('Chack &amp; edit  SD sheet'!U140=""),"",'Chack &amp; edit  SD sheet'!U140)</f>
        <v/>
      </c>
      <c r="V140" s="179" t="str">
        <f>IF(AND('Chack &amp; edit  SD sheet'!V140=""),"",'Chack &amp; edit  SD sheet'!V140)</f>
        <v/>
      </c>
      <c r="W140" s="179" t="str">
        <f t="shared" si="198"/>
        <v/>
      </c>
      <c r="X140" s="179" t="str">
        <f>IF(AND('Chack &amp; edit  SD sheet'!X140=""),"",'Chack &amp; edit  SD sheet'!X140)</f>
        <v/>
      </c>
      <c r="Y140" s="179" t="str">
        <f t="shared" si="199"/>
        <v/>
      </c>
      <c r="Z140" s="179" t="str">
        <f t="shared" si="200"/>
        <v/>
      </c>
      <c r="AA140" s="179" t="str">
        <f>IF(AND('Chack &amp; edit  SD sheet'!AA140=""),"",'Chack &amp; edit  SD sheet'!AA140)</f>
        <v/>
      </c>
      <c r="AB140" s="179" t="str">
        <f t="shared" si="201"/>
        <v/>
      </c>
      <c r="AC140" s="179" t="str">
        <f t="shared" si="202"/>
        <v/>
      </c>
      <c r="AD140" s="179" t="str">
        <f>IF(AND('Chack &amp; edit  SD sheet'!AF140=""),"",'Chack &amp; edit  SD sheet'!AF140)</f>
        <v/>
      </c>
      <c r="AE140" s="179" t="str">
        <f>IF(AND('Chack &amp; edit  SD sheet'!AG140=""),"",'Chack &amp; edit  SD sheet'!AG140)</f>
        <v/>
      </c>
      <c r="AF140" s="179" t="str">
        <f>IF(AND('Chack &amp; edit  SD sheet'!AH140=""),"",'Chack &amp; edit  SD sheet'!AH140)</f>
        <v/>
      </c>
      <c r="AG140" s="179" t="str">
        <f t="shared" si="203"/>
        <v/>
      </c>
      <c r="AH140" s="179" t="str">
        <f>IF(AND('Chack &amp; edit  SD sheet'!AJ140=""),"",'Chack &amp; edit  SD sheet'!AJ140)</f>
        <v/>
      </c>
      <c r="AI140" s="179" t="str">
        <f t="shared" si="204"/>
        <v/>
      </c>
      <c r="AJ140" s="179" t="str">
        <f t="shared" si="205"/>
        <v/>
      </c>
      <c r="AK140" s="179" t="str">
        <f>IF(AND('Chack &amp; edit  SD sheet'!AM140=""),"",'Chack &amp; edit  SD sheet'!AM140)</f>
        <v/>
      </c>
      <c r="AL140" s="179" t="str">
        <f t="shared" si="206"/>
        <v/>
      </c>
      <c r="AM140" s="179" t="str">
        <f t="shared" si="207"/>
        <v/>
      </c>
      <c r="AN140" s="179" t="str">
        <f>IF(AND('Chack &amp; edit  SD sheet'!AP140=""),"",'Chack &amp; edit  SD sheet'!AP140)</f>
        <v/>
      </c>
      <c r="AO140" s="179" t="str">
        <f>IF(AND('Chack &amp; edit  SD sheet'!AQ140=""),"",'Chack &amp; edit  SD sheet'!AQ140)</f>
        <v/>
      </c>
      <c r="AP140" s="179" t="str">
        <f>IF(AND('Chack &amp; edit  SD sheet'!AR140=""),"",'Chack &amp; edit  SD sheet'!AR140)</f>
        <v/>
      </c>
      <c r="AQ140" s="179" t="str">
        <f t="shared" si="208"/>
        <v/>
      </c>
      <c r="AR140" s="179" t="str">
        <f>IF(AND('Chack &amp; edit  SD sheet'!AT140=""),"",'Chack &amp; edit  SD sheet'!AT140)</f>
        <v/>
      </c>
      <c r="AS140" s="179" t="str">
        <f t="shared" si="209"/>
        <v/>
      </c>
      <c r="AT140" s="179" t="str">
        <f t="shared" si="210"/>
        <v/>
      </c>
      <c r="AU140" s="179" t="str">
        <f>IF(AND('Chack &amp; edit  SD sheet'!AW140=""),"",'Chack &amp; edit  SD sheet'!AW140)</f>
        <v/>
      </c>
      <c r="AV140" s="179" t="str">
        <f t="shared" si="211"/>
        <v/>
      </c>
      <c r="AW140" s="179" t="str">
        <f t="shared" si="212"/>
        <v/>
      </c>
      <c r="AX140" s="179" t="str">
        <f>IF(AND('Chack &amp; edit  SD sheet'!AZ140=""),"",'Chack &amp; edit  SD sheet'!AZ140)</f>
        <v/>
      </c>
      <c r="AY140" s="179" t="str">
        <f>IF(AND('Chack &amp; edit  SD sheet'!BA140=""),"",'Chack &amp; edit  SD sheet'!BA140)</f>
        <v/>
      </c>
      <c r="AZ140" s="179" t="str">
        <f>IF(AND('Chack &amp; edit  SD sheet'!BB140=""),"",'Chack &amp; edit  SD sheet'!BB140)</f>
        <v/>
      </c>
      <c r="BA140" s="179" t="str">
        <f t="shared" si="213"/>
        <v/>
      </c>
      <c r="BB140" s="179" t="str">
        <f>IF(AND('Chack &amp; edit  SD sheet'!BD140=""),"",'Chack &amp; edit  SD sheet'!BD140)</f>
        <v/>
      </c>
      <c r="BC140" s="179" t="str">
        <f t="shared" si="214"/>
        <v/>
      </c>
      <c r="BD140" s="179" t="str">
        <f t="shared" si="215"/>
        <v/>
      </c>
      <c r="BE140" s="179" t="str">
        <f>IF(AND('Chack &amp; edit  SD sheet'!BG140=""),"",'Chack &amp; edit  SD sheet'!BG140)</f>
        <v/>
      </c>
      <c r="BF140" s="179" t="str">
        <f t="shared" si="216"/>
        <v/>
      </c>
      <c r="BG140" s="179" t="str">
        <f t="shared" si="217"/>
        <v/>
      </c>
      <c r="BH140" s="179" t="str">
        <f>IF(AND('Chack &amp; edit  SD sheet'!BK140=""),"",'Chack &amp; edit  SD sheet'!BK140)</f>
        <v/>
      </c>
      <c r="BI140" s="179" t="str">
        <f>IF(AND('Chack &amp; edit  SD sheet'!BL140=""),"",'Chack &amp; edit  SD sheet'!BL140)</f>
        <v/>
      </c>
      <c r="BJ140" s="179" t="str">
        <f>IF(AND('Chack &amp; edit  SD sheet'!BM140=""),"",'Chack &amp; edit  SD sheet'!BM140)</f>
        <v/>
      </c>
      <c r="BK140" s="179" t="str">
        <f t="shared" si="218"/>
        <v/>
      </c>
      <c r="BL140" s="179" t="str">
        <f t="shared" si="219"/>
        <v/>
      </c>
      <c r="BM140" s="179" t="str">
        <f>IF(AND('Chack &amp; edit  SD sheet'!BN140=""),"",'Chack &amp; edit  SD sheet'!BN140)</f>
        <v/>
      </c>
      <c r="BN140" s="179" t="str">
        <f>IF(AND('Chack &amp; edit  SD sheet'!BO140=""),"",'Chack &amp; edit  SD sheet'!BO140)</f>
        <v/>
      </c>
      <c r="BO140" s="179" t="str">
        <f>IF(AND('Chack &amp; edit  SD sheet'!BP140=""),"",'Chack &amp; edit  SD sheet'!BP140)</f>
        <v/>
      </c>
      <c r="BP140" s="179" t="str">
        <f t="shared" si="220"/>
        <v/>
      </c>
      <c r="BQ140" s="179" t="str">
        <f>IF(AND('Chack &amp; edit  SD sheet'!BR140=""),"",'Chack &amp; edit  SD sheet'!BR140)</f>
        <v/>
      </c>
      <c r="BR140" s="179" t="str">
        <f t="shared" si="221"/>
        <v/>
      </c>
      <c r="BS140" s="179" t="str">
        <f t="shared" si="222"/>
        <v/>
      </c>
      <c r="BT140" s="179" t="str">
        <f>IF(AND('Chack &amp; edit  SD sheet'!BU140=""),"",'Chack &amp; edit  SD sheet'!BU140)</f>
        <v/>
      </c>
      <c r="BU140" s="179" t="str">
        <f t="shared" si="223"/>
        <v/>
      </c>
      <c r="BV140" s="179" t="str">
        <f t="shared" si="224"/>
        <v/>
      </c>
      <c r="BW140" s="181" t="str">
        <f t="shared" si="225"/>
        <v/>
      </c>
      <c r="BX140" s="179" t="str">
        <f t="shared" si="226"/>
        <v/>
      </c>
      <c r="BY140" s="179">
        <f t="shared" si="227"/>
        <v>0</v>
      </c>
      <c r="BZ140" s="179">
        <f t="shared" si="228"/>
        <v>0</v>
      </c>
      <c r="CA140" s="179" t="str">
        <f t="shared" si="229"/>
        <v/>
      </c>
      <c r="CB140" s="179" t="str">
        <f t="shared" si="230"/>
        <v/>
      </c>
      <c r="CC140" s="182" t="str">
        <f t="shared" si="231"/>
        <v/>
      </c>
      <c r="CD140" s="183">
        <f t="shared" si="232"/>
        <v>0</v>
      </c>
      <c r="CE140" s="182">
        <f t="shared" si="233"/>
        <v>0</v>
      </c>
      <c r="CF140" s="179" t="str">
        <f t="shared" si="234"/>
        <v/>
      </c>
      <c r="CG140" s="183" t="str">
        <f t="shared" si="235"/>
        <v/>
      </c>
      <c r="CH140" s="182" t="str">
        <f t="shared" si="236"/>
        <v/>
      </c>
      <c r="CI140" s="182">
        <f t="shared" si="237"/>
        <v>0</v>
      </c>
      <c r="CJ140" s="182">
        <f t="shared" si="238"/>
        <v>0</v>
      </c>
      <c r="CK140" s="179" t="str">
        <f t="shared" si="239"/>
        <v/>
      </c>
      <c r="CL140" s="183" t="str">
        <f t="shared" si="240"/>
        <v/>
      </c>
      <c r="CM140" s="182" t="str">
        <f t="shared" si="241"/>
        <v/>
      </c>
      <c r="CN140" s="182">
        <f t="shared" si="242"/>
        <v>0</v>
      </c>
      <c r="CO140" s="182">
        <f t="shared" si="243"/>
        <v>0</v>
      </c>
      <c r="CP140" s="183" t="str">
        <f t="shared" si="244"/>
        <v/>
      </c>
      <c r="CQ140" s="183" t="str">
        <f t="shared" si="245"/>
        <v/>
      </c>
      <c r="CR140" s="182" t="str">
        <f t="shared" si="246"/>
        <v/>
      </c>
      <c r="CS140" s="182">
        <f t="shared" si="247"/>
        <v>0</v>
      </c>
      <c r="CT140" s="182">
        <f t="shared" si="248"/>
        <v>0</v>
      </c>
      <c r="CU140" s="183" t="str">
        <f t="shared" si="249"/>
        <v/>
      </c>
      <c r="CV140" s="183" t="str">
        <f t="shared" si="250"/>
        <v/>
      </c>
      <c r="CW140" s="182" t="str">
        <f t="shared" si="251"/>
        <v/>
      </c>
      <c r="CX140" s="182">
        <f t="shared" si="252"/>
        <v>0</v>
      </c>
      <c r="CY140" s="182">
        <f t="shared" si="253"/>
        <v>0</v>
      </c>
      <c r="CZ140" s="183" t="str">
        <f t="shared" si="254"/>
        <v/>
      </c>
      <c r="DA140" s="183" t="str">
        <f t="shared" si="255"/>
        <v/>
      </c>
      <c r="DB140" s="184">
        <f t="shared" si="256"/>
        <v>0</v>
      </c>
      <c r="DC140" s="19" t="str">
        <f t="shared" si="257"/>
        <v xml:space="preserve">      </v>
      </c>
      <c r="DD140" s="252" t="str">
        <f>IF('Chack &amp; edit  SD sheet'!BY140="","",'Chack &amp; edit  SD sheet'!BY140)</f>
        <v/>
      </c>
      <c r="DE140" s="252" t="str">
        <f>IF('Chack &amp; edit  SD sheet'!BZ140="","",'Chack &amp; edit  SD sheet'!BZ140)</f>
        <v/>
      </c>
      <c r="DF140" s="252" t="str">
        <f>IF('Chack &amp; edit  SD sheet'!CA140="","",'Chack &amp; edit  SD sheet'!CA140)</f>
        <v/>
      </c>
      <c r="DG140" s="212" t="str">
        <f t="shared" si="258"/>
        <v/>
      </c>
      <c r="DH140" s="252" t="str">
        <f>IF('Chack &amp; edit  SD sheet'!CB140="","",'Chack &amp; edit  SD sheet'!CB140)</f>
        <v/>
      </c>
      <c r="DI140" s="212" t="str">
        <f t="shared" si="259"/>
        <v/>
      </c>
      <c r="DJ140" s="252" t="str">
        <f>IF('Chack &amp; edit  SD sheet'!CC140="","",'Chack &amp; edit  SD sheet'!CC140)</f>
        <v/>
      </c>
      <c r="DK140" s="212" t="str">
        <f t="shared" si="260"/>
        <v/>
      </c>
      <c r="DL140" s="213" t="str">
        <f t="shared" si="261"/>
        <v/>
      </c>
      <c r="DM140" s="252" t="str">
        <f>IF('Chack &amp; edit  SD sheet'!CD140="","",'Chack &amp; edit  SD sheet'!CD140)</f>
        <v/>
      </c>
      <c r="DN140" s="252" t="str">
        <f>IF('Chack &amp; edit  SD sheet'!CE140="","",'Chack &amp; edit  SD sheet'!CE140)</f>
        <v/>
      </c>
      <c r="DO140" s="252" t="str">
        <f>IF('Chack &amp; edit  SD sheet'!CF140="","",'Chack &amp; edit  SD sheet'!CF140)</f>
        <v/>
      </c>
      <c r="DP140" s="212" t="str">
        <f t="shared" si="262"/>
        <v/>
      </c>
      <c r="DQ140" s="252" t="str">
        <f>IF('Chack &amp; edit  SD sheet'!CG140="","",'Chack &amp; edit  SD sheet'!CG140)</f>
        <v/>
      </c>
      <c r="DR140" s="212" t="str">
        <f t="shared" si="263"/>
        <v/>
      </c>
      <c r="DS140" s="252" t="str">
        <f>IF('Chack &amp; edit  SD sheet'!CH140="","",'Chack &amp; edit  SD sheet'!CH140)</f>
        <v/>
      </c>
      <c r="DT140" s="212" t="str">
        <f t="shared" si="264"/>
        <v/>
      </c>
      <c r="DU140" s="213" t="str">
        <f t="shared" si="265"/>
        <v/>
      </c>
      <c r="DV140" s="252" t="str">
        <f>IF('Chack &amp; edit  SD sheet'!CI140="","",'Chack &amp; edit  SD sheet'!CI140)</f>
        <v/>
      </c>
      <c r="DW140" s="252" t="str">
        <f>IF('Chack &amp; edit  SD sheet'!CJ140="","",'Chack &amp; edit  SD sheet'!CJ140)</f>
        <v/>
      </c>
      <c r="DX140" s="252" t="str">
        <f>IF('Chack &amp; edit  SD sheet'!CK140="","",'Chack &amp; edit  SD sheet'!CK140)</f>
        <v/>
      </c>
      <c r="DY140" s="254" t="str">
        <f t="shared" si="266"/>
        <v/>
      </c>
      <c r="DZ140" s="252" t="str">
        <f>IF('Chack &amp; edit  SD sheet'!CL140="","",'Chack &amp; edit  SD sheet'!CL140)</f>
        <v/>
      </c>
      <c r="EA140" s="252" t="str">
        <f>IF('Chack &amp; edit  SD sheet'!CM140="","",'Chack &amp; edit  SD sheet'!CM140)</f>
        <v/>
      </c>
      <c r="EB140" s="252" t="str">
        <f>IF('Chack &amp; edit  SD sheet'!CN140="","",'Chack &amp; edit  SD sheet'!CN140)</f>
        <v/>
      </c>
      <c r="EC140" s="252" t="str">
        <f>IF('Chack &amp; edit  SD sheet'!CO140="","",'Chack &amp; edit  SD sheet'!CO140)</f>
        <v/>
      </c>
      <c r="ED140" s="254" t="str">
        <f t="shared" si="267"/>
        <v/>
      </c>
      <c r="EE140" s="252" t="str">
        <f>IF('Chack &amp; edit  SD sheet'!CP140="","",'Chack &amp; edit  SD sheet'!CP140)</f>
        <v/>
      </c>
      <c r="EF140" s="252" t="str">
        <f>IF('Chack &amp; edit  SD sheet'!CQ140="","",'Chack &amp; edit  SD sheet'!CQ140)</f>
        <v/>
      </c>
      <c r="EG140" s="19" t="str">
        <f t="shared" si="268"/>
        <v/>
      </c>
      <c r="EH140" s="20" t="str">
        <f t="shared" si="269"/>
        <v/>
      </c>
      <c r="EI140" s="21" t="str">
        <f t="shared" si="270"/>
        <v/>
      </c>
      <c r="EJ140" s="185" t="str">
        <f t="shared" si="271"/>
        <v/>
      </c>
      <c r="EK140" s="253" t="str">
        <f t="shared" si="272"/>
        <v/>
      </c>
      <c r="EL140" s="252" t="str">
        <f t="shared" si="273"/>
        <v/>
      </c>
      <c r="ET140" s="173" t="str">
        <f t="shared" si="274"/>
        <v/>
      </c>
      <c r="EU140" s="173" t="str">
        <f t="shared" si="275"/>
        <v/>
      </c>
      <c r="EV140" s="173" t="str">
        <f t="shared" si="276"/>
        <v/>
      </c>
      <c r="EW140" s="173" t="str">
        <f t="shared" si="277"/>
        <v/>
      </c>
    </row>
    <row r="141" spans="1:153" ht="15.75" hidden="1">
      <c r="A141" s="179" t="str">
        <f>IF(AND('Chack &amp; edit  SD sheet'!A141=""),"",'Chack &amp; edit  SD sheet'!A141)</f>
        <v/>
      </c>
      <c r="B141" s="179" t="str">
        <f>IF(AND('Chack &amp; edit  SD sheet'!B141=""),"",'Chack &amp; edit  SD sheet'!B141)</f>
        <v/>
      </c>
      <c r="C141" s="179" t="str">
        <f>IF(AND('Chack &amp; edit  SD sheet'!C141=""),"",IF(AND('Chack &amp; edit  SD sheet'!C141="Boy"),"M",IF(AND('Chack &amp; edit  SD sheet'!C141="Girl"),"F","")))</f>
        <v/>
      </c>
      <c r="D141" s="179" t="str">
        <f>IF(AND('Chack &amp; edit  SD sheet'!D141=""),"",VALUE('Chack &amp; edit  SD sheet'!D141))</f>
        <v/>
      </c>
      <c r="E141" s="179" t="str">
        <f>IF(AND('Chack &amp; edit  SD sheet'!E141=""),"",'Chack &amp; edit  SD sheet'!E141)</f>
        <v/>
      </c>
      <c r="F141" s="179" t="str">
        <f>IF(AND('Chack &amp; edit  SD sheet'!F141=""),"",'Chack &amp; edit  SD sheet'!F141)</f>
        <v/>
      </c>
      <c r="G141" s="180" t="str">
        <f>IF(AND('Chack &amp; edit  SD sheet'!G141=""),"",'Chack &amp; edit  SD sheet'!G141)</f>
        <v/>
      </c>
      <c r="H141" s="180" t="str">
        <f>IF(AND('Chack &amp; edit  SD sheet'!H141=""),"",'Chack &amp; edit  SD sheet'!H141)</f>
        <v/>
      </c>
      <c r="I141" s="180" t="str">
        <f>IF(AND('Chack &amp; edit  SD sheet'!I141=""),"",'Chack &amp; edit  SD sheet'!I141)</f>
        <v/>
      </c>
      <c r="J141" s="179" t="str">
        <f>IF(AND('Chack &amp; edit  SD sheet'!J141=""),"",'Chack &amp; edit  SD sheet'!J141)</f>
        <v/>
      </c>
      <c r="K141" s="179" t="str">
        <f>IF(AND('Chack &amp; edit  SD sheet'!K141=""),"",'Chack &amp; edit  SD sheet'!K141)</f>
        <v/>
      </c>
      <c r="L141" s="179" t="str">
        <f>IF(AND('Chack &amp; edit  SD sheet'!L141=""),"",'Chack &amp; edit  SD sheet'!L141)</f>
        <v/>
      </c>
      <c r="M141" s="179" t="str">
        <f t="shared" si="193"/>
        <v/>
      </c>
      <c r="N141" s="179" t="str">
        <f>IF(AND('Chack &amp; edit  SD sheet'!N141=""),"",'Chack &amp; edit  SD sheet'!N141)</f>
        <v/>
      </c>
      <c r="O141" s="179" t="str">
        <f t="shared" si="194"/>
        <v/>
      </c>
      <c r="P141" s="179" t="str">
        <f t="shared" si="195"/>
        <v/>
      </c>
      <c r="Q141" s="179" t="str">
        <f>IF(AND('Chack &amp; edit  SD sheet'!Q141=""),"",'Chack &amp; edit  SD sheet'!Q141)</f>
        <v/>
      </c>
      <c r="R141" s="179" t="str">
        <f t="shared" si="196"/>
        <v/>
      </c>
      <c r="S141" s="179" t="str">
        <f t="shared" si="197"/>
        <v/>
      </c>
      <c r="T141" s="179" t="str">
        <f>IF(AND('Chack &amp; edit  SD sheet'!T141=""),"",'Chack &amp; edit  SD sheet'!T141)</f>
        <v/>
      </c>
      <c r="U141" s="179" t="str">
        <f>IF(AND('Chack &amp; edit  SD sheet'!U141=""),"",'Chack &amp; edit  SD sheet'!U141)</f>
        <v/>
      </c>
      <c r="V141" s="179" t="str">
        <f>IF(AND('Chack &amp; edit  SD sheet'!V141=""),"",'Chack &amp; edit  SD sheet'!V141)</f>
        <v/>
      </c>
      <c r="W141" s="179" t="str">
        <f t="shared" si="198"/>
        <v/>
      </c>
      <c r="X141" s="179" t="str">
        <f>IF(AND('Chack &amp; edit  SD sheet'!X141=""),"",'Chack &amp; edit  SD sheet'!X141)</f>
        <v/>
      </c>
      <c r="Y141" s="179" t="str">
        <f t="shared" si="199"/>
        <v/>
      </c>
      <c r="Z141" s="179" t="str">
        <f t="shared" si="200"/>
        <v/>
      </c>
      <c r="AA141" s="179" t="str">
        <f>IF(AND('Chack &amp; edit  SD sheet'!AA141=""),"",'Chack &amp; edit  SD sheet'!AA141)</f>
        <v/>
      </c>
      <c r="AB141" s="179" t="str">
        <f t="shared" si="201"/>
        <v/>
      </c>
      <c r="AC141" s="179" t="str">
        <f t="shared" si="202"/>
        <v/>
      </c>
      <c r="AD141" s="179" t="str">
        <f>IF(AND('Chack &amp; edit  SD sheet'!AF141=""),"",'Chack &amp; edit  SD sheet'!AF141)</f>
        <v/>
      </c>
      <c r="AE141" s="179" t="str">
        <f>IF(AND('Chack &amp; edit  SD sheet'!AG141=""),"",'Chack &amp; edit  SD sheet'!AG141)</f>
        <v/>
      </c>
      <c r="AF141" s="179" t="str">
        <f>IF(AND('Chack &amp; edit  SD sheet'!AH141=""),"",'Chack &amp; edit  SD sheet'!AH141)</f>
        <v/>
      </c>
      <c r="AG141" s="179" t="str">
        <f t="shared" si="203"/>
        <v/>
      </c>
      <c r="AH141" s="179" t="str">
        <f>IF(AND('Chack &amp; edit  SD sheet'!AJ141=""),"",'Chack &amp; edit  SD sheet'!AJ141)</f>
        <v/>
      </c>
      <c r="AI141" s="179" t="str">
        <f t="shared" si="204"/>
        <v/>
      </c>
      <c r="AJ141" s="179" t="str">
        <f t="shared" si="205"/>
        <v/>
      </c>
      <c r="AK141" s="179" t="str">
        <f>IF(AND('Chack &amp; edit  SD sheet'!AM141=""),"",'Chack &amp; edit  SD sheet'!AM141)</f>
        <v/>
      </c>
      <c r="AL141" s="179" t="str">
        <f t="shared" si="206"/>
        <v/>
      </c>
      <c r="AM141" s="179" t="str">
        <f t="shared" si="207"/>
        <v/>
      </c>
      <c r="AN141" s="179" t="str">
        <f>IF(AND('Chack &amp; edit  SD sheet'!AP141=""),"",'Chack &amp; edit  SD sheet'!AP141)</f>
        <v/>
      </c>
      <c r="AO141" s="179" t="str">
        <f>IF(AND('Chack &amp; edit  SD sheet'!AQ141=""),"",'Chack &amp; edit  SD sheet'!AQ141)</f>
        <v/>
      </c>
      <c r="AP141" s="179" t="str">
        <f>IF(AND('Chack &amp; edit  SD sheet'!AR141=""),"",'Chack &amp; edit  SD sheet'!AR141)</f>
        <v/>
      </c>
      <c r="AQ141" s="179" t="str">
        <f t="shared" si="208"/>
        <v/>
      </c>
      <c r="AR141" s="179" t="str">
        <f>IF(AND('Chack &amp; edit  SD sheet'!AT141=""),"",'Chack &amp; edit  SD sheet'!AT141)</f>
        <v/>
      </c>
      <c r="AS141" s="179" t="str">
        <f t="shared" si="209"/>
        <v/>
      </c>
      <c r="AT141" s="179" t="str">
        <f t="shared" si="210"/>
        <v/>
      </c>
      <c r="AU141" s="179" t="str">
        <f>IF(AND('Chack &amp; edit  SD sheet'!AW141=""),"",'Chack &amp; edit  SD sheet'!AW141)</f>
        <v/>
      </c>
      <c r="AV141" s="179" t="str">
        <f t="shared" si="211"/>
        <v/>
      </c>
      <c r="AW141" s="179" t="str">
        <f t="shared" si="212"/>
        <v/>
      </c>
      <c r="AX141" s="179" t="str">
        <f>IF(AND('Chack &amp; edit  SD sheet'!AZ141=""),"",'Chack &amp; edit  SD sheet'!AZ141)</f>
        <v/>
      </c>
      <c r="AY141" s="179" t="str">
        <f>IF(AND('Chack &amp; edit  SD sheet'!BA141=""),"",'Chack &amp; edit  SD sheet'!BA141)</f>
        <v/>
      </c>
      <c r="AZ141" s="179" t="str">
        <f>IF(AND('Chack &amp; edit  SD sheet'!BB141=""),"",'Chack &amp; edit  SD sheet'!BB141)</f>
        <v/>
      </c>
      <c r="BA141" s="179" t="str">
        <f t="shared" si="213"/>
        <v/>
      </c>
      <c r="BB141" s="179" t="str">
        <f>IF(AND('Chack &amp; edit  SD sheet'!BD141=""),"",'Chack &amp; edit  SD sheet'!BD141)</f>
        <v/>
      </c>
      <c r="BC141" s="179" t="str">
        <f t="shared" si="214"/>
        <v/>
      </c>
      <c r="BD141" s="179" t="str">
        <f t="shared" si="215"/>
        <v/>
      </c>
      <c r="BE141" s="179" t="str">
        <f>IF(AND('Chack &amp; edit  SD sheet'!BG141=""),"",'Chack &amp; edit  SD sheet'!BG141)</f>
        <v/>
      </c>
      <c r="BF141" s="179" t="str">
        <f t="shared" si="216"/>
        <v/>
      </c>
      <c r="BG141" s="179" t="str">
        <f t="shared" si="217"/>
        <v/>
      </c>
      <c r="BH141" s="179" t="str">
        <f>IF(AND('Chack &amp; edit  SD sheet'!BK141=""),"",'Chack &amp; edit  SD sheet'!BK141)</f>
        <v/>
      </c>
      <c r="BI141" s="179" t="str">
        <f>IF(AND('Chack &amp; edit  SD sheet'!BL141=""),"",'Chack &amp; edit  SD sheet'!BL141)</f>
        <v/>
      </c>
      <c r="BJ141" s="179" t="str">
        <f>IF(AND('Chack &amp; edit  SD sheet'!BM141=""),"",'Chack &amp; edit  SD sheet'!BM141)</f>
        <v/>
      </c>
      <c r="BK141" s="179" t="str">
        <f t="shared" si="218"/>
        <v/>
      </c>
      <c r="BL141" s="179" t="str">
        <f t="shared" si="219"/>
        <v/>
      </c>
      <c r="BM141" s="179" t="str">
        <f>IF(AND('Chack &amp; edit  SD sheet'!BN141=""),"",'Chack &amp; edit  SD sheet'!BN141)</f>
        <v/>
      </c>
      <c r="BN141" s="179" t="str">
        <f>IF(AND('Chack &amp; edit  SD sheet'!BO141=""),"",'Chack &amp; edit  SD sheet'!BO141)</f>
        <v/>
      </c>
      <c r="BO141" s="179" t="str">
        <f>IF(AND('Chack &amp; edit  SD sheet'!BP141=""),"",'Chack &amp; edit  SD sheet'!BP141)</f>
        <v/>
      </c>
      <c r="BP141" s="179" t="str">
        <f t="shared" si="220"/>
        <v/>
      </c>
      <c r="BQ141" s="179" t="str">
        <f>IF(AND('Chack &amp; edit  SD sheet'!BR141=""),"",'Chack &amp; edit  SD sheet'!BR141)</f>
        <v/>
      </c>
      <c r="BR141" s="179" t="str">
        <f t="shared" si="221"/>
        <v/>
      </c>
      <c r="BS141" s="179" t="str">
        <f t="shared" si="222"/>
        <v/>
      </c>
      <c r="BT141" s="179" t="str">
        <f>IF(AND('Chack &amp; edit  SD sheet'!BU141=""),"",'Chack &amp; edit  SD sheet'!BU141)</f>
        <v/>
      </c>
      <c r="BU141" s="179" t="str">
        <f t="shared" si="223"/>
        <v/>
      </c>
      <c r="BV141" s="179" t="str">
        <f t="shared" si="224"/>
        <v/>
      </c>
      <c r="BW141" s="181" t="str">
        <f t="shared" si="225"/>
        <v/>
      </c>
      <c r="BX141" s="179" t="str">
        <f t="shared" si="226"/>
        <v/>
      </c>
      <c r="BY141" s="179">
        <f t="shared" si="227"/>
        <v>0</v>
      </c>
      <c r="BZ141" s="179">
        <f t="shared" si="228"/>
        <v>0</v>
      </c>
      <c r="CA141" s="179" t="str">
        <f t="shared" si="229"/>
        <v/>
      </c>
      <c r="CB141" s="179" t="str">
        <f t="shared" si="230"/>
        <v/>
      </c>
      <c r="CC141" s="182" t="str">
        <f t="shared" si="231"/>
        <v/>
      </c>
      <c r="CD141" s="183">
        <f t="shared" si="232"/>
        <v>0</v>
      </c>
      <c r="CE141" s="182">
        <f t="shared" si="233"/>
        <v>0</v>
      </c>
      <c r="CF141" s="179" t="str">
        <f t="shared" si="234"/>
        <v/>
      </c>
      <c r="CG141" s="183" t="str">
        <f t="shared" si="235"/>
        <v/>
      </c>
      <c r="CH141" s="182" t="str">
        <f t="shared" si="236"/>
        <v/>
      </c>
      <c r="CI141" s="182">
        <f t="shared" si="237"/>
        <v>0</v>
      </c>
      <c r="CJ141" s="182">
        <f t="shared" si="238"/>
        <v>0</v>
      </c>
      <c r="CK141" s="179" t="str">
        <f t="shared" si="239"/>
        <v/>
      </c>
      <c r="CL141" s="183" t="str">
        <f t="shared" si="240"/>
        <v/>
      </c>
      <c r="CM141" s="182" t="str">
        <f t="shared" si="241"/>
        <v/>
      </c>
      <c r="CN141" s="182">
        <f t="shared" si="242"/>
        <v>0</v>
      </c>
      <c r="CO141" s="182">
        <f t="shared" si="243"/>
        <v>0</v>
      </c>
      <c r="CP141" s="183" t="str">
        <f t="shared" si="244"/>
        <v/>
      </c>
      <c r="CQ141" s="183" t="str">
        <f t="shared" si="245"/>
        <v/>
      </c>
      <c r="CR141" s="182" t="str">
        <f t="shared" si="246"/>
        <v/>
      </c>
      <c r="CS141" s="182">
        <f t="shared" si="247"/>
        <v>0</v>
      </c>
      <c r="CT141" s="182">
        <f t="shared" si="248"/>
        <v>0</v>
      </c>
      <c r="CU141" s="183" t="str">
        <f t="shared" si="249"/>
        <v/>
      </c>
      <c r="CV141" s="183" t="str">
        <f t="shared" si="250"/>
        <v/>
      </c>
      <c r="CW141" s="182" t="str">
        <f t="shared" si="251"/>
        <v/>
      </c>
      <c r="CX141" s="182">
        <f t="shared" si="252"/>
        <v>0</v>
      </c>
      <c r="CY141" s="182">
        <f t="shared" si="253"/>
        <v>0</v>
      </c>
      <c r="CZ141" s="183" t="str">
        <f t="shared" si="254"/>
        <v/>
      </c>
      <c r="DA141" s="183" t="str">
        <f t="shared" si="255"/>
        <v/>
      </c>
      <c r="DB141" s="184">
        <f t="shared" si="256"/>
        <v>0</v>
      </c>
      <c r="DC141" s="19" t="str">
        <f t="shared" si="257"/>
        <v xml:space="preserve">      </v>
      </c>
      <c r="DD141" s="252" t="str">
        <f>IF('Chack &amp; edit  SD sheet'!BY141="","",'Chack &amp; edit  SD sheet'!BY141)</f>
        <v/>
      </c>
      <c r="DE141" s="252" t="str">
        <f>IF('Chack &amp; edit  SD sheet'!BZ141="","",'Chack &amp; edit  SD sheet'!BZ141)</f>
        <v/>
      </c>
      <c r="DF141" s="252" t="str">
        <f>IF('Chack &amp; edit  SD sheet'!CA141="","",'Chack &amp; edit  SD sheet'!CA141)</f>
        <v/>
      </c>
      <c r="DG141" s="212" t="str">
        <f t="shared" si="258"/>
        <v/>
      </c>
      <c r="DH141" s="252" t="str">
        <f>IF('Chack &amp; edit  SD sheet'!CB141="","",'Chack &amp; edit  SD sheet'!CB141)</f>
        <v/>
      </c>
      <c r="DI141" s="212" t="str">
        <f t="shared" si="259"/>
        <v/>
      </c>
      <c r="DJ141" s="252" t="str">
        <f>IF('Chack &amp; edit  SD sheet'!CC141="","",'Chack &amp; edit  SD sheet'!CC141)</f>
        <v/>
      </c>
      <c r="DK141" s="212" t="str">
        <f t="shared" si="260"/>
        <v/>
      </c>
      <c r="DL141" s="213" t="str">
        <f t="shared" si="261"/>
        <v/>
      </c>
      <c r="DM141" s="252" t="str">
        <f>IF('Chack &amp; edit  SD sheet'!CD141="","",'Chack &amp; edit  SD sheet'!CD141)</f>
        <v/>
      </c>
      <c r="DN141" s="252" t="str">
        <f>IF('Chack &amp; edit  SD sheet'!CE141="","",'Chack &amp; edit  SD sheet'!CE141)</f>
        <v/>
      </c>
      <c r="DO141" s="252" t="str">
        <f>IF('Chack &amp; edit  SD sheet'!CF141="","",'Chack &amp; edit  SD sheet'!CF141)</f>
        <v/>
      </c>
      <c r="DP141" s="212" t="str">
        <f t="shared" si="262"/>
        <v/>
      </c>
      <c r="DQ141" s="252" t="str">
        <f>IF('Chack &amp; edit  SD sheet'!CG141="","",'Chack &amp; edit  SD sheet'!CG141)</f>
        <v/>
      </c>
      <c r="DR141" s="212" t="str">
        <f t="shared" si="263"/>
        <v/>
      </c>
      <c r="DS141" s="252" t="str">
        <f>IF('Chack &amp; edit  SD sheet'!CH141="","",'Chack &amp; edit  SD sheet'!CH141)</f>
        <v/>
      </c>
      <c r="DT141" s="212" t="str">
        <f t="shared" si="264"/>
        <v/>
      </c>
      <c r="DU141" s="213" t="str">
        <f t="shared" si="265"/>
        <v/>
      </c>
      <c r="DV141" s="252" t="str">
        <f>IF('Chack &amp; edit  SD sheet'!CI141="","",'Chack &amp; edit  SD sheet'!CI141)</f>
        <v/>
      </c>
      <c r="DW141" s="252" t="str">
        <f>IF('Chack &amp; edit  SD sheet'!CJ141="","",'Chack &amp; edit  SD sheet'!CJ141)</f>
        <v/>
      </c>
      <c r="DX141" s="252" t="str">
        <f>IF('Chack &amp; edit  SD sheet'!CK141="","",'Chack &amp; edit  SD sheet'!CK141)</f>
        <v/>
      </c>
      <c r="DY141" s="254" t="str">
        <f t="shared" si="266"/>
        <v/>
      </c>
      <c r="DZ141" s="252" t="str">
        <f>IF('Chack &amp; edit  SD sheet'!CL141="","",'Chack &amp; edit  SD sheet'!CL141)</f>
        <v/>
      </c>
      <c r="EA141" s="252" t="str">
        <f>IF('Chack &amp; edit  SD sheet'!CM141="","",'Chack &amp; edit  SD sheet'!CM141)</f>
        <v/>
      </c>
      <c r="EB141" s="252" t="str">
        <f>IF('Chack &amp; edit  SD sheet'!CN141="","",'Chack &amp; edit  SD sheet'!CN141)</f>
        <v/>
      </c>
      <c r="EC141" s="252" t="str">
        <f>IF('Chack &amp; edit  SD sheet'!CO141="","",'Chack &amp; edit  SD sheet'!CO141)</f>
        <v/>
      </c>
      <c r="ED141" s="254" t="str">
        <f t="shared" si="267"/>
        <v/>
      </c>
      <c r="EE141" s="252" t="str">
        <f>IF('Chack &amp; edit  SD sheet'!CP141="","",'Chack &amp; edit  SD sheet'!CP141)</f>
        <v/>
      </c>
      <c r="EF141" s="252" t="str">
        <f>IF('Chack &amp; edit  SD sheet'!CQ141="","",'Chack &amp; edit  SD sheet'!CQ141)</f>
        <v/>
      </c>
      <c r="EG141" s="19" t="str">
        <f t="shared" si="268"/>
        <v/>
      </c>
      <c r="EH141" s="20" t="str">
        <f t="shared" si="269"/>
        <v/>
      </c>
      <c r="EI141" s="21" t="str">
        <f t="shared" si="270"/>
        <v/>
      </c>
      <c r="EJ141" s="185" t="str">
        <f t="shared" si="271"/>
        <v/>
      </c>
      <c r="EK141" s="253" t="str">
        <f t="shared" si="272"/>
        <v/>
      </c>
      <c r="EL141" s="252" t="str">
        <f t="shared" si="273"/>
        <v/>
      </c>
      <c r="ET141" s="173" t="str">
        <f t="shared" si="274"/>
        <v/>
      </c>
      <c r="EU141" s="173" t="str">
        <f t="shared" si="275"/>
        <v/>
      </c>
      <c r="EV141" s="173" t="str">
        <f t="shared" si="276"/>
        <v/>
      </c>
      <c r="EW141" s="173" t="str">
        <f t="shared" si="277"/>
        <v/>
      </c>
    </row>
    <row r="142" spans="1:153" ht="15.75" hidden="1">
      <c r="A142" s="179" t="str">
        <f>IF(AND('Chack &amp; edit  SD sheet'!A142=""),"",'Chack &amp; edit  SD sheet'!A142)</f>
        <v/>
      </c>
      <c r="B142" s="179" t="str">
        <f>IF(AND('Chack &amp; edit  SD sheet'!B142=""),"",'Chack &amp; edit  SD sheet'!B142)</f>
        <v/>
      </c>
      <c r="C142" s="179" t="str">
        <f>IF(AND('Chack &amp; edit  SD sheet'!C142=""),"",IF(AND('Chack &amp; edit  SD sheet'!C142="Boy"),"M",IF(AND('Chack &amp; edit  SD sheet'!C142="Girl"),"F","")))</f>
        <v/>
      </c>
      <c r="D142" s="179" t="str">
        <f>IF(AND('Chack &amp; edit  SD sheet'!D142=""),"",VALUE('Chack &amp; edit  SD sheet'!D142))</f>
        <v/>
      </c>
      <c r="E142" s="179" t="str">
        <f>IF(AND('Chack &amp; edit  SD sheet'!E142=""),"",'Chack &amp; edit  SD sheet'!E142)</f>
        <v/>
      </c>
      <c r="F142" s="179" t="str">
        <f>IF(AND('Chack &amp; edit  SD sheet'!F142=""),"",'Chack &amp; edit  SD sheet'!F142)</f>
        <v/>
      </c>
      <c r="G142" s="180" t="str">
        <f>IF(AND('Chack &amp; edit  SD sheet'!G142=""),"",'Chack &amp; edit  SD sheet'!G142)</f>
        <v/>
      </c>
      <c r="H142" s="180" t="str">
        <f>IF(AND('Chack &amp; edit  SD sheet'!H142=""),"",'Chack &amp; edit  SD sheet'!H142)</f>
        <v/>
      </c>
      <c r="I142" s="180" t="str">
        <f>IF(AND('Chack &amp; edit  SD sheet'!I142=""),"",'Chack &amp; edit  SD sheet'!I142)</f>
        <v/>
      </c>
      <c r="J142" s="179" t="str">
        <f>IF(AND('Chack &amp; edit  SD sheet'!J142=""),"",'Chack &amp; edit  SD sheet'!J142)</f>
        <v/>
      </c>
      <c r="K142" s="179" t="str">
        <f>IF(AND('Chack &amp; edit  SD sheet'!K142=""),"",'Chack &amp; edit  SD sheet'!K142)</f>
        <v/>
      </c>
      <c r="L142" s="179" t="str">
        <f>IF(AND('Chack &amp; edit  SD sheet'!L142=""),"",'Chack &amp; edit  SD sheet'!L142)</f>
        <v/>
      </c>
      <c r="M142" s="179" t="str">
        <f t="shared" si="193"/>
        <v/>
      </c>
      <c r="N142" s="179" t="str">
        <f>IF(AND('Chack &amp; edit  SD sheet'!N142=""),"",'Chack &amp; edit  SD sheet'!N142)</f>
        <v/>
      </c>
      <c r="O142" s="179" t="str">
        <f t="shared" si="194"/>
        <v/>
      </c>
      <c r="P142" s="179" t="str">
        <f t="shared" si="195"/>
        <v/>
      </c>
      <c r="Q142" s="179" t="str">
        <f>IF(AND('Chack &amp; edit  SD sheet'!Q142=""),"",'Chack &amp; edit  SD sheet'!Q142)</f>
        <v/>
      </c>
      <c r="R142" s="179" t="str">
        <f t="shared" si="196"/>
        <v/>
      </c>
      <c r="S142" s="179" t="str">
        <f t="shared" si="197"/>
        <v/>
      </c>
      <c r="T142" s="179" t="str">
        <f>IF(AND('Chack &amp; edit  SD sheet'!T142=""),"",'Chack &amp; edit  SD sheet'!T142)</f>
        <v/>
      </c>
      <c r="U142" s="179" t="str">
        <f>IF(AND('Chack &amp; edit  SD sheet'!U142=""),"",'Chack &amp; edit  SD sheet'!U142)</f>
        <v/>
      </c>
      <c r="V142" s="179" t="str">
        <f>IF(AND('Chack &amp; edit  SD sheet'!V142=""),"",'Chack &amp; edit  SD sheet'!V142)</f>
        <v/>
      </c>
      <c r="W142" s="179" t="str">
        <f t="shared" si="198"/>
        <v/>
      </c>
      <c r="X142" s="179" t="str">
        <f>IF(AND('Chack &amp; edit  SD sheet'!X142=""),"",'Chack &amp; edit  SD sheet'!X142)</f>
        <v/>
      </c>
      <c r="Y142" s="179" t="str">
        <f t="shared" si="199"/>
        <v/>
      </c>
      <c r="Z142" s="179" t="str">
        <f t="shared" si="200"/>
        <v/>
      </c>
      <c r="AA142" s="179" t="str">
        <f>IF(AND('Chack &amp; edit  SD sheet'!AA142=""),"",'Chack &amp; edit  SD sheet'!AA142)</f>
        <v/>
      </c>
      <c r="AB142" s="179" t="str">
        <f t="shared" si="201"/>
        <v/>
      </c>
      <c r="AC142" s="179" t="str">
        <f t="shared" si="202"/>
        <v/>
      </c>
      <c r="AD142" s="179" t="str">
        <f>IF(AND('Chack &amp; edit  SD sheet'!AF142=""),"",'Chack &amp; edit  SD sheet'!AF142)</f>
        <v/>
      </c>
      <c r="AE142" s="179" t="str">
        <f>IF(AND('Chack &amp; edit  SD sheet'!AG142=""),"",'Chack &amp; edit  SD sheet'!AG142)</f>
        <v/>
      </c>
      <c r="AF142" s="179" t="str">
        <f>IF(AND('Chack &amp; edit  SD sheet'!AH142=""),"",'Chack &amp; edit  SD sheet'!AH142)</f>
        <v/>
      </c>
      <c r="AG142" s="179" t="str">
        <f t="shared" si="203"/>
        <v/>
      </c>
      <c r="AH142" s="179" t="str">
        <f>IF(AND('Chack &amp; edit  SD sheet'!AJ142=""),"",'Chack &amp; edit  SD sheet'!AJ142)</f>
        <v/>
      </c>
      <c r="AI142" s="179" t="str">
        <f t="shared" si="204"/>
        <v/>
      </c>
      <c r="AJ142" s="179" t="str">
        <f t="shared" si="205"/>
        <v/>
      </c>
      <c r="AK142" s="179" t="str">
        <f>IF(AND('Chack &amp; edit  SD sheet'!AM142=""),"",'Chack &amp; edit  SD sheet'!AM142)</f>
        <v/>
      </c>
      <c r="AL142" s="179" t="str">
        <f t="shared" si="206"/>
        <v/>
      </c>
      <c r="AM142" s="179" t="str">
        <f t="shared" si="207"/>
        <v/>
      </c>
      <c r="AN142" s="179" t="str">
        <f>IF(AND('Chack &amp; edit  SD sheet'!AP142=""),"",'Chack &amp; edit  SD sheet'!AP142)</f>
        <v/>
      </c>
      <c r="AO142" s="179" t="str">
        <f>IF(AND('Chack &amp; edit  SD sheet'!AQ142=""),"",'Chack &amp; edit  SD sheet'!AQ142)</f>
        <v/>
      </c>
      <c r="AP142" s="179" t="str">
        <f>IF(AND('Chack &amp; edit  SD sheet'!AR142=""),"",'Chack &amp; edit  SD sheet'!AR142)</f>
        <v/>
      </c>
      <c r="AQ142" s="179" t="str">
        <f t="shared" si="208"/>
        <v/>
      </c>
      <c r="AR142" s="179" t="str">
        <f>IF(AND('Chack &amp; edit  SD sheet'!AT142=""),"",'Chack &amp; edit  SD sheet'!AT142)</f>
        <v/>
      </c>
      <c r="AS142" s="179" t="str">
        <f t="shared" si="209"/>
        <v/>
      </c>
      <c r="AT142" s="179" t="str">
        <f t="shared" si="210"/>
        <v/>
      </c>
      <c r="AU142" s="179" t="str">
        <f>IF(AND('Chack &amp; edit  SD sheet'!AW142=""),"",'Chack &amp; edit  SD sheet'!AW142)</f>
        <v/>
      </c>
      <c r="AV142" s="179" t="str">
        <f t="shared" si="211"/>
        <v/>
      </c>
      <c r="AW142" s="179" t="str">
        <f t="shared" si="212"/>
        <v/>
      </c>
      <c r="AX142" s="179" t="str">
        <f>IF(AND('Chack &amp; edit  SD sheet'!AZ142=""),"",'Chack &amp; edit  SD sheet'!AZ142)</f>
        <v/>
      </c>
      <c r="AY142" s="179" t="str">
        <f>IF(AND('Chack &amp; edit  SD sheet'!BA142=""),"",'Chack &amp; edit  SD sheet'!BA142)</f>
        <v/>
      </c>
      <c r="AZ142" s="179" t="str">
        <f>IF(AND('Chack &amp; edit  SD sheet'!BB142=""),"",'Chack &amp; edit  SD sheet'!BB142)</f>
        <v/>
      </c>
      <c r="BA142" s="179" t="str">
        <f t="shared" si="213"/>
        <v/>
      </c>
      <c r="BB142" s="179" t="str">
        <f>IF(AND('Chack &amp; edit  SD sheet'!BD142=""),"",'Chack &amp; edit  SD sheet'!BD142)</f>
        <v/>
      </c>
      <c r="BC142" s="179" t="str">
        <f t="shared" si="214"/>
        <v/>
      </c>
      <c r="BD142" s="179" t="str">
        <f t="shared" si="215"/>
        <v/>
      </c>
      <c r="BE142" s="179" t="str">
        <f>IF(AND('Chack &amp; edit  SD sheet'!BG142=""),"",'Chack &amp; edit  SD sheet'!BG142)</f>
        <v/>
      </c>
      <c r="BF142" s="179" t="str">
        <f t="shared" si="216"/>
        <v/>
      </c>
      <c r="BG142" s="179" t="str">
        <f t="shared" si="217"/>
        <v/>
      </c>
      <c r="BH142" s="179" t="str">
        <f>IF(AND('Chack &amp; edit  SD sheet'!BK142=""),"",'Chack &amp; edit  SD sheet'!BK142)</f>
        <v/>
      </c>
      <c r="BI142" s="179" t="str">
        <f>IF(AND('Chack &amp; edit  SD sheet'!BL142=""),"",'Chack &amp; edit  SD sheet'!BL142)</f>
        <v/>
      </c>
      <c r="BJ142" s="179" t="str">
        <f>IF(AND('Chack &amp; edit  SD sheet'!BM142=""),"",'Chack &amp; edit  SD sheet'!BM142)</f>
        <v/>
      </c>
      <c r="BK142" s="179" t="str">
        <f t="shared" si="218"/>
        <v/>
      </c>
      <c r="BL142" s="179" t="str">
        <f t="shared" si="219"/>
        <v/>
      </c>
      <c r="BM142" s="179" t="str">
        <f>IF(AND('Chack &amp; edit  SD sheet'!BN142=""),"",'Chack &amp; edit  SD sheet'!BN142)</f>
        <v/>
      </c>
      <c r="BN142" s="179" t="str">
        <f>IF(AND('Chack &amp; edit  SD sheet'!BO142=""),"",'Chack &amp; edit  SD sheet'!BO142)</f>
        <v/>
      </c>
      <c r="BO142" s="179" t="str">
        <f>IF(AND('Chack &amp; edit  SD sheet'!BP142=""),"",'Chack &amp; edit  SD sheet'!BP142)</f>
        <v/>
      </c>
      <c r="BP142" s="179" t="str">
        <f t="shared" si="220"/>
        <v/>
      </c>
      <c r="BQ142" s="179" t="str">
        <f>IF(AND('Chack &amp; edit  SD sheet'!BR142=""),"",'Chack &amp; edit  SD sheet'!BR142)</f>
        <v/>
      </c>
      <c r="BR142" s="179" t="str">
        <f t="shared" si="221"/>
        <v/>
      </c>
      <c r="BS142" s="179" t="str">
        <f t="shared" si="222"/>
        <v/>
      </c>
      <c r="BT142" s="179" t="str">
        <f>IF(AND('Chack &amp; edit  SD sheet'!BU142=""),"",'Chack &amp; edit  SD sheet'!BU142)</f>
        <v/>
      </c>
      <c r="BU142" s="179" t="str">
        <f t="shared" si="223"/>
        <v/>
      </c>
      <c r="BV142" s="179" t="str">
        <f t="shared" si="224"/>
        <v/>
      </c>
      <c r="BW142" s="181" t="str">
        <f t="shared" si="225"/>
        <v/>
      </c>
      <c r="BX142" s="179" t="str">
        <f t="shared" si="226"/>
        <v/>
      </c>
      <c r="BY142" s="179">
        <f t="shared" si="227"/>
        <v>0</v>
      </c>
      <c r="BZ142" s="179">
        <f t="shared" si="228"/>
        <v>0</v>
      </c>
      <c r="CA142" s="179" t="str">
        <f t="shared" si="229"/>
        <v/>
      </c>
      <c r="CB142" s="179" t="str">
        <f t="shared" si="230"/>
        <v/>
      </c>
      <c r="CC142" s="182" t="str">
        <f t="shared" si="231"/>
        <v/>
      </c>
      <c r="CD142" s="183">
        <f t="shared" si="232"/>
        <v>0</v>
      </c>
      <c r="CE142" s="182">
        <f t="shared" si="233"/>
        <v>0</v>
      </c>
      <c r="CF142" s="179" t="str">
        <f t="shared" si="234"/>
        <v/>
      </c>
      <c r="CG142" s="183" t="str">
        <f t="shared" si="235"/>
        <v/>
      </c>
      <c r="CH142" s="182" t="str">
        <f t="shared" si="236"/>
        <v/>
      </c>
      <c r="CI142" s="182">
        <f t="shared" si="237"/>
        <v>0</v>
      </c>
      <c r="CJ142" s="182">
        <f t="shared" si="238"/>
        <v>0</v>
      </c>
      <c r="CK142" s="179" t="str">
        <f t="shared" si="239"/>
        <v/>
      </c>
      <c r="CL142" s="183" t="str">
        <f t="shared" si="240"/>
        <v/>
      </c>
      <c r="CM142" s="182" t="str">
        <f t="shared" si="241"/>
        <v/>
      </c>
      <c r="CN142" s="182">
        <f t="shared" si="242"/>
        <v>0</v>
      </c>
      <c r="CO142" s="182">
        <f t="shared" si="243"/>
        <v>0</v>
      </c>
      <c r="CP142" s="183" t="str">
        <f t="shared" si="244"/>
        <v/>
      </c>
      <c r="CQ142" s="183" t="str">
        <f t="shared" si="245"/>
        <v/>
      </c>
      <c r="CR142" s="182" t="str">
        <f t="shared" si="246"/>
        <v/>
      </c>
      <c r="CS142" s="182">
        <f t="shared" si="247"/>
        <v>0</v>
      </c>
      <c r="CT142" s="182">
        <f t="shared" si="248"/>
        <v>0</v>
      </c>
      <c r="CU142" s="183" t="str">
        <f t="shared" si="249"/>
        <v/>
      </c>
      <c r="CV142" s="183" t="str">
        <f t="shared" si="250"/>
        <v/>
      </c>
      <c r="CW142" s="182" t="str">
        <f t="shared" si="251"/>
        <v/>
      </c>
      <c r="CX142" s="182">
        <f t="shared" si="252"/>
        <v>0</v>
      </c>
      <c r="CY142" s="182">
        <f t="shared" si="253"/>
        <v>0</v>
      </c>
      <c r="CZ142" s="183" t="str">
        <f t="shared" si="254"/>
        <v/>
      </c>
      <c r="DA142" s="183" t="str">
        <f t="shared" si="255"/>
        <v/>
      </c>
      <c r="DB142" s="184">
        <f t="shared" si="256"/>
        <v>0</v>
      </c>
      <c r="DC142" s="19" t="str">
        <f t="shared" si="257"/>
        <v xml:space="preserve">      </v>
      </c>
      <c r="DD142" s="252" t="str">
        <f>IF('Chack &amp; edit  SD sheet'!BY142="","",'Chack &amp; edit  SD sheet'!BY142)</f>
        <v/>
      </c>
      <c r="DE142" s="252" t="str">
        <f>IF('Chack &amp; edit  SD sheet'!BZ142="","",'Chack &amp; edit  SD sheet'!BZ142)</f>
        <v/>
      </c>
      <c r="DF142" s="252" t="str">
        <f>IF('Chack &amp; edit  SD sheet'!CA142="","",'Chack &amp; edit  SD sheet'!CA142)</f>
        <v/>
      </c>
      <c r="DG142" s="212" t="str">
        <f t="shared" si="258"/>
        <v/>
      </c>
      <c r="DH142" s="252" t="str">
        <f>IF('Chack &amp; edit  SD sheet'!CB142="","",'Chack &amp; edit  SD sheet'!CB142)</f>
        <v/>
      </c>
      <c r="DI142" s="212" t="str">
        <f t="shared" si="259"/>
        <v/>
      </c>
      <c r="DJ142" s="252" t="str">
        <f>IF('Chack &amp; edit  SD sheet'!CC142="","",'Chack &amp; edit  SD sheet'!CC142)</f>
        <v/>
      </c>
      <c r="DK142" s="212" t="str">
        <f t="shared" si="260"/>
        <v/>
      </c>
      <c r="DL142" s="213" t="str">
        <f t="shared" si="261"/>
        <v/>
      </c>
      <c r="DM142" s="252" t="str">
        <f>IF('Chack &amp; edit  SD sheet'!CD142="","",'Chack &amp; edit  SD sheet'!CD142)</f>
        <v/>
      </c>
      <c r="DN142" s="252" t="str">
        <f>IF('Chack &amp; edit  SD sheet'!CE142="","",'Chack &amp; edit  SD sheet'!CE142)</f>
        <v/>
      </c>
      <c r="DO142" s="252" t="str">
        <f>IF('Chack &amp; edit  SD sheet'!CF142="","",'Chack &amp; edit  SD sheet'!CF142)</f>
        <v/>
      </c>
      <c r="DP142" s="212" t="str">
        <f t="shared" si="262"/>
        <v/>
      </c>
      <c r="DQ142" s="252" t="str">
        <f>IF('Chack &amp; edit  SD sheet'!CG142="","",'Chack &amp; edit  SD sheet'!CG142)</f>
        <v/>
      </c>
      <c r="DR142" s="212" t="str">
        <f t="shared" si="263"/>
        <v/>
      </c>
      <c r="DS142" s="252" t="str">
        <f>IF('Chack &amp; edit  SD sheet'!CH142="","",'Chack &amp; edit  SD sheet'!CH142)</f>
        <v/>
      </c>
      <c r="DT142" s="212" t="str">
        <f t="shared" si="264"/>
        <v/>
      </c>
      <c r="DU142" s="213" t="str">
        <f t="shared" si="265"/>
        <v/>
      </c>
      <c r="DV142" s="252" t="str">
        <f>IF('Chack &amp; edit  SD sheet'!CI142="","",'Chack &amp; edit  SD sheet'!CI142)</f>
        <v/>
      </c>
      <c r="DW142" s="252" t="str">
        <f>IF('Chack &amp; edit  SD sheet'!CJ142="","",'Chack &amp; edit  SD sheet'!CJ142)</f>
        <v/>
      </c>
      <c r="DX142" s="252" t="str">
        <f>IF('Chack &amp; edit  SD sheet'!CK142="","",'Chack &amp; edit  SD sheet'!CK142)</f>
        <v/>
      </c>
      <c r="DY142" s="254" t="str">
        <f t="shared" si="266"/>
        <v/>
      </c>
      <c r="DZ142" s="252" t="str">
        <f>IF('Chack &amp; edit  SD sheet'!CL142="","",'Chack &amp; edit  SD sheet'!CL142)</f>
        <v/>
      </c>
      <c r="EA142" s="252" t="str">
        <f>IF('Chack &amp; edit  SD sheet'!CM142="","",'Chack &amp; edit  SD sheet'!CM142)</f>
        <v/>
      </c>
      <c r="EB142" s="252" t="str">
        <f>IF('Chack &amp; edit  SD sheet'!CN142="","",'Chack &amp; edit  SD sheet'!CN142)</f>
        <v/>
      </c>
      <c r="EC142" s="252" t="str">
        <f>IF('Chack &amp; edit  SD sheet'!CO142="","",'Chack &amp; edit  SD sheet'!CO142)</f>
        <v/>
      </c>
      <c r="ED142" s="254" t="str">
        <f t="shared" si="267"/>
        <v/>
      </c>
      <c r="EE142" s="252" t="str">
        <f>IF('Chack &amp; edit  SD sheet'!CP142="","",'Chack &amp; edit  SD sheet'!CP142)</f>
        <v/>
      </c>
      <c r="EF142" s="252" t="str">
        <f>IF('Chack &amp; edit  SD sheet'!CQ142="","",'Chack &amp; edit  SD sheet'!CQ142)</f>
        <v/>
      </c>
      <c r="EG142" s="19" t="str">
        <f t="shared" si="268"/>
        <v/>
      </c>
      <c r="EH142" s="20" t="str">
        <f t="shared" si="269"/>
        <v/>
      </c>
      <c r="EI142" s="21" t="str">
        <f t="shared" si="270"/>
        <v/>
      </c>
      <c r="EJ142" s="185" t="str">
        <f t="shared" si="271"/>
        <v/>
      </c>
      <c r="EK142" s="253" t="str">
        <f t="shared" si="272"/>
        <v/>
      </c>
      <c r="EL142" s="252" t="str">
        <f t="shared" si="273"/>
        <v/>
      </c>
      <c r="ET142" s="173" t="str">
        <f t="shared" si="274"/>
        <v/>
      </c>
      <c r="EU142" s="173" t="str">
        <f t="shared" si="275"/>
        <v/>
      </c>
      <c r="EV142" s="173" t="str">
        <f t="shared" si="276"/>
        <v/>
      </c>
      <c r="EW142" s="173" t="str">
        <f t="shared" si="277"/>
        <v/>
      </c>
    </row>
    <row r="143" spans="1:153" ht="15.75" hidden="1">
      <c r="A143" s="179" t="str">
        <f>IF(AND('Chack &amp; edit  SD sheet'!A143=""),"",'Chack &amp; edit  SD sheet'!A143)</f>
        <v/>
      </c>
      <c r="B143" s="179" t="str">
        <f>IF(AND('Chack &amp; edit  SD sheet'!B143=""),"",'Chack &amp; edit  SD sheet'!B143)</f>
        <v/>
      </c>
      <c r="C143" s="179" t="str">
        <f>IF(AND('Chack &amp; edit  SD sheet'!C143=""),"",IF(AND('Chack &amp; edit  SD sheet'!C143="Boy"),"M",IF(AND('Chack &amp; edit  SD sheet'!C143="Girl"),"F","")))</f>
        <v/>
      </c>
      <c r="D143" s="179" t="str">
        <f>IF(AND('Chack &amp; edit  SD sheet'!D143=""),"",VALUE('Chack &amp; edit  SD sheet'!D143))</f>
        <v/>
      </c>
      <c r="E143" s="179" t="str">
        <f>IF(AND('Chack &amp; edit  SD sheet'!E143=""),"",'Chack &amp; edit  SD sheet'!E143)</f>
        <v/>
      </c>
      <c r="F143" s="179" t="str">
        <f>IF(AND('Chack &amp; edit  SD sheet'!F143=""),"",'Chack &amp; edit  SD sheet'!F143)</f>
        <v/>
      </c>
      <c r="G143" s="180" t="str">
        <f>IF(AND('Chack &amp; edit  SD sheet'!G143=""),"",'Chack &amp; edit  SD sheet'!G143)</f>
        <v/>
      </c>
      <c r="H143" s="180" t="str">
        <f>IF(AND('Chack &amp; edit  SD sheet'!H143=""),"",'Chack &amp; edit  SD sheet'!H143)</f>
        <v/>
      </c>
      <c r="I143" s="180" t="str">
        <f>IF(AND('Chack &amp; edit  SD sheet'!I143=""),"",'Chack &amp; edit  SD sheet'!I143)</f>
        <v/>
      </c>
      <c r="J143" s="179" t="str">
        <f>IF(AND('Chack &amp; edit  SD sheet'!J143=""),"",'Chack &amp; edit  SD sheet'!J143)</f>
        <v/>
      </c>
      <c r="K143" s="179" t="str">
        <f>IF(AND('Chack &amp; edit  SD sheet'!K143=""),"",'Chack &amp; edit  SD sheet'!K143)</f>
        <v/>
      </c>
      <c r="L143" s="179" t="str">
        <f>IF(AND('Chack &amp; edit  SD sheet'!L143=""),"",'Chack &amp; edit  SD sheet'!L143)</f>
        <v/>
      </c>
      <c r="M143" s="179" t="str">
        <f t="shared" si="193"/>
        <v/>
      </c>
      <c r="N143" s="179" t="str">
        <f>IF(AND('Chack &amp; edit  SD sheet'!N143=""),"",'Chack &amp; edit  SD sheet'!N143)</f>
        <v/>
      </c>
      <c r="O143" s="179" t="str">
        <f t="shared" si="194"/>
        <v/>
      </c>
      <c r="P143" s="179" t="str">
        <f t="shared" si="195"/>
        <v/>
      </c>
      <c r="Q143" s="179" t="str">
        <f>IF(AND('Chack &amp; edit  SD sheet'!Q143=""),"",'Chack &amp; edit  SD sheet'!Q143)</f>
        <v/>
      </c>
      <c r="R143" s="179" t="str">
        <f t="shared" si="196"/>
        <v/>
      </c>
      <c r="S143" s="179" t="str">
        <f t="shared" si="197"/>
        <v/>
      </c>
      <c r="T143" s="179" t="str">
        <f>IF(AND('Chack &amp; edit  SD sheet'!T143=""),"",'Chack &amp; edit  SD sheet'!T143)</f>
        <v/>
      </c>
      <c r="U143" s="179" t="str">
        <f>IF(AND('Chack &amp; edit  SD sheet'!U143=""),"",'Chack &amp; edit  SD sheet'!U143)</f>
        <v/>
      </c>
      <c r="V143" s="179" t="str">
        <f>IF(AND('Chack &amp; edit  SD sheet'!V143=""),"",'Chack &amp; edit  SD sheet'!V143)</f>
        <v/>
      </c>
      <c r="W143" s="179" t="str">
        <f t="shared" si="198"/>
        <v/>
      </c>
      <c r="X143" s="179" t="str">
        <f>IF(AND('Chack &amp; edit  SD sheet'!X143=""),"",'Chack &amp; edit  SD sheet'!X143)</f>
        <v/>
      </c>
      <c r="Y143" s="179" t="str">
        <f t="shared" si="199"/>
        <v/>
      </c>
      <c r="Z143" s="179" t="str">
        <f t="shared" si="200"/>
        <v/>
      </c>
      <c r="AA143" s="179" t="str">
        <f>IF(AND('Chack &amp; edit  SD sheet'!AA143=""),"",'Chack &amp; edit  SD sheet'!AA143)</f>
        <v/>
      </c>
      <c r="AB143" s="179" t="str">
        <f t="shared" si="201"/>
        <v/>
      </c>
      <c r="AC143" s="179" t="str">
        <f t="shared" si="202"/>
        <v/>
      </c>
      <c r="AD143" s="179" t="str">
        <f>IF(AND('Chack &amp; edit  SD sheet'!AF143=""),"",'Chack &amp; edit  SD sheet'!AF143)</f>
        <v/>
      </c>
      <c r="AE143" s="179" t="str">
        <f>IF(AND('Chack &amp; edit  SD sheet'!AG143=""),"",'Chack &amp; edit  SD sheet'!AG143)</f>
        <v/>
      </c>
      <c r="AF143" s="179" t="str">
        <f>IF(AND('Chack &amp; edit  SD sheet'!AH143=""),"",'Chack &amp; edit  SD sheet'!AH143)</f>
        <v/>
      </c>
      <c r="AG143" s="179" t="str">
        <f t="shared" si="203"/>
        <v/>
      </c>
      <c r="AH143" s="179" t="str">
        <f>IF(AND('Chack &amp; edit  SD sheet'!AJ143=""),"",'Chack &amp; edit  SD sheet'!AJ143)</f>
        <v/>
      </c>
      <c r="AI143" s="179" t="str">
        <f t="shared" si="204"/>
        <v/>
      </c>
      <c r="AJ143" s="179" t="str">
        <f t="shared" si="205"/>
        <v/>
      </c>
      <c r="AK143" s="179" t="str">
        <f>IF(AND('Chack &amp; edit  SD sheet'!AM143=""),"",'Chack &amp; edit  SD sheet'!AM143)</f>
        <v/>
      </c>
      <c r="AL143" s="179" t="str">
        <f t="shared" si="206"/>
        <v/>
      </c>
      <c r="AM143" s="179" t="str">
        <f t="shared" si="207"/>
        <v/>
      </c>
      <c r="AN143" s="179" t="str">
        <f>IF(AND('Chack &amp; edit  SD sheet'!AP143=""),"",'Chack &amp; edit  SD sheet'!AP143)</f>
        <v/>
      </c>
      <c r="AO143" s="179" t="str">
        <f>IF(AND('Chack &amp; edit  SD sheet'!AQ143=""),"",'Chack &amp; edit  SD sheet'!AQ143)</f>
        <v/>
      </c>
      <c r="AP143" s="179" t="str">
        <f>IF(AND('Chack &amp; edit  SD sheet'!AR143=""),"",'Chack &amp; edit  SD sheet'!AR143)</f>
        <v/>
      </c>
      <c r="AQ143" s="179" t="str">
        <f t="shared" si="208"/>
        <v/>
      </c>
      <c r="AR143" s="179" t="str">
        <f>IF(AND('Chack &amp; edit  SD sheet'!AT143=""),"",'Chack &amp; edit  SD sheet'!AT143)</f>
        <v/>
      </c>
      <c r="AS143" s="179" t="str">
        <f t="shared" si="209"/>
        <v/>
      </c>
      <c r="AT143" s="179" t="str">
        <f t="shared" si="210"/>
        <v/>
      </c>
      <c r="AU143" s="179" t="str">
        <f>IF(AND('Chack &amp; edit  SD sheet'!AW143=""),"",'Chack &amp; edit  SD sheet'!AW143)</f>
        <v/>
      </c>
      <c r="AV143" s="179" t="str">
        <f t="shared" si="211"/>
        <v/>
      </c>
      <c r="AW143" s="179" t="str">
        <f t="shared" si="212"/>
        <v/>
      </c>
      <c r="AX143" s="179" t="str">
        <f>IF(AND('Chack &amp; edit  SD sheet'!AZ143=""),"",'Chack &amp; edit  SD sheet'!AZ143)</f>
        <v/>
      </c>
      <c r="AY143" s="179" t="str">
        <f>IF(AND('Chack &amp; edit  SD sheet'!BA143=""),"",'Chack &amp; edit  SD sheet'!BA143)</f>
        <v/>
      </c>
      <c r="AZ143" s="179" t="str">
        <f>IF(AND('Chack &amp; edit  SD sheet'!BB143=""),"",'Chack &amp; edit  SD sheet'!BB143)</f>
        <v/>
      </c>
      <c r="BA143" s="179" t="str">
        <f t="shared" si="213"/>
        <v/>
      </c>
      <c r="BB143" s="179" t="str">
        <f>IF(AND('Chack &amp; edit  SD sheet'!BD143=""),"",'Chack &amp; edit  SD sheet'!BD143)</f>
        <v/>
      </c>
      <c r="BC143" s="179" t="str">
        <f t="shared" si="214"/>
        <v/>
      </c>
      <c r="BD143" s="179" t="str">
        <f t="shared" si="215"/>
        <v/>
      </c>
      <c r="BE143" s="179" t="str">
        <f>IF(AND('Chack &amp; edit  SD sheet'!BG143=""),"",'Chack &amp; edit  SD sheet'!BG143)</f>
        <v/>
      </c>
      <c r="BF143" s="179" t="str">
        <f t="shared" si="216"/>
        <v/>
      </c>
      <c r="BG143" s="179" t="str">
        <f t="shared" si="217"/>
        <v/>
      </c>
      <c r="BH143" s="179" t="str">
        <f>IF(AND('Chack &amp; edit  SD sheet'!BK143=""),"",'Chack &amp; edit  SD sheet'!BK143)</f>
        <v/>
      </c>
      <c r="BI143" s="179" t="str">
        <f>IF(AND('Chack &amp; edit  SD sheet'!BL143=""),"",'Chack &amp; edit  SD sheet'!BL143)</f>
        <v/>
      </c>
      <c r="BJ143" s="179" t="str">
        <f>IF(AND('Chack &amp; edit  SD sheet'!BM143=""),"",'Chack &amp; edit  SD sheet'!BM143)</f>
        <v/>
      </c>
      <c r="BK143" s="179" t="str">
        <f t="shared" si="218"/>
        <v/>
      </c>
      <c r="BL143" s="179" t="str">
        <f t="shared" si="219"/>
        <v/>
      </c>
      <c r="BM143" s="179" t="str">
        <f>IF(AND('Chack &amp; edit  SD sheet'!BN143=""),"",'Chack &amp; edit  SD sheet'!BN143)</f>
        <v/>
      </c>
      <c r="BN143" s="179" t="str">
        <f>IF(AND('Chack &amp; edit  SD sheet'!BO143=""),"",'Chack &amp; edit  SD sheet'!BO143)</f>
        <v/>
      </c>
      <c r="BO143" s="179" t="str">
        <f>IF(AND('Chack &amp; edit  SD sheet'!BP143=""),"",'Chack &amp; edit  SD sheet'!BP143)</f>
        <v/>
      </c>
      <c r="BP143" s="179" t="str">
        <f t="shared" si="220"/>
        <v/>
      </c>
      <c r="BQ143" s="179" t="str">
        <f>IF(AND('Chack &amp; edit  SD sheet'!BR143=""),"",'Chack &amp; edit  SD sheet'!BR143)</f>
        <v/>
      </c>
      <c r="BR143" s="179" t="str">
        <f t="shared" si="221"/>
        <v/>
      </c>
      <c r="BS143" s="179" t="str">
        <f t="shared" si="222"/>
        <v/>
      </c>
      <c r="BT143" s="179" t="str">
        <f>IF(AND('Chack &amp; edit  SD sheet'!BU143=""),"",'Chack &amp; edit  SD sheet'!BU143)</f>
        <v/>
      </c>
      <c r="BU143" s="179" t="str">
        <f t="shared" si="223"/>
        <v/>
      </c>
      <c r="BV143" s="179" t="str">
        <f t="shared" si="224"/>
        <v/>
      </c>
      <c r="BW143" s="181" t="str">
        <f t="shared" si="225"/>
        <v/>
      </c>
      <c r="BX143" s="179" t="str">
        <f t="shared" si="226"/>
        <v/>
      </c>
      <c r="BY143" s="179">
        <f t="shared" si="227"/>
        <v>0</v>
      </c>
      <c r="BZ143" s="179">
        <f t="shared" si="228"/>
        <v>0</v>
      </c>
      <c r="CA143" s="179" t="str">
        <f t="shared" si="229"/>
        <v/>
      </c>
      <c r="CB143" s="179" t="str">
        <f t="shared" si="230"/>
        <v/>
      </c>
      <c r="CC143" s="182" t="str">
        <f t="shared" si="231"/>
        <v/>
      </c>
      <c r="CD143" s="183">
        <f t="shared" si="232"/>
        <v>0</v>
      </c>
      <c r="CE143" s="182">
        <f t="shared" si="233"/>
        <v>0</v>
      </c>
      <c r="CF143" s="179" t="str">
        <f t="shared" si="234"/>
        <v/>
      </c>
      <c r="CG143" s="183" t="str">
        <f t="shared" si="235"/>
        <v/>
      </c>
      <c r="CH143" s="182" t="str">
        <f t="shared" si="236"/>
        <v/>
      </c>
      <c r="CI143" s="182">
        <f t="shared" si="237"/>
        <v>0</v>
      </c>
      <c r="CJ143" s="182">
        <f t="shared" si="238"/>
        <v>0</v>
      </c>
      <c r="CK143" s="179" t="str">
        <f t="shared" si="239"/>
        <v/>
      </c>
      <c r="CL143" s="183" t="str">
        <f t="shared" si="240"/>
        <v/>
      </c>
      <c r="CM143" s="182" t="str">
        <f t="shared" si="241"/>
        <v/>
      </c>
      <c r="CN143" s="182">
        <f t="shared" si="242"/>
        <v>0</v>
      </c>
      <c r="CO143" s="182">
        <f t="shared" si="243"/>
        <v>0</v>
      </c>
      <c r="CP143" s="183" t="str">
        <f t="shared" si="244"/>
        <v/>
      </c>
      <c r="CQ143" s="183" t="str">
        <f t="shared" si="245"/>
        <v/>
      </c>
      <c r="CR143" s="182" t="str">
        <f t="shared" si="246"/>
        <v/>
      </c>
      <c r="CS143" s="182">
        <f t="shared" si="247"/>
        <v>0</v>
      </c>
      <c r="CT143" s="182">
        <f t="shared" si="248"/>
        <v>0</v>
      </c>
      <c r="CU143" s="183" t="str">
        <f t="shared" si="249"/>
        <v/>
      </c>
      <c r="CV143" s="183" t="str">
        <f t="shared" si="250"/>
        <v/>
      </c>
      <c r="CW143" s="182" t="str">
        <f t="shared" si="251"/>
        <v/>
      </c>
      <c r="CX143" s="182">
        <f t="shared" si="252"/>
        <v>0</v>
      </c>
      <c r="CY143" s="182">
        <f t="shared" si="253"/>
        <v>0</v>
      </c>
      <c r="CZ143" s="183" t="str">
        <f t="shared" si="254"/>
        <v/>
      </c>
      <c r="DA143" s="183" t="str">
        <f t="shared" si="255"/>
        <v/>
      </c>
      <c r="DB143" s="184">
        <f t="shared" si="256"/>
        <v>0</v>
      </c>
      <c r="DC143" s="19" t="str">
        <f t="shared" si="257"/>
        <v xml:space="preserve">      </v>
      </c>
      <c r="DD143" s="252" t="str">
        <f>IF('Chack &amp; edit  SD sheet'!BY143="","",'Chack &amp; edit  SD sheet'!BY143)</f>
        <v/>
      </c>
      <c r="DE143" s="252" t="str">
        <f>IF('Chack &amp; edit  SD sheet'!BZ143="","",'Chack &amp; edit  SD sheet'!BZ143)</f>
        <v/>
      </c>
      <c r="DF143" s="252" t="str">
        <f>IF('Chack &amp; edit  SD sheet'!CA143="","",'Chack &amp; edit  SD sheet'!CA143)</f>
        <v/>
      </c>
      <c r="DG143" s="212" t="str">
        <f t="shared" si="258"/>
        <v/>
      </c>
      <c r="DH143" s="252" t="str">
        <f>IF('Chack &amp; edit  SD sheet'!CB143="","",'Chack &amp; edit  SD sheet'!CB143)</f>
        <v/>
      </c>
      <c r="DI143" s="212" t="str">
        <f t="shared" si="259"/>
        <v/>
      </c>
      <c r="DJ143" s="252" t="str">
        <f>IF('Chack &amp; edit  SD sheet'!CC143="","",'Chack &amp; edit  SD sheet'!CC143)</f>
        <v/>
      </c>
      <c r="DK143" s="212" t="str">
        <f t="shared" si="260"/>
        <v/>
      </c>
      <c r="DL143" s="213" t="str">
        <f t="shared" si="261"/>
        <v/>
      </c>
      <c r="DM143" s="252" t="str">
        <f>IF('Chack &amp; edit  SD sheet'!CD143="","",'Chack &amp; edit  SD sheet'!CD143)</f>
        <v/>
      </c>
      <c r="DN143" s="252" t="str">
        <f>IF('Chack &amp; edit  SD sheet'!CE143="","",'Chack &amp; edit  SD sheet'!CE143)</f>
        <v/>
      </c>
      <c r="DO143" s="252" t="str">
        <f>IF('Chack &amp; edit  SD sheet'!CF143="","",'Chack &amp; edit  SD sheet'!CF143)</f>
        <v/>
      </c>
      <c r="DP143" s="212" t="str">
        <f t="shared" si="262"/>
        <v/>
      </c>
      <c r="DQ143" s="252" t="str">
        <f>IF('Chack &amp; edit  SD sheet'!CG143="","",'Chack &amp; edit  SD sheet'!CG143)</f>
        <v/>
      </c>
      <c r="DR143" s="212" t="str">
        <f t="shared" si="263"/>
        <v/>
      </c>
      <c r="DS143" s="252" t="str">
        <f>IF('Chack &amp; edit  SD sheet'!CH143="","",'Chack &amp; edit  SD sheet'!CH143)</f>
        <v/>
      </c>
      <c r="DT143" s="212" t="str">
        <f t="shared" si="264"/>
        <v/>
      </c>
      <c r="DU143" s="213" t="str">
        <f t="shared" si="265"/>
        <v/>
      </c>
      <c r="DV143" s="252" t="str">
        <f>IF('Chack &amp; edit  SD sheet'!CI143="","",'Chack &amp; edit  SD sheet'!CI143)</f>
        <v/>
      </c>
      <c r="DW143" s="252" t="str">
        <f>IF('Chack &amp; edit  SD sheet'!CJ143="","",'Chack &amp; edit  SD sheet'!CJ143)</f>
        <v/>
      </c>
      <c r="DX143" s="252" t="str">
        <f>IF('Chack &amp; edit  SD sheet'!CK143="","",'Chack &amp; edit  SD sheet'!CK143)</f>
        <v/>
      </c>
      <c r="DY143" s="254" t="str">
        <f t="shared" si="266"/>
        <v/>
      </c>
      <c r="DZ143" s="252" t="str">
        <f>IF('Chack &amp; edit  SD sheet'!CL143="","",'Chack &amp; edit  SD sheet'!CL143)</f>
        <v/>
      </c>
      <c r="EA143" s="252" t="str">
        <f>IF('Chack &amp; edit  SD sheet'!CM143="","",'Chack &amp; edit  SD sheet'!CM143)</f>
        <v/>
      </c>
      <c r="EB143" s="252" t="str">
        <f>IF('Chack &amp; edit  SD sheet'!CN143="","",'Chack &amp; edit  SD sheet'!CN143)</f>
        <v/>
      </c>
      <c r="EC143" s="252" t="str">
        <f>IF('Chack &amp; edit  SD sheet'!CO143="","",'Chack &amp; edit  SD sheet'!CO143)</f>
        <v/>
      </c>
      <c r="ED143" s="254" t="str">
        <f t="shared" si="267"/>
        <v/>
      </c>
      <c r="EE143" s="252" t="str">
        <f>IF('Chack &amp; edit  SD sheet'!CP143="","",'Chack &amp; edit  SD sheet'!CP143)</f>
        <v/>
      </c>
      <c r="EF143" s="252" t="str">
        <f>IF('Chack &amp; edit  SD sheet'!CQ143="","",'Chack &amp; edit  SD sheet'!CQ143)</f>
        <v/>
      </c>
      <c r="EG143" s="19" t="str">
        <f t="shared" si="268"/>
        <v/>
      </c>
      <c r="EH143" s="20" t="str">
        <f t="shared" si="269"/>
        <v/>
      </c>
      <c r="EI143" s="21" t="str">
        <f t="shared" si="270"/>
        <v/>
      </c>
      <c r="EJ143" s="185" t="str">
        <f t="shared" si="271"/>
        <v/>
      </c>
      <c r="EK143" s="253" t="str">
        <f t="shared" si="272"/>
        <v/>
      </c>
      <c r="EL143" s="252" t="str">
        <f t="shared" si="273"/>
        <v/>
      </c>
      <c r="ET143" s="173" t="str">
        <f t="shared" si="274"/>
        <v/>
      </c>
      <c r="EU143" s="173" t="str">
        <f t="shared" si="275"/>
        <v/>
      </c>
      <c r="EV143" s="173" t="str">
        <f t="shared" si="276"/>
        <v/>
      </c>
      <c r="EW143" s="173" t="str">
        <f t="shared" si="277"/>
        <v/>
      </c>
    </row>
    <row r="144" spans="1:153" ht="15.75" hidden="1">
      <c r="A144" s="179" t="str">
        <f>IF(AND('Chack &amp; edit  SD sheet'!A144=""),"",'Chack &amp; edit  SD sheet'!A144)</f>
        <v/>
      </c>
      <c r="B144" s="179" t="str">
        <f>IF(AND('Chack &amp; edit  SD sheet'!B144=""),"",'Chack &amp; edit  SD sheet'!B144)</f>
        <v/>
      </c>
      <c r="C144" s="179" t="str">
        <f>IF(AND('Chack &amp; edit  SD sheet'!C144=""),"",IF(AND('Chack &amp; edit  SD sheet'!C144="Boy"),"M",IF(AND('Chack &amp; edit  SD sheet'!C144="Girl"),"F","")))</f>
        <v/>
      </c>
      <c r="D144" s="179" t="str">
        <f>IF(AND('Chack &amp; edit  SD sheet'!D144=""),"",VALUE('Chack &amp; edit  SD sheet'!D144))</f>
        <v/>
      </c>
      <c r="E144" s="179" t="str">
        <f>IF(AND('Chack &amp; edit  SD sheet'!E144=""),"",'Chack &amp; edit  SD sheet'!E144)</f>
        <v/>
      </c>
      <c r="F144" s="179" t="str">
        <f>IF(AND('Chack &amp; edit  SD sheet'!F144=""),"",'Chack &amp; edit  SD sheet'!F144)</f>
        <v/>
      </c>
      <c r="G144" s="180" t="str">
        <f>IF(AND('Chack &amp; edit  SD sheet'!G144=""),"",'Chack &amp; edit  SD sheet'!G144)</f>
        <v/>
      </c>
      <c r="H144" s="180" t="str">
        <f>IF(AND('Chack &amp; edit  SD sheet'!H144=""),"",'Chack &amp; edit  SD sheet'!H144)</f>
        <v/>
      </c>
      <c r="I144" s="180" t="str">
        <f>IF(AND('Chack &amp; edit  SD sheet'!I144=""),"",'Chack &amp; edit  SD sheet'!I144)</f>
        <v/>
      </c>
      <c r="J144" s="179" t="str">
        <f>IF(AND('Chack &amp; edit  SD sheet'!J144=""),"",'Chack &amp; edit  SD sheet'!J144)</f>
        <v/>
      </c>
      <c r="K144" s="179" t="str">
        <f>IF(AND('Chack &amp; edit  SD sheet'!K144=""),"",'Chack &amp; edit  SD sheet'!K144)</f>
        <v/>
      </c>
      <c r="L144" s="179" t="str">
        <f>IF(AND('Chack &amp; edit  SD sheet'!L144=""),"",'Chack &amp; edit  SD sheet'!L144)</f>
        <v/>
      </c>
      <c r="M144" s="179" t="str">
        <f t="shared" si="193"/>
        <v/>
      </c>
      <c r="N144" s="179" t="str">
        <f>IF(AND('Chack &amp; edit  SD sheet'!N144=""),"",'Chack &amp; edit  SD sheet'!N144)</f>
        <v/>
      </c>
      <c r="O144" s="179" t="str">
        <f t="shared" si="194"/>
        <v/>
      </c>
      <c r="P144" s="179" t="str">
        <f t="shared" si="195"/>
        <v/>
      </c>
      <c r="Q144" s="179" t="str">
        <f>IF(AND('Chack &amp; edit  SD sheet'!Q144=""),"",'Chack &amp; edit  SD sheet'!Q144)</f>
        <v/>
      </c>
      <c r="R144" s="179" t="str">
        <f t="shared" si="196"/>
        <v/>
      </c>
      <c r="S144" s="179" t="str">
        <f t="shared" si="197"/>
        <v/>
      </c>
      <c r="T144" s="179" t="str">
        <f>IF(AND('Chack &amp; edit  SD sheet'!T144=""),"",'Chack &amp; edit  SD sheet'!T144)</f>
        <v/>
      </c>
      <c r="U144" s="179" t="str">
        <f>IF(AND('Chack &amp; edit  SD sheet'!U144=""),"",'Chack &amp; edit  SD sheet'!U144)</f>
        <v/>
      </c>
      <c r="V144" s="179" t="str">
        <f>IF(AND('Chack &amp; edit  SD sheet'!V144=""),"",'Chack &amp; edit  SD sheet'!V144)</f>
        <v/>
      </c>
      <c r="W144" s="179" t="str">
        <f t="shared" si="198"/>
        <v/>
      </c>
      <c r="X144" s="179" t="str">
        <f>IF(AND('Chack &amp; edit  SD sheet'!X144=""),"",'Chack &amp; edit  SD sheet'!X144)</f>
        <v/>
      </c>
      <c r="Y144" s="179" t="str">
        <f t="shared" si="199"/>
        <v/>
      </c>
      <c r="Z144" s="179" t="str">
        <f t="shared" si="200"/>
        <v/>
      </c>
      <c r="AA144" s="179" t="str">
        <f>IF(AND('Chack &amp; edit  SD sheet'!AA144=""),"",'Chack &amp; edit  SD sheet'!AA144)</f>
        <v/>
      </c>
      <c r="AB144" s="179" t="str">
        <f t="shared" si="201"/>
        <v/>
      </c>
      <c r="AC144" s="179" t="str">
        <f t="shared" si="202"/>
        <v/>
      </c>
      <c r="AD144" s="179" t="str">
        <f>IF(AND('Chack &amp; edit  SD sheet'!AF144=""),"",'Chack &amp; edit  SD sheet'!AF144)</f>
        <v/>
      </c>
      <c r="AE144" s="179" t="str">
        <f>IF(AND('Chack &amp; edit  SD sheet'!AG144=""),"",'Chack &amp; edit  SD sheet'!AG144)</f>
        <v/>
      </c>
      <c r="AF144" s="179" t="str">
        <f>IF(AND('Chack &amp; edit  SD sheet'!AH144=""),"",'Chack &amp; edit  SD sheet'!AH144)</f>
        <v/>
      </c>
      <c r="AG144" s="179" t="str">
        <f t="shared" si="203"/>
        <v/>
      </c>
      <c r="AH144" s="179" t="str">
        <f>IF(AND('Chack &amp; edit  SD sheet'!AJ144=""),"",'Chack &amp; edit  SD sheet'!AJ144)</f>
        <v/>
      </c>
      <c r="AI144" s="179" t="str">
        <f t="shared" si="204"/>
        <v/>
      </c>
      <c r="AJ144" s="179" t="str">
        <f t="shared" si="205"/>
        <v/>
      </c>
      <c r="AK144" s="179" t="str">
        <f>IF(AND('Chack &amp; edit  SD sheet'!AM144=""),"",'Chack &amp; edit  SD sheet'!AM144)</f>
        <v/>
      </c>
      <c r="AL144" s="179" t="str">
        <f t="shared" si="206"/>
        <v/>
      </c>
      <c r="AM144" s="179" t="str">
        <f t="shared" si="207"/>
        <v/>
      </c>
      <c r="AN144" s="179" t="str">
        <f>IF(AND('Chack &amp; edit  SD sheet'!AP144=""),"",'Chack &amp; edit  SD sheet'!AP144)</f>
        <v/>
      </c>
      <c r="AO144" s="179" t="str">
        <f>IF(AND('Chack &amp; edit  SD sheet'!AQ144=""),"",'Chack &amp; edit  SD sheet'!AQ144)</f>
        <v/>
      </c>
      <c r="AP144" s="179" t="str">
        <f>IF(AND('Chack &amp; edit  SD sheet'!AR144=""),"",'Chack &amp; edit  SD sheet'!AR144)</f>
        <v/>
      </c>
      <c r="AQ144" s="179" t="str">
        <f t="shared" si="208"/>
        <v/>
      </c>
      <c r="AR144" s="179" t="str">
        <f>IF(AND('Chack &amp; edit  SD sheet'!AT144=""),"",'Chack &amp; edit  SD sheet'!AT144)</f>
        <v/>
      </c>
      <c r="AS144" s="179" t="str">
        <f t="shared" si="209"/>
        <v/>
      </c>
      <c r="AT144" s="179" t="str">
        <f t="shared" si="210"/>
        <v/>
      </c>
      <c r="AU144" s="179" t="str">
        <f>IF(AND('Chack &amp; edit  SD sheet'!AW144=""),"",'Chack &amp; edit  SD sheet'!AW144)</f>
        <v/>
      </c>
      <c r="AV144" s="179" t="str">
        <f t="shared" si="211"/>
        <v/>
      </c>
      <c r="AW144" s="179" t="str">
        <f t="shared" si="212"/>
        <v/>
      </c>
      <c r="AX144" s="179" t="str">
        <f>IF(AND('Chack &amp; edit  SD sheet'!AZ144=""),"",'Chack &amp; edit  SD sheet'!AZ144)</f>
        <v/>
      </c>
      <c r="AY144" s="179" t="str">
        <f>IF(AND('Chack &amp; edit  SD sheet'!BA144=""),"",'Chack &amp; edit  SD sheet'!BA144)</f>
        <v/>
      </c>
      <c r="AZ144" s="179" t="str">
        <f>IF(AND('Chack &amp; edit  SD sheet'!BB144=""),"",'Chack &amp; edit  SD sheet'!BB144)</f>
        <v/>
      </c>
      <c r="BA144" s="179" t="str">
        <f t="shared" si="213"/>
        <v/>
      </c>
      <c r="BB144" s="179" t="str">
        <f>IF(AND('Chack &amp; edit  SD sheet'!BD144=""),"",'Chack &amp; edit  SD sheet'!BD144)</f>
        <v/>
      </c>
      <c r="BC144" s="179" t="str">
        <f t="shared" si="214"/>
        <v/>
      </c>
      <c r="BD144" s="179" t="str">
        <f t="shared" si="215"/>
        <v/>
      </c>
      <c r="BE144" s="179" t="str">
        <f>IF(AND('Chack &amp; edit  SD sheet'!BG144=""),"",'Chack &amp; edit  SD sheet'!BG144)</f>
        <v/>
      </c>
      <c r="BF144" s="179" t="str">
        <f t="shared" si="216"/>
        <v/>
      </c>
      <c r="BG144" s="179" t="str">
        <f t="shared" si="217"/>
        <v/>
      </c>
      <c r="BH144" s="179" t="str">
        <f>IF(AND('Chack &amp; edit  SD sheet'!BK144=""),"",'Chack &amp; edit  SD sheet'!BK144)</f>
        <v/>
      </c>
      <c r="BI144" s="179" t="str">
        <f>IF(AND('Chack &amp; edit  SD sheet'!BL144=""),"",'Chack &amp; edit  SD sheet'!BL144)</f>
        <v/>
      </c>
      <c r="BJ144" s="179" t="str">
        <f>IF(AND('Chack &amp; edit  SD sheet'!BM144=""),"",'Chack &amp; edit  SD sheet'!BM144)</f>
        <v/>
      </c>
      <c r="BK144" s="179" t="str">
        <f t="shared" si="218"/>
        <v/>
      </c>
      <c r="BL144" s="179" t="str">
        <f t="shared" si="219"/>
        <v/>
      </c>
      <c r="BM144" s="179" t="str">
        <f>IF(AND('Chack &amp; edit  SD sheet'!BN144=""),"",'Chack &amp; edit  SD sheet'!BN144)</f>
        <v/>
      </c>
      <c r="BN144" s="179" t="str">
        <f>IF(AND('Chack &amp; edit  SD sheet'!BO144=""),"",'Chack &amp; edit  SD sheet'!BO144)</f>
        <v/>
      </c>
      <c r="BO144" s="179" t="str">
        <f>IF(AND('Chack &amp; edit  SD sheet'!BP144=""),"",'Chack &amp; edit  SD sheet'!BP144)</f>
        <v/>
      </c>
      <c r="BP144" s="179" t="str">
        <f t="shared" si="220"/>
        <v/>
      </c>
      <c r="BQ144" s="179" t="str">
        <f>IF(AND('Chack &amp; edit  SD sheet'!BR144=""),"",'Chack &amp; edit  SD sheet'!BR144)</f>
        <v/>
      </c>
      <c r="BR144" s="179" t="str">
        <f t="shared" si="221"/>
        <v/>
      </c>
      <c r="BS144" s="179" t="str">
        <f t="shared" si="222"/>
        <v/>
      </c>
      <c r="BT144" s="179" t="str">
        <f>IF(AND('Chack &amp; edit  SD sheet'!BU144=""),"",'Chack &amp; edit  SD sheet'!BU144)</f>
        <v/>
      </c>
      <c r="BU144" s="179" t="str">
        <f t="shared" si="223"/>
        <v/>
      </c>
      <c r="BV144" s="179" t="str">
        <f t="shared" si="224"/>
        <v/>
      </c>
      <c r="BW144" s="181" t="str">
        <f t="shared" si="225"/>
        <v/>
      </c>
      <c r="BX144" s="179" t="str">
        <f t="shared" si="226"/>
        <v/>
      </c>
      <c r="BY144" s="179">
        <f t="shared" si="227"/>
        <v>0</v>
      </c>
      <c r="BZ144" s="179">
        <f t="shared" si="228"/>
        <v>0</v>
      </c>
      <c r="CA144" s="179" t="str">
        <f t="shared" si="229"/>
        <v/>
      </c>
      <c r="CB144" s="179" t="str">
        <f t="shared" si="230"/>
        <v/>
      </c>
      <c r="CC144" s="182" t="str">
        <f t="shared" si="231"/>
        <v/>
      </c>
      <c r="CD144" s="183">
        <f t="shared" si="232"/>
        <v>0</v>
      </c>
      <c r="CE144" s="182">
        <f t="shared" si="233"/>
        <v>0</v>
      </c>
      <c r="CF144" s="179" t="str">
        <f t="shared" si="234"/>
        <v/>
      </c>
      <c r="CG144" s="183" t="str">
        <f t="shared" si="235"/>
        <v/>
      </c>
      <c r="CH144" s="182" t="str">
        <f t="shared" si="236"/>
        <v/>
      </c>
      <c r="CI144" s="182">
        <f t="shared" si="237"/>
        <v>0</v>
      </c>
      <c r="CJ144" s="182">
        <f t="shared" si="238"/>
        <v>0</v>
      </c>
      <c r="CK144" s="179" t="str">
        <f t="shared" si="239"/>
        <v/>
      </c>
      <c r="CL144" s="183" t="str">
        <f t="shared" si="240"/>
        <v/>
      </c>
      <c r="CM144" s="182" t="str">
        <f t="shared" si="241"/>
        <v/>
      </c>
      <c r="CN144" s="182">
        <f t="shared" si="242"/>
        <v>0</v>
      </c>
      <c r="CO144" s="182">
        <f t="shared" si="243"/>
        <v>0</v>
      </c>
      <c r="CP144" s="183" t="str">
        <f t="shared" si="244"/>
        <v/>
      </c>
      <c r="CQ144" s="183" t="str">
        <f t="shared" si="245"/>
        <v/>
      </c>
      <c r="CR144" s="182" t="str">
        <f t="shared" si="246"/>
        <v/>
      </c>
      <c r="CS144" s="182">
        <f t="shared" si="247"/>
        <v>0</v>
      </c>
      <c r="CT144" s="182">
        <f t="shared" si="248"/>
        <v>0</v>
      </c>
      <c r="CU144" s="183" t="str">
        <f t="shared" si="249"/>
        <v/>
      </c>
      <c r="CV144" s="183" t="str">
        <f t="shared" si="250"/>
        <v/>
      </c>
      <c r="CW144" s="182" t="str">
        <f t="shared" si="251"/>
        <v/>
      </c>
      <c r="CX144" s="182">
        <f t="shared" si="252"/>
        <v>0</v>
      </c>
      <c r="CY144" s="182">
        <f t="shared" si="253"/>
        <v>0</v>
      </c>
      <c r="CZ144" s="183" t="str">
        <f t="shared" si="254"/>
        <v/>
      </c>
      <c r="DA144" s="183" t="str">
        <f t="shared" si="255"/>
        <v/>
      </c>
      <c r="DB144" s="184">
        <f t="shared" si="256"/>
        <v>0</v>
      </c>
      <c r="DC144" s="19" t="str">
        <f t="shared" si="257"/>
        <v xml:space="preserve">      </v>
      </c>
      <c r="DD144" s="252" t="str">
        <f>IF('Chack &amp; edit  SD sheet'!BY144="","",'Chack &amp; edit  SD sheet'!BY144)</f>
        <v/>
      </c>
      <c r="DE144" s="252" t="str">
        <f>IF('Chack &amp; edit  SD sheet'!BZ144="","",'Chack &amp; edit  SD sheet'!BZ144)</f>
        <v/>
      </c>
      <c r="DF144" s="252" t="str">
        <f>IF('Chack &amp; edit  SD sheet'!CA144="","",'Chack &amp; edit  SD sheet'!CA144)</f>
        <v/>
      </c>
      <c r="DG144" s="212" t="str">
        <f t="shared" si="258"/>
        <v/>
      </c>
      <c r="DH144" s="252" t="str">
        <f>IF('Chack &amp; edit  SD sheet'!CB144="","",'Chack &amp; edit  SD sheet'!CB144)</f>
        <v/>
      </c>
      <c r="DI144" s="212" t="str">
        <f t="shared" si="259"/>
        <v/>
      </c>
      <c r="DJ144" s="252" t="str">
        <f>IF('Chack &amp; edit  SD sheet'!CC144="","",'Chack &amp; edit  SD sheet'!CC144)</f>
        <v/>
      </c>
      <c r="DK144" s="212" t="str">
        <f t="shared" si="260"/>
        <v/>
      </c>
      <c r="DL144" s="213" t="str">
        <f t="shared" si="261"/>
        <v/>
      </c>
      <c r="DM144" s="252" t="str">
        <f>IF('Chack &amp; edit  SD sheet'!CD144="","",'Chack &amp; edit  SD sheet'!CD144)</f>
        <v/>
      </c>
      <c r="DN144" s="252" t="str">
        <f>IF('Chack &amp; edit  SD sheet'!CE144="","",'Chack &amp; edit  SD sheet'!CE144)</f>
        <v/>
      </c>
      <c r="DO144" s="252" t="str">
        <f>IF('Chack &amp; edit  SD sheet'!CF144="","",'Chack &amp; edit  SD sheet'!CF144)</f>
        <v/>
      </c>
      <c r="DP144" s="212" t="str">
        <f t="shared" si="262"/>
        <v/>
      </c>
      <c r="DQ144" s="252" t="str">
        <f>IF('Chack &amp; edit  SD sheet'!CG144="","",'Chack &amp; edit  SD sheet'!CG144)</f>
        <v/>
      </c>
      <c r="DR144" s="212" t="str">
        <f t="shared" si="263"/>
        <v/>
      </c>
      <c r="DS144" s="252" t="str">
        <f>IF('Chack &amp; edit  SD sheet'!CH144="","",'Chack &amp; edit  SD sheet'!CH144)</f>
        <v/>
      </c>
      <c r="DT144" s="212" t="str">
        <f t="shared" si="264"/>
        <v/>
      </c>
      <c r="DU144" s="213" t="str">
        <f t="shared" si="265"/>
        <v/>
      </c>
      <c r="DV144" s="252" t="str">
        <f>IF('Chack &amp; edit  SD sheet'!CI144="","",'Chack &amp; edit  SD sheet'!CI144)</f>
        <v/>
      </c>
      <c r="DW144" s="252" t="str">
        <f>IF('Chack &amp; edit  SD sheet'!CJ144="","",'Chack &amp; edit  SD sheet'!CJ144)</f>
        <v/>
      </c>
      <c r="DX144" s="252" t="str">
        <f>IF('Chack &amp; edit  SD sheet'!CK144="","",'Chack &amp; edit  SD sheet'!CK144)</f>
        <v/>
      </c>
      <c r="DY144" s="254" t="str">
        <f t="shared" si="266"/>
        <v/>
      </c>
      <c r="DZ144" s="252" t="str">
        <f>IF('Chack &amp; edit  SD sheet'!CL144="","",'Chack &amp; edit  SD sheet'!CL144)</f>
        <v/>
      </c>
      <c r="EA144" s="252" t="str">
        <f>IF('Chack &amp; edit  SD sheet'!CM144="","",'Chack &amp; edit  SD sheet'!CM144)</f>
        <v/>
      </c>
      <c r="EB144" s="252" t="str">
        <f>IF('Chack &amp; edit  SD sheet'!CN144="","",'Chack &amp; edit  SD sheet'!CN144)</f>
        <v/>
      </c>
      <c r="EC144" s="252" t="str">
        <f>IF('Chack &amp; edit  SD sheet'!CO144="","",'Chack &amp; edit  SD sheet'!CO144)</f>
        <v/>
      </c>
      <c r="ED144" s="254" t="str">
        <f t="shared" si="267"/>
        <v/>
      </c>
      <c r="EE144" s="252" t="str">
        <f>IF('Chack &amp; edit  SD sheet'!CP144="","",'Chack &amp; edit  SD sheet'!CP144)</f>
        <v/>
      </c>
      <c r="EF144" s="252" t="str">
        <f>IF('Chack &amp; edit  SD sheet'!CQ144="","",'Chack &amp; edit  SD sheet'!CQ144)</f>
        <v/>
      </c>
      <c r="EG144" s="19" t="str">
        <f t="shared" si="268"/>
        <v/>
      </c>
      <c r="EH144" s="20" t="str">
        <f t="shared" si="269"/>
        <v/>
      </c>
      <c r="EI144" s="21" t="str">
        <f t="shared" si="270"/>
        <v/>
      </c>
      <c r="EJ144" s="185" t="str">
        <f t="shared" si="271"/>
        <v/>
      </c>
      <c r="EK144" s="253" t="str">
        <f t="shared" si="272"/>
        <v/>
      </c>
      <c r="EL144" s="252" t="str">
        <f t="shared" si="273"/>
        <v/>
      </c>
      <c r="ET144" s="173" t="str">
        <f t="shared" si="274"/>
        <v/>
      </c>
      <c r="EU144" s="173" t="str">
        <f t="shared" si="275"/>
        <v/>
      </c>
      <c r="EV144" s="173" t="str">
        <f t="shared" si="276"/>
        <v/>
      </c>
      <c r="EW144" s="173" t="str">
        <f t="shared" si="277"/>
        <v/>
      </c>
    </row>
    <row r="145" spans="1:153" ht="15.75" hidden="1">
      <c r="A145" s="179" t="str">
        <f>IF(AND('Chack &amp; edit  SD sheet'!A145=""),"",'Chack &amp; edit  SD sheet'!A145)</f>
        <v/>
      </c>
      <c r="B145" s="179" t="str">
        <f>IF(AND('Chack &amp; edit  SD sheet'!B145=""),"",'Chack &amp; edit  SD sheet'!B145)</f>
        <v/>
      </c>
      <c r="C145" s="179" t="str">
        <f>IF(AND('Chack &amp; edit  SD sheet'!C145=""),"",IF(AND('Chack &amp; edit  SD sheet'!C145="Boy"),"M",IF(AND('Chack &amp; edit  SD sheet'!C145="Girl"),"F","")))</f>
        <v/>
      </c>
      <c r="D145" s="179" t="str">
        <f>IF(AND('Chack &amp; edit  SD sheet'!D145=""),"",VALUE('Chack &amp; edit  SD sheet'!D145))</f>
        <v/>
      </c>
      <c r="E145" s="179" t="str">
        <f>IF(AND('Chack &amp; edit  SD sheet'!E145=""),"",'Chack &amp; edit  SD sheet'!E145)</f>
        <v/>
      </c>
      <c r="F145" s="179" t="str">
        <f>IF(AND('Chack &amp; edit  SD sheet'!F145=""),"",'Chack &amp; edit  SD sheet'!F145)</f>
        <v/>
      </c>
      <c r="G145" s="180" t="str">
        <f>IF(AND('Chack &amp; edit  SD sheet'!G145=""),"",'Chack &amp; edit  SD sheet'!G145)</f>
        <v/>
      </c>
      <c r="H145" s="180" t="str">
        <f>IF(AND('Chack &amp; edit  SD sheet'!H145=""),"",'Chack &amp; edit  SD sheet'!H145)</f>
        <v/>
      </c>
      <c r="I145" s="180" t="str">
        <f>IF(AND('Chack &amp; edit  SD sheet'!I145=""),"",'Chack &amp; edit  SD sheet'!I145)</f>
        <v/>
      </c>
      <c r="J145" s="179" t="str">
        <f>IF(AND('Chack &amp; edit  SD sheet'!J145=""),"",'Chack &amp; edit  SD sheet'!J145)</f>
        <v/>
      </c>
      <c r="K145" s="179" t="str">
        <f>IF(AND('Chack &amp; edit  SD sheet'!K145=""),"",'Chack &amp; edit  SD sheet'!K145)</f>
        <v/>
      </c>
      <c r="L145" s="179" t="str">
        <f>IF(AND('Chack &amp; edit  SD sheet'!L145=""),"",'Chack &amp; edit  SD sheet'!L145)</f>
        <v/>
      </c>
      <c r="M145" s="179" t="str">
        <f t="shared" si="193"/>
        <v/>
      </c>
      <c r="N145" s="179" t="str">
        <f>IF(AND('Chack &amp; edit  SD sheet'!N145=""),"",'Chack &amp; edit  SD sheet'!N145)</f>
        <v/>
      </c>
      <c r="O145" s="179" t="str">
        <f t="shared" si="194"/>
        <v/>
      </c>
      <c r="P145" s="179" t="str">
        <f t="shared" si="195"/>
        <v/>
      </c>
      <c r="Q145" s="179" t="str">
        <f>IF(AND('Chack &amp; edit  SD sheet'!Q145=""),"",'Chack &amp; edit  SD sheet'!Q145)</f>
        <v/>
      </c>
      <c r="R145" s="179" t="str">
        <f t="shared" si="196"/>
        <v/>
      </c>
      <c r="S145" s="179" t="str">
        <f t="shared" si="197"/>
        <v/>
      </c>
      <c r="T145" s="179" t="str">
        <f>IF(AND('Chack &amp; edit  SD sheet'!T145=""),"",'Chack &amp; edit  SD sheet'!T145)</f>
        <v/>
      </c>
      <c r="U145" s="179" t="str">
        <f>IF(AND('Chack &amp; edit  SD sheet'!U145=""),"",'Chack &amp; edit  SD sheet'!U145)</f>
        <v/>
      </c>
      <c r="V145" s="179" t="str">
        <f>IF(AND('Chack &amp; edit  SD sheet'!V145=""),"",'Chack &amp; edit  SD sheet'!V145)</f>
        <v/>
      </c>
      <c r="W145" s="179" t="str">
        <f t="shared" si="198"/>
        <v/>
      </c>
      <c r="X145" s="179" t="str">
        <f>IF(AND('Chack &amp; edit  SD sheet'!X145=""),"",'Chack &amp; edit  SD sheet'!X145)</f>
        <v/>
      </c>
      <c r="Y145" s="179" t="str">
        <f t="shared" si="199"/>
        <v/>
      </c>
      <c r="Z145" s="179" t="str">
        <f t="shared" si="200"/>
        <v/>
      </c>
      <c r="AA145" s="179" t="str">
        <f>IF(AND('Chack &amp; edit  SD sheet'!AA145=""),"",'Chack &amp; edit  SD sheet'!AA145)</f>
        <v/>
      </c>
      <c r="AB145" s="179" t="str">
        <f t="shared" si="201"/>
        <v/>
      </c>
      <c r="AC145" s="179" t="str">
        <f t="shared" si="202"/>
        <v/>
      </c>
      <c r="AD145" s="179" t="str">
        <f>IF(AND('Chack &amp; edit  SD sheet'!AF145=""),"",'Chack &amp; edit  SD sheet'!AF145)</f>
        <v/>
      </c>
      <c r="AE145" s="179" t="str">
        <f>IF(AND('Chack &amp; edit  SD sheet'!AG145=""),"",'Chack &amp; edit  SD sheet'!AG145)</f>
        <v/>
      </c>
      <c r="AF145" s="179" t="str">
        <f>IF(AND('Chack &amp; edit  SD sheet'!AH145=""),"",'Chack &amp; edit  SD sheet'!AH145)</f>
        <v/>
      </c>
      <c r="AG145" s="179" t="str">
        <f t="shared" si="203"/>
        <v/>
      </c>
      <c r="AH145" s="179" t="str">
        <f>IF(AND('Chack &amp; edit  SD sheet'!AJ145=""),"",'Chack &amp; edit  SD sheet'!AJ145)</f>
        <v/>
      </c>
      <c r="AI145" s="179" t="str">
        <f t="shared" si="204"/>
        <v/>
      </c>
      <c r="AJ145" s="179" t="str">
        <f t="shared" si="205"/>
        <v/>
      </c>
      <c r="AK145" s="179" t="str">
        <f>IF(AND('Chack &amp; edit  SD sheet'!AM145=""),"",'Chack &amp; edit  SD sheet'!AM145)</f>
        <v/>
      </c>
      <c r="AL145" s="179" t="str">
        <f t="shared" si="206"/>
        <v/>
      </c>
      <c r="AM145" s="179" t="str">
        <f t="shared" si="207"/>
        <v/>
      </c>
      <c r="AN145" s="179" t="str">
        <f>IF(AND('Chack &amp; edit  SD sheet'!AP145=""),"",'Chack &amp; edit  SD sheet'!AP145)</f>
        <v/>
      </c>
      <c r="AO145" s="179" t="str">
        <f>IF(AND('Chack &amp; edit  SD sheet'!AQ145=""),"",'Chack &amp; edit  SD sheet'!AQ145)</f>
        <v/>
      </c>
      <c r="AP145" s="179" t="str">
        <f>IF(AND('Chack &amp; edit  SD sheet'!AR145=""),"",'Chack &amp; edit  SD sheet'!AR145)</f>
        <v/>
      </c>
      <c r="AQ145" s="179" t="str">
        <f t="shared" si="208"/>
        <v/>
      </c>
      <c r="AR145" s="179" t="str">
        <f>IF(AND('Chack &amp; edit  SD sheet'!AT145=""),"",'Chack &amp; edit  SD sheet'!AT145)</f>
        <v/>
      </c>
      <c r="AS145" s="179" t="str">
        <f t="shared" si="209"/>
        <v/>
      </c>
      <c r="AT145" s="179" t="str">
        <f t="shared" si="210"/>
        <v/>
      </c>
      <c r="AU145" s="179" t="str">
        <f>IF(AND('Chack &amp; edit  SD sheet'!AW145=""),"",'Chack &amp; edit  SD sheet'!AW145)</f>
        <v/>
      </c>
      <c r="AV145" s="179" t="str">
        <f t="shared" si="211"/>
        <v/>
      </c>
      <c r="AW145" s="179" t="str">
        <f t="shared" si="212"/>
        <v/>
      </c>
      <c r="AX145" s="179" t="str">
        <f>IF(AND('Chack &amp; edit  SD sheet'!AZ145=""),"",'Chack &amp; edit  SD sheet'!AZ145)</f>
        <v/>
      </c>
      <c r="AY145" s="179" t="str">
        <f>IF(AND('Chack &amp; edit  SD sheet'!BA145=""),"",'Chack &amp; edit  SD sheet'!BA145)</f>
        <v/>
      </c>
      <c r="AZ145" s="179" t="str">
        <f>IF(AND('Chack &amp; edit  SD sheet'!BB145=""),"",'Chack &amp; edit  SD sheet'!BB145)</f>
        <v/>
      </c>
      <c r="BA145" s="179" t="str">
        <f t="shared" si="213"/>
        <v/>
      </c>
      <c r="BB145" s="179" t="str">
        <f>IF(AND('Chack &amp; edit  SD sheet'!BD145=""),"",'Chack &amp; edit  SD sheet'!BD145)</f>
        <v/>
      </c>
      <c r="BC145" s="179" t="str">
        <f t="shared" si="214"/>
        <v/>
      </c>
      <c r="BD145" s="179" t="str">
        <f t="shared" si="215"/>
        <v/>
      </c>
      <c r="BE145" s="179" t="str">
        <f>IF(AND('Chack &amp; edit  SD sheet'!BG145=""),"",'Chack &amp; edit  SD sheet'!BG145)</f>
        <v/>
      </c>
      <c r="BF145" s="179" t="str">
        <f t="shared" si="216"/>
        <v/>
      </c>
      <c r="BG145" s="179" t="str">
        <f t="shared" si="217"/>
        <v/>
      </c>
      <c r="BH145" s="179" t="str">
        <f>IF(AND('Chack &amp; edit  SD sheet'!BK145=""),"",'Chack &amp; edit  SD sheet'!BK145)</f>
        <v/>
      </c>
      <c r="BI145" s="179" t="str">
        <f>IF(AND('Chack &amp; edit  SD sheet'!BL145=""),"",'Chack &amp; edit  SD sheet'!BL145)</f>
        <v/>
      </c>
      <c r="BJ145" s="179" t="str">
        <f>IF(AND('Chack &amp; edit  SD sheet'!BM145=""),"",'Chack &amp; edit  SD sheet'!BM145)</f>
        <v/>
      </c>
      <c r="BK145" s="179" t="str">
        <f t="shared" si="218"/>
        <v/>
      </c>
      <c r="BL145" s="179" t="str">
        <f t="shared" si="219"/>
        <v/>
      </c>
      <c r="BM145" s="179" t="str">
        <f>IF(AND('Chack &amp; edit  SD sheet'!BN145=""),"",'Chack &amp; edit  SD sheet'!BN145)</f>
        <v/>
      </c>
      <c r="BN145" s="179" t="str">
        <f>IF(AND('Chack &amp; edit  SD sheet'!BO145=""),"",'Chack &amp; edit  SD sheet'!BO145)</f>
        <v/>
      </c>
      <c r="BO145" s="179" t="str">
        <f>IF(AND('Chack &amp; edit  SD sheet'!BP145=""),"",'Chack &amp; edit  SD sheet'!BP145)</f>
        <v/>
      </c>
      <c r="BP145" s="179" t="str">
        <f t="shared" si="220"/>
        <v/>
      </c>
      <c r="BQ145" s="179" t="str">
        <f>IF(AND('Chack &amp; edit  SD sheet'!BR145=""),"",'Chack &amp; edit  SD sheet'!BR145)</f>
        <v/>
      </c>
      <c r="BR145" s="179" t="str">
        <f t="shared" si="221"/>
        <v/>
      </c>
      <c r="BS145" s="179" t="str">
        <f t="shared" si="222"/>
        <v/>
      </c>
      <c r="BT145" s="179" t="str">
        <f>IF(AND('Chack &amp; edit  SD sheet'!BU145=""),"",'Chack &amp; edit  SD sheet'!BU145)</f>
        <v/>
      </c>
      <c r="BU145" s="179" t="str">
        <f t="shared" si="223"/>
        <v/>
      </c>
      <c r="BV145" s="179" t="str">
        <f t="shared" si="224"/>
        <v/>
      </c>
      <c r="BW145" s="181" t="str">
        <f t="shared" si="225"/>
        <v/>
      </c>
      <c r="BX145" s="179" t="str">
        <f t="shared" si="226"/>
        <v/>
      </c>
      <c r="BY145" s="179">
        <f t="shared" si="227"/>
        <v>0</v>
      </c>
      <c r="BZ145" s="179">
        <f t="shared" si="228"/>
        <v>0</v>
      </c>
      <c r="CA145" s="179" t="str">
        <f t="shared" si="229"/>
        <v/>
      </c>
      <c r="CB145" s="179" t="str">
        <f t="shared" si="230"/>
        <v/>
      </c>
      <c r="CC145" s="182" t="str">
        <f t="shared" si="231"/>
        <v/>
      </c>
      <c r="CD145" s="183">
        <f t="shared" si="232"/>
        <v>0</v>
      </c>
      <c r="CE145" s="182">
        <f t="shared" si="233"/>
        <v>0</v>
      </c>
      <c r="CF145" s="179" t="str">
        <f t="shared" si="234"/>
        <v/>
      </c>
      <c r="CG145" s="183" t="str">
        <f t="shared" si="235"/>
        <v/>
      </c>
      <c r="CH145" s="182" t="str">
        <f t="shared" si="236"/>
        <v/>
      </c>
      <c r="CI145" s="182">
        <f t="shared" si="237"/>
        <v>0</v>
      </c>
      <c r="CJ145" s="182">
        <f t="shared" si="238"/>
        <v>0</v>
      </c>
      <c r="CK145" s="179" t="str">
        <f t="shared" si="239"/>
        <v/>
      </c>
      <c r="CL145" s="183" t="str">
        <f t="shared" si="240"/>
        <v/>
      </c>
      <c r="CM145" s="182" t="str">
        <f t="shared" si="241"/>
        <v/>
      </c>
      <c r="CN145" s="182">
        <f t="shared" si="242"/>
        <v>0</v>
      </c>
      <c r="CO145" s="182">
        <f t="shared" si="243"/>
        <v>0</v>
      </c>
      <c r="CP145" s="183" t="str">
        <f t="shared" si="244"/>
        <v/>
      </c>
      <c r="CQ145" s="183" t="str">
        <f t="shared" si="245"/>
        <v/>
      </c>
      <c r="CR145" s="182" t="str">
        <f t="shared" si="246"/>
        <v/>
      </c>
      <c r="CS145" s="182">
        <f t="shared" si="247"/>
        <v>0</v>
      </c>
      <c r="CT145" s="182">
        <f t="shared" si="248"/>
        <v>0</v>
      </c>
      <c r="CU145" s="183" t="str">
        <f t="shared" si="249"/>
        <v/>
      </c>
      <c r="CV145" s="183" t="str">
        <f t="shared" si="250"/>
        <v/>
      </c>
      <c r="CW145" s="182" t="str">
        <f t="shared" si="251"/>
        <v/>
      </c>
      <c r="CX145" s="182">
        <f t="shared" si="252"/>
        <v>0</v>
      </c>
      <c r="CY145" s="182">
        <f t="shared" si="253"/>
        <v>0</v>
      </c>
      <c r="CZ145" s="183" t="str">
        <f t="shared" si="254"/>
        <v/>
      </c>
      <c r="DA145" s="183" t="str">
        <f t="shared" si="255"/>
        <v/>
      </c>
      <c r="DB145" s="184">
        <f t="shared" si="256"/>
        <v>0</v>
      </c>
      <c r="DC145" s="19" t="str">
        <f t="shared" si="257"/>
        <v xml:space="preserve">      </v>
      </c>
      <c r="DD145" s="252" t="str">
        <f>IF('Chack &amp; edit  SD sheet'!BY145="","",'Chack &amp; edit  SD sheet'!BY145)</f>
        <v/>
      </c>
      <c r="DE145" s="252" t="str">
        <f>IF('Chack &amp; edit  SD sheet'!BZ145="","",'Chack &amp; edit  SD sheet'!BZ145)</f>
        <v/>
      </c>
      <c r="DF145" s="252" t="str">
        <f>IF('Chack &amp; edit  SD sheet'!CA145="","",'Chack &amp; edit  SD sheet'!CA145)</f>
        <v/>
      </c>
      <c r="DG145" s="212" t="str">
        <f t="shared" si="258"/>
        <v/>
      </c>
      <c r="DH145" s="252" t="str">
        <f>IF('Chack &amp; edit  SD sheet'!CB145="","",'Chack &amp; edit  SD sheet'!CB145)</f>
        <v/>
      </c>
      <c r="DI145" s="212" t="str">
        <f t="shared" si="259"/>
        <v/>
      </c>
      <c r="DJ145" s="252" t="str">
        <f>IF('Chack &amp; edit  SD sheet'!CC145="","",'Chack &amp; edit  SD sheet'!CC145)</f>
        <v/>
      </c>
      <c r="DK145" s="212" t="str">
        <f t="shared" si="260"/>
        <v/>
      </c>
      <c r="DL145" s="213" t="str">
        <f t="shared" si="261"/>
        <v/>
      </c>
      <c r="DM145" s="252" t="str">
        <f>IF('Chack &amp; edit  SD sheet'!CD145="","",'Chack &amp; edit  SD sheet'!CD145)</f>
        <v/>
      </c>
      <c r="DN145" s="252" t="str">
        <f>IF('Chack &amp; edit  SD sheet'!CE145="","",'Chack &amp; edit  SD sheet'!CE145)</f>
        <v/>
      </c>
      <c r="DO145" s="252" t="str">
        <f>IF('Chack &amp; edit  SD sheet'!CF145="","",'Chack &amp; edit  SD sheet'!CF145)</f>
        <v/>
      </c>
      <c r="DP145" s="212" t="str">
        <f t="shared" si="262"/>
        <v/>
      </c>
      <c r="DQ145" s="252" t="str">
        <f>IF('Chack &amp; edit  SD sheet'!CG145="","",'Chack &amp; edit  SD sheet'!CG145)</f>
        <v/>
      </c>
      <c r="DR145" s="212" t="str">
        <f t="shared" si="263"/>
        <v/>
      </c>
      <c r="DS145" s="252" t="str">
        <f>IF('Chack &amp; edit  SD sheet'!CH145="","",'Chack &amp; edit  SD sheet'!CH145)</f>
        <v/>
      </c>
      <c r="DT145" s="212" t="str">
        <f t="shared" si="264"/>
        <v/>
      </c>
      <c r="DU145" s="213" t="str">
        <f t="shared" si="265"/>
        <v/>
      </c>
      <c r="DV145" s="252" t="str">
        <f>IF('Chack &amp; edit  SD sheet'!CI145="","",'Chack &amp; edit  SD sheet'!CI145)</f>
        <v/>
      </c>
      <c r="DW145" s="252" t="str">
        <f>IF('Chack &amp; edit  SD sheet'!CJ145="","",'Chack &amp; edit  SD sheet'!CJ145)</f>
        <v/>
      </c>
      <c r="DX145" s="252" t="str">
        <f>IF('Chack &amp; edit  SD sheet'!CK145="","",'Chack &amp; edit  SD sheet'!CK145)</f>
        <v/>
      </c>
      <c r="DY145" s="254" t="str">
        <f t="shared" si="266"/>
        <v/>
      </c>
      <c r="DZ145" s="252" t="str">
        <f>IF('Chack &amp; edit  SD sheet'!CL145="","",'Chack &amp; edit  SD sheet'!CL145)</f>
        <v/>
      </c>
      <c r="EA145" s="252" t="str">
        <f>IF('Chack &amp; edit  SD sheet'!CM145="","",'Chack &amp; edit  SD sheet'!CM145)</f>
        <v/>
      </c>
      <c r="EB145" s="252" t="str">
        <f>IF('Chack &amp; edit  SD sheet'!CN145="","",'Chack &amp; edit  SD sheet'!CN145)</f>
        <v/>
      </c>
      <c r="EC145" s="252" t="str">
        <f>IF('Chack &amp; edit  SD sheet'!CO145="","",'Chack &amp; edit  SD sheet'!CO145)</f>
        <v/>
      </c>
      <c r="ED145" s="254" t="str">
        <f t="shared" si="267"/>
        <v/>
      </c>
      <c r="EE145" s="252" t="str">
        <f>IF('Chack &amp; edit  SD sheet'!CP145="","",'Chack &amp; edit  SD sheet'!CP145)</f>
        <v/>
      </c>
      <c r="EF145" s="252" t="str">
        <f>IF('Chack &amp; edit  SD sheet'!CQ145="","",'Chack &amp; edit  SD sheet'!CQ145)</f>
        <v/>
      </c>
      <c r="EG145" s="19" t="str">
        <f t="shared" si="268"/>
        <v/>
      </c>
      <c r="EH145" s="20" t="str">
        <f t="shared" si="269"/>
        <v/>
      </c>
      <c r="EI145" s="21" t="str">
        <f t="shared" si="270"/>
        <v/>
      </c>
      <c r="EJ145" s="185" t="str">
        <f t="shared" si="271"/>
        <v/>
      </c>
      <c r="EK145" s="253" t="str">
        <f t="shared" si="272"/>
        <v/>
      </c>
      <c r="EL145" s="252" t="str">
        <f t="shared" si="273"/>
        <v/>
      </c>
      <c r="ET145" s="173" t="str">
        <f t="shared" si="274"/>
        <v/>
      </c>
      <c r="EU145" s="173" t="str">
        <f t="shared" si="275"/>
        <v/>
      </c>
      <c r="EV145" s="173" t="str">
        <f t="shared" si="276"/>
        <v/>
      </c>
      <c r="EW145" s="173" t="str">
        <f t="shared" si="277"/>
        <v/>
      </c>
    </row>
    <row r="146" spans="1:153" ht="15.75" hidden="1">
      <c r="A146" s="179" t="str">
        <f>IF(AND('Chack &amp; edit  SD sheet'!A146=""),"",'Chack &amp; edit  SD sheet'!A146)</f>
        <v/>
      </c>
      <c r="B146" s="179" t="str">
        <f>IF(AND('Chack &amp; edit  SD sheet'!B146=""),"",'Chack &amp; edit  SD sheet'!B146)</f>
        <v/>
      </c>
      <c r="C146" s="179" t="str">
        <f>IF(AND('Chack &amp; edit  SD sheet'!C146=""),"",IF(AND('Chack &amp; edit  SD sheet'!C146="Boy"),"M",IF(AND('Chack &amp; edit  SD sheet'!C146="Girl"),"F","")))</f>
        <v/>
      </c>
      <c r="D146" s="179" t="str">
        <f>IF(AND('Chack &amp; edit  SD sheet'!D146=""),"",VALUE('Chack &amp; edit  SD sheet'!D146))</f>
        <v/>
      </c>
      <c r="E146" s="179" t="str">
        <f>IF(AND('Chack &amp; edit  SD sheet'!E146=""),"",'Chack &amp; edit  SD sheet'!E146)</f>
        <v/>
      </c>
      <c r="F146" s="179" t="str">
        <f>IF(AND('Chack &amp; edit  SD sheet'!F146=""),"",'Chack &amp; edit  SD sheet'!F146)</f>
        <v/>
      </c>
      <c r="G146" s="180" t="str">
        <f>IF(AND('Chack &amp; edit  SD sheet'!G146=""),"",'Chack &amp; edit  SD sheet'!G146)</f>
        <v/>
      </c>
      <c r="H146" s="180" t="str">
        <f>IF(AND('Chack &amp; edit  SD sheet'!H146=""),"",'Chack &amp; edit  SD sheet'!H146)</f>
        <v/>
      </c>
      <c r="I146" s="180" t="str">
        <f>IF(AND('Chack &amp; edit  SD sheet'!I146=""),"",'Chack &amp; edit  SD sheet'!I146)</f>
        <v/>
      </c>
      <c r="J146" s="179" t="str">
        <f>IF(AND('Chack &amp; edit  SD sheet'!J146=""),"",'Chack &amp; edit  SD sheet'!J146)</f>
        <v/>
      </c>
      <c r="K146" s="179" t="str">
        <f>IF(AND('Chack &amp; edit  SD sheet'!K146=""),"",'Chack &amp; edit  SD sheet'!K146)</f>
        <v/>
      </c>
      <c r="L146" s="179" t="str">
        <f>IF(AND('Chack &amp; edit  SD sheet'!L146=""),"",'Chack &amp; edit  SD sheet'!L146)</f>
        <v/>
      </c>
      <c r="M146" s="179" t="str">
        <f t="shared" si="193"/>
        <v/>
      </c>
      <c r="N146" s="179" t="str">
        <f>IF(AND('Chack &amp; edit  SD sheet'!N146=""),"",'Chack &amp; edit  SD sheet'!N146)</f>
        <v/>
      </c>
      <c r="O146" s="179" t="str">
        <f t="shared" si="194"/>
        <v/>
      </c>
      <c r="P146" s="179" t="str">
        <f t="shared" si="195"/>
        <v/>
      </c>
      <c r="Q146" s="179" t="str">
        <f>IF(AND('Chack &amp; edit  SD sheet'!Q146=""),"",'Chack &amp; edit  SD sheet'!Q146)</f>
        <v/>
      </c>
      <c r="R146" s="179" t="str">
        <f t="shared" si="196"/>
        <v/>
      </c>
      <c r="S146" s="179" t="str">
        <f t="shared" si="197"/>
        <v/>
      </c>
      <c r="T146" s="179" t="str">
        <f>IF(AND('Chack &amp; edit  SD sheet'!T146=""),"",'Chack &amp; edit  SD sheet'!T146)</f>
        <v/>
      </c>
      <c r="U146" s="179" t="str">
        <f>IF(AND('Chack &amp; edit  SD sheet'!U146=""),"",'Chack &amp; edit  SD sheet'!U146)</f>
        <v/>
      </c>
      <c r="V146" s="179" t="str">
        <f>IF(AND('Chack &amp; edit  SD sheet'!V146=""),"",'Chack &amp; edit  SD sheet'!V146)</f>
        <v/>
      </c>
      <c r="W146" s="179" t="str">
        <f t="shared" si="198"/>
        <v/>
      </c>
      <c r="X146" s="179" t="str">
        <f>IF(AND('Chack &amp; edit  SD sheet'!X146=""),"",'Chack &amp; edit  SD sheet'!X146)</f>
        <v/>
      </c>
      <c r="Y146" s="179" t="str">
        <f t="shared" si="199"/>
        <v/>
      </c>
      <c r="Z146" s="179" t="str">
        <f t="shared" si="200"/>
        <v/>
      </c>
      <c r="AA146" s="179" t="str">
        <f>IF(AND('Chack &amp; edit  SD sheet'!AA146=""),"",'Chack &amp; edit  SD sheet'!AA146)</f>
        <v/>
      </c>
      <c r="AB146" s="179" t="str">
        <f t="shared" si="201"/>
        <v/>
      </c>
      <c r="AC146" s="179" t="str">
        <f t="shared" si="202"/>
        <v/>
      </c>
      <c r="AD146" s="179" t="str">
        <f>IF(AND('Chack &amp; edit  SD sheet'!AF146=""),"",'Chack &amp; edit  SD sheet'!AF146)</f>
        <v/>
      </c>
      <c r="AE146" s="179" t="str">
        <f>IF(AND('Chack &amp; edit  SD sheet'!AG146=""),"",'Chack &amp; edit  SD sheet'!AG146)</f>
        <v/>
      </c>
      <c r="AF146" s="179" t="str">
        <f>IF(AND('Chack &amp; edit  SD sheet'!AH146=""),"",'Chack &amp; edit  SD sheet'!AH146)</f>
        <v/>
      </c>
      <c r="AG146" s="179" t="str">
        <f t="shared" si="203"/>
        <v/>
      </c>
      <c r="AH146" s="179" t="str">
        <f>IF(AND('Chack &amp; edit  SD sheet'!AJ146=""),"",'Chack &amp; edit  SD sheet'!AJ146)</f>
        <v/>
      </c>
      <c r="AI146" s="179" t="str">
        <f t="shared" si="204"/>
        <v/>
      </c>
      <c r="AJ146" s="179" t="str">
        <f t="shared" si="205"/>
        <v/>
      </c>
      <c r="AK146" s="179" t="str">
        <f>IF(AND('Chack &amp; edit  SD sheet'!AM146=""),"",'Chack &amp; edit  SD sheet'!AM146)</f>
        <v/>
      </c>
      <c r="AL146" s="179" t="str">
        <f t="shared" si="206"/>
        <v/>
      </c>
      <c r="AM146" s="179" t="str">
        <f t="shared" si="207"/>
        <v/>
      </c>
      <c r="AN146" s="179" t="str">
        <f>IF(AND('Chack &amp; edit  SD sheet'!AP146=""),"",'Chack &amp; edit  SD sheet'!AP146)</f>
        <v/>
      </c>
      <c r="AO146" s="179" t="str">
        <f>IF(AND('Chack &amp; edit  SD sheet'!AQ146=""),"",'Chack &amp; edit  SD sheet'!AQ146)</f>
        <v/>
      </c>
      <c r="AP146" s="179" t="str">
        <f>IF(AND('Chack &amp; edit  SD sheet'!AR146=""),"",'Chack &amp; edit  SD sheet'!AR146)</f>
        <v/>
      </c>
      <c r="AQ146" s="179" t="str">
        <f t="shared" si="208"/>
        <v/>
      </c>
      <c r="AR146" s="179" t="str">
        <f>IF(AND('Chack &amp; edit  SD sheet'!AT146=""),"",'Chack &amp; edit  SD sheet'!AT146)</f>
        <v/>
      </c>
      <c r="AS146" s="179" t="str">
        <f t="shared" si="209"/>
        <v/>
      </c>
      <c r="AT146" s="179" t="str">
        <f t="shared" si="210"/>
        <v/>
      </c>
      <c r="AU146" s="179" t="str">
        <f>IF(AND('Chack &amp; edit  SD sheet'!AW146=""),"",'Chack &amp; edit  SD sheet'!AW146)</f>
        <v/>
      </c>
      <c r="AV146" s="179" t="str">
        <f t="shared" si="211"/>
        <v/>
      </c>
      <c r="AW146" s="179" t="str">
        <f t="shared" si="212"/>
        <v/>
      </c>
      <c r="AX146" s="179" t="str">
        <f>IF(AND('Chack &amp; edit  SD sheet'!AZ146=""),"",'Chack &amp; edit  SD sheet'!AZ146)</f>
        <v/>
      </c>
      <c r="AY146" s="179" t="str">
        <f>IF(AND('Chack &amp; edit  SD sheet'!BA146=""),"",'Chack &amp; edit  SD sheet'!BA146)</f>
        <v/>
      </c>
      <c r="AZ146" s="179" t="str">
        <f>IF(AND('Chack &amp; edit  SD sheet'!BB146=""),"",'Chack &amp; edit  SD sheet'!BB146)</f>
        <v/>
      </c>
      <c r="BA146" s="179" t="str">
        <f t="shared" si="213"/>
        <v/>
      </c>
      <c r="BB146" s="179" t="str">
        <f>IF(AND('Chack &amp; edit  SD sheet'!BD146=""),"",'Chack &amp; edit  SD sheet'!BD146)</f>
        <v/>
      </c>
      <c r="BC146" s="179" t="str">
        <f t="shared" si="214"/>
        <v/>
      </c>
      <c r="BD146" s="179" t="str">
        <f t="shared" si="215"/>
        <v/>
      </c>
      <c r="BE146" s="179" t="str">
        <f>IF(AND('Chack &amp; edit  SD sheet'!BG146=""),"",'Chack &amp; edit  SD sheet'!BG146)</f>
        <v/>
      </c>
      <c r="BF146" s="179" t="str">
        <f t="shared" si="216"/>
        <v/>
      </c>
      <c r="BG146" s="179" t="str">
        <f t="shared" si="217"/>
        <v/>
      </c>
      <c r="BH146" s="179" t="str">
        <f>IF(AND('Chack &amp; edit  SD sheet'!BK146=""),"",'Chack &amp; edit  SD sheet'!BK146)</f>
        <v/>
      </c>
      <c r="BI146" s="179" t="str">
        <f>IF(AND('Chack &amp; edit  SD sheet'!BL146=""),"",'Chack &amp; edit  SD sheet'!BL146)</f>
        <v/>
      </c>
      <c r="BJ146" s="179" t="str">
        <f>IF(AND('Chack &amp; edit  SD sheet'!BM146=""),"",'Chack &amp; edit  SD sheet'!BM146)</f>
        <v/>
      </c>
      <c r="BK146" s="179" t="str">
        <f t="shared" si="218"/>
        <v/>
      </c>
      <c r="BL146" s="179" t="str">
        <f t="shared" si="219"/>
        <v/>
      </c>
      <c r="BM146" s="179" t="str">
        <f>IF(AND('Chack &amp; edit  SD sheet'!BN146=""),"",'Chack &amp; edit  SD sheet'!BN146)</f>
        <v/>
      </c>
      <c r="BN146" s="179" t="str">
        <f>IF(AND('Chack &amp; edit  SD sheet'!BO146=""),"",'Chack &amp; edit  SD sheet'!BO146)</f>
        <v/>
      </c>
      <c r="BO146" s="179" t="str">
        <f>IF(AND('Chack &amp; edit  SD sheet'!BP146=""),"",'Chack &amp; edit  SD sheet'!BP146)</f>
        <v/>
      </c>
      <c r="BP146" s="179" t="str">
        <f t="shared" si="220"/>
        <v/>
      </c>
      <c r="BQ146" s="179" t="str">
        <f>IF(AND('Chack &amp; edit  SD sheet'!BR146=""),"",'Chack &amp; edit  SD sheet'!BR146)</f>
        <v/>
      </c>
      <c r="BR146" s="179" t="str">
        <f t="shared" si="221"/>
        <v/>
      </c>
      <c r="BS146" s="179" t="str">
        <f t="shared" si="222"/>
        <v/>
      </c>
      <c r="BT146" s="179" t="str">
        <f>IF(AND('Chack &amp; edit  SD sheet'!BU146=""),"",'Chack &amp; edit  SD sheet'!BU146)</f>
        <v/>
      </c>
      <c r="BU146" s="179" t="str">
        <f t="shared" si="223"/>
        <v/>
      </c>
      <c r="BV146" s="179" t="str">
        <f t="shared" si="224"/>
        <v/>
      </c>
      <c r="BW146" s="181" t="str">
        <f t="shared" si="225"/>
        <v/>
      </c>
      <c r="BX146" s="179" t="str">
        <f t="shared" si="226"/>
        <v/>
      </c>
      <c r="BY146" s="179">
        <f t="shared" si="227"/>
        <v>0</v>
      </c>
      <c r="BZ146" s="179">
        <f t="shared" si="228"/>
        <v>0</v>
      </c>
      <c r="CA146" s="179" t="str">
        <f t="shared" si="229"/>
        <v/>
      </c>
      <c r="CB146" s="179" t="str">
        <f t="shared" si="230"/>
        <v/>
      </c>
      <c r="CC146" s="182" t="str">
        <f t="shared" si="231"/>
        <v/>
      </c>
      <c r="CD146" s="183">
        <f t="shared" si="232"/>
        <v>0</v>
      </c>
      <c r="CE146" s="182">
        <f t="shared" si="233"/>
        <v>0</v>
      </c>
      <c r="CF146" s="179" t="str">
        <f t="shared" si="234"/>
        <v/>
      </c>
      <c r="CG146" s="183" t="str">
        <f t="shared" si="235"/>
        <v/>
      </c>
      <c r="CH146" s="182" t="str">
        <f t="shared" si="236"/>
        <v/>
      </c>
      <c r="CI146" s="182">
        <f t="shared" si="237"/>
        <v>0</v>
      </c>
      <c r="CJ146" s="182">
        <f t="shared" si="238"/>
        <v>0</v>
      </c>
      <c r="CK146" s="179" t="str">
        <f t="shared" si="239"/>
        <v/>
      </c>
      <c r="CL146" s="183" t="str">
        <f t="shared" si="240"/>
        <v/>
      </c>
      <c r="CM146" s="182" t="str">
        <f t="shared" si="241"/>
        <v/>
      </c>
      <c r="CN146" s="182">
        <f t="shared" si="242"/>
        <v>0</v>
      </c>
      <c r="CO146" s="182">
        <f t="shared" si="243"/>
        <v>0</v>
      </c>
      <c r="CP146" s="183" t="str">
        <f t="shared" si="244"/>
        <v/>
      </c>
      <c r="CQ146" s="183" t="str">
        <f t="shared" si="245"/>
        <v/>
      </c>
      <c r="CR146" s="182" t="str">
        <f t="shared" si="246"/>
        <v/>
      </c>
      <c r="CS146" s="182">
        <f t="shared" si="247"/>
        <v>0</v>
      </c>
      <c r="CT146" s="182">
        <f t="shared" si="248"/>
        <v>0</v>
      </c>
      <c r="CU146" s="183" t="str">
        <f t="shared" si="249"/>
        <v/>
      </c>
      <c r="CV146" s="183" t="str">
        <f t="shared" si="250"/>
        <v/>
      </c>
      <c r="CW146" s="182" t="str">
        <f t="shared" si="251"/>
        <v/>
      </c>
      <c r="CX146" s="182">
        <f t="shared" si="252"/>
        <v>0</v>
      </c>
      <c r="CY146" s="182">
        <f t="shared" si="253"/>
        <v>0</v>
      </c>
      <c r="CZ146" s="183" t="str">
        <f t="shared" si="254"/>
        <v/>
      </c>
      <c r="DA146" s="183" t="str">
        <f t="shared" si="255"/>
        <v/>
      </c>
      <c r="DB146" s="184">
        <f t="shared" si="256"/>
        <v>0</v>
      </c>
      <c r="DC146" s="19" t="str">
        <f t="shared" si="257"/>
        <v xml:space="preserve">      </v>
      </c>
      <c r="DD146" s="252" t="str">
        <f>IF('Chack &amp; edit  SD sheet'!BY146="","",'Chack &amp; edit  SD sheet'!BY146)</f>
        <v/>
      </c>
      <c r="DE146" s="252" t="str">
        <f>IF('Chack &amp; edit  SD sheet'!BZ146="","",'Chack &amp; edit  SD sheet'!BZ146)</f>
        <v/>
      </c>
      <c r="DF146" s="252" t="str">
        <f>IF('Chack &amp; edit  SD sheet'!CA146="","",'Chack &amp; edit  SD sheet'!CA146)</f>
        <v/>
      </c>
      <c r="DG146" s="212" t="str">
        <f t="shared" si="258"/>
        <v/>
      </c>
      <c r="DH146" s="252" t="str">
        <f>IF('Chack &amp; edit  SD sheet'!CB146="","",'Chack &amp; edit  SD sheet'!CB146)</f>
        <v/>
      </c>
      <c r="DI146" s="212" t="str">
        <f t="shared" si="259"/>
        <v/>
      </c>
      <c r="DJ146" s="252" t="str">
        <f>IF('Chack &amp; edit  SD sheet'!CC146="","",'Chack &amp; edit  SD sheet'!CC146)</f>
        <v/>
      </c>
      <c r="DK146" s="212" t="str">
        <f t="shared" si="260"/>
        <v/>
      </c>
      <c r="DL146" s="213" t="str">
        <f t="shared" si="261"/>
        <v/>
      </c>
      <c r="DM146" s="252" t="str">
        <f>IF('Chack &amp; edit  SD sheet'!CD146="","",'Chack &amp; edit  SD sheet'!CD146)</f>
        <v/>
      </c>
      <c r="DN146" s="252" t="str">
        <f>IF('Chack &amp; edit  SD sheet'!CE146="","",'Chack &amp; edit  SD sheet'!CE146)</f>
        <v/>
      </c>
      <c r="DO146" s="252" t="str">
        <f>IF('Chack &amp; edit  SD sheet'!CF146="","",'Chack &amp; edit  SD sheet'!CF146)</f>
        <v/>
      </c>
      <c r="DP146" s="212" t="str">
        <f t="shared" si="262"/>
        <v/>
      </c>
      <c r="DQ146" s="252" t="str">
        <f>IF('Chack &amp; edit  SD sheet'!CG146="","",'Chack &amp; edit  SD sheet'!CG146)</f>
        <v/>
      </c>
      <c r="DR146" s="212" t="str">
        <f t="shared" si="263"/>
        <v/>
      </c>
      <c r="DS146" s="252" t="str">
        <f>IF('Chack &amp; edit  SD sheet'!CH146="","",'Chack &amp; edit  SD sheet'!CH146)</f>
        <v/>
      </c>
      <c r="DT146" s="212" t="str">
        <f t="shared" si="264"/>
        <v/>
      </c>
      <c r="DU146" s="213" t="str">
        <f t="shared" si="265"/>
        <v/>
      </c>
      <c r="DV146" s="252" t="str">
        <f>IF('Chack &amp; edit  SD sheet'!CI146="","",'Chack &amp; edit  SD sheet'!CI146)</f>
        <v/>
      </c>
      <c r="DW146" s="252" t="str">
        <f>IF('Chack &amp; edit  SD sheet'!CJ146="","",'Chack &amp; edit  SD sheet'!CJ146)</f>
        <v/>
      </c>
      <c r="DX146" s="252" t="str">
        <f>IF('Chack &amp; edit  SD sheet'!CK146="","",'Chack &amp; edit  SD sheet'!CK146)</f>
        <v/>
      </c>
      <c r="DY146" s="254" t="str">
        <f t="shared" si="266"/>
        <v/>
      </c>
      <c r="DZ146" s="252" t="str">
        <f>IF('Chack &amp; edit  SD sheet'!CL146="","",'Chack &amp; edit  SD sheet'!CL146)</f>
        <v/>
      </c>
      <c r="EA146" s="252" t="str">
        <f>IF('Chack &amp; edit  SD sheet'!CM146="","",'Chack &amp; edit  SD sheet'!CM146)</f>
        <v/>
      </c>
      <c r="EB146" s="252" t="str">
        <f>IF('Chack &amp; edit  SD sheet'!CN146="","",'Chack &amp; edit  SD sheet'!CN146)</f>
        <v/>
      </c>
      <c r="EC146" s="252" t="str">
        <f>IF('Chack &amp; edit  SD sheet'!CO146="","",'Chack &amp; edit  SD sheet'!CO146)</f>
        <v/>
      </c>
      <c r="ED146" s="254" t="str">
        <f t="shared" si="267"/>
        <v/>
      </c>
      <c r="EE146" s="252" t="str">
        <f>IF('Chack &amp; edit  SD sheet'!CP146="","",'Chack &amp; edit  SD sheet'!CP146)</f>
        <v/>
      </c>
      <c r="EF146" s="252" t="str">
        <f>IF('Chack &amp; edit  SD sheet'!CQ146="","",'Chack &amp; edit  SD sheet'!CQ146)</f>
        <v/>
      </c>
      <c r="EG146" s="19" t="str">
        <f t="shared" si="268"/>
        <v/>
      </c>
      <c r="EH146" s="20" t="str">
        <f t="shared" si="269"/>
        <v/>
      </c>
      <c r="EI146" s="21" t="str">
        <f t="shared" si="270"/>
        <v/>
      </c>
      <c r="EJ146" s="185" t="str">
        <f t="shared" si="271"/>
        <v/>
      </c>
      <c r="EK146" s="253" t="str">
        <f t="shared" si="272"/>
        <v/>
      </c>
      <c r="EL146" s="252" t="str">
        <f t="shared" si="273"/>
        <v/>
      </c>
      <c r="ET146" s="173" t="str">
        <f t="shared" si="274"/>
        <v/>
      </c>
      <c r="EU146" s="173" t="str">
        <f t="shared" si="275"/>
        <v/>
      </c>
      <c r="EV146" s="173" t="str">
        <f t="shared" si="276"/>
        <v/>
      </c>
      <c r="EW146" s="173" t="str">
        <f t="shared" si="277"/>
        <v/>
      </c>
    </row>
    <row r="147" spans="1:153" ht="15.75" hidden="1">
      <c r="A147" s="179" t="str">
        <f>IF(AND('Chack &amp; edit  SD sheet'!A147=""),"",'Chack &amp; edit  SD sheet'!A147)</f>
        <v/>
      </c>
      <c r="B147" s="179" t="str">
        <f>IF(AND('Chack &amp; edit  SD sheet'!B147=""),"",'Chack &amp; edit  SD sheet'!B147)</f>
        <v/>
      </c>
      <c r="C147" s="179" t="str">
        <f>IF(AND('Chack &amp; edit  SD sheet'!C147=""),"",IF(AND('Chack &amp; edit  SD sheet'!C147="Boy"),"M",IF(AND('Chack &amp; edit  SD sheet'!C147="Girl"),"F","")))</f>
        <v/>
      </c>
      <c r="D147" s="179" t="str">
        <f>IF(AND('Chack &amp; edit  SD sheet'!D147=""),"",VALUE('Chack &amp; edit  SD sheet'!D147))</f>
        <v/>
      </c>
      <c r="E147" s="179" t="str">
        <f>IF(AND('Chack &amp; edit  SD sheet'!E147=""),"",'Chack &amp; edit  SD sheet'!E147)</f>
        <v/>
      </c>
      <c r="F147" s="179" t="str">
        <f>IF(AND('Chack &amp; edit  SD sheet'!F147=""),"",'Chack &amp; edit  SD sheet'!F147)</f>
        <v/>
      </c>
      <c r="G147" s="180" t="str">
        <f>IF(AND('Chack &amp; edit  SD sheet'!G147=""),"",'Chack &amp; edit  SD sheet'!G147)</f>
        <v/>
      </c>
      <c r="H147" s="180" t="str">
        <f>IF(AND('Chack &amp; edit  SD sheet'!H147=""),"",'Chack &amp; edit  SD sheet'!H147)</f>
        <v/>
      </c>
      <c r="I147" s="180" t="str">
        <f>IF(AND('Chack &amp; edit  SD sheet'!I147=""),"",'Chack &amp; edit  SD sheet'!I147)</f>
        <v/>
      </c>
      <c r="J147" s="179" t="str">
        <f>IF(AND('Chack &amp; edit  SD sheet'!J147=""),"",'Chack &amp; edit  SD sheet'!J147)</f>
        <v/>
      </c>
      <c r="K147" s="179" t="str">
        <f>IF(AND('Chack &amp; edit  SD sheet'!K147=""),"",'Chack &amp; edit  SD sheet'!K147)</f>
        <v/>
      </c>
      <c r="L147" s="179" t="str">
        <f>IF(AND('Chack &amp; edit  SD sheet'!L147=""),"",'Chack &amp; edit  SD sheet'!L147)</f>
        <v/>
      </c>
      <c r="M147" s="179" t="str">
        <f t="shared" si="193"/>
        <v/>
      </c>
      <c r="N147" s="179" t="str">
        <f>IF(AND('Chack &amp; edit  SD sheet'!N147=""),"",'Chack &amp; edit  SD sheet'!N147)</f>
        <v/>
      </c>
      <c r="O147" s="179" t="str">
        <f t="shared" si="194"/>
        <v/>
      </c>
      <c r="P147" s="179" t="str">
        <f t="shared" si="195"/>
        <v/>
      </c>
      <c r="Q147" s="179" t="str">
        <f>IF(AND('Chack &amp; edit  SD sheet'!Q147=""),"",'Chack &amp; edit  SD sheet'!Q147)</f>
        <v/>
      </c>
      <c r="R147" s="179" t="str">
        <f t="shared" si="196"/>
        <v/>
      </c>
      <c r="S147" s="179" t="str">
        <f t="shared" si="197"/>
        <v/>
      </c>
      <c r="T147" s="179" t="str">
        <f>IF(AND('Chack &amp; edit  SD sheet'!T147=""),"",'Chack &amp; edit  SD sheet'!T147)</f>
        <v/>
      </c>
      <c r="U147" s="179" t="str">
        <f>IF(AND('Chack &amp; edit  SD sheet'!U147=""),"",'Chack &amp; edit  SD sheet'!U147)</f>
        <v/>
      </c>
      <c r="V147" s="179" t="str">
        <f>IF(AND('Chack &amp; edit  SD sheet'!V147=""),"",'Chack &amp; edit  SD sheet'!V147)</f>
        <v/>
      </c>
      <c r="W147" s="179" t="str">
        <f t="shared" si="198"/>
        <v/>
      </c>
      <c r="X147" s="179" t="str">
        <f>IF(AND('Chack &amp; edit  SD sheet'!X147=""),"",'Chack &amp; edit  SD sheet'!X147)</f>
        <v/>
      </c>
      <c r="Y147" s="179" t="str">
        <f t="shared" si="199"/>
        <v/>
      </c>
      <c r="Z147" s="179" t="str">
        <f t="shared" si="200"/>
        <v/>
      </c>
      <c r="AA147" s="179" t="str">
        <f>IF(AND('Chack &amp; edit  SD sheet'!AA147=""),"",'Chack &amp; edit  SD sheet'!AA147)</f>
        <v/>
      </c>
      <c r="AB147" s="179" t="str">
        <f t="shared" si="201"/>
        <v/>
      </c>
      <c r="AC147" s="179" t="str">
        <f t="shared" si="202"/>
        <v/>
      </c>
      <c r="AD147" s="179" t="str">
        <f>IF(AND('Chack &amp; edit  SD sheet'!AF147=""),"",'Chack &amp; edit  SD sheet'!AF147)</f>
        <v/>
      </c>
      <c r="AE147" s="179" t="str">
        <f>IF(AND('Chack &amp; edit  SD sheet'!AG147=""),"",'Chack &amp; edit  SD sheet'!AG147)</f>
        <v/>
      </c>
      <c r="AF147" s="179" t="str">
        <f>IF(AND('Chack &amp; edit  SD sheet'!AH147=""),"",'Chack &amp; edit  SD sheet'!AH147)</f>
        <v/>
      </c>
      <c r="AG147" s="179" t="str">
        <f t="shared" si="203"/>
        <v/>
      </c>
      <c r="AH147" s="179" t="str">
        <f>IF(AND('Chack &amp; edit  SD sheet'!AJ147=""),"",'Chack &amp; edit  SD sheet'!AJ147)</f>
        <v/>
      </c>
      <c r="AI147" s="179" t="str">
        <f t="shared" si="204"/>
        <v/>
      </c>
      <c r="AJ147" s="179" t="str">
        <f t="shared" si="205"/>
        <v/>
      </c>
      <c r="AK147" s="179" t="str">
        <f>IF(AND('Chack &amp; edit  SD sheet'!AM147=""),"",'Chack &amp; edit  SD sheet'!AM147)</f>
        <v/>
      </c>
      <c r="AL147" s="179" t="str">
        <f t="shared" si="206"/>
        <v/>
      </c>
      <c r="AM147" s="179" t="str">
        <f t="shared" si="207"/>
        <v/>
      </c>
      <c r="AN147" s="179" t="str">
        <f>IF(AND('Chack &amp; edit  SD sheet'!AP147=""),"",'Chack &amp; edit  SD sheet'!AP147)</f>
        <v/>
      </c>
      <c r="AO147" s="179" t="str">
        <f>IF(AND('Chack &amp; edit  SD sheet'!AQ147=""),"",'Chack &amp; edit  SD sheet'!AQ147)</f>
        <v/>
      </c>
      <c r="AP147" s="179" t="str">
        <f>IF(AND('Chack &amp; edit  SD sheet'!AR147=""),"",'Chack &amp; edit  SD sheet'!AR147)</f>
        <v/>
      </c>
      <c r="AQ147" s="179" t="str">
        <f t="shared" si="208"/>
        <v/>
      </c>
      <c r="AR147" s="179" t="str">
        <f>IF(AND('Chack &amp; edit  SD sheet'!AT147=""),"",'Chack &amp; edit  SD sheet'!AT147)</f>
        <v/>
      </c>
      <c r="AS147" s="179" t="str">
        <f t="shared" si="209"/>
        <v/>
      </c>
      <c r="AT147" s="179" t="str">
        <f t="shared" si="210"/>
        <v/>
      </c>
      <c r="AU147" s="179" t="str">
        <f>IF(AND('Chack &amp; edit  SD sheet'!AW147=""),"",'Chack &amp; edit  SD sheet'!AW147)</f>
        <v/>
      </c>
      <c r="AV147" s="179" t="str">
        <f t="shared" si="211"/>
        <v/>
      </c>
      <c r="AW147" s="179" t="str">
        <f t="shared" si="212"/>
        <v/>
      </c>
      <c r="AX147" s="179" t="str">
        <f>IF(AND('Chack &amp; edit  SD sheet'!AZ147=""),"",'Chack &amp; edit  SD sheet'!AZ147)</f>
        <v/>
      </c>
      <c r="AY147" s="179" t="str">
        <f>IF(AND('Chack &amp; edit  SD sheet'!BA147=""),"",'Chack &amp; edit  SD sheet'!BA147)</f>
        <v/>
      </c>
      <c r="AZ147" s="179" t="str">
        <f>IF(AND('Chack &amp; edit  SD sheet'!BB147=""),"",'Chack &amp; edit  SD sheet'!BB147)</f>
        <v/>
      </c>
      <c r="BA147" s="179" t="str">
        <f t="shared" si="213"/>
        <v/>
      </c>
      <c r="BB147" s="179" t="str">
        <f>IF(AND('Chack &amp; edit  SD sheet'!BD147=""),"",'Chack &amp; edit  SD sheet'!BD147)</f>
        <v/>
      </c>
      <c r="BC147" s="179" t="str">
        <f t="shared" si="214"/>
        <v/>
      </c>
      <c r="BD147" s="179" t="str">
        <f t="shared" si="215"/>
        <v/>
      </c>
      <c r="BE147" s="179" t="str">
        <f>IF(AND('Chack &amp; edit  SD sheet'!BG147=""),"",'Chack &amp; edit  SD sheet'!BG147)</f>
        <v/>
      </c>
      <c r="BF147" s="179" t="str">
        <f t="shared" si="216"/>
        <v/>
      </c>
      <c r="BG147" s="179" t="str">
        <f t="shared" si="217"/>
        <v/>
      </c>
      <c r="BH147" s="179" t="str">
        <f>IF(AND('Chack &amp; edit  SD sheet'!BK147=""),"",'Chack &amp; edit  SD sheet'!BK147)</f>
        <v/>
      </c>
      <c r="BI147" s="179" t="str">
        <f>IF(AND('Chack &amp; edit  SD sheet'!BL147=""),"",'Chack &amp; edit  SD sheet'!BL147)</f>
        <v/>
      </c>
      <c r="BJ147" s="179" t="str">
        <f>IF(AND('Chack &amp; edit  SD sheet'!BM147=""),"",'Chack &amp; edit  SD sheet'!BM147)</f>
        <v/>
      </c>
      <c r="BK147" s="179" t="str">
        <f t="shared" si="218"/>
        <v/>
      </c>
      <c r="BL147" s="179" t="str">
        <f t="shared" si="219"/>
        <v/>
      </c>
      <c r="BM147" s="179" t="str">
        <f>IF(AND('Chack &amp; edit  SD sheet'!BN147=""),"",'Chack &amp; edit  SD sheet'!BN147)</f>
        <v/>
      </c>
      <c r="BN147" s="179" t="str">
        <f>IF(AND('Chack &amp; edit  SD sheet'!BO147=""),"",'Chack &amp; edit  SD sheet'!BO147)</f>
        <v/>
      </c>
      <c r="BO147" s="179" t="str">
        <f>IF(AND('Chack &amp; edit  SD sheet'!BP147=""),"",'Chack &amp; edit  SD sheet'!BP147)</f>
        <v/>
      </c>
      <c r="BP147" s="179" t="str">
        <f t="shared" si="220"/>
        <v/>
      </c>
      <c r="BQ147" s="179" t="str">
        <f>IF(AND('Chack &amp; edit  SD sheet'!BR147=""),"",'Chack &amp; edit  SD sheet'!BR147)</f>
        <v/>
      </c>
      <c r="BR147" s="179" t="str">
        <f t="shared" si="221"/>
        <v/>
      </c>
      <c r="BS147" s="179" t="str">
        <f t="shared" si="222"/>
        <v/>
      </c>
      <c r="BT147" s="179" t="str">
        <f>IF(AND('Chack &amp; edit  SD sheet'!BU147=""),"",'Chack &amp; edit  SD sheet'!BU147)</f>
        <v/>
      </c>
      <c r="BU147" s="179" t="str">
        <f t="shared" si="223"/>
        <v/>
      </c>
      <c r="BV147" s="179" t="str">
        <f t="shared" si="224"/>
        <v/>
      </c>
      <c r="BW147" s="181" t="str">
        <f t="shared" si="225"/>
        <v/>
      </c>
      <c r="BX147" s="179" t="str">
        <f t="shared" si="226"/>
        <v/>
      </c>
      <c r="BY147" s="179">
        <f t="shared" si="227"/>
        <v>0</v>
      </c>
      <c r="BZ147" s="179">
        <f t="shared" si="228"/>
        <v>0</v>
      </c>
      <c r="CA147" s="179" t="str">
        <f t="shared" si="229"/>
        <v/>
      </c>
      <c r="CB147" s="179" t="str">
        <f t="shared" si="230"/>
        <v/>
      </c>
      <c r="CC147" s="182" t="str">
        <f t="shared" si="231"/>
        <v/>
      </c>
      <c r="CD147" s="183">
        <f t="shared" si="232"/>
        <v>0</v>
      </c>
      <c r="CE147" s="182">
        <f t="shared" si="233"/>
        <v>0</v>
      </c>
      <c r="CF147" s="179" t="str">
        <f t="shared" si="234"/>
        <v/>
      </c>
      <c r="CG147" s="183" t="str">
        <f t="shared" si="235"/>
        <v/>
      </c>
      <c r="CH147" s="182" t="str">
        <f t="shared" si="236"/>
        <v/>
      </c>
      <c r="CI147" s="182">
        <f t="shared" si="237"/>
        <v>0</v>
      </c>
      <c r="CJ147" s="182">
        <f t="shared" si="238"/>
        <v>0</v>
      </c>
      <c r="CK147" s="179" t="str">
        <f t="shared" si="239"/>
        <v/>
      </c>
      <c r="CL147" s="183" t="str">
        <f t="shared" si="240"/>
        <v/>
      </c>
      <c r="CM147" s="182" t="str">
        <f t="shared" si="241"/>
        <v/>
      </c>
      <c r="CN147" s="182">
        <f t="shared" si="242"/>
        <v>0</v>
      </c>
      <c r="CO147" s="182">
        <f t="shared" si="243"/>
        <v>0</v>
      </c>
      <c r="CP147" s="183" t="str">
        <f t="shared" si="244"/>
        <v/>
      </c>
      <c r="CQ147" s="183" t="str">
        <f t="shared" si="245"/>
        <v/>
      </c>
      <c r="CR147" s="182" t="str">
        <f t="shared" si="246"/>
        <v/>
      </c>
      <c r="CS147" s="182">
        <f t="shared" si="247"/>
        <v>0</v>
      </c>
      <c r="CT147" s="182">
        <f t="shared" si="248"/>
        <v>0</v>
      </c>
      <c r="CU147" s="183" t="str">
        <f t="shared" si="249"/>
        <v/>
      </c>
      <c r="CV147" s="183" t="str">
        <f t="shared" si="250"/>
        <v/>
      </c>
      <c r="CW147" s="182" t="str">
        <f t="shared" si="251"/>
        <v/>
      </c>
      <c r="CX147" s="182">
        <f t="shared" si="252"/>
        <v>0</v>
      </c>
      <c r="CY147" s="182">
        <f t="shared" si="253"/>
        <v>0</v>
      </c>
      <c r="CZ147" s="183" t="str">
        <f t="shared" si="254"/>
        <v/>
      </c>
      <c r="DA147" s="183" t="str">
        <f t="shared" si="255"/>
        <v/>
      </c>
      <c r="DB147" s="184">
        <f t="shared" si="256"/>
        <v>0</v>
      </c>
      <c r="DC147" s="19" t="str">
        <f t="shared" si="257"/>
        <v xml:space="preserve">      </v>
      </c>
      <c r="DD147" s="252" t="str">
        <f>IF('Chack &amp; edit  SD sheet'!BY147="","",'Chack &amp; edit  SD sheet'!BY147)</f>
        <v/>
      </c>
      <c r="DE147" s="252" t="str">
        <f>IF('Chack &amp; edit  SD sheet'!BZ147="","",'Chack &amp; edit  SD sheet'!BZ147)</f>
        <v/>
      </c>
      <c r="DF147" s="252" t="str">
        <f>IF('Chack &amp; edit  SD sheet'!CA147="","",'Chack &amp; edit  SD sheet'!CA147)</f>
        <v/>
      </c>
      <c r="DG147" s="212" t="str">
        <f t="shared" si="258"/>
        <v/>
      </c>
      <c r="DH147" s="252" t="str">
        <f>IF('Chack &amp; edit  SD sheet'!CB147="","",'Chack &amp; edit  SD sheet'!CB147)</f>
        <v/>
      </c>
      <c r="DI147" s="212" t="str">
        <f t="shared" si="259"/>
        <v/>
      </c>
      <c r="DJ147" s="252" t="str">
        <f>IF('Chack &amp; edit  SD sheet'!CC147="","",'Chack &amp; edit  SD sheet'!CC147)</f>
        <v/>
      </c>
      <c r="DK147" s="212" t="str">
        <f t="shared" si="260"/>
        <v/>
      </c>
      <c r="DL147" s="213" t="str">
        <f t="shared" si="261"/>
        <v/>
      </c>
      <c r="DM147" s="252" t="str">
        <f>IF('Chack &amp; edit  SD sheet'!CD147="","",'Chack &amp; edit  SD sheet'!CD147)</f>
        <v/>
      </c>
      <c r="DN147" s="252" t="str">
        <f>IF('Chack &amp; edit  SD sheet'!CE147="","",'Chack &amp; edit  SD sheet'!CE147)</f>
        <v/>
      </c>
      <c r="DO147" s="252" t="str">
        <f>IF('Chack &amp; edit  SD sheet'!CF147="","",'Chack &amp; edit  SD sheet'!CF147)</f>
        <v/>
      </c>
      <c r="DP147" s="212" t="str">
        <f t="shared" si="262"/>
        <v/>
      </c>
      <c r="DQ147" s="252" t="str">
        <f>IF('Chack &amp; edit  SD sheet'!CG147="","",'Chack &amp; edit  SD sheet'!CG147)</f>
        <v/>
      </c>
      <c r="DR147" s="212" t="str">
        <f t="shared" si="263"/>
        <v/>
      </c>
      <c r="DS147" s="252" t="str">
        <f>IF('Chack &amp; edit  SD sheet'!CH147="","",'Chack &amp; edit  SD sheet'!CH147)</f>
        <v/>
      </c>
      <c r="DT147" s="212" t="str">
        <f t="shared" si="264"/>
        <v/>
      </c>
      <c r="DU147" s="213" t="str">
        <f t="shared" si="265"/>
        <v/>
      </c>
      <c r="DV147" s="252" t="str">
        <f>IF('Chack &amp; edit  SD sheet'!CI147="","",'Chack &amp; edit  SD sheet'!CI147)</f>
        <v/>
      </c>
      <c r="DW147" s="252" t="str">
        <f>IF('Chack &amp; edit  SD sheet'!CJ147="","",'Chack &amp; edit  SD sheet'!CJ147)</f>
        <v/>
      </c>
      <c r="DX147" s="252" t="str">
        <f>IF('Chack &amp; edit  SD sheet'!CK147="","",'Chack &amp; edit  SD sheet'!CK147)</f>
        <v/>
      </c>
      <c r="DY147" s="254" t="str">
        <f t="shared" si="266"/>
        <v/>
      </c>
      <c r="DZ147" s="252" t="str">
        <f>IF('Chack &amp; edit  SD sheet'!CL147="","",'Chack &amp; edit  SD sheet'!CL147)</f>
        <v/>
      </c>
      <c r="EA147" s="252" t="str">
        <f>IF('Chack &amp; edit  SD sheet'!CM147="","",'Chack &amp; edit  SD sheet'!CM147)</f>
        <v/>
      </c>
      <c r="EB147" s="252" t="str">
        <f>IF('Chack &amp; edit  SD sheet'!CN147="","",'Chack &amp; edit  SD sheet'!CN147)</f>
        <v/>
      </c>
      <c r="EC147" s="252" t="str">
        <f>IF('Chack &amp; edit  SD sheet'!CO147="","",'Chack &amp; edit  SD sheet'!CO147)</f>
        <v/>
      </c>
      <c r="ED147" s="254" t="str">
        <f t="shared" si="267"/>
        <v/>
      </c>
      <c r="EE147" s="252" t="str">
        <f>IF('Chack &amp; edit  SD sheet'!CP147="","",'Chack &amp; edit  SD sheet'!CP147)</f>
        <v/>
      </c>
      <c r="EF147" s="252" t="str">
        <f>IF('Chack &amp; edit  SD sheet'!CQ147="","",'Chack &amp; edit  SD sheet'!CQ147)</f>
        <v/>
      </c>
      <c r="EG147" s="19" t="str">
        <f t="shared" si="268"/>
        <v/>
      </c>
      <c r="EH147" s="20" t="str">
        <f t="shared" si="269"/>
        <v/>
      </c>
      <c r="EI147" s="21" t="str">
        <f t="shared" si="270"/>
        <v/>
      </c>
      <c r="EJ147" s="185" t="str">
        <f t="shared" si="271"/>
        <v/>
      </c>
      <c r="EK147" s="253" t="str">
        <f t="shared" si="272"/>
        <v/>
      </c>
      <c r="EL147" s="252" t="str">
        <f t="shared" si="273"/>
        <v/>
      </c>
      <c r="ET147" s="173" t="str">
        <f t="shared" si="274"/>
        <v/>
      </c>
      <c r="EU147" s="173" t="str">
        <f t="shared" si="275"/>
        <v/>
      </c>
      <c r="EV147" s="173" t="str">
        <f t="shared" si="276"/>
        <v/>
      </c>
      <c r="EW147" s="173" t="str">
        <f t="shared" si="277"/>
        <v/>
      </c>
    </row>
    <row r="148" spans="1:153" ht="15.75" hidden="1">
      <c r="A148" s="179" t="str">
        <f>IF(AND('Chack &amp; edit  SD sheet'!A148=""),"",'Chack &amp; edit  SD sheet'!A148)</f>
        <v/>
      </c>
      <c r="B148" s="179" t="str">
        <f>IF(AND('Chack &amp; edit  SD sheet'!B148=""),"",'Chack &amp; edit  SD sheet'!B148)</f>
        <v/>
      </c>
      <c r="C148" s="179" t="str">
        <f>IF(AND('Chack &amp; edit  SD sheet'!C148=""),"",IF(AND('Chack &amp; edit  SD sheet'!C148="Boy"),"M",IF(AND('Chack &amp; edit  SD sheet'!C148="Girl"),"F","")))</f>
        <v/>
      </c>
      <c r="D148" s="179" t="str">
        <f>IF(AND('Chack &amp; edit  SD sheet'!D148=""),"",VALUE('Chack &amp; edit  SD sheet'!D148))</f>
        <v/>
      </c>
      <c r="E148" s="179" t="str">
        <f>IF(AND('Chack &amp; edit  SD sheet'!E148=""),"",'Chack &amp; edit  SD sheet'!E148)</f>
        <v/>
      </c>
      <c r="F148" s="179" t="str">
        <f>IF(AND('Chack &amp; edit  SD sheet'!F148=""),"",'Chack &amp; edit  SD sheet'!F148)</f>
        <v/>
      </c>
      <c r="G148" s="180" t="str">
        <f>IF(AND('Chack &amp; edit  SD sheet'!G148=""),"",'Chack &amp; edit  SD sheet'!G148)</f>
        <v/>
      </c>
      <c r="H148" s="180" t="str">
        <f>IF(AND('Chack &amp; edit  SD sheet'!H148=""),"",'Chack &amp; edit  SD sheet'!H148)</f>
        <v/>
      </c>
      <c r="I148" s="180" t="str">
        <f>IF(AND('Chack &amp; edit  SD sheet'!I148=""),"",'Chack &amp; edit  SD sheet'!I148)</f>
        <v/>
      </c>
      <c r="J148" s="179" t="str">
        <f>IF(AND('Chack &amp; edit  SD sheet'!J148=""),"",'Chack &amp; edit  SD sheet'!J148)</f>
        <v/>
      </c>
      <c r="K148" s="179" t="str">
        <f>IF(AND('Chack &amp; edit  SD sheet'!K148=""),"",'Chack &amp; edit  SD sheet'!K148)</f>
        <v/>
      </c>
      <c r="L148" s="179" t="str">
        <f>IF(AND('Chack &amp; edit  SD sheet'!L148=""),"",'Chack &amp; edit  SD sheet'!L148)</f>
        <v/>
      </c>
      <c r="M148" s="179" t="str">
        <f t="shared" si="193"/>
        <v/>
      </c>
      <c r="N148" s="179" t="str">
        <f>IF(AND('Chack &amp; edit  SD sheet'!N148=""),"",'Chack &amp; edit  SD sheet'!N148)</f>
        <v/>
      </c>
      <c r="O148" s="179" t="str">
        <f t="shared" si="194"/>
        <v/>
      </c>
      <c r="P148" s="179" t="str">
        <f t="shared" si="195"/>
        <v/>
      </c>
      <c r="Q148" s="179" t="str">
        <f>IF(AND('Chack &amp; edit  SD sheet'!Q148=""),"",'Chack &amp; edit  SD sheet'!Q148)</f>
        <v/>
      </c>
      <c r="R148" s="179" t="str">
        <f t="shared" si="196"/>
        <v/>
      </c>
      <c r="S148" s="179" t="str">
        <f t="shared" si="197"/>
        <v/>
      </c>
      <c r="T148" s="179" t="str">
        <f>IF(AND('Chack &amp; edit  SD sheet'!T148=""),"",'Chack &amp; edit  SD sheet'!T148)</f>
        <v/>
      </c>
      <c r="U148" s="179" t="str">
        <f>IF(AND('Chack &amp; edit  SD sheet'!U148=""),"",'Chack &amp; edit  SD sheet'!U148)</f>
        <v/>
      </c>
      <c r="V148" s="179" t="str">
        <f>IF(AND('Chack &amp; edit  SD sheet'!V148=""),"",'Chack &amp; edit  SD sheet'!V148)</f>
        <v/>
      </c>
      <c r="W148" s="179" t="str">
        <f t="shared" si="198"/>
        <v/>
      </c>
      <c r="X148" s="179" t="str">
        <f>IF(AND('Chack &amp; edit  SD sheet'!X148=""),"",'Chack &amp; edit  SD sheet'!X148)</f>
        <v/>
      </c>
      <c r="Y148" s="179" t="str">
        <f t="shared" si="199"/>
        <v/>
      </c>
      <c r="Z148" s="179" t="str">
        <f t="shared" si="200"/>
        <v/>
      </c>
      <c r="AA148" s="179" t="str">
        <f>IF(AND('Chack &amp; edit  SD sheet'!AA148=""),"",'Chack &amp; edit  SD sheet'!AA148)</f>
        <v/>
      </c>
      <c r="AB148" s="179" t="str">
        <f t="shared" si="201"/>
        <v/>
      </c>
      <c r="AC148" s="179" t="str">
        <f t="shared" si="202"/>
        <v/>
      </c>
      <c r="AD148" s="179" t="str">
        <f>IF(AND('Chack &amp; edit  SD sheet'!AF148=""),"",'Chack &amp; edit  SD sheet'!AF148)</f>
        <v/>
      </c>
      <c r="AE148" s="179" t="str">
        <f>IF(AND('Chack &amp; edit  SD sheet'!AG148=""),"",'Chack &amp; edit  SD sheet'!AG148)</f>
        <v/>
      </c>
      <c r="AF148" s="179" t="str">
        <f>IF(AND('Chack &amp; edit  SD sheet'!AH148=""),"",'Chack &amp; edit  SD sheet'!AH148)</f>
        <v/>
      </c>
      <c r="AG148" s="179" t="str">
        <f t="shared" si="203"/>
        <v/>
      </c>
      <c r="AH148" s="179" t="str">
        <f>IF(AND('Chack &amp; edit  SD sheet'!AJ148=""),"",'Chack &amp; edit  SD sheet'!AJ148)</f>
        <v/>
      </c>
      <c r="AI148" s="179" t="str">
        <f t="shared" si="204"/>
        <v/>
      </c>
      <c r="AJ148" s="179" t="str">
        <f t="shared" si="205"/>
        <v/>
      </c>
      <c r="AK148" s="179" t="str">
        <f>IF(AND('Chack &amp; edit  SD sheet'!AM148=""),"",'Chack &amp; edit  SD sheet'!AM148)</f>
        <v/>
      </c>
      <c r="AL148" s="179" t="str">
        <f t="shared" si="206"/>
        <v/>
      </c>
      <c r="AM148" s="179" t="str">
        <f t="shared" si="207"/>
        <v/>
      </c>
      <c r="AN148" s="179" t="str">
        <f>IF(AND('Chack &amp; edit  SD sheet'!AP148=""),"",'Chack &amp; edit  SD sheet'!AP148)</f>
        <v/>
      </c>
      <c r="AO148" s="179" t="str">
        <f>IF(AND('Chack &amp; edit  SD sheet'!AQ148=""),"",'Chack &amp; edit  SD sheet'!AQ148)</f>
        <v/>
      </c>
      <c r="AP148" s="179" t="str">
        <f>IF(AND('Chack &amp; edit  SD sheet'!AR148=""),"",'Chack &amp; edit  SD sheet'!AR148)</f>
        <v/>
      </c>
      <c r="AQ148" s="179" t="str">
        <f t="shared" si="208"/>
        <v/>
      </c>
      <c r="AR148" s="179" t="str">
        <f>IF(AND('Chack &amp; edit  SD sheet'!AT148=""),"",'Chack &amp; edit  SD sheet'!AT148)</f>
        <v/>
      </c>
      <c r="AS148" s="179" t="str">
        <f t="shared" si="209"/>
        <v/>
      </c>
      <c r="AT148" s="179" t="str">
        <f t="shared" si="210"/>
        <v/>
      </c>
      <c r="AU148" s="179" t="str">
        <f>IF(AND('Chack &amp; edit  SD sheet'!AW148=""),"",'Chack &amp; edit  SD sheet'!AW148)</f>
        <v/>
      </c>
      <c r="AV148" s="179" t="str">
        <f t="shared" si="211"/>
        <v/>
      </c>
      <c r="AW148" s="179" t="str">
        <f t="shared" si="212"/>
        <v/>
      </c>
      <c r="AX148" s="179" t="str">
        <f>IF(AND('Chack &amp; edit  SD sheet'!AZ148=""),"",'Chack &amp; edit  SD sheet'!AZ148)</f>
        <v/>
      </c>
      <c r="AY148" s="179" t="str">
        <f>IF(AND('Chack &amp; edit  SD sheet'!BA148=""),"",'Chack &amp; edit  SD sheet'!BA148)</f>
        <v/>
      </c>
      <c r="AZ148" s="179" t="str">
        <f>IF(AND('Chack &amp; edit  SD sheet'!BB148=""),"",'Chack &amp; edit  SD sheet'!BB148)</f>
        <v/>
      </c>
      <c r="BA148" s="179" t="str">
        <f t="shared" si="213"/>
        <v/>
      </c>
      <c r="BB148" s="179" t="str">
        <f>IF(AND('Chack &amp; edit  SD sheet'!BD148=""),"",'Chack &amp; edit  SD sheet'!BD148)</f>
        <v/>
      </c>
      <c r="BC148" s="179" t="str">
        <f t="shared" si="214"/>
        <v/>
      </c>
      <c r="BD148" s="179" t="str">
        <f t="shared" si="215"/>
        <v/>
      </c>
      <c r="BE148" s="179" t="str">
        <f>IF(AND('Chack &amp; edit  SD sheet'!BG148=""),"",'Chack &amp; edit  SD sheet'!BG148)</f>
        <v/>
      </c>
      <c r="BF148" s="179" t="str">
        <f t="shared" si="216"/>
        <v/>
      </c>
      <c r="BG148" s="179" t="str">
        <f t="shared" si="217"/>
        <v/>
      </c>
      <c r="BH148" s="179" t="str">
        <f>IF(AND('Chack &amp; edit  SD sheet'!BK148=""),"",'Chack &amp; edit  SD sheet'!BK148)</f>
        <v/>
      </c>
      <c r="BI148" s="179" t="str">
        <f>IF(AND('Chack &amp; edit  SD sheet'!BL148=""),"",'Chack &amp; edit  SD sheet'!BL148)</f>
        <v/>
      </c>
      <c r="BJ148" s="179" t="str">
        <f>IF(AND('Chack &amp; edit  SD sheet'!BM148=""),"",'Chack &amp; edit  SD sheet'!BM148)</f>
        <v/>
      </c>
      <c r="BK148" s="179" t="str">
        <f t="shared" si="218"/>
        <v/>
      </c>
      <c r="BL148" s="179" t="str">
        <f t="shared" si="219"/>
        <v/>
      </c>
      <c r="BM148" s="179" t="str">
        <f>IF(AND('Chack &amp; edit  SD sheet'!BN148=""),"",'Chack &amp; edit  SD sheet'!BN148)</f>
        <v/>
      </c>
      <c r="BN148" s="179" t="str">
        <f>IF(AND('Chack &amp; edit  SD sheet'!BO148=""),"",'Chack &amp; edit  SD sheet'!BO148)</f>
        <v/>
      </c>
      <c r="BO148" s="179" t="str">
        <f>IF(AND('Chack &amp; edit  SD sheet'!BP148=""),"",'Chack &amp; edit  SD sheet'!BP148)</f>
        <v/>
      </c>
      <c r="BP148" s="179" t="str">
        <f t="shared" si="220"/>
        <v/>
      </c>
      <c r="BQ148" s="179" t="str">
        <f>IF(AND('Chack &amp; edit  SD sheet'!BR148=""),"",'Chack &amp; edit  SD sheet'!BR148)</f>
        <v/>
      </c>
      <c r="BR148" s="179" t="str">
        <f t="shared" si="221"/>
        <v/>
      </c>
      <c r="BS148" s="179" t="str">
        <f t="shared" si="222"/>
        <v/>
      </c>
      <c r="BT148" s="179" t="str">
        <f>IF(AND('Chack &amp; edit  SD sheet'!BU148=""),"",'Chack &amp; edit  SD sheet'!BU148)</f>
        <v/>
      </c>
      <c r="BU148" s="179" t="str">
        <f t="shared" si="223"/>
        <v/>
      </c>
      <c r="BV148" s="179" t="str">
        <f t="shared" si="224"/>
        <v/>
      </c>
      <c r="BW148" s="181" t="str">
        <f t="shared" si="225"/>
        <v/>
      </c>
      <c r="BX148" s="179" t="str">
        <f t="shared" si="226"/>
        <v/>
      </c>
      <c r="BY148" s="179">
        <f t="shared" si="227"/>
        <v>0</v>
      </c>
      <c r="BZ148" s="179">
        <f t="shared" si="228"/>
        <v>0</v>
      </c>
      <c r="CA148" s="179" t="str">
        <f t="shared" si="229"/>
        <v/>
      </c>
      <c r="CB148" s="179" t="str">
        <f t="shared" si="230"/>
        <v/>
      </c>
      <c r="CC148" s="182" t="str">
        <f t="shared" si="231"/>
        <v/>
      </c>
      <c r="CD148" s="183">
        <f t="shared" si="232"/>
        <v>0</v>
      </c>
      <c r="CE148" s="182">
        <f t="shared" si="233"/>
        <v>0</v>
      </c>
      <c r="CF148" s="179" t="str">
        <f t="shared" si="234"/>
        <v/>
      </c>
      <c r="CG148" s="183" t="str">
        <f t="shared" si="235"/>
        <v/>
      </c>
      <c r="CH148" s="182" t="str">
        <f t="shared" si="236"/>
        <v/>
      </c>
      <c r="CI148" s="182">
        <f t="shared" si="237"/>
        <v>0</v>
      </c>
      <c r="CJ148" s="182">
        <f t="shared" si="238"/>
        <v>0</v>
      </c>
      <c r="CK148" s="179" t="str">
        <f t="shared" si="239"/>
        <v/>
      </c>
      <c r="CL148" s="183" t="str">
        <f t="shared" si="240"/>
        <v/>
      </c>
      <c r="CM148" s="182" t="str">
        <f t="shared" si="241"/>
        <v/>
      </c>
      <c r="CN148" s="182">
        <f t="shared" si="242"/>
        <v>0</v>
      </c>
      <c r="CO148" s="182">
        <f t="shared" si="243"/>
        <v>0</v>
      </c>
      <c r="CP148" s="183" t="str">
        <f t="shared" si="244"/>
        <v/>
      </c>
      <c r="CQ148" s="183" t="str">
        <f t="shared" si="245"/>
        <v/>
      </c>
      <c r="CR148" s="182" t="str">
        <f t="shared" si="246"/>
        <v/>
      </c>
      <c r="CS148" s="182">
        <f t="shared" si="247"/>
        <v>0</v>
      </c>
      <c r="CT148" s="182">
        <f t="shared" si="248"/>
        <v>0</v>
      </c>
      <c r="CU148" s="183" t="str">
        <f t="shared" si="249"/>
        <v/>
      </c>
      <c r="CV148" s="183" t="str">
        <f t="shared" si="250"/>
        <v/>
      </c>
      <c r="CW148" s="182" t="str">
        <f t="shared" si="251"/>
        <v/>
      </c>
      <c r="CX148" s="182">
        <f t="shared" si="252"/>
        <v>0</v>
      </c>
      <c r="CY148" s="182">
        <f t="shared" si="253"/>
        <v>0</v>
      </c>
      <c r="CZ148" s="183" t="str">
        <f t="shared" si="254"/>
        <v/>
      </c>
      <c r="DA148" s="183" t="str">
        <f t="shared" si="255"/>
        <v/>
      </c>
      <c r="DB148" s="184">
        <f t="shared" si="256"/>
        <v>0</v>
      </c>
      <c r="DC148" s="19" t="str">
        <f t="shared" si="257"/>
        <v xml:space="preserve">      </v>
      </c>
      <c r="DD148" s="252" t="str">
        <f>IF('Chack &amp; edit  SD sheet'!BY148="","",'Chack &amp; edit  SD sheet'!BY148)</f>
        <v/>
      </c>
      <c r="DE148" s="252" t="str">
        <f>IF('Chack &amp; edit  SD sheet'!BZ148="","",'Chack &amp; edit  SD sheet'!BZ148)</f>
        <v/>
      </c>
      <c r="DF148" s="252" t="str">
        <f>IF('Chack &amp; edit  SD sheet'!CA148="","",'Chack &amp; edit  SD sheet'!CA148)</f>
        <v/>
      </c>
      <c r="DG148" s="212" t="str">
        <f t="shared" si="258"/>
        <v/>
      </c>
      <c r="DH148" s="252" t="str">
        <f>IF('Chack &amp; edit  SD sheet'!CB148="","",'Chack &amp; edit  SD sheet'!CB148)</f>
        <v/>
      </c>
      <c r="DI148" s="212" t="str">
        <f t="shared" si="259"/>
        <v/>
      </c>
      <c r="DJ148" s="252" t="str">
        <f>IF('Chack &amp; edit  SD sheet'!CC148="","",'Chack &amp; edit  SD sheet'!CC148)</f>
        <v/>
      </c>
      <c r="DK148" s="212" t="str">
        <f t="shared" si="260"/>
        <v/>
      </c>
      <c r="DL148" s="213" t="str">
        <f t="shared" si="261"/>
        <v/>
      </c>
      <c r="DM148" s="252" t="str">
        <f>IF('Chack &amp; edit  SD sheet'!CD148="","",'Chack &amp; edit  SD sheet'!CD148)</f>
        <v/>
      </c>
      <c r="DN148" s="252" t="str">
        <f>IF('Chack &amp; edit  SD sheet'!CE148="","",'Chack &amp; edit  SD sheet'!CE148)</f>
        <v/>
      </c>
      <c r="DO148" s="252" t="str">
        <f>IF('Chack &amp; edit  SD sheet'!CF148="","",'Chack &amp; edit  SD sheet'!CF148)</f>
        <v/>
      </c>
      <c r="DP148" s="212" t="str">
        <f t="shared" si="262"/>
        <v/>
      </c>
      <c r="DQ148" s="252" t="str">
        <f>IF('Chack &amp; edit  SD sheet'!CG148="","",'Chack &amp; edit  SD sheet'!CG148)</f>
        <v/>
      </c>
      <c r="DR148" s="212" t="str">
        <f t="shared" si="263"/>
        <v/>
      </c>
      <c r="DS148" s="252" t="str">
        <f>IF('Chack &amp; edit  SD sheet'!CH148="","",'Chack &amp; edit  SD sheet'!CH148)</f>
        <v/>
      </c>
      <c r="DT148" s="212" t="str">
        <f t="shared" si="264"/>
        <v/>
      </c>
      <c r="DU148" s="213" t="str">
        <f t="shared" si="265"/>
        <v/>
      </c>
      <c r="DV148" s="252" t="str">
        <f>IF('Chack &amp; edit  SD sheet'!CI148="","",'Chack &amp; edit  SD sheet'!CI148)</f>
        <v/>
      </c>
      <c r="DW148" s="252" t="str">
        <f>IF('Chack &amp; edit  SD sheet'!CJ148="","",'Chack &amp; edit  SD sheet'!CJ148)</f>
        <v/>
      </c>
      <c r="DX148" s="252" t="str">
        <f>IF('Chack &amp; edit  SD sheet'!CK148="","",'Chack &amp; edit  SD sheet'!CK148)</f>
        <v/>
      </c>
      <c r="DY148" s="254" t="str">
        <f t="shared" si="266"/>
        <v/>
      </c>
      <c r="DZ148" s="252" t="str">
        <f>IF('Chack &amp; edit  SD sheet'!CL148="","",'Chack &amp; edit  SD sheet'!CL148)</f>
        <v/>
      </c>
      <c r="EA148" s="252" t="str">
        <f>IF('Chack &amp; edit  SD sheet'!CM148="","",'Chack &amp; edit  SD sheet'!CM148)</f>
        <v/>
      </c>
      <c r="EB148" s="252" t="str">
        <f>IF('Chack &amp; edit  SD sheet'!CN148="","",'Chack &amp; edit  SD sheet'!CN148)</f>
        <v/>
      </c>
      <c r="EC148" s="252" t="str">
        <f>IF('Chack &amp; edit  SD sheet'!CO148="","",'Chack &amp; edit  SD sheet'!CO148)</f>
        <v/>
      </c>
      <c r="ED148" s="254" t="str">
        <f t="shared" si="267"/>
        <v/>
      </c>
      <c r="EE148" s="252" t="str">
        <f>IF('Chack &amp; edit  SD sheet'!CP148="","",'Chack &amp; edit  SD sheet'!CP148)</f>
        <v/>
      </c>
      <c r="EF148" s="252" t="str">
        <f>IF('Chack &amp; edit  SD sheet'!CQ148="","",'Chack &amp; edit  SD sheet'!CQ148)</f>
        <v/>
      </c>
      <c r="EG148" s="19" t="str">
        <f t="shared" si="268"/>
        <v/>
      </c>
      <c r="EH148" s="20" t="str">
        <f t="shared" si="269"/>
        <v/>
      </c>
      <c r="EI148" s="21" t="str">
        <f t="shared" si="270"/>
        <v/>
      </c>
      <c r="EJ148" s="185" t="str">
        <f t="shared" si="271"/>
        <v/>
      </c>
      <c r="EK148" s="253" t="str">
        <f t="shared" si="272"/>
        <v/>
      </c>
      <c r="EL148" s="252" t="str">
        <f t="shared" si="273"/>
        <v/>
      </c>
      <c r="ET148" s="173" t="str">
        <f t="shared" si="274"/>
        <v/>
      </c>
      <c r="EU148" s="173" t="str">
        <f t="shared" si="275"/>
        <v/>
      </c>
      <c r="EV148" s="173" t="str">
        <f t="shared" si="276"/>
        <v/>
      </c>
      <c r="EW148" s="173" t="str">
        <f t="shared" si="277"/>
        <v/>
      </c>
    </row>
    <row r="149" spans="1:153" ht="15.75" hidden="1">
      <c r="A149" s="179" t="str">
        <f>IF(AND('Chack &amp; edit  SD sheet'!A149=""),"",'Chack &amp; edit  SD sheet'!A149)</f>
        <v/>
      </c>
      <c r="B149" s="179" t="str">
        <f>IF(AND('Chack &amp; edit  SD sheet'!B149=""),"",'Chack &amp; edit  SD sheet'!B149)</f>
        <v/>
      </c>
      <c r="C149" s="179" t="str">
        <f>IF(AND('Chack &amp; edit  SD sheet'!C149=""),"",IF(AND('Chack &amp; edit  SD sheet'!C149="Boy"),"M",IF(AND('Chack &amp; edit  SD sheet'!C149="Girl"),"F","")))</f>
        <v/>
      </c>
      <c r="D149" s="179" t="str">
        <f>IF(AND('Chack &amp; edit  SD sheet'!D149=""),"",VALUE('Chack &amp; edit  SD sheet'!D149))</f>
        <v/>
      </c>
      <c r="E149" s="179" t="str">
        <f>IF(AND('Chack &amp; edit  SD sheet'!E149=""),"",'Chack &amp; edit  SD sheet'!E149)</f>
        <v/>
      </c>
      <c r="F149" s="179" t="str">
        <f>IF(AND('Chack &amp; edit  SD sheet'!F149=""),"",'Chack &amp; edit  SD sheet'!F149)</f>
        <v/>
      </c>
      <c r="G149" s="180" t="str">
        <f>IF(AND('Chack &amp; edit  SD sheet'!G149=""),"",'Chack &amp; edit  SD sheet'!G149)</f>
        <v/>
      </c>
      <c r="H149" s="180" t="str">
        <f>IF(AND('Chack &amp; edit  SD sheet'!H149=""),"",'Chack &amp; edit  SD sheet'!H149)</f>
        <v/>
      </c>
      <c r="I149" s="180" t="str">
        <f>IF(AND('Chack &amp; edit  SD sheet'!I149=""),"",'Chack &amp; edit  SD sheet'!I149)</f>
        <v/>
      </c>
      <c r="J149" s="179" t="str">
        <f>IF(AND('Chack &amp; edit  SD sheet'!J149=""),"",'Chack &amp; edit  SD sheet'!J149)</f>
        <v/>
      </c>
      <c r="K149" s="179" t="str">
        <f>IF(AND('Chack &amp; edit  SD sheet'!K149=""),"",'Chack &amp; edit  SD sheet'!K149)</f>
        <v/>
      </c>
      <c r="L149" s="179" t="str">
        <f>IF(AND('Chack &amp; edit  SD sheet'!L149=""),"",'Chack &amp; edit  SD sheet'!L149)</f>
        <v/>
      </c>
      <c r="M149" s="179" t="str">
        <f t="shared" si="193"/>
        <v/>
      </c>
      <c r="N149" s="179" t="str">
        <f>IF(AND('Chack &amp; edit  SD sheet'!N149=""),"",'Chack &amp; edit  SD sheet'!N149)</f>
        <v/>
      </c>
      <c r="O149" s="179" t="str">
        <f t="shared" si="194"/>
        <v/>
      </c>
      <c r="P149" s="179" t="str">
        <f t="shared" si="195"/>
        <v/>
      </c>
      <c r="Q149" s="179" t="str">
        <f>IF(AND('Chack &amp; edit  SD sheet'!Q149=""),"",'Chack &amp; edit  SD sheet'!Q149)</f>
        <v/>
      </c>
      <c r="R149" s="179" t="str">
        <f t="shared" si="196"/>
        <v/>
      </c>
      <c r="S149" s="179" t="str">
        <f t="shared" si="197"/>
        <v/>
      </c>
      <c r="T149" s="179" t="str">
        <f>IF(AND('Chack &amp; edit  SD sheet'!T149=""),"",'Chack &amp; edit  SD sheet'!T149)</f>
        <v/>
      </c>
      <c r="U149" s="179" t="str">
        <f>IF(AND('Chack &amp; edit  SD sheet'!U149=""),"",'Chack &amp; edit  SD sheet'!U149)</f>
        <v/>
      </c>
      <c r="V149" s="179" t="str">
        <f>IF(AND('Chack &amp; edit  SD sheet'!V149=""),"",'Chack &amp; edit  SD sheet'!V149)</f>
        <v/>
      </c>
      <c r="W149" s="179" t="str">
        <f t="shared" si="198"/>
        <v/>
      </c>
      <c r="X149" s="179" t="str">
        <f>IF(AND('Chack &amp; edit  SD sheet'!X149=""),"",'Chack &amp; edit  SD sheet'!X149)</f>
        <v/>
      </c>
      <c r="Y149" s="179" t="str">
        <f t="shared" si="199"/>
        <v/>
      </c>
      <c r="Z149" s="179" t="str">
        <f t="shared" si="200"/>
        <v/>
      </c>
      <c r="AA149" s="179" t="str">
        <f>IF(AND('Chack &amp; edit  SD sheet'!AA149=""),"",'Chack &amp; edit  SD sheet'!AA149)</f>
        <v/>
      </c>
      <c r="AB149" s="179" t="str">
        <f t="shared" si="201"/>
        <v/>
      </c>
      <c r="AC149" s="179" t="str">
        <f t="shared" si="202"/>
        <v/>
      </c>
      <c r="AD149" s="179" t="str">
        <f>IF(AND('Chack &amp; edit  SD sheet'!AF149=""),"",'Chack &amp; edit  SD sheet'!AF149)</f>
        <v/>
      </c>
      <c r="AE149" s="179" t="str">
        <f>IF(AND('Chack &amp; edit  SD sheet'!AG149=""),"",'Chack &amp; edit  SD sheet'!AG149)</f>
        <v/>
      </c>
      <c r="AF149" s="179" t="str">
        <f>IF(AND('Chack &amp; edit  SD sheet'!AH149=""),"",'Chack &amp; edit  SD sheet'!AH149)</f>
        <v/>
      </c>
      <c r="AG149" s="179" t="str">
        <f t="shared" si="203"/>
        <v/>
      </c>
      <c r="AH149" s="179" t="str">
        <f>IF(AND('Chack &amp; edit  SD sheet'!AJ149=""),"",'Chack &amp; edit  SD sheet'!AJ149)</f>
        <v/>
      </c>
      <c r="AI149" s="179" t="str">
        <f t="shared" si="204"/>
        <v/>
      </c>
      <c r="AJ149" s="179" t="str">
        <f t="shared" si="205"/>
        <v/>
      </c>
      <c r="AK149" s="179" t="str">
        <f>IF(AND('Chack &amp; edit  SD sheet'!AM149=""),"",'Chack &amp; edit  SD sheet'!AM149)</f>
        <v/>
      </c>
      <c r="AL149" s="179" t="str">
        <f t="shared" si="206"/>
        <v/>
      </c>
      <c r="AM149" s="179" t="str">
        <f t="shared" si="207"/>
        <v/>
      </c>
      <c r="AN149" s="179" t="str">
        <f>IF(AND('Chack &amp; edit  SD sheet'!AP149=""),"",'Chack &amp; edit  SD sheet'!AP149)</f>
        <v/>
      </c>
      <c r="AO149" s="179" t="str">
        <f>IF(AND('Chack &amp; edit  SD sheet'!AQ149=""),"",'Chack &amp; edit  SD sheet'!AQ149)</f>
        <v/>
      </c>
      <c r="AP149" s="179" t="str">
        <f>IF(AND('Chack &amp; edit  SD sheet'!AR149=""),"",'Chack &amp; edit  SD sheet'!AR149)</f>
        <v/>
      </c>
      <c r="AQ149" s="179" t="str">
        <f t="shared" si="208"/>
        <v/>
      </c>
      <c r="AR149" s="179" t="str">
        <f>IF(AND('Chack &amp; edit  SD sheet'!AT149=""),"",'Chack &amp; edit  SD sheet'!AT149)</f>
        <v/>
      </c>
      <c r="AS149" s="179" t="str">
        <f t="shared" si="209"/>
        <v/>
      </c>
      <c r="AT149" s="179" t="str">
        <f t="shared" si="210"/>
        <v/>
      </c>
      <c r="AU149" s="179" t="str">
        <f>IF(AND('Chack &amp; edit  SD sheet'!AW149=""),"",'Chack &amp; edit  SD sheet'!AW149)</f>
        <v/>
      </c>
      <c r="AV149" s="179" t="str">
        <f t="shared" si="211"/>
        <v/>
      </c>
      <c r="AW149" s="179" t="str">
        <f t="shared" si="212"/>
        <v/>
      </c>
      <c r="AX149" s="179" t="str">
        <f>IF(AND('Chack &amp; edit  SD sheet'!AZ149=""),"",'Chack &amp; edit  SD sheet'!AZ149)</f>
        <v/>
      </c>
      <c r="AY149" s="179" t="str">
        <f>IF(AND('Chack &amp; edit  SD sheet'!BA149=""),"",'Chack &amp; edit  SD sheet'!BA149)</f>
        <v/>
      </c>
      <c r="AZ149" s="179" t="str">
        <f>IF(AND('Chack &amp; edit  SD sheet'!BB149=""),"",'Chack &amp; edit  SD sheet'!BB149)</f>
        <v/>
      </c>
      <c r="BA149" s="179" t="str">
        <f t="shared" si="213"/>
        <v/>
      </c>
      <c r="BB149" s="179" t="str">
        <f>IF(AND('Chack &amp; edit  SD sheet'!BD149=""),"",'Chack &amp; edit  SD sheet'!BD149)</f>
        <v/>
      </c>
      <c r="BC149" s="179" t="str">
        <f t="shared" si="214"/>
        <v/>
      </c>
      <c r="BD149" s="179" t="str">
        <f t="shared" si="215"/>
        <v/>
      </c>
      <c r="BE149" s="179" t="str">
        <f>IF(AND('Chack &amp; edit  SD sheet'!BG149=""),"",'Chack &amp; edit  SD sheet'!BG149)</f>
        <v/>
      </c>
      <c r="BF149" s="179" t="str">
        <f t="shared" si="216"/>
        <v/>
      </c>
      <c r="BG149" s="179" t="str">
        <f t="shared" si="217"/>
        <v/>
      </c>
      <c r="BH149" s="179" t="str">
        <f>IF(AND('Chack &amp; edit  SD sheet'!BK149=""),"",'Chack &amp; edit  SD sheet'!BK149)</f>
        <v/>
      </c>
      <c r="BI149" s="179" t="str">
        <f>IF(AND('Chack &amp; edit  SD sheet'!BL149=""),"",'Chack &amp; edit  SD sheet'!BL149)</f>
        <v/>
      </c>
      <c r="BJ149" s="179" t="str">
        <f>IF(AND('Chack &amp; edit  SD sheet'!BM149=""),"",'Chack &amp; edit  SD sheet'!BM149)</f>
        <v/>
      </c>
      <c r="BK149" s="179" t="str">
        <f t="shared" si="218"/>
        <v/>
      </c>
      <c r="BL149" s="179" t="str">
        <f t="shared" si="219"/>
        <v/>
      </c>
      <c r="BM149" s="179" t="str">
        <f>IF(AND('Chack &amp; edit  SD sheet'!BN149=""),"",'Chack &amp; edit  SD sheet'!BN149)</f>
        <v/>
      </c>
      <c r="BN149" s="179" t="str">
        <f>IF(AND('Chack &amp; edit  SD sheet'!BO149=""),"",'Chack &amp; edit  SD sheet'!BO149)</f>
        <v/>
      </c>
      <c r="BO149" s="179" t="str">
        <f>IF(AND('Chack &amp; edit  SD sheet'!BP149=""),"",'Chack &amp; edit  SD sheet'!BP149)</f>
        <v/>
      </c>
      <c r="BP149" s="179" t="str">
        <f t="shared" si="220"/>
        <v/>
      </c>
      <c r="BQ149" s="179" t="str">
        <f>IF(AND('Chack &amp; edit  SD sheet'!BR149=""),"",'Chack &amp; edit  SD sheet'!BR149)</f>
        <v/>
      </c>
      <c r="BR149" s="179" t="str">
        <f t="shared" si="221"/>
        <v/>
      </c>
      <c r="BS149" s="179" t="str">
        <f t="shared" si="222"/>
        <v/>
      </c>
      <c r="BT149" s="179" t="str">
        <f>IF(AND('Chack &amp; edit  SD sheet'!BU149=""),"",'Chack &amp; edit  SD sheet'!BU149)</f>
        <v/>
      </c>
      <c r="BU149" s="179" t="str">
        <f t="shared" si="223"/>
        <v/>
      </c>
      <c r="BV149" s="179" t="str">
        <f t="shared" si="224"/>
        <v/>
      </c>
      <c r="BW149" s="181" t="str">
        <f t="shared" si="225"/>
        <v/>
      </c>
      <c r="BX149" s="179" t="str">
        <f t="shared" si="226"/>
        <v/>
      </c>
      <c r="BY149" s="179">
        <f t="shared" si="227"/>
        <v>0</v>
      </c>
      <c r="BZ149" s="179">
        <f t="shared" si="228"/>
        <v>0</v>
      </c>
      <c r="CA149" s="179" t="str">
        <f t="shared" si="229"/>
        <v/>
      </c>
      <c r="CB149" s="179" t="str">
        <f t="shared" si="230"/>
        <v/>
      </c>
      <c r="CC149" s="182" t="str">
        <f t="shared" si="231"/>
        <v/>
      </c>
      <c r="CD149" s="183">
        <f t="shared" si="232"/>
        <v>0</v>
      </c>
      <c r="CE149" s="182">
        <f t="shared" si="233"/>
        <v>0</v>
      </c>
      <c r="CF149" s="179" t="str">
        <f t="shared" si="234"/>
        <v/>
      </c>
      <c r="CG149" s="183" t="str">
        <f t="shared" si="235"/>
        <v/>
      </c>
      <c r="CH149" s="182" t="str">
        <f t="shared" si="236"/>
        <v/>
      </c>
      <c r="CI149" s="182">
        <f t="shared" si="237"/>
        <v>0</v>
      </c>
      <c r="CJ149" s="182">
        <f t="shared" si="238"/>
        <v>0</v>
      </c>
      <c r="CK149" s="179" t="str">
        <f t="shared" si="239"/>
        <v/>
      </c>
      <c r="CL149" s="183" t="str">
        <f t="shared" si="240"/>
        <v/>
      </c>
      <c r="CM149" s="182" t="str">
        <f t="shared" si="241"/>
        <v/>
      </c>
      <c r="CN149" s="182">
        <f t="shared" si="242"/>
        <v>0</v>
      </c>
      <c r="CO149" s="182">
        <f t="shared" si="243"/>
        <v>0</v>
      </c>
      <c r="CP149" s="183" t="str">
        <f t="shared" si="244"/>
        <v/>
      </c>
      <c r="CQ149" s="183" t="str">
        <f t="shared" si="245"/>
        <v/>
      </c>
      <c r="CR149" s="182" t="str">
        <f t="shared" si="246"/>
        <v/>
      </c>
      <c r="CS149" s="182">
        <f t="shared" si="247"/>
        <v>0</v>
      </c>
      <c r="CT149" s="182">
        <f t="shared" si="248"/>
        <v>0</v>
      </c>
      <c r="CU149" s="183" t="str">
        <f t="shared" si="249"/>
        <v/>
      </c>
      <c r="CV149" s="183" t="str">
        <f t="shared" si="250"/>
        <v/>
      </c>
      <c r="CW149" s="182" t="str">
        <f t="shared" si="251"/>
        <v/>
      </c>
      <c r="CX149" s="182">
        <f t="shared" si="252"/>
        <v>0</v>
      </c>
      <c r="CY149" s="182">
        <f t="shared" si="253"/>
        <v>0</v>
      </c>
      <c r="CZ149" s="183" t="str">
        <f t="shared" si="254"/>
        <v/>
      </c>
      <c r="DA149" s="183" t="str">
        <f t="shared" si="255"/>
        <v/>
      </c>
      <c r="DB149" s="184">
        <f t="shared" si="256"/>
        <v>0</v>
      </c>
      <c r="DC149" s="19" t="str">
        <f t="shared" si="257"/>
        <v xml:space="preserve">      </v>
      </c>
      <c r="DD149" s="252" t="str">
        <f>IF('Chack &amp; edit  SD sheet'!BY149="","",'Chack &amp; edit  SD sheet'!BY149)</f>
        <v/>
      </c>
      <c r="DE149" s="252" t="str">
        <f>IF('Chack &amp; edit  SD sheet'!BZ149="","",'Chack &amp; edit  SD sheet'!BZ149)</f>
        <v/>
      </c>
      <c r="DF149" s="252" t="str">
        <f>IF('Chack &amp; edit  SD sheet'!CA149="","",'Chack &amp; edit  SD sheet'!CA149)</f>
        <v/>
      </c>
      <c r="DG149" s="212" t="str">
        <f t="shared" si="258"/>
        <v/>
      </c>
      <c r="DH149" s="252" t="str">
        <f>IF('Chack &amp; edit  SD sheet'!CB149="","",'Chack &amp; edit  SD sheet'!CB149)</f>
        <v/>
      </c>
      <c r="DI149" s="212" t="str">
        <f t="shared" si="259"/>
        <v/>
      </c>
      <c r="DJ149" s="252" t="str">
        <f>IF('Chack &amp; edit  SD sheet'!CC149="","",'Chack &amp; edit  SD sheet'!CC149)</f>
        <v/>
      </c>
      <c r="DK149" s="212" t="str">
        <f t="shared" si="260"/>
        <v/>
      </c>
      <c r="DL149" s="213" t="str">
        <f t="shared" si="261"/>
        <v/>
      </c>
      <c r="DM149" s="252" t="str">
        <f>IF('Chack &amp; edit  SD sheet'!CD149="","",'Chack &amp; edit  SD sheet'!CD149)</f>
        <v/>
      </c>
      <c r="DN149" s="252" t="str">
        <f>IF('Chack &amp; edit  SD sheet'!CE149="","",'Chack &amp; edit  SD sheet'!CE149)</f>
        <v/>
      </c>
      <c r="DO149" s="252" t="str">
        <f>IF('Chack &amp; edit  SD sheet'!CF149="","",'Chack &amp; edit  SD sheet'!CF149)</f>
        <v/>
      </c>
      <c r="DP149" s="212" t="str">
        <f t="shared" si="262"/>
        <v/>
      </c>
      <c r="DQ149" s="252" t="str">
        <f>IF('Chack &amp; edit  SD sheet'!CG149="","",'Chack &amp; edit  SD sheet'!CG149)</f>
        <v/>
      </c>
      <c r="DR149" s="212" t="str">
        <f t="shared" si="263"/>
        <v/>
      </c>
      <c r="DS149" s="252" t="str">
        <f>IF('Chack &amp; edit  SD sheet'!CH149="","",'Chack &amp; edit  SD sheet'!CH149)</f>
        <v/>
      </c>
      <c r="DT149" s="212" t="str">
        <f t="shared" si="264"/>
        <v/>
      </c>
      <c r="DU149" s="213" t="str">
        <f t="shared" si="265"/>
        <v/>
      </c>
      <c r="DV149" s="252" t="str">
        <f>IF('Chack &amp; edit  SD sheet'!CI149="","",'Chack &amp; edit  SD sheet'!CI149)</f>
        <v/>
      </c>
      <c r="DW149" s="252" t="str">
        <f>IF('Chack &amp; edit  SD sheet'!CJ149="","",'Chack &amp; edit  SD sheet'!CJ149)</f>
        <v/>
      </c>
      <c r="DX149" s="252" t="str">
        <f>IF('Chack &amp; edit  SD sheet'!CK149="","",'Chack &amp; edit  SD sheet'!CK149)</f>
        <v/>
      </c>
      <c r="DY149" s="254" t="str">
        <f t="shared" si="266"/>
        <v/>
      </c>
      <c r="DZ149" s="252" t="str">
        <f>IF('Chack &amp; edit  SD sheet'!CL149="","",'Chack &amp; edit  SD sheet'!CL149)</f>
        <v/>
      </c>
      <c r="EA149" s="252" t="str">
        <f>IF('Chack &amp; edit  SD sheet'!CM149="","",'Chack &amp; edit  SD sheet'!CM149)</f>
        <v/>
      </c>
      <c r="EB149" s="252" t="str">
        <f>IF('Chack &amp; edit  SD sheet'!CN149="","",'Chack &amp; edit  SD sheet'!CN149)</f>
        <v/>
      </c>
      <c r="EC149" s="252" t="str">
        <f>IF('Chack &amp; edit  SD sheet'!CO149="","",'Chack &amp; edit  SD sheet'!CO149)</f>
        <v/>
      </c>
      <c r="ED149" s="254" t="str">
        <f t="shared" si="267"/>
        <v/>
      </c>
      <c r="EE149" s="252" t="str">
        <f>IF('Chack &amp; edit  SD sheet'!CP149="","",'Chack &amp; edit  SD sheet'!CP149)</f>
        <v/>
      </c>
      <c r="EF149" s="252" t="str">
        <f>IF('Chack &amp; edit  SD sheet'!CQ149="","",'Chack &amp; edit  SD sheet'!CQ149)</f>
        <v/>
      </c>
      <c r="EG149" s="19" t="str">
        <f t="shared" si="268"/>
        <v/>
      </c>
      <c r="EH149" s="20" t="str">
        <f t="shared" si="269"/>
        <v/>
      </c>
      <c r="EI149" s="21" t="str">
        <f t="shared" si="270"/>
        <v/>
      </c>
      <c r="EJ149" s="185" t="str">
        <f t="shared" si="271"/>
        <v/>
      </c>
      <c r="EK149" s="253" t="str">
        <f t="shared" si="272"/>
        <v/>
      </c>
      <c r="EL149" s="252" t="str">
        <f t="shared" si="273"/>
        <v/>
      </c>
      <c r="ET149" s="173" t="str">
        <f t="shared" si="274"/>
        <v/>
      </c>
      <c r="EU149" s="173" t="str">
        <f t="shared" si="275"/>
        <v/>
      </c>
      <c r="EV149" s="173" t="str">
        <f t="shared" si="276"/>
        <v/>
      </c>
      <c r="EW149" s="173" t="str">
        <f t="shared" si="277"/>
        <v/>
      </c>
    </row>
    <row r="150" spans="1:153" ht="15.75" hidden="1">
      <c r="A150" s="179" t="str">
        <f>IF(AND('Chack &amp; edit  SD sheet'!A150=""),"",'Chack &amp; edit  SD sheet'!A150)</f>
        <v/>
      </c>
      <c r="B150" s="179" t="str">
        <f>IF(AND('Chack &amp; edit  SD sheet'!B150=""),"",'Chack &amp; edit  SD sheet'!B150)</f>
        <v/>
      </c>
      <c r="C150" s="179" t="str">
        <f>IF(AND('Chack &amp; edit  SD sheet'!C150=""),"",IF(AND('Chack &amp; edit  SD sheet'!C150="Boy"),"M",IF(AND('Chack &amp; edit  SD sheet'!C150="Girl"),"F","")))</f>
        <v/>
      </c>
      <c r="D150" s="179" t="str">
        <f>IF(AND('Chack &amp; edit  SD sheet'!D150=""),"",VALUE('Chack &amp; edit  SD sheet'!D150))</f>
        <v/>
      </c>
      <c r="E150" s="179" t="str">
        <f>IF(AND('Chack &amp; edit  SD sheet'!E150=""),"",'Chack &amp; edit  SD sheet'!E150)</f>
        <v/>
      </c>
      <c r="F150" s="179" t="str">
        <f>IF(AND('Chack &amp; edit  SD sheet'!F150=""),"",'Chack &amp; edit  SD sheet'!F150)</f>
        <v/>
      </c>
      <c r="G150" s="180" t="str">
        <f>IF(AND('Chack &amp; edit  SD sheet'!G150=""),"",'Chack &amp; edit  SD sheet'!G150)</f>
        <v/>
      </c>
      <c r="H150" s="180" t="str">
        <f>IF(AND('Chack &amp; edit  SD sheet'!H150=""),"",'Chack &amp; edit  SD sheet'!H150)</f>
        <v/>
      </c>
      <c r="I150" s="180" t="str">
        <f>IF(AND('Chack &amp; edit  SD sheet'!I150=""),"",'Chack &amp; edit  SD sheet'!I150)</f>
        <v/>
      </c>
      <c r="J150" s="179" t="str">
        <f>IF(AND('Chack &amp; edit  SD sheet'!J150=""),"",'Chack &amp; edit  SD sheet'!J150)</f>
        <v/>
      </c>
      <c r="K150" s="179" t="str">
        <f>IF(AND('Chack &amp; edit  SD sheet'!K150=""),"",'Chack &amp; edit  SD sheet'!K150)</f>
        <v/>
      </c>
      <c r="L150" s="179" t="str">
        <f>IF(AND('Chack &amp; edit  SD sheet'!L150=""),"",'Chack &amp; edit  SD sheet'!L150)</f>
        <v/>
      </c>
      <c r="M150" s="179" t="str">
        <f t="shared" si="193"/>
        <v/>
      </c>
      <c r="N150" s="179" t="str">
        <f>IF(AND('Chack &amp; edit  SD sheet'!N150=""),"",'Chack &amp; edit  SD sheet'!N150)</f>
        <v/>
      </c>
      <c r="O150" s="179" t="str">
        <f t="shared" si="194"/>
        <v/>
      </c>
      <c r="P150" s="179" t="str">
        <f t="shared" si="195"/>
        <v/>
      </c>
      <c r="Q150" s="179" t="str">
        <f>IF(AND('Chack &amp; edit  SD sheet'!Q150=""),"",'Chack &amp; edit  SD sheet'!Q150)</f>
        <v/>
      </c>
      <c r="R150" s="179" t="str">
        <f t="shared" si="196"/>
        <v/>
      </c>
      <c r="S150" s="179" t="str">
        <f t="shared" si="197"/>
        <v/>
      </c>
      <c r="T150" s="179" t="str">
        <f>IF(AND('Chack &amp; edit  SD sheet'!T150=""),"",'Chack &amp; edit  SD sheet'!T150)</f>
        <v/>
      </c>
      <c r="U150" s="179" t="str">
        <f>IF(AND('Chack &amp; edit  SD sheet'!U150=""),"",'Chack &amp; edit  SD sheet'!U150)</f>
        <v/>
      </c>
      <c r="V150" s="179" t="str">
        <f>IF(AND('Chack &amp; edit  SD sheet'!V150=""),"",'Chack &amp; edit  SD sheet'!V150)</f>
        <v/>
      </c>
      <c r="W150" s="179" t="str">
        <f t="shared" si="198"/>
        <v/>
      </c>
      <c r="X150" s="179" t="str">
        <f>IF(AND('Chack &amp; edit  SD sheet'!X150=""),"",'Chack &amp; edit  SD sheet'!X150)</f>
        <v/>
      </c>
      <c r="Y150" s="179" t="str">
        <f t="shared" si="199"/>
        <v/>
      </c>
      <c r="Z150" s="179" t="str">
        <f t="shared" si="200"/>
        <v/>
      </c>
      <c r="AA150" s="179" t="str">
        <f>IF(AND('Chack &amp; edit  SD sheet'!AA150=""),"",'Chack &amp; edit  SD sheet'!AA150)</f>
        <v/>
      </c>
      <c r="AB150" s="179" t="str">
        <f t="shared" si="201"/>
        <v/>
      </c>
      <c r="AC150" s="179" t="str">
        <f t="shared" si="202"/>
        <v/>
      </c>
      <c r="AD150" s="179" t="str">
        <f>IF(AND('Chack &amp; edit  SD sheet'!AF150=""),"",'Chack &amp; edit  SD sheet'!AF150)</f>
        <v/>
      </c>
      <c r="AE150" s="179" t="str">
        <f>IF(AND('Chack &amp; edit  SD sheet'!AG150=""),"",'Chack &amp; edit  SD sheet'!AG150)</f>
        <v/>
      </c>
      <c r="AF150" s="179" t="str">
        <f>IF(AND('Chack &amp; edit  SD sheet'!AH150=""),"",'Chack &amp; edit  SD sheet'!AH150)</f>
        <v/>
      </c>
      <c r="AG150" s="179" t="str">
        <f t="shared" si="203"/>
        <v/>
      </c>
      <c r="AH150" s="179" t="str">
        <f>IF(AND('Chack &amp; edit  SD sheet'!AJ150=""),"",'Chack &amp; edit  SD sheet'!AJ150)</f>
        <v/>
      </c>
      <c r="AI150" s="179" t="str">
        <f t="shared" si="204"/>
        <v/>
      </c>
      <c r="AJ150" s="179" t="str">
        <f t="shared" si="205"/>
        <v/>
      </c>
      <c r="AK150" s="179" t="str">
        <f>IF(AND('Chack &amp; edit  SD sheet'!AM150=""),"",'Chack &amp; edit  SD sheet'!AM150)</f>
        <v/>
      </c>
      <c r="AL150" s="179" t="str">
        <f t="shared" si="206"/>
        <v/>
      </c>
      <c r="AM150" s="179" t="str">
        <f t="shared" si="207"/>
        <v/>
      </c>
      <c r="AN150" s="179" t="str">
        <f>IF(AND('Chack &amp; edit  SD sheet'!AP150=""),"",'Chack &amp; edit  SD sheet'!AP150)</f>
        <v/>
      </c>
      <c r="AO150" s="179" t="str">
        <f>IF(AND('Chack &amp; edit  SD sheet'!AQ150=""),"",'Chack &amp; edit  SD sheet'!AQ150)</f>
        <v/>
      </c>
      <c r="AP150" s="179" t="str">
        <f>IF(AND('Chack &amp; edit  SD sheet'!AR150=""),"",'Chack &amp; edit  SD sheet'!AR150)</f>
        <v/>
      </c>
      <c r="AQ150" s="179" t="str">
        <f t="shared" si="208"/>
        <v/>
      </c>
      <c r="AR150" s="179" t="str">
        <f>IF(AND('Chack &amp; edit  SD sheet'!AT150=""),"",'Chack &amp; edit  SD sheet'!AT150)</f>
        <v/>
      </c>
      <c r="AS150" s="179" t="str">
        <f t="shared" si="209"/>
        <v/>
      </c>
      <c r="AT150" s="179" t="str">
        <f t="shared" si="210"/>
        <v/>
      </c>
      <c r="AU150" s="179" t="str">
        <f>IF(AND('Chack &amp; edit  SD sheet'!AW150=""),"",'Chack &amp; edit  SD sheet'!AW150)</f>
        <v/>
      </c>
      <c r="AV150" s="179" t="str">
        <f t="shared" si="211"/>
        <v/>
      </c>
      <c r="AW150" s="179" t="str">
        <f t="shared" si="212"/>
        <v/>
      </c>
      <c r="AX150" s="179" t="str">
        <f>IF(AND('Chack &amp; edit  SD sheet'!AZ150=""),"",'Chack &amp; edit  SD sheet'!AZ150)</f>
        <v/>
      </c>
      <c r="AY150" s="179" t="str">
        <f>IF(AND('Chack &amp; edit  SD sheet'!BA150=""),"",'Chack &amp; edit  SD sheet'!BA150)</f>
        <v/>
      </c>
      <c r="AZ150" s="179" t="str">
        <f>IF(AND('Chack &amp; edit  SD sheet'!BB150=""),"",'Chack &amp; edit  SD sheet'!BB150)</f>
        <v/>
      </c>
      <c r="BA150" s="179" t="str">
        <f t="shared" si="213"/>
        <v/>
      </c>
      <c r="BB150" s="179" t="str">
        <f>IF(AND('Chack &amp; edit  SD sheet'!BD150=""),"",'Chack &amp; edit  SD sheet'!BD150)</f>
        <v/>
      </c>
      <c r="BC150" s="179" t="str">
        <f t="shared" si="214"/>
        <v/>
      </c>
      <c r="BD150" s="179" t="str">
        <f t="shared" si="215"/>
        <v/>
      </c>
      <c r="BE150" s="179" t="str">
        <f>IF(AND('Chack &amp; edit  SD sheet'!BG150=""),"",'Chack &amp; edit  SD sheet'!BG150)</f>
        <v/>
      </c>
      <c r="BF150" s="179" t="str">
        <f t="shared" si="216"/>
        <v/>
      </c>
      <c r="BG150" s="179" t="str">
        <f t="shared" si="217"/>
        <v/>
      </c>
      <c r="BH150" s="179" t="str">
        <f>IF(AND('Chack &amp; edit  SD sheet'!BK150=""),"",'Chack &amp; edit  SD sheet'!BK150)</f>
        <v/>
      </c>
      <c r="BI150" s="179" t="str">
        <f>IF(AND('Chack &amp; edit  SD sheet'!BL150=""),"",'Chack &amp; edit  SD sheet'!BL150)</f>
        <v/>
      </c>
      <c r="BJ150" s="179" t="str">
        <f>IF(AND('Chack &amp; edit  SD sheet'!BM150=""),"",'Chack &amp; edit  SD sheet'!BM150)</f>
        <v/>
      </c>
      <c r="BK150" s="179" t="str">
        <f t="shared" si="218"/>
        <v/>
      </c>
      <c r="BL150" s="179" t="str">
        <f t="shared" si="219"/>
        <v/>
      </c>
      <c r="BM150" s="179" t="str">
        <f>IF(AND('Chack &amp; edit  SD sheet'!BN150=""),"",'Chack &amp; edit  SD sheet'!BN150)</f>
        <v/>
      </c>
      <c r="BN150" s="179" t="str">
        <f>IF(AND('Chack &amp; edit  SD sheet'!BO150=""),"",'Chack &amp; edit  SD sheet'!BO150)</f>
        <v/>
      </c>
      <c r="BO150" s="179" t="str">
        <f>IF(AND('Chack &amp; edit  SD sheet'!BP150=""),"",'Chack &amp; edit  SD sheet'!BP150)</f>
        <v/>
      </c>
      <c r="BP150" s="179" t="str">
        <f t="shared" si="220"/>
        <v/>
      </c>
      <c r="BQ150" s="179" t="str">
        <f>IF(AND('Chack &amp; edit  SD sheet'!BR150=""),"",'Chack &amp; edit  SD sheet'!BR150)</f>
        <v/>
      </c>
      <c r="BR150" s="179" t="str">
        <f t="shared" si="221"/>
        <v/>
      </c>
      <c r="BS150" s="179" t="str">
        <f t="shared" si="222"/>
        <v/>
      </c>
      <c r="BT150" s="179" t="str">
        <f>IF(AND('Chack &amp; edit  SD sheet'!BU150=""),"",'Chack &amp; edit  SD sheet'!BU150)</f>
        <v/>
      </c>
      <c r="BU150" s="179" t="str">
        <f t="shared" si="223"/>
        <v/>
      </c>
      <c r="BV150" s="179" t="str">
        <f t="shared" si="224"/>
        <v/>
      </c>
      <c r="BW150" s="181" t="str">
        <f t="shared" si="225"/>
        <v/>
      </c>
      <c r="BX150" s="179" t="str">
        <f t="shared" si="226"/>
        <v/>
      </c>
      <c r="BY150" s="179">
        <f t="shared" si="227"/>
        <v>0</v>
      </c>
      <c r="BZ150" s="179">
        <f t="shared" si="228"/>
        <v>0</v>
      </c>
      <c r="CA150" s="179" t="str">
        <f t="shared" si="229"/>
        <v/>
      </c>
      <c r="CB150" s="179" t="str">
        <f t="shared" si="230"/>
        <v/>
      </c>
      <c r="CC150" s="182" t="str">
        <f t="shared" si="231"/>
        <v/>
      </c>
      <c r="CD150" s="183">
        <f t="shared" si="232"/>
        <v>0</v>
      </c>
      <c r="CE150" s="182">
        <f t="shared" si="233"/>
        <v>0</v>
      </c>
      <c r="CF150" s="179" t="str">
        <f t="shared" si="234"/>
        <v/>
      </c>
      <c r="CG150" s="183" t="str">
        <f t="shared" si="235"/>
        <v/>
      </c>
      <c r="CH150" s="182" t="str">
        <f t="shared" si="236"/>
        <v/>
      </c>
      <c r="CI150" s="182">
        <f t="shared" si="237"/>
        <v>0</v>
      </c>
      <c r="CJ150" s="182">
        <f t="shared" si="238"/>
        <v>0</v>
      </c>
      <c r="CK150" s="179" t="str">
        <f t="shared" si="239"/>
        <v/>
      </c>
      <c r="CL150" s="183" t="str">
        <f t="shared" si="240"/>
        <v/>
      </c>
      <c r="CM150" s="182" t="str">
        <f t="shared" si="241"/>
        <v/>
      </c>
      <c r="CN150" s="182">
        <f t="shared" si="242"/>
        <v>0</v>
      </c>
      <c r="CO150" s="182">
        <f t="shared" si="243"/>
        <v>0</v>
      </c>
      <c r="CP150" s="183" t="str">
        <f t="shared" si="244"/>
        <v/>
      </c>
      <c r="CQ150" s="183" t="str">
        <f t="shared" si="245"/>
        <v/>
      </c>
      <c r="CR150" s="182" t="str">
        <f t="shared" si="246"/>
        <v/>
      </c>
      <c r="CS150" s="182">
        <f t="shared" si="247"/>
        <v>0</v>
      </c>
      <c r="CT150" s="182">
        <f t="shared" si="248"/>
        <v>0</v>
      </c>
      <c r="CU150" s="183" t="str">
        <f t="shared" si="249"/>
        <v/>
      </c>
      <c r="CV150" s="183" t="str">
        <f t="shared" si="250"/>
        <v/>
      </c>
      <c r="CW150" s="182" t="str">
        <f t="shared" si="251"/>
        <v/>
      </c>
      <c r="CX150" s="182">
        <f t="shared" si="252"/>
        <v>0</v>
      </c>
      <c r="CY150" s="182">
        <f t="shared" si="253"/>
        <v>0</v>
      </c>
      <c r="CZ150" s="183" t="str">
        <f t="shared" si="254"/>
        <v/>
      </c>
      <c r="DA150" s="183" t="str">
        <f t="shared" si="255"/>
        <v/>
      </c>
      <c r="DB150" s="184">
        <f t="shared" si="256"/>
        <v>0</v>
      </c>
      <c r="DC150" s="19" t="str">
        <f t="shared" si="257"/>
        <v xml:space="preserve">      </v>
      </c>
      <c r="DD150" s="252" t="str">
        <f>IF('Chack &amp; edit  SD sheet'!BY150="","",'Chack &amp; edit  SD sheet'!BY150)</f>
        <v/>
      </c>
      <c r="DE150" s="252" t="str">
        <f>IF('Chack &amp; edit  SD sheet'!BZ150="","",'Chack &amp; edit  SD sheet'!BZ150)</f>
        <v/>
      </c>
      <c r="DF150" s="252" t="str">
        <f>IF('Chack &amp; edit  SD sheet'!CA150="","",'Chack &amp; edit  SD sheet'!CA150)</f>
        <v/>
      </c>
      <c r="DG150" s="212" t="str">
        <f t="shared" si="258"/>
        <v/>
      </c>
      <c r="DH150" s="252" t="str">
        <f>IF('Chack &amp; edit  SD sheet'!CB150="","",'Chack &amp; edit  SD sheet'!CB150)</f>
        <v/>
      </c>
      <c r="DI150" s="212" t="str">
        <f t="shared" si="259"/>
        <v/>
      </c>
      <c r="DJ150" s="252" t="str">
        <f>IF('Chack &amp; edit  SD sheet'!CC150="","",'Chack &amp; edit  SD sheet'!CC150)</f>
        <v/>
      </c>
      <c r="DK150" s="212" t="str">
        <f t="shared" si="260"/>
        <v/>
      </c>
      <c r="DL150" s="213" t="str">
        <f t="shared" si="261"/>
        <v/>
      </c>
      <c r="DM150" s="252" t="str">
        <f>IF('Chack &amp; edit  SD sheet'!CD150="","",'Chack &amp; edit  SD sheet'!CD150)</f>
        <v/>
      </c>
      <c r="DN150" s="252" t="str">
        <f>IF('Chack &amp; edit  SD sheet'!CE150="","",'Chack &amp; edit  SD sheet'!CE150)</f>
        <v/>
      </c>
      <c r="DO150" s="252" t="str">
        <f>IF('Chack &amp; edit  SD sheet'!CF150="","",'Chack &amp; edit  SD sheet'!CF150)</f>
        <v/>
      </c>
      <c r="DP150" s="212" t="str">
        <f t="shared" si="262"/>
        <v/>
      </c>
      <c r="DQ150" s="252" t="str">
        <f>IF('Chack &amp; edit  SD sheet'!CG150="","",'Chack &amp; edit  SD sheet'!CG150)</f>
        <v/>
      </c>
      <c r="DR150" s="212" t="str">
        <f t="shared" si="263"/>
        <v/>
      </c>
      <c r="DS150" s="252" t="str">
        <f>IF('Chack &amp; edit  SD sheet'!CH150="","",'Chack &amp; edit  SD sheet'!CH150)</f>
        <v/>
      </c>
      <c r="DT150" s="212" t="str">
        <f t="shared" si="264"/>
        <v/>
      </c>
      <c r="DU150" s="213" t="str">
        <f t="shared" si="265"/>
        <v/>
      </c>
      <c r="DV150" s="252" t="str">
        <f>IF('Chack &amp; edit  SD sheet'!CI150="","",'Chack &amp; edit  SD sheet'!CI150)</f>
        <v/>
      </c>
      <c r="DW150" s="252" t="str">
        <f>IF('Chack &amp; edit  SD sheet'!CJ150="","",'Chack &amp; edit  SD sheet'!CJ150)</f>
        <v/>
      </c>
      <c r="DX150" s="252" t="str">
        <f>IF('Chack &amp; edit  SD sheet'!CK150="","",'Chack &amp; edit  SD sheet'!CK150)</f>
        <v/>
      </c>
      <c r="DY150" s="254" t="str">
        <f t="shared" si="266"/>
        <v/>
      </c>
      <c r="DZ150" s="252" t="str">
        <f>IF('Chack &amp; edit  SD sheet'!CL150="","",'Chack &amp; edit  SD sheet'!CL150)</f>
        <v/>
      </c>
      <c r="EA150" s="252" t="str">
        <f>IF('Chack &amp; edit  SD sheet'!CM150="","",'Chack &amp; edit  SD sheet'!CM150)</f>
        <v/>
      </c>
      <c r="EB150" s="252" t="str">
        <f>IF('Chack &amp; edit  SD sheet'!CN150="","",'Chack &amp; edit  SD sheet'!CN150)</f>
        <v/>
      </c>
      <c r="EC150" s="252" t="str">
        <f>IF('Chack &amp; edit  SD sheet'!CO150="","",'Chack &amp; edit  SD sheet'!CO150)</f>
        <v/>
      </c>
      <c r="ED150" s="254" t="str">
        <f t="shared" si="267"/>
        <v/>
      </c>
      <c r="EE150" s="252" t="str">
        <f>IF('Chack &amp; edit  SD sheet'!CP150="","",'Chack &amp; edit  SD sheet'!CP150)</f>
        <v/>
      </c>
      <c r="EF150" s="252" t="str">
        <f>IF('Chack &amp; edit  SD sheet'!CQ150="","",'Chack &amp; edit  SD sheet'!CQ150)</f>
        <v/>
      </c>
      <c r="EG150" s="19" t="str">
        <f t="shared" si="268"/>
        <v/>
      </c>
      <c r="EH150" s="20" t="str">
        <f t="shared" si="269"/>
        <v/>
      </c>
      <c r="EI150" s="21" t="str">
        <f t="shared" si="270"/>
        <v/>
      </c>
      <c r="EJ150" s="185" t="str">
        <f t="shared" si="271"/>
        <v/>
      </c>
      <c r="EK150" s="253" t="str">
        <f t="shared" si="272"/>
        <v/>
      </c>
      <c r="EL150" s="252" t="str">
        <f t="shared" si="273"/>
        <v/>
      </c>
      <c r="ET150" s="173" t="str">
        <f t="shared" si="274"/>
        <v/>
      </c>
      <c r="EU150" s="173" t="str">
        <f t="shared" si="275"/>
        <v/>
      </c>
      <c r="EV150" s="173" t="str">
        <f t="shared" si="276"/>
        <v/>
      </c>
      <c r="EW150" s="173" t="str">
        <f t="shared" si="277"/>
        <v/>
      </c>
    </row>
    <row r="151" spans="1:153" ht="15.75" hidden="1">
      <c r="A151" s="179" t="str">
        <f>IF(AND('Chack &amp; edit  SD sheet'!A151=""),"",'Chack &amp; edit  SD sheet'!A151)</f>
        <v/>
      </c>
      <c r="B151" s="179" t="str">
        <f>IF(AND('Chack &amp; edit  SD sheet'!B151=""),"",'Chack &amp; edit  SD sheet'!B151)</f>
        <v/>
      </c>
      <c r="C151" s="179" t="str">
        <f>IF(AND('Chack &amp; edit  SD sheet'!C151=""),"",IF(AND('Chack &amp; edit  SD sheet'!C151="Boy"),"M",IF(AND('Chack &amp; edit  SD sheet'!C151="Girl"),"F","")))</f>
        <v/>
      </c>
      <c r="D151" s="179" t="str">
        <f>IF(AND('Chack &amp; edit  SD sheet'!D151=""),"",VALUE('Chack &amp; edit  SD sheet'!D151))</f>
        <v/>
      </c>
      <c r="E151" s="179" t="str">
        <f>IF(AND('Chack &amp; edit  SD sheet'!E151=""),"",'Chack &amp; edit  SD sheet'!E151)</f>
        <v/>
      </c>
      <c r="F151" s="179" t="str">
        <f>IF(AND('Chack &amp; edit  SD sheet'!F151=""),"",'Chack &amp; edit  SD sheet'!F151)</f>
        <v/>
      </c>
      <c r="G151" s="180" t="str">
        <f>IF(AND('Chack &amp; edit  SD sheet'!G151=""),"",'Chack &amp; edit  SD sheet'!G151)</f>
        <v/>
      </c>
      <c r="H151" s="180" t="str">
        <f>IF(AND('Chack &amp; edit  SD sheet'!H151=""),"",'Chack &amp; edit  SD sheet'!H151)</f>
        <v/>
      </c>
      <c r="I151" s="180" t="str">
        <f>IF(AND('Chack &amp; edit  SD sheet'!I151=""),"",'Chack &amp; edit  SD sheet'!I151)</f>
        <v/>
      </c>
      <c r="J151" s="179" t="str">
        <f>IF(AND('Chack &amp; edit  SD sheet'!J151=""),"",'Chack &amp; edit  SD sheet'!J151)</f>
        <v/>
      </c>
      <c r="K151" s="179" t="str">
        <f>IF(AND('Chack &amp; edit  SD sheet'!K151=""),"",'Chack &amp; edit  SD sheet'!K151)</f>
        <v/>
      </c>
      <c r="L151" s="179" t="str">
        <f>IF(AND('Chack &amp; edit  SD sheet'!L151=""),"",'Chack &amp; edit  SD sheet'!L151)</f>
        <v/>
      </c>
      <c r="M151" s="179" t="str">
        <f t="shared" si="193"/>
        <v/>
      </c>
      <c r="N151" s="179" t="str">
        <f>IF(AND('Chack &amp; edit  SD sheet'!N151=""),"",'Chack &amp; edit  SD sheet'!N151)</f>
        <v/>
      </c>
      <c r="O151" s="179" t="str">
        <f t="shared" si="194"/>
        <v/>
      </c>
      <c r="P151" s="179" t="str">
        <f t="shared" si="195"/>
        <v/>
      </c>
      <c r="Q151" s="179" t="str">
        <f>IF(AND('Chack &amp; edit  SD sheet'!Q151=""),"",'Chack &amp; edit  SD sheet'!Q151)</f>
        <v/>
      </c>
      <c r="R151" s="179" t="str">
        <f t="shared" si="196"/>
        <v/>
      </c>
      <c r="S151" s="179" t="str">
        <f t="shared" si="197"/>
        <v/>
      </c>
      <c r="T151" s="179" t="str">
        <f>IF(AND('Chack &amp; edit  SD sheet'!T151=""),"",'Chack &amp; edit  SD sheet'!T151)</f>
        <v/>
      </c>
      <c r="U151" s="179" t="str">
        <f>IF(AND('Chack &amp; edit  SD sheet'!U151=""),"",'Chack &amp; edit  SD sheet'!U151)</f>
        <v/>
      </c>
      <c r="V151" s="179" t="str">
        <f>IF(AND('Chack &amp; edit  SD sheet'!V151=""),"",'Chack &amp; edit  SD sheet'!V151)</f>
        <v/>
      </c>
      <c r="W151" s="179" t="str">
        <f t="shared" si="198"/>
        <v/>
      </c>
      <c r="X151" s="179" t="str">
        <f>IF(AND('Chack &amp; edit  SD sheet'!X151=""),"",'Chack &amp; edit  SD sheet'!X151)</f>
        <v/>
      </c>
      <c r="Y151" s="179" t="str">
        <f t="shared" si="199"/>
        <v/>
      </c>
      <c r="Z151" s="179" t="str">
        <f t="shared" si="200"/>
        <v/>
      </c>
      <c r="AA151" s="179" t="str">
        <f>IF(AND('Chack &amp; edit  SD sheet'!AA151=""),"",'Chack &amp; edit  SD sheet'!AA151)</f>
        <v/>
      </c>
      <c r="AB151" s="179" t="str">
        <f t="shared" si="201"/>
        <v/>
      </c>
      <c r="AC151" s="179" t="str">
        <f t="shared" si="202"/>
        <v/>
      </c>
      <c r="AD151" s="179" t="str">
        <f>IF(AND('Chack &amp; edit  SD sheet'!AF151=""),"",'Chack &amp; edit  SD sheet'!AF151)</f>
        <v/>
      </c>
      <c r="AE151" s="179" t="str">
        <f>IF(AND('Chack &amp; edit  SD sheet'!AG151=""),"",'Chack &amp; edit  SD sheet'!AG151)</f>
        <v/>
      </c>
      <c r="AF151" s="179" t="str">
        <f>IF(AND('Chack &amp; edit  SD sheet'!AH151=""),"",'Chack &amp; edit  SD sheet'!AH151)</f>
        <v/>
      </c>
      <c r="AG151" s="179" t="str">
        <f t="shared" si="203"/>
        <v/>
      </c>
      <c r="AH151" s="179" t="str">
        <f>IF(AND('Chack &amp; edit  SD sheet'!AJ151=""),"",'Chack &amp; edit  SD sheet'!AJ151)</f>
        <v/>
      </c>
      <c r="AI151" s="179" t="str">
        <f t="shared" si="204"/>
        <v/>
      </c>
      <c r="AJ151" s="179" t="str">
        <f t="shared" si="205"/>
        <v/>
      </c>
      <c r="AK151" s="179" t="str">
        <f>IF(AND('Chack &amp; edit  SD sheet'!AM151=""),"",'Chack &amp; edit  SD sheet'!AM151)</f>
        <v/>
      </c>
      <c r="AL151" s="179" t="str">
        <f t="shared" si="206"/>
        <v/>
      </c>
      <c r="AM151" s="179" t="str">
        <f t="shared" si="207"/>
        <v/>
      </c>
      <c r="AN151" s="179" t="str">
        <f>IF(AND('Chack &amp; edit  SD sheet'!AP151=""),"",'Chack &amp; edit  SD sheet'!AP151)</f>
        <v/>
      </c>
      <c r="AO151" s="179" t="str">
        <f>IF(AND('Chack &amp; edit  SD sheet'!AQ151=""),"",'Chack &amp; edit  SD sheet'!AQ151)</f>
        <v/>
      </c>
      <c r="AP151" s="179" t="str">
        <f>IF(AND('Chack &amp; edit  SD sheet'!AR151=""),"",'Chack &amp; edit  SD sheet'!AR151)</f>
        <v/>
      </c>
      <c r="AQ151" s="179" t="str">
        <f t="shared" si="208"/>
        <v/>
      </c>
      <c r="AR151" s="179" t="str">
        <f>IF(AND('Chack &amp; edit  SD sheet'!AT151=""),"",'Chack &amp; edit  SD sheet'!AT151)</f>
        <v/>
      </c>
      <c r="AS151" s="179" t="str">
        <f t="shared" si="209"/>
        <v/>
      </c>
      <c r="AT151" s="179" t="str">
        <f t="shared" si="210"/>
        <v/>
      </c>
      <c r="AU151" s="179" t="str">
        <f>IF(AND('Chack &amp; edit  SD sheet'!AW151=""),"",'Chack &amp; edit  SD sheet'!AW151)</f>
        <v/>
      </c>
      <c r="AV151" s="179" t="str">
        <f t="shared" si="211"/>
        <v/>
      </c>
      <c r="AW151" s="179" t="str">
        <f t="shared" si="212"/>
        <v/>
      </c>
      <c r="AX151" s="179" t="str">
        <f>IF(AND('Chack &amp; edit  SD sheet'!AZ151=""),"",'Chack &amp; edit  SD sheet'!AZ151)</f>
        <v/>
      </c>
      <c r="AY151" s="179" t="str">
        <f>IF(AND('Chack &amp; edit  SD sheet'!BA151=""),"",'Chack &amp; edit  SD sheet'!BA151)</f>
        <v/>
      </c>
      <c r="AZ151" s="179" t="str">
        <f>IF(AND('Chack &amp; edit  SD sheet'!BB151=""),"",'Chack &amp; edit  SD sheet'!BB151)</f>
        <v/>
      </c>
      <c r="BA151" s="179" t="str">
        <f t="shared" si="213"/>
        <v/>
      </c>
      <c r="BB151" s="179" t="str">
        <f>IF(AND('Chack &amp; edit  SD sheet'!BD151=""),"",'Chack &amp; edit  SD sheet'!BD151)</f>
        <v/>
      </c>
      <c r="BC151" s="179" t="str">
        <f t="shared" si="214"/>
        <v/>
      </c>
      <c r="BD151" s="179" t="str">
        <f t="shared" si="215"/>
        <v/>
      </c>
      <c r="BE151" s="179" t="str">
        <f>IF(AND('Chack &amp; edit  SD sheet'!BG151=""),"",'Chack &amp; edit  SD sheet'!BG151)</f>
        <v/>
      </c>
      <c r="BF151" s="179" t="str">
        <f t="shared" si="216"/>
        <v/>
      </c>
      <c r="BG151" s="179" t="str">
        <f t="shared" si="217"/>
        <v/>
      </c>
      <c r="BH151" s="179" t="str">
        <f>IF(AND('Chack &amp; edit  SD sheet'!BK151=""),"",'Chack &amp; edit  SD sheet'!BK151)</f>
        <v/>
      </c>
      <c r="BI151" s="179" t="str">
        <f>IF(AND('Chack &amp; edit  SD sheet'!BL151=""),"",'Chack &amp; edit  SD sheet'!BL151)</f>
        <v/>
      </c>
      <c r="BJ151" s="179" t="str">
        <f>IF(AND('Chack &amp; edit  SD sheet'!BM151=""),"",'Chack &amp; edit  SD sheet'!BM151)</f>
        <v/>
      </c>
      <c r="BK151" s="179" t="str">
        <f t="shared" si="218"/>
        <v/>
      </c>
      <c r="BL151" s="179" t="str">
        <f t="shared" si="219"/>
        <v/>
      </c>
      <c r="BM151" s="179" t="str">
        <f>IF(AND('Chack &amp; edit  SD sheet'!BN151=""),"",'Chack &amp; edit  SD sheet'!BN151)</f>
        <v/>
      </c>
      <c r="BN151" s="179" t="str">
        <f>IF(AND('Chack &amp; edit  SD sheet'!BO151=""),"",'Chack &amp; edit  SD sheet'!BO151)</f>
        <v/>
      </c>
      <c r="BO151" s="179" t="str">
        <f>IF(AND('Chack &amp; edit  SD sheet'!BP151=""),"",'Chack &amp; edit  SD sheet'!BP151)</f>
        <v/>
      </c>
      <c r="BP151" s="179" t="str">
        <f t="shared" si="220"/>
        <v/>
      </c>
      <c r="BQ151" s="179" t="str">
        <f>IF(AND('Chack &amp; edit  SD sheet'!BR151=""),"",'Chack &amp; edit  SD sheet'!BR151)</f>
        <v/>
      </c>
      <c r="BR151" s="179" t="str">
        <f t="shared" si="221"/>
        <v/>
      </c>
      <c r="BS151" s="179" t="str">
        <f t="shared" si="222"/>
        <v/>
      </c>
      <c r="BT151" s="179" t="str">
        <f>IF(AND('Chack &amp; edit  SD sheet'!BU151=""),"",'Chack &amp; edit  SD sheet'!BU151)</f>
        <v/>
      </c>
      <c r="BU151" s="179" t="str">
        <f t="shared" si="223"/>
        <v/>
      </c>
      <c r="BV151" s="179" t="str">
        <f t="shared" si="224"/>
        <v/>
      </c>
      <c r="BW151" s="181" t="str">
        <f t="shared" si="225"/>
        <v/>
      </c>
      <c r="BX151" s="179" t="str">
        <f t="shared" si="226"/>
        <v/>
      </c>
      <c r="BY151" s="179">
        <f t="shared" si="227"/>
        <v>0</v>
      </c>
      <c r="BZ151" s="179">
        <f t="shared" si="228"/>
        <v>0</v>
      </c>
      <c r="CA151" s="179" t="str">
        <f t="shared" si="229"/>
        <v/>
      </c>
      <c r="CB151" s="179" t="str">
        <f t="shared" si="230"/>
        <v/>
      </c>
      <c r="CC151" s="182" t="str">
        <f t="shared" si="231"/>
        <v/>
      </c>
      <c r="CD151" s="183">
        <f t="shared" si="232"/>
        <v>0</v>
      </c>
      <c r="CE151" s="182">
        <f t="shared" si="233"/>
        <v>0</v>
      </c>
      <c r="CF151" s="179" t="str">
        <f t="shared" si="234"/>
        <v/>
      </c>
      <c r="CG151" s="183" t="str">
        <f t="shared" si="235"/>
        <v/>
      </c>
      <c r="CH151" s="182" t="str">
        <f t="shared" si="236"/>
        <v/>
      </c>
      <c r="CI151" s="182">
        <f t="shared" si="237"/>
        <v>0</v>
      </c>
      <c r="CJ151" s="182">
        <f t="shared" si="238"/>
        <v>0</v>
      </c>
      <c r="CK151" s="179" t="str">
        <f t="shared" si="239"/>
        <v/>
      </c>
      <c r="CL151" s="183" t="str">
        <f t="shared" si="240"/>
        <v/>
      </c>
      <c r="CM151" s="182" t="str">
        <f t="shared" si="241"/>
        <v/>
      </c>
      <c r="CN151" s="182">
        <f t="shared" si="242"/>
        <v>0</v>
      </c>
      <c r="CO151" s="182">
        <f t="shared" si="243"/>
        <v>0</v>
      </c>
      <c r="CP151" s="183" t="str">
        <f t="shared" si="244"/>
        <v/>
      </c>
      <c r="CQ151" s="183" t="str">
        <f t="shared" si="245"/>
        <v/>
      </c>
      <c r="CR151" s="182" t="str">
        <f t="shared" si="246"/>
        <v/>
      </c>
      <c r="CS151" s="182">
        <f t="shared" si="247"/>
        <v>0</v>
      </c>
      <c r="CT151" s="182">
        <f t="shared" si="248"/>
        <v>0</v>
      </c>
      <c r="CU151" s="183" t="str">
        <f t="shared" si="249"/>
        <v/>
      </c>
      <c r="CV151" s="183" t="str">
        <f t="shared" si="250"/>
        <v/>
      </c>
      <c r="CW151" s="182" t="str">
        <f t="shared" si="251"/>
        <v/>
      </c>
      <c r="CX151" s="182">
        <f t="shared" si="252"/>
        <v>0</v>
      </c>
      <c r="CY151" s="182">
        <f t="shared" si="253"/>
        <v>0</v>
      </c>
      <c r="CZ151" s="183" t="str">
        <f t="shared" si="254"/>
        <v/>
      </c>
      <c r="DA151" s="183" t="str">
        <f t="shared" si="255"/>
        <v/>
      </c>
      <c r="DB151" s="184">
        <f t="shared" si="256"/>
        <v>0</v>
      </c>
      <c r="DC151" s="19" t="str">
        <f t="shared" si="257"/>
        <v xml:space="preserve">      </v>
      </c>
      <c r="DD151" s="252" t="str">
        <f>IF('Chack &amp; edit  SD sheet'!BY151="","",'Chack &amp; edit  SD sheet'!BY151)</f>
        <v/>
      </c>
      <c r="DE151" s="252" t="str">
        <f>IF('Chack &amp; edit  SD sheet'!BZ151="","",'Chack &amp; edit  SD sheet'!BZ151)</f>
        <v/>
      </c>
      <c r="DF151" s="252" t="str">
        <f>IF('Chack &amp; edit  SD sheet'!CA151="","",'Chack &amp; edit  SD sheet'!CA151)</f>
        <v/>
      </c>
      <c r="DG151" s="212" t="str">
        <f t="shared" si="258"/>
        <v/>
      </c>
      <c r="DH151" s="252" t="str">
        <f>IF('Chack &amp; edit  SD sheet'!CB151="","",'Chack &amp; edit  SD sheet'!CB151)</f>
        <v/>
      </c>
      <c r="DI151" s="212" t="str">
        <f t="shared" si="259"/>
        <v/>
      </c>
      <c r="DJ151" s="252" t="str">
        <f>IF('Chack &amp; edit  SD sheet'!CC151="","",'Chack &amp; edit  SD sheet'!CC151)</f>
        <v/>
      </c>
      <c r="DK151" s="212" t="str">
        <f t="shared" si="260"/>
        <v/>
      </c>
      <c r="DL151" s="213" t="str">
        <f t="shared" si="261"/>
        <v/>
      </c>
      <c r="DM151" s="252" t="str">
        <f>IF('Chack &amp; edit  SD sheet'!CD151="","",'Chack &amp; edit  SD sheet'!CD151)</f>
        <v/>
      </c>
      <c r="DN151" s="252" t="str">
        <f>IF('Chack &amp; edit  SD sheet'!CE151="","",'Chack &amp; edit  SD sheet'!CE151)</f>
        <v/>
      </c>
      <c r="DO151" s="252" t="str">
        <f>IF('Chack &amp; edit  SD sheet'!CF151="","",'Chack &amp; edit  SD sheet'!CF151)</f>
        <v/>
      </c>
      <c r="DP151" s="212" t="str">
        <f t="shared" si="262"/>
        <v/>
      </c>
      <c r="DQ151" s="252" t="str">
        <f>IF('Chack &amp; edit  SD sheet'!CG151="","",'Chack &amp; edit  SD sheet'!CG151)</f>
        <v/>
      </c>
      <c r="DR151" s="212" t="str">
        <f t="shared" si="263"/>
        <v/>
      </c>
      <c r="DS151" s="252" t="str">
        <f>IF('Chack &amp; edit  SD sheet'!CH151="","",'Chack &amp; edit  SD sheet'!CH151)</f>
        <v/>
      </c>
      <c r="DT151" s="212" t="str">
        <f t="shared" si="264"/>
        <v/>
      </c>
      <c r="DU151" s="213" t="str">
        <f t="shared" si="265"/>
        <v/>
      </c>
      <c r="DV151" s="252" t="str">
        <f>IF('Chack &amp; edit  SD sheet'!CI151="","",'Chack &amp; edit  SD sheet'!CI151)</f>
        <v/>
      </c>
      <c r="DW151" s="252" t="str">
        <f>IF('Chack &amp; edit  SD sheet'!CJ151="","",'Chack &amp; edit  SD sheet'!CJ151)</f>
        <v/>
      </c>
      <c r="DX151" s="252" t="str">
        <f>IF('Chack &amp; edit  SD sheet'!CK151="","",'Chack &amp; edit  SD sheet'!CK151)</f>
        <v/>
      </c>
      <c r="DY151" s="254" t="str">
        <f t="shared" si="266"/>
        <v/>
      </c>
      <c r="DZ151" s="252" t="str">
        <f>IF('Chack &amp; edit  SD sheet'!CL151="","",'Chack &amp; edit  SD sheet'!CL151)</f>
        <v/>
      </c>
      <c r="EA151" s="252" t="str">
        <f>IF('Chack &amp; edit  SD sheet'!CM151="","",'Chack &amp; edit  SD sheet'!CM151)</f>
        <v/>
      </c>
      <c r="EB151" s="252" t="str">
        <f>IF('Chack &amp; edit  SD sheet'!CN151="","",'Chack &amp; edit  SD sheet'!CN151)</f>
        <v/>
      </c>
      <c r="EC151" s="252" t="str">
        <f>IF('Chack &amp; edit  SD sheet'!CO151="","",'Chack &amp; edit  SD sheet'!CO151)</f>
        <v/>
      </c>
      <c r="ED151" s="254" t="str">
        <f t="shared" si="267"/>
        <v/>
      </c>
      <c r="EE151" s="252" t="str">
        <f>IF('Chack &amp; edit  SD sheet'!CP151="","",'Chack &amp; edit  SD sheet'!CP151)</f>
        <v/>
      </c>
      <c r="EF151" s="252" t="str">
        <f>IF('Chack &amp; edit  SD sheet'!CQ151="","",'Chack &amp; edit  SD sheet'!CQ151)</f>
        <v/>
      </c>
      <c r="EG151" s="19" t="str">
        <f t="shared" si="268"/>
        <v/>
      </c>
      <c r="EH151" s="20" t="str">
        <f t="shared" si="269"/>
        <v/>
      </c>
      <c r="EI151" s="21" t="str">
        <f t="shared" si="270"/>
        <v/>
      </c>
      <c r="EJ151" s="185" t="str">
        <f t="shared" si="271"/>
        <v/>
      </c>
      <c r="EK151" s="253" t="str">
        <f t="shared" si="272"/>
        <v/>
      </c>
      <c r="EL151" s="252" t="str">
        <f t="shared" si="273"/>
        <v/>
      </c>
      <c r="ET151" s="173" t="str">
        <f t="shared" si="274"/>
        <v/>
      </c>
      <c r="EU151" s="173" t="str">
        <f t="shared" si="275"/>
        <v/>
      </c>
      <c r="EV151" s="173" t="str">
        <f t="shared" si="276"/>
        <v/>
      </c>
      <c r="EW151" s="173" t="str">
        <f t="shared" si="277"/>
        <v/>
      </c>
    </row>
    <row r="152" spans="1:153" ht="15.75" hidden="1">
      <c r="A152" s="179" t="str">
        <f>IF(AND('Chack &amp; edit  SD sheet'!A152=""),"",'Chack &amp; edit  SD sheet'!A152)</f>
        <v/>
      </c>
      <c r="B152" s="179" t="str">
        <f>IF(AND('Chack &amp; edit  SD sheet'!B152=""),"",'Chack &amp; edit  SD sheet'!B152)</f>
        <v/>
      </c>
      <c r="C152" s="179" t="str">
        <f>IF(AND('Chack &amp; edit  SD sheet'!C152=""),"",IF(AND('Chack &amp; edit  SD sheet'!C152="Boy"),"M",IF(AND('Chack &amp; edit  SD sheet'!C152="Girl"),"F","")))</f>
        <v/>
      </c>
      <c r="D152" s="179" t="str">
        <f>IF(AND('Chack &amp; edit  SD sheet'!D152=""),"",VALUE('Chack &amp; edit  SD sheet'!D152))</f>
        <v/>
      </c>
      <c r="E152" s="179" t="str">
        <f>IF(AND('Chack &amp; edit  SD sheet'!E152=""),"",'Chack &amp; edit  SD sheet'!E152)</f>
        <v/>
      </c>
      <c r="F152" s="179" t="str">
        <f>IF(AND('Chack &amp; edit  SD sheet'!F152=""),"",'Chack &amp; edit  SD sheet'!F152)</f>
        <v/>
      </c>
      <c r="G152" s="180" t="str">
        <f>IF(AND('Chack &amp; edit  SD sheet'!G152=""),"",'Chack &amp; edit  SD sheet'!G152)</f>
        <v/>
      </c>
      <c r="H152" s="180" t="str">
        <f>IF(AND('Chack &amp; edit  SD sheet'!H152=""),"",'Chack &amp; edit  SD sheet'!H152)</f>
        <v/>
      </c>
      <c r="I152" s="180" t="str">
        <f>IF(AND('Chack &amp; edit  SD sheet'!I152=""),"",'Chack &amp; edit  SD sheet'!I152)</f>
        <v/>
      </c>
      <c r="J152" s="179" t="str">
        <f>IF(AND('Chack &amp; edit  SD sheet'!J152=""),"",'Chack &amp; edit  SD sheet'!J152)</f>
        <v/>
      </c>
      <c r="K152" s="179" t="str">
        <f>IF(AND('Chack &amp; edit  SD sheet'!K152=""),"",'Chack &amp; edit  SD sheet'!K152)</f>
        <v/>
      </c>
      <c r="L152" s="179" t="str">
        <f>IF(AND('Chack &amp; edit  SD sheet'!L152=""),"",'Chack &amp; edit  SD sheet'!L152)</f>
        <v/>
      </c>
      <c r="M152" s="179" t="str">
        <f t="shared" si="193"/>
        <v/>
      </c>
      <c r="N152" s="179" t="str">
        <f>IF(AND('Chack &amp; edit  SD sheet'!N152=""),"",'Chack &amp; edit  SD sheet'!N152)</f>
        <v/>
      </c>
      <c r="O152" s="179" t="str">
        <f t="shared" si="194"/>
        <v/>
      </c>
      <c r="P152" s="179" t="str">
        <f t="shared" si="195"/>
        <v/>
      </c>
      <c r="Q152" s="179" t="str">
        <f>IF(AND('Chack &amp; edit  SD sheet'!Q152=""),"",'Chack &amp; edit  SD sheet'!Q152)</f>
        <v/>
      </c>
      <c r="R152" s="179" t="str">
        <f t="shared" si="196"/>
        <v/>
      </c>
      <c r="S152" s="179" t="str">
        <f t="shared" si="197"/>
        <v/>
      </c>
      <c r="T152" s="179" t="str">
        <f>IF(AND('Chack &amp; edit  SD sheet'!T152=""),"",'Chack &amp; edit  SD sheet'!T152)</f>
        <v/>
      </c>
      <c r="U152" s="179" t="str">
        <f>IF(AND('Chack &amp; edit  SD sheet'!U152=""),"",'Chack &amp; edit  SD sheet'!U152)</f>
        <v/>
      </c>
      <c r="V152" s="179" t="str">
        <f>IF(AND('Chack &amp; edit  SD sheet'!V152=""),"",'Chack &amp; edit  SD sheet'!V152)</f>
        <v/>
      </c>
      <c r="W152" s="179" t="str">
        <f t="shared" si="198"/>
        <v/>
      </c>
      <c r="X152" s="179" t="str">
        <f>IF(AND('Chack &amp; edit  SD sheet'!X152=""),"",'Chack &amp; edit  SD sheet'!X152)</f>
        <v/>
      </c>
      <c r="Y152" s="179" t="str">
        <f t="shared" si="199"/>
        <v/>
      </c>
      <c r="Z152" s="179" t="str">
        <f t="shared" si="200"/>
        <v/>
      </c>
      <c r="AA152" s="179" t="str">
        <f>IF(AND('Chack &amp; edit  SD sheet'!AA152=""),"",'Chack &amp; edit  SD sheet'!AA152)</f>
        <v/>
      </c>
      <c r="AB152" s="179" t="str">
        <f t="shared" si="201"/>
        <v/>
      </c>
      <c r="AC152" s="179" t="str">
        <f t="shared" si="202"/>
        <v/>
      </c>
      <c r="AD152" s="179" t="str">
        <f>IF(AND('Chack &amp; edit  SD sheet'!AF152=""),"",'Chack &amp; edit  SD sheet'!AF152)</f>
        <v/>
      </c>
      <c r="AE152" s="179" t="str">
        <f>IF(AND('Chack &amp; edit  SD sheet'!AG152=""),"",'Chack &amp; edit  SD sheet'!AG152)</f>
        <v/>
      </c>
      <c r="AF152" s="179" t="str">
        <f>IF(AND('Chack &amp; edit  SD sheet'!AH152=""),"",'Chack &amp; edit  SD sheet'!AH152)</f>
        <v/>
      </c>
      <c r="AG152" s="179" t="str">
        <f t="shared" si="203"/>
        <v/>
      </c>
      <c r="AH152" s="179" t="str">
        <f>IF(AND('Chack &amp; edit  SD sheet'!AJ152=""),"",'Chack &amp; edit  SD sheet'!AJ152)</f>
        <v/>
      </c>
      <c r="AI152" s="179" t="str">
        <f t="shared" si="204"/>
        <v/>
      </c>
      <c r="AJ152" s="179" t="str">
        <f t="shared" si="205"/>
        <v/>
      </c>
      <c r="AK152" s="179" t="str">
        <f>IF(AND('Chack &amp; edit  SD sheet'!AM152=""),"",'Chack &amp; edit  SD sheet'!AM152)</f>
        <v/>
      </c>
      <c r="AL152" s="179" t="str">
        <f t="shared" si="206"/>
        <v/>
      </c>
      <c r="AM152" s="179" t="str">
        <f t="shared" si="207"/>
        <v/>
      </c>
      <c r="AN152" s="179" t="str">
        <f>IF(AND('Chack &amp; edit  SD sheet'!AP152=""),"",'Chack &amp; edit  SD sheet'!AP152)</f>
        <v/>
      </c>
      <c r="AO152" s="179" t="str">
        <f>IF(AND('Chack &amp; edit  SD sheet'!AQ152=""),"",'Chack &amp; edit  SD sheet'!AQ152)</f>
        <v/>
      </c>
      <c r="AP152" s="179" t="str">
        <f>IF(AND('Chack &amp; edit  SD sheet'!AR152=""),"",'Chack &amp; edit  SD sheet'!AR152)</f>
        <v/>
      </c>
      <c r="AQ152" s="179" t="str">
        <f t="shared" si="208"/>
        <v/>
      </c>
      <c r="AR152" s="179" t="str">
        <f>IF(AND('Chack &amp; edit  SD sheet'!AT152=""),"",'Chack &amp; edit  SD sheet'!AT152)</f>
        <v/>
      </c>
      <c r="AS152" s="179" t="str">
        <f t="shared" si="209"/>
        <v/>
      </c>
      <c r="AT152" s="179" t="str">
        <f t="shared" si="210"/>
        <v/>
      </c>
      <c r="AU152" s="179" t="str">
        <f>IF(AND('Chack &amp; edit  SD sheet'!AW152=""),"",'Chack &amp; edit  SD sheet'!AW152)</f>
        <v/>
      </c>
      <c r="AV152" s="179" t="str">
        <f t="shared" si="211"/>
        <v/>
      </c>
      <c r="AW152" s="179" t="str">
        <f t="shared" si="212"/>
        <v/>
      </c>
      <c r="AX152" s="179" t="str">
        <f>IF(AND('Chack &amp; edit  SD sheet'!AZ152=""),"",'Chack &amp; edit  SD sheet'!AZ152)</f>
        <v/>
      </c>
      <c r="AY152" s="179" t="str">
        <f>IF(AND('Chack &amp; edit  SD sheet'!BA152=""),"",'Chack &amp; edit  SD sheet'!BA152)</f>
        <v/>
      </c>
      <c r="AZ152" s="179" t="str">
        <f>IF(AND('Chack &amp; edit  SD sheet'!BB152=""),"",'Chack &amp; edit  SD sheet'!BB152)</f>
        <v/>
      </c>
      <c r="BA152" s="179" t="str">
        <f t="shared" si="213"/>
        <v/>
      </c>
      <c r="BB152" s="179" t="str">
        <f>IF(AND('Chack &amp; edit  SD sheet'!BD152=""),"",'Chack &amp; edit  SD sheet'!BD152)</f>
        <v/>
      </c>
      <c r="BC152" s="179" t="str">
        <f t="shared" si="214"/>
        <v/>
      </c>
      <c r="BD152" s="179" t="str">
        <f t="shared" si="215"/>
        <v/>
      </c>
      <c r="BE152" s="179" t="str">
        <f>IF(AND('Chack &amp; edit  SD sheet'!BG152=""),"",'Chack &amp; edit  SD sheet'!BG152)</f>
        <v/>
      </c>
      <c r="BF152" s="179" t="str">
        <f t="shared" si="216"/>
        <v/>
      </c>
      <c r="BG152" s="179" t="str">
        <f t="shared" si="217"/>
        <v/>
      </c>
      <c r="BH152" s="179" t="str">
        <f>IF(AND('Chack &amp; edit  SD sheet'!BK152=""),"",'Chack &amp; edit  SD sheet'!BK152)</f>
        <v/>
      </c>
      <c r="BI152" s="179" t="str">
        <f>IF(AND('Chack &amp; edit  SD sheet'!BL152=""),"",'Chack &amp; edit  SD sheet'!BL152)</f>
        <v/>
      </c>
      <c r="BJ152" s="179" t="str">
        <f>IF(AND('Chack &amp; edit  SD sheet'!BM152=""),"",'Chack &amp; edit  SD sheet'!BM152)</f>
        <v/>
      </c>
      <c r="BK152" s="179" t="str">
        <f t="shared" si="218"/>
        <v/>
      </c>
      <c r="BL152" s="179" t="str">
        <f t="shared" si="219"/>
        <v/>
      </c>
      <c r="BM152" s="179" t="str">
        <f>IF(AND('Chack &amp; edit  SD sheet'!BN152=""),"",'Chack &amp; edit  SD sheet'!BN152)</f>
        <v/>
      </c>
      <c r="BN152" s="179" t="str">
        <f>IF(AND('Chack &amp; edit  SD sheet'!BO152=""),"",'Chack &amp; edit  SD sheet'!BO152)</f>
        <v/>
      </c>
      <c r="BO152" s="179" t="str">
        <f>IF(AND('Chack &amp; edit  SD sheet'!BP152=""),"",'Chack &amp; edit  SD sheet'!BP152)</f>
        <v/>
      </c>
      <c r="BP152" s="179" t="str">
        <f t="shared" si="220"/>
        <v/>
      </c>
      <c r="BQ152" s="179" t="str">
        <f>IF(AND('Chack &amp; edit  SD sheet'!BR152=""),"",'Chack &amp; edit  SD sheet'!BR152)</f>
        <v/>
      </c>
      <c r="BR152" s="179" t="str">
        <f t="shared" si="221"/>
        <v/>
      </c>
      <c r="BS152" s="179" t="str">
        <f t="shared" si="222"/>
        <v/>
      </c>
      <c r="BT152" s="179" t="str">
        <f>IF(AND('Chack &amp; edit  SD sheet'!BU152=""),"",'Chack &amp; edit  SD sheet'!BU152)</f>
        <v/>
      </c>
      <c r="BU152" s="179" t="str">
        <f t="shared" si="223"/>
        <v/>
      </c>
      <c r="BV152" s="179" t="str">
        <f t="shared" si="224"/>
        <v/>
      </c>
      <c r="BW152" s="181" t="str">
        <f t="shared" si="225"/>
        <v/>
      </c>
      <c r="BX152" s="179" t="str">
        <f t="shared" si="226"/>
        <v/>
      </c>
      <c r="BY152" s="179">
        <f t="shared" si="227"/>
        <v>0</v>
      </c>
      <c r="BZ152" s="179">
        <f t="shared" si="228"/>
        <v>0</v>
      </c>
      <c r="CA152" s="179" t="str">
        <f t="shared" si="229"/>
        <v/>
      </c>
      <c r="CB152" s="179" t="str">
        <f t="shared" si="230"/>
        <v/>
      </c>
      <c r="CC152" s="182" t="str">
        <f t="shared" si="231"/>
        <v/>
      </c>
      <c r="CD152" s="183">
        <f t="shared" si="232"/>
        <v>0</v>
      </c>
      <c r="CE152" s="182">
        <f t="shared" si="233"/>
        <v>0</v>
      </c>
      <c r="CF152" s="179" t="str">
        <f t="shared" si="234"/>
        <v/>
      </c>
      <c r="CG152" s="183" t="str">
        <f t="shared" si="235"/>
        <v/>
      </c>
      <c r="CH152" s="182" t="str">
        <f t="shared" si="236"/>
        <v/>
      </c>
      <c r="CI152" s="182">
        <f t="shared" si="237"/>
        <v>0</v>
      </c>
      <c r="CJ152" s="182">
        <f t="shared" si="238"/>
        <v>0</v>
      </c>
      <c r="CK152" s="179" t="str">
        <f t="shared" si="239"/>
        <v/>
      </c>
      <c r="CL152" s="183" t="str">
        <f t="shared" si="240"/>
        <v/>
      </c>
      <c r="CM152" s="182" t="str">
        <f t="shared" si="241"/>
        <v/>
      </c>
      <c r="CN152" s="182">
        <f t="shared" si="242"/>
        <v>0</v>
      </c>
      <c r="CO152" s="182">
        <f t="shared" si="243"/>
        <v>0</v>
      </c>
      <c r="CP152" s="183" t="str">
        <f t="shared" si="244"/>
        <v/>
      </c>
      <c r="CQ152" s="183" t="str">
        <f t="shared" si="245"/>
        <v/>
      </c>
      <c r="CR152" s="182" t="str">
        <f t="shared" si="246"/>
        <v/>
      </c>
      <c r="CS152" s="182">
        <f t="shared" si="247"/>
        <v>0</v>
      </c>
      <c r="CT152" s="182">
        <f t="shared" si="248"/>
        <v>0</v>
      </c>
      <c r="CU152" s="183" t="str">
        <f t="shared" si="249"/>
        <v/>
      </c>
      <c r="CV152" s="183" t="str">
        <f t="shared" si="250"/>
        <v/>
      </c>
      <c r="CW152" s="182" t="str">
        <f t="shared" si="251"/>
        <v/>
      </c>
      <c r="CX152" s="182">
        <f t="shared" si="252"/>
        <v>0</v>
      </c>
      <c r="CY152" s="182">
        <f t="shared" si="253"/>
        <v>0</v>
      </c>
      <c r="CZ152" s="183" t="str">
        <f t="shared" si="254"/>
        <v/>
      </c>
      <c r="DA152" s="183" t="str">
        <f t="shared" si="255"/>
        <v/>
      </c>
      <c r="DB152" s="184">
        <f t="shared" si="256"/>
        <v>0</v>
      </c>
      <c r="DC152" s="19" t="str">
        <f t="shared" si="257"/>
        <v xml:space="preserve">      </v>
      </c>
      <c r="DD152" s="252" t="str">
        <f>IF('Chack &amp; edit  SD sheet'!BY152="","",'Chack &amp; edit  SD sheet'!BY152)</f>
        <v/>
      </c>
      <c r="DE152" s="252" t="str">
        <f>IF('Chack &amp; edit  SD sheet'!BZ152="","",'Chack &amp; edit  SD sheet'!BZ152)</f>
        <v/>
      </c>
      <c r="DF152" s="252" t="str">
        <f>IF('Chack &amp; edit  SD sheet'!CA152="","",'Chack &amp; edit  SD sheet'!CA152)</f>
        <v/>
      </c>
      <c r="DG152" s="212" t="str">
        <f t="shared" si="258"/>
        <v/>
      </c>
      <c r="DH152" s="252" t="str">
        <f>IF('Chack &amp; edit  SD sheet'!CB152="","",'Chack &amp; edit  SD sheet'!CB152)</f>
        <v/>
      </c>
      <c r="DI152" s="212" t="str">
        <f t="shared" si="259"/>
        <v/>
      </c>
      <c r="DJ152" s="252" t="str">
        <f>IF('Chack &amp; edit  SD sheet'!CC152="","",'Chack &amp; edit  SD sheet'!CC152)</f>
        <v/>
      </c>
      <c r="DK152" s="212" t="str">
        <f t="shared" si="260"/>
        <v/>
      </c>
      <c r="DL152" s="213" t="str">
        <f t="shared" si="261"/>
        <v/>
      </c>
      <c r="DM152" s="252" t="str">
        <f>IF('Chack &amp; edit  SD sheet'!CD152="","",'Chack &amp; edit  SD sheet'!CD152)</f>
        <v/>
      </c>
      <c r="DN152" s="252" t="str">
        <f>IF('Chack &amp; edit  SD sheet'!CE152="","",'Chack &amp; edit  SD sheet'!CE152)</f>
        <v/>
      </c>
      <c r="DO152" s="252" t="str">
        <f>IF('Chack &amp; edit  SD sheet'!CF152="","",'Chack &amp; edit  SD sheet'!CF152)</f>
        <v/>
      </c>
      <c r="DP152" s="212" t="str">
        <f t="shared" si="262"/>
        <v/>
      </c>
      <c r="DQ152" s="252" t="str">
        <f>IF('Chack &amp; edit  SD sheet'!CG152="","",'Chack &amp; edit  SD sheet'!CG152)</f>
        <v/>
      </c>
      <c r="DR152" s="212" t="str">
        <f t="shared" si="263"/>
        <v/>
      </c>
      <c r="DS152" s="252" t="str">
        <f>IF('Chack &amp; edit  SD sheet'!CH152="","",'Chack &amp; edit  SD sheet'!CH152)</f>
        <v/>
      </c>
      <c r="DT152" s="212" t="str">
        <f t="shared" si="264"/>
        <v/>
      </c>
      <c r="DU152" s="213" t="str">
        <f t="shared" si="265"/>
        <v/>
      </c>
      <c r="DV152" s="252" t="str">
        <f>IF('Chack &amp; edit  SD sheet'!CI152="","",'Chack &amp; edit  SD sheet'!CI152)</f>
        <v/>
      </c>
      <c r="DW152" s="252" t="str">
        <f>IF('Chack &amp; edit  SD sheet'!CJ152="","",'Chack &amp; edit  SD sheet'!CJ152)</f>
        <v/>
      </c>
      <c r="DX152" s="252" t="str">
        <f>IF('Chack &amp; edit  SD sheet'!CK152="","",'Chack &amp; edit  SD sheet'!CK152)</f>
        <v/>
      </c>
      <c r="DY152" s="254" t="str">
        <f t="shared" si="266"/>
        <v/>
      </c>
      <c r="DZ152" s="252" t="str">
        <f>IF('Chack &amp; edit  SD sheet'!CL152="","",'Chack &amp; edit  SD sheet'!CL152)</f>
        <v/>
      </c>
      <c r="EA152" s="252" t="str">
        <f>IF('Chack &amp; edit  SD sheet'!CM152="","",'Chack &amp; edit  SD sheet'!CM152)</f>
        <v/>
      </c>
      <c r="EB152" s="252" t="str">
        <f>IF('Chack &amp; edit  SD sheet'!CN152="","",'Chack &amp; edit  SD sheet'!CN152)</f>
        <v/>
      </c>
      <c r="EC152" s="252" t="str">
        <f>IF('Chack &amp; edit  SD sheet'!CO152="","",'Chack &amp; edit  SD sheet'!CO152)</f>
        <v/>
      </c>
      <c r="ED152" s="254" t="str">
        <f t="shared" si="267"/>
        <v/>
      </c>
      <c r="EE152" s="252" t="str">
        <f>IF('Chack &amp; edit  SD sheet'!CP152="","",'Chack &amp; edit  SD sheet'!CP152)</f>
        <v/>
      </c>
      <c r="EF152" s="252" t="str">
        <f>IF('Chack &amp; edit  SD sheet'!CQ152="","",'Chack &amp; edit  SD sheet'!CQ152)</f>
        <v/>
      </c>
      <c r="EG152" s="19" t="str">
        <f t="shared" si="268"/>
        <v/>
      </c>
      <c r="EH152" s="20" t="str">
        <f t="shared" si="269"/>
        <v/>
      </c>
      <c r="EI152" s="21" t="str">
        <f t="shared" si="270"/>
        <v/>
      </c>
      <c r="EJ152" s="185" t="str">
        <f t="shared" si="271"/>
        <v/>
      </c>
      <c r="EK152" s="253" t="str">
        <f t="shared" si="272"/>
        <v/>
      </c>
      <c r="EL152" s="252" t="str">
        <f t="shared" si="273"/>
        <v/>
      </c>
      <c r="ET152" s="173" t="str">
        <f t="shared" si="274"/>
        <v/>
      </c>
      <c r="EU152" s="173" t="str">
        <f t="shared" si="275"/>
        <v/>
      </c>
      <c r="EV152" s="173" t="str">
        <f t="shared" si="276"/>
        <v/>
      </c>
      <c r="EW152" s="173" t="str">
        <f t="shared" si="277"/>
        <v/>
      </c>
    </row>
    <row r="153" spans="1:153" ht="15.75" hidden="1">
      <c r="A153" s="179" t="str">
        <f>IF(AND('Chack &amp; edit  SD sheet'!A153=""),"",'Chack &amp; edit  SD sheet'!A153)</f>
        <v/>
      </c>
      <c r="B153" s="179" t="str">
        <f>IF(AND('Chack &amp; edit  SD sheet'!B153=""),"",'Chack &amp; edit  SD sheet'!B153)</f>
        <v/>
      </c>
      <c r="C153" s="179" t="str">
        <f>IF(AND('Chack &amp; edit  SD sheet'!C153=""),"",IF(AND('Chack &amp; edit  SD sheet'!C153="Boy"),"M",IF(AND('Chack &amp; edit  SD sheet'!C153="Girl"),"F","")))</f>
        <v/>
      </c>
      <c r="D153" s="179" t="str">
        <f>IF(AND('Chack &amp; edit  SD sheet'!D153=""),"",VALUE('Chack &amp; edit  SD sheet'!D153))</f>
        <v/>
      </c>
      <c r="E153" s="179" t="str">
        <f>IF(AND('Chack &amp; edit  SD sheet'!E153=""),"",'Chack &amp; edit  SD sheet'!E153)</f>
        <v/>
      </c>
      <c r="F153" s="179" t="str">
        <f>IF(AND('Chack &amp; edit  SD sheet'!F153=""),"",'Chack &amp; edit  SD sheet'!F153)</f>
        <v/>
      </c>
      <c r="G153" s="180" t="str">
        <f>IF(AND('Chack &amp; edit  SD sheet'!G153=""),"",'Chack &amp; edit  SD sheet'!G153)</f>
        <v/>
      </c>
      <c r="H153" s="180" t="str">
        <f>IF(AND('Chack &amp; edit  SD sheet'!H153=""),"",'Chack &amp; edit  SD sheet'!H153)</f>
        <v/>
      </c>
      <c r="I153" s="180" t="str">
        <f>IF(AND('Chack &amp; edit  SD sheet'!I153=""),"",'Chack &amp; edit  SD sheet'!I153)</f>
        <v/>
      </c>
      <c r="J153" s="179" t="str">
        <f>IF(AND('Chack &amp; edit  SD sheet'!J153=""),"",'Chack &amp; edit  SD sheet'!J153)</f>
        <v/>
      </c>
      <c r="K153" s="179" t="str">
        <f>IF(AND('Chack &amp; edit  SD sheet'!K153=""),"",'Chack &amp; edit  SD sheet'!K153)</f>
        <v/>
      </c>
      <c r="L153" s="179" t="str">
        <f>IF(AND('Chack &amp; edit  SD sheet'!L153=""),"",'Chack &amp; edit  SD sheet'!L153)</f>
        <v/>
      </c>
      <c r="M153" s="179" t="str">
        <f t="shared" si="193"/>
        <v/>
      </c>
      <c r="N153" s="179" t="str">
        <f>IF(AND('Chack &amp; edit  SD sheet'!N153=""),"",'Chack &amp; edit  SD sheet'!N153)</f>
        <v/>
      </c>
      <c r="O153" s="179" t="str">
        <f t="shared" si="194"/>
        <v/>
      </c>
      <c r="P153" s="179" t="str">
        <f t="shared" si="195"/>
        <v/>
      </c>
      <c r="Q153" s="179" t="str">
        <f>IF(AND('Chack &amp; edit  SD sheet'!Q153=""),"",'Chack &amp; edit  SD sheet'!Q153)</f>
        <v/>
      </c>
      <c r="R153" s="179" t="str">
        <f t="shared" si="196"/>
        <v/>
      </c>
      <c r="S153" s="179" t="str">
        <f t="shared" si="197"/>
        <v/>
      </c>
      <c r="T153" s="179" t="str">
        <f>IF(AND('Chack &amp; edit  SD sheet'!T153=""),"",'Chack &amp; edit  SD sheet'!T153)</f>
        <v/>
      </c>
      <c r="U153" s="179" t="str">
        <f>IF(AND('Chack &amp; edit  SD sheet'!U153=""),"",'Chack &amp; edit  SD sheet'!U153)</f>
        <v/>
      </c>
      <c r="V153" s="179" t="str">
        <f>IF(AND('Chack &amp; edit  SD sheet'!V153=""),"",'Chack &amp; edit  SD sheet'!V153)</f>
        <v/>
      </c>
      <c r="W153" s="179" t="str">
        <f t="shared" si="198"/>
        <v/>
      </c>
      <c r="X153" s="179" t="str">
        <f>IF(AND('Chack &amp; edit  SD sheet'!X153=""),"",'Chack &amp; edit  SD sheet'!X153)</f>
        <v/>
      </c>
      <c r="Y153" s="179" t="str">
        <f t="shared" si="199"/>
        <v/>
      </c>
      <c r="Z153" s="179" t="str">
        <f t="shared" si="200"/>
        <v/>
      </c>
      <c r="AA153" s="179" t="str">
        <f>IF(AND('Chack &amp; edit  SD sheet'!AA153=""),"",'Chack &amp; edit  SD sheet'!AA153)</f>
        <v/>
      </c>
      <c r="AB153" s="179" t="str">
        <f t="shared" si="201"/>
        <v/>
      </c>
      <c r="AC153" s="179" t="str">
        <f t="shared" si="202"/>
        <v/>
      </c>
      <c r="AD153" s="179" t="str">
        <f>IF(AND('Chack &amp; edit  SD sheet'!AF153=""),"",'Chack &amp; edit  SD sheet'!AF153)</f>
        <v/>
      </c>
      <c r="AE153" s="179" t="str">
        <f>IF(AND('Chack &amp; edit  SD sheet'!AG153=""),"",'Chack &amp; edit  SD sheet'!AG153)</f>
        <v/>
      </c>
      <c r="AF153" s="179" t="str">
        <f>IF(AND('Chack &amp; edit  SD sheet'!AH153=""),"",'Chack &amp; edit  SD sheet'!AH153)</f>
        <v/>
      </c>
      <c r="AG153" s="179" t="str">
        <f t="shared" si="203"/>
        <v/>
      </c>
      <c r="AH153" s="179" t="str">
        <f>IF(AND('Chack &amp; edit  SD sheet'!AJ153=""),"",'Chack &amp; edit  SD sheet'!AJ153)</f>
        <v/>
      </c>
      <c r="AI153" s="179" t="str">
        <f t="shared" si="204"/>
        <v/>
      </c>
      <c r="AJ153" s="179" t="str">
        <f t="shared" si="205"/>
        <v/>
      </c>
      <c r="AK153" s="179" t="str">
        <f>IF(AND('Chack &amp; edit  SD sheet'!AM153=""),"",'Chack &amp; edit  SD sheet'!AM153)</f>
        <v/>
      </c>
      <c r="AL153" s="179" t="str">
        <f t="shared" si="206"/>
        <v/>
      </c>
      <c r="AM153" s="179" t="str">
        <f t="shared" si="207"/>
        <v/>
      </c>
      <c r="AN153" s="179" t="str">
        <f>IF(AND('Chack &amp; edit  SD sheet'!AP153=""),"",'Chack &amp; edit  SD sheet'!AP153)</f>
        <v/>
      </c>
      <c r="AO153" s="179" t="str">
        <f>IF(AND('Chack &amp; edit  SD sheet'!AQ153=""),"",'Chack &amp; edit  SD sheet'!AQ153)</f>
        <v/>
      </c>
      <c r="AP153" s="179" t="str">
        <f>IF(AND('Chack &amp; edit  SD sheet'!AR153=""),"",'Chack &amp; edit  SD sheet'!AR153)</f>
        <v/>
      </c>
      <c r="AQ153" s="179" t="str">
        <f t="shared" si="208"/>
        <v/>
      </c>
      <c r="AR153" s="179" t="str">
        <f>IF(AND('Chack &amp; edit  SD sheet'!AT153=""),"",'Chack &amp; edit  SD sheet'!AT153)</f>
        <v/>
      </c>
      <c r="AS153" s="179" t="str">
        <f t="shared" si="209"/>
        <v/>
      </c>
      <c r="AT153" s="179" t="str">
        <f t="shared" si="210"/>
        <v/>
      </c>
      <c r="AU153" s="179" t="str">
        <f>IF(AND('Chack &amp; edit  SD sheet'!AW153=""),"",'Chack &amp; edit  SD sheet'!AW153)</f>
        <v/>
      </c>
      <c r="AV153" s="179" t="str">
        <f t="shared" si="211"/>
        <v/>
      </c>
      <c r="AW153" s="179" t="str">
        <f t="shared" si="212"/>
        <v/>
      </c>
      <c r="AX153" s="179" t="str">
        <f>IF(AND('Chack &amp; edit  SD sheet'!AZ153=""),"",'Chack &amp; edit  SD sheet'!AZ153)</f>
        <v/>
      </c>
      <c r="AY153" s="179" t="str">
        <f>IF(AND('Chack &amp; edit  SD sheet'!BA153=""),"",'Chack &amp; edit  SD sheet'!BA153)</f>
        <v/>
      </c>
      <c r="AZ153" s="179" t="str">
        <f>IF(AND('Chack &amp; edit  SD sheet'!BB153=""),"",'Chack &amp; edit  SD sheet'!BB153)</f>
        <v/>
      </c>
      <c r="BA153" s="179" t="str">
        <f t="shared" si="213"/>
        <v/>
      </c>
      <c r="BB153" s="179" t="str">
        <f>IF(AND('Chack &amp; edit  SD sheet'!BD153=""),"",'Chack &amp; edit  SD sheet'!BD153)</f>
        <v/>
      </c>
      <c r="BC153" s="179" t="str">
        <f t="shared" si="214"/>
        <v/>
      </c>
      <c r="BD153" s="179" t="str">
        <f t="shared" si="215"/>
        <v/>
      </c>
      <c r="BE153" s="179" t="str">
        <f>IF(AND('Chack &amp; edit  SD sheet'!BG153=""),"",'Chack &amp; edit  SD sheet'!BG153)</f>
        <v/>
      </c>
      <c r="BF153" s="179" t="str">
        <f t="shared" si="216"/>
        <v/>
      </c>
      <c r="BG153" s="179" t="str">
        <f t="shared" si="217"/>
        <v/>
      </c>
      <c r="BH153" s="179" t="str">
        <f>IF(AND('Chack &amp; edit  SD sheet'!BK153=""),"",'Chack &amp; edit  SD sheet'!BK153)</f>
        <v/>
      </c>
      <c r="BI153" s="179" t="str">
        <f>IF(AND('Chack &amp; edit  SD sheet'!BL153=""),"",'Chack &amp; edit  SD sheet'!BL153)</f>
        <v/>
      </c>
      <c r="BJ153" s="179" t="str">
        <f>IF(AND('Chack &amp; edit  SD sheet'!BM153=""),"",'Chack &amp; edit  SD sheet'!BM153)</f>
        <v/>
      </c>
      <c r="BK153" s="179" t="str">
        <f t="shared" si="218"/>
        <v/>
      </c>
      <c r="BL153" s="179" t="str">
        <f t="shared" si="219"/>
        <v/>
      </c>
      <c r="BM153" s="179" t="str">
        <f>IF(AND('Chack &amp; edit  SD sheet'!BN153=""),"",'Chack &amp; edit  SD sheet'!BN153)</f>
        <v/>
      </c>
      <c r="BN153" s="179" t="str">
        <f>IF(AND('Chack &amp; edit  SD sheet'!BO153=""),"",'Chack &amp; edit  SD sheet'!BO153)</f>
        <v/>
      </c>
      <c r="BO153" s="179" t="str">
        <f>IF(AND('Chack &amp; edit  SD sheet'!BP153=""),"",'Chack &amp; edit  SD sheet'!BP153)</f>
        <v/>
      </c>
      <c r="BP153" s="179" t="str">
        <f t="shared" si="220"/>
        <v/>
      </c>
      <c r="BQ153" s="179" t="str">
        <f>IF(AND('Chack &amp; edit  SD sheet'!BR153=""),"",'Chack &amp; edit  SD sheet'!BR153)</f>
        <v/>
      </c>
      <c r="BR153" s="179" t="str">
        <f t="shared" si="221"/>
        <v/>
      </c>
      <c r="BS153" s="179" t="str">
        <f t="shared" si="222"/>
        <v/>
      </c>
      <c r="BT153" s="179" t="str">
        <f>IF(AND('Chack &amp; edit  SD sheet'!BU153=""),"",'Chack &amp; edit  SD sheet'!BU153)</f>
        <v/>
      </c>
      <c r="BU153" s="179" t="str">
        <f t="shared" si="223"/>
        <v/>
      </c>
      <c r="BV153" s="179" t="str">
        <f t="shared" si="224"/>
        <v/>
      </c>
      <c r="BW153" s="181" t="str">
        <f t="shared" si="225"/>
        <v/>
      </c>
      <c r="BX153" s="179" t="str">
        <f t="shared" si="226"/>
        <v/>
      </c>
      <c r="BY153" s="179">
        <f t="shared" si="227"/>
        <v>0</v>
      </c>
      <c r="BZ153" s="179">
        <f t="shared" si="228"/>
        <v>0</v>
      </c>
      <c r="CA153" s="179" t="str">
        <f t="shared" si="229"/>
        <v/>
      </c>
      <c r="CB153" s="179" t="str">
        <f t="shared" si="230"/>
        <v/>
      </c>
      <c r="CC153" s="182" t="str">
        <f t="shared" si="231"/>
        <v/>
      </c>
      <c r="CD153" s="183">
        <f t="shared" si="232"/>
        <v>0</v>
      </c>
      <c r="CE153" s="182">
        <f t="shared" si="233"/>
        <v>0</v>
      </c>
      <c r="CF153" s="179" t="str">
        <f t="shared" si="234"/>
        <v/>
      </c>
      <c r="CG153" s="183" t="str">
        <f t="shared" si="235"/>
        <v/>
      </c>
      <c r="CH153" s="182" t="str">
        <f t="shared" si="236"/>
        <v/>
      </c>
      <c r="CI153" s="182">
        <f t="shared" si="237"/>
        <v>0</v>
      </c>
      <c r="CJ153" s="182">
        <f t="shared" si="238"/>
        <v>0</v>
      </c>
      <c r="CK153" s="179" t="str">
        <f t="shared" si="239"/>
        <v/>
      </c>
      <c r="CL153" s="183" t="str">
        <f t="shared" si="240"/>
        <v/>
      </c>
      <c r="CM153" s="182" t="str">
        <f t="shared" si="241"/>
        <v/>
      </c>
      <c r="CN153" s="182">
        <f t="shared" si="242"/>
        <v>0</v>
      </c>
      <c r="CO153" s="182">
        <f t="shared" si="243"/>
        <v>0</v>
      </c>
      <c r="CP153" s="183" t="str">
        <f t="shared" si="244"/>
        <v/>
      </c>
      <c r="CQ153" s="183" t="str">
        <f t="shared" si="245"/>
        <v/>
      </c>
      <c r="CR153" s="182" t="str">
        <f t="shared" si="246"/>
        <v/>
      </c>
      <c r="CS153" s="182">
        <f t="shared" si="247"/>
        <v>0</v>
      </c>
      <c r="CT153" s="182">
        <f t="shared" si="248"/>
        <v>0</v>
      </c>
      <c r="CU153" s="183" t="str">
        <f t="shared" si="249"/>
        <v/>
      </c>
      <c r="CV153" s="183" t="str">
        <f t="shared" si="250"/>
        <v/>
      </c>
      <c r="CW153" s="182" t="str">
        <f t="shared" si="251"/>
        <v/>
      </c>
      <c r="CX153" s="182">
        <f t="shared" si="252"/>
        <v>0</v>
      </c>
      <c r="CY153" s="182">
        <f t="shared" si="253"/>
        <v>0</v>
      </c>
      <c r="CZ153" s="183" t="str">
        <f t="shared" si="254"/>
        <v/>
      </c>
      <c r="DA153" s="183" t="str">
        <f t="shared" si="255"/>
        <v/>
      </c>
      <c r="DB153" s="184">
        <f t="shared" si="256"/>
        <v>0</v>
      </c>
      <c r="DC153" s="19" t="str">
        <f t="shared" si="257"/>
        <v xml:space="preserve">      </v>
      </c>
      <c r="DD153" s="252" t="str">
        <f>IF('Chack &amp; edit  SD sheet'!BY153="","",'Chack &amp; edit  SD sheet'!BY153)</f>
        <v/>
      </c>
      <c r="DE153" s="252" t="str">
        <f>IF('Chack &amp; edit  SD sheet'!BZ153="","",'Chack &amp; edit  SD sheet'!BZ153)</f>
        <v/>
      </c>
      <c r="DF153" s="252" t="str">
        <f>IF('Chack &amp; edit  SD sheet'!CA153="","",'Chack &amp; edit  SD sheet'!CA153)</f>
        <v/>
      </c>
      <c r="DG153" s="212" t="str">
        <f t="shared" si="258"/>
        <v/>
      </c>
      <c r="DH153" s="252" t="str">
        <f>IF('Chack &amp; edit  SD sheet'!CB153="","",'Chack &amp; edit  SD sheet'!CB153)</f>
        <v/>
      </c>
      <c r="DI153" s="212" t="str">
        <f t="shared" si="259"/>
        <v/>
      </c>
      <c r="DJ153" s="252" t="str">
        <f>IF('Chack &amp; edit  SD sheet'!CC153="","",'Chack &amp; edit  SD sheet'!CC153)</f>
        <v/>
      </c>
      <c r="DK153" s="212" t="str">
        <f t="shared" si="260"/>
        <v/>
      </c>
      <c r="DL153" s="213" t="str">
        <f t="shared" si="261"/>
        <v/>
      </c>
      <c r="DM153" s="252" t="str">
        <f>IF('Chack &amp; edit  SD sheet'!CD153="","",'Chack &amp; edit  SD sheet'!CD153)</f>
        <v/>
      </c>
      <c r="DN153" s="252" t="str">
        <f>IF('Chack &amp; edit  SD sheet'!CE153="","",'Chack &amp; edit  SD sheet'!CE153)</f>
        <v/>
      </c>
      <c r="DO153" s="252" t="str">
        <f>IF('Chack &amp; edit  SD sheet'!CF153="","",'Chack &amp; edit  SD sheet'!CF153)</f>
        <v/>
      </c>
      <c r="DP153" s="212" t="str">
        <f t="shared" si="262"/>
        <v/>
      </c>
      <c r="DQ153" s="252" t="str">
        <f>IF('Chack &amp; edit  SD sheet'!CG153="","",'Chack &amp; edit  SD sheet'!CG153)</f>
        <v/>
      </c>
      <c r="DR153" s="212" t="str">
        <f t="shared" si="263"/>
        <v/>
      </c>
      <c r="DS153" s="252" t="str">
        <f>IF('Chack &amp; edit  SD sheet'!CH153="","",'Chack &amp; edit  SD sheet'!CH153)</f>
        <v/>
      </c>
      <c r="DT153" s="212" t="str">
        <f t="shared" si="264"/>
        <v/>
      </c>
      <c r="DU153" s="213" t="str">
        <f t="shared" si="265"/>
        <v/>
      </c>
      <c r="DV153" s="252" t="str">
        <f>IF('Chack &amp; edit  SD sheet'!CI153="","",'Chack &amp; edit  SD sheet'!CI153)</f>
        <v/>
      </c>
      <c r="DW153" s="252" t="str">
        <f>IF('Chack &amp; edit  SD sheet'!CJ153="","",'Chack &amp; edit  SD sheet'!CJ153)</f>
        <v/>
      </c>
      <c r="DX153" s="252" t="str">
        <f>IF('Chack &amp; edit  SD sheet'!CK153="","",'Chack &amp; edit  SD sheet'!CK153)</f>
        <v/>
      </c>
      <c r="DY153" s="254" t="str">
        <f t="shared" si="266"/>
        <v/>
      </c>
      <c r="DZ153" s="252" t="str">
        <f>IF('Chack &amp; edit  SD sheet'!CL153="","",'Chack &amp; edit  SD sheet'!CL153)</f>
        <v/>
      </c>
      <c r="EA153" s="252" t="str">
        <f>IF('Chack &amp; edit  SD sheet'!CM153="","",'Chack &amp; edit  SD sheet'!CM153)</f>
        <v/>
      </c>
      <c r="EB153" s="252" t="str">
        <f>IF('Chack &amp; edit  SD sheet'!CN153="","",'Chack &amp; edit  SD sheet'!CN153)</f>
        <v/>
      </c>
      <c r="EC153" s="252" t="str">
        <f>IF('Chack &amp; edit  SD sheet'!CO153="","",'Chack &amp; edit  SD sheet'!CO153)</f>
        <v/>
      </c>
      <c r="ED153" s="254" t="str">
        <f t="shared" si="267"/>
        <v/>
      </c>
      <c r="EE153" s="252" t="str">
        <f>IF('Chack &amp; edit  SD sheet'!CP153="","",'Chack &amp; edit  SD sheet'!CP153)</f>
        <v/>
      </c>
      <c r="EF153" s="252" t="str">
        <f>IF('Chack &amp; edit  SD sheet'!CQ153="","",'Chack &amp; edit  SD sheet'!CQ153)</f>
        <v/>
      </c>
      <c r="EG153" s="19" t="str">
        <f t="shared" si="268"/>
        <v/>
      </c>
      <c r="EH153" s="20" t="str">
        <f t="shared" si="269"/>
        <v/>
      </c>
      <c r="EI153" s="21" t="str">
        <f t="shared" si="270"/>
        <v/>
      </c>
      <c r="EJ153" s="185" t="str">
        <f t="shared" si="271"/>
        <v/>
      </c>
      <c r="EK153" s="253" t="str">
        <f t="shared" si="272"/>
        <v/>
      </c>
      <c r="EL153" s="252" t="str">
        <f t="shared" si="273"/>
        <v/>
      </c>
      <c r="ET153" s="173" t="str">
        <f t="shared" si="274"/>
        <v/>
      </c>
      <c r="EU153" s="173" t="str">
        <f t="shared" si="275"/>
        <v/>
      </c>
      <c r="EV153" s="173" t="str">
        <f t="shared" si="276"/>
        <v/>
      </c>
      <c r="EW153" s="173" t="str">
        <f t="shared" si="277"/>
        <v/>
      </c>
    </row>
    <row r="154" spans="1:153" ht="15.75" hidden="1">
      <c r="A154" s="179" t="str">
        <f>IF(AND('Chack &amp; edit  SD sheet'!A154=""),"",'Chack &amp; edit  SD sheet'!A154)</f>
        <v/>
      </c>
      <c r="B154" s="179" t="str">
        <f>IF(AND('Chack &amp; edit  SD sheet'!B154=""),"",'Chack &amp; edit  SD sheet'!B154)</f>
        <v/>
      </c>
      <c r="C154" s="179" t="str">
        <f>IF(AND('Chack &amp; edit  SD sheet'!C154=""),"",IF(AND('Chack &amp; edit  SD sheet'!C154="Boy"),"M",IF(AND('Chack &amp; edit  SD sheet'!C154="Girl"),"F","")))</f>
        <v/>
      </c>
      <c r="D154" s="179" t="str">
        <f>IF(AND('Chack &amp; edit  SD sheet'!D154=""),"",VALUE('Chack &amp; edit  SD sheet'!D154))</f>
        <v/>
      </c>
      <c r="E154" s="179" t="str">
        <f>IF(AND('Chack &amp; edit  SD sheet'!E154=""),"",'Chack &amp; edit  SD sheet'!E154)</f>
        <v/>
      </c>
      <c r="F154" s="179" t="str">
        <f>IF(AND('Chack &amp; edit  SD sheet'!F154=""),"",'Chack &amp; edit  SD sheet'!F154)</f>
        <v/>
      </c>
      <c r="G154" s="180" t="str">
        <f>IF(AND('Chack &amp; edit  SD sheet'!G154=""),"",'Chack &amp; edit  SD sheet'!G154)</f>
        <v/>
      </c>
      <c r="H154" s="180" t="str">
        <f>IF(AND('Chack &amp; edit  SD sheet'!H154=""),"",'Chack &amp; edit  SD sheet'!H154)</f>
        <v/>
      </c>
      <c r="I154" s="180" t="str">
        <f>IF(AND('Chack &amp; edit  SD sheet'!I154=""),"",'Chack &amp; edit  SD sheet'!I154)</f>
        <v/>
      </c>
      <c r="J154" s="179" t="str">
        <f>IF(AND('Chack &amp; edit  SD sheet'!J154=""),"",'Chack &amp; edit  SD sheet'!J154)</f>
        <v/>
      </c>
      <c r="K154" s="179" t="str">
        <f>IF(AND('Chack &amp; edit  SD sheet'!K154=""),"",'Chack &amp; edit  SD sheet'!K154)</f>
        <v/>
      </c>
      <c r="L154" s="179" t="str">
        <f>IF(AND('Chack &amp; edit  SD sheet'!L154=""),"",'Chack &amp; edit  SD sheet'!L154)</f>
        <v/>
      </c>
      <c r="M154" s="179" t="str">
        <f t="shared" si="193"/>
        <v/>
      </c>
      <c r="N154" s="179" t="str">
        <f>IF(AND('Chack &amp; edit  SD sheet'!N154=""),"",'Chack &amp; edit  SD sheet'!N154)</f>
        <v/>
      </c>
      <c r="O154" s="179" t="str">
        <f t="shared" si="194"/>
        <v/>
      </c>
      <c r="P154" s="179" t="str">
        <f t="shared" si="195"/>
        <v/>
      </c>
      <c r="Q154" s="179" t="str">
        <f>IF(AND('Chack &amp; edit  SD sheet'!Q154=""),"",'Chack &amp; edit  SD sheet'!Q154)</f>
        <v/>
      </c>
      <c r="R154" s="179" t="str">
        <f t="shared" si="196"/>
        <v/>
      </c>
      <c r="S154" s="179" t="str">
        <f t="shared" si="197"/>
        <v/>
      </c>
      <c r="T154" s="179" t="str">
        <f>IF(AND('Chack &amp; edit  SD sheet'!T154=""),"",'Chack &amp; edit  SD sheet'!T154)</f>
        <v/>
      </c>
      <c r="U154" s="179" t="str">
        <f>IF(AND('Chack &amp; edit  SD sheet'!U154=""),"",'Chack &amp; edit  SD sheet'!U154)</f>
        <v/>
      </c>
      <c r="V154" s="179" t="str">
        <f>IF(AND('Chack &amp; edit  SD sheet'!V154=""),"",'Chack &amp; edit  SD sheet'!V154)</f>
        <v/>
      </c>
      <c r="W154" s="179" t="str">
        <f t="shared" si="198"/>
        <v/>
      </c>
      <c r="X154" s="179" t="str">
        <f>IF(AND('Chack &amp; edit  SD sheet'!X154=""),"",'Chack &amp; edit  SD sheet'!X154)</f>
        <v/>
      </c>
      <c r="Y154" s="179" t="str">
        <f t="shared" si="199"/>
        <v/>
      </c>
      <c r="Z154" s="179" t="str">
        <f t="shared" si="200"/>
        <v/>
      </c>
      <c r="AA154" s="179" t="str">
        <f>IF(AND('Chack &amp; edit  SD sheet'!AA154=""),"",'Chack &amp; edit  SD sheet'!AA154)</f>
        <v/>
      </c>
      <c r="AB154" s="179" t="str">
        <f t="shared" si="201"/>
        <v/>
      </c>
      <c r="AC154" s="179" t="str">
        <f t="shared" si="202"/>
        <v/>
      </c>
      <c r="AD154" s="179" t="str">
        <f>IF(AND('Chack &amp; edit  SD sheet'!AF154=""),"",'Chack &amp; edit  SD sheet'!AF154)</f>
        <v/>
      </c>
      <c r="AE154" s="179" t="str">
        <f>IF(AND('Chack &amp; edit  SD sheet'!AG154=""),"",'Chack &amp; edit  SD sheet'!AG154)</f>
        <v/>
      </c>
      <c r="AF154" s="179" t="str">
        <f>IF(AND('Chack &amp; edit  SD sheet'!AH154=""),"",'Chack &amp; edit  SD sheet'!AH154)</f>
        <v/>
      </c>
      <c r="AG154" s="179" t="str">
        <f t="shared" si="203"/>
        <v/>
      </c>
      <c r="AH154" s="179" t="str">
        <f>IF(AND('Chack &amp; edit  SD sheet'!AJ154=""),"",'Chack &amp; edit  SD sheet'!AJ154)</f>
        <v/>
      </c>
      <c r="AI154" s="179" t="str">
        <f t="shared" si="204"/>
        <v/>
      </c>
      <c r="AJ154" s="179" t="str">
        <f t="shared" si="205"/>
        <v/>
      </c>
      <c r="AK154" s="179" t="str">
        <f>IF(AND('Chack &amp; edit  SD sheet'!AM154=""),"",'Chack &amp; edit  SD sheet'!AM154)</f>
        <v/>
      </c>
      <c r="AL154" s="179" t="str">
        <f t="shared" si="206"/>
        <v/>
      </c>
      <c r="AM154" s="179" t="str">
        <f t="shared" si="207"/>
        <v/>
      </c>
      <c r="AN154" s="179" t="str">
        <f>IF(AND('Chack &amp; edit  SD sheet'!AP154=""),"",'Chack &amp; edit  SD sheet'!AP154)</f>
        <v/>
      </c>
      <c r="AO154" s="179" t="str">
        <f>IF(AND('Chack &amp; edit  SD sheet'!AQ154=""),"",'Chack &amp; edit  SD sheet'!AQ154)</f>
        <v/>
      </c>
      <c r="AP154" s="179" t="str">
        <f>IF(AND('Chack &amp; edit  SD sheet'!AR154=""),"",'Chack &amp; edit  SD sheet'!AR154)</f>
        <v/>
      </c>
      <c r="AQ154" s="179" t="str">
        <f t="shared" si="208"/>
        <v/>
      </c>
      <c r="AR154" s="179" t="str">
        <f>IF(AND('Chack &amp; edit  SD sheet'!AT154=""),"",'Chack &amp; edit  SD sheet'!AT154)</f>
        <v/>
      </c>
      <c r="AS154" s="179" t="str">
        <f t="shared" si="209"/>
        <v/>
      </c>
      <c r="AT154" s="179" t="str">
        <f t="shared" si="210"/>
        <v/>
      </c>
      <c r="AU154" s="179" t="str">
        <f>IF(AND('Chack &amp; edit  SD sheet'!AW154=""),"",'Chack &amp; edit  SD sheet'!AW154)</f>
        <v/>
      </c>
      <c r="AV154" s="179" t="str">
        <f t="shared" si="211"/>
        <v/>
      </c>
      <c r="AW154" s="179" t="str">
        <f t="shared" si="212"/>
        <v/>
      </c>
      <c r="AX154" s="179" t="str">
        <f>IF(AND('Chack &amp; edit  SD sheet'!AZ154=""),"",'Chack &amp; edit  SD sheet'!AZ154)</f>
        <v/>
      </c>
      <c r="AY154" s="179" t="str">
        <f>IF(AND('Chack &amp; edit  SD sheet'!BA154=""),"",'Chack &amp; edit  SD sheet'!BA154)</f>
        <v/>
      </c>
      <c r="AZ154" s="179" t="str">
        <f>IF(AND('Chack &amp; edit  SD sheet'!BB154=""),"",'Chack &amp; edit  SD sheet'!BB154)</f>
        <v/>
      </c>
      <c r="BA154" s="179" t="str">
        <f t="shared" si="213"/>
        <v/>
      </c>
      <c r="BB154" s="179" t="str">
        <f>IF(AND('Chack &amp; edit  SD sheet'!BD154=""),"",'Chack &amp; edit  SD sheet'!BD154)</f>
        <v/>
      </c>
      <c r="BC154" s="179" t="str">
        <f t="shared" si="214"/>
        <v/>
      </c>
      <c r="BD154" s="179" t="str">
        <f t="shared" si="215"/>
        <v/>
      </c>
      <c r="BE154" s="179" t="str">
        <f>IF(AND('Chack &amp; edit  SD sheet'!BG154=""),"",'Chack &amp; edit  SD sheet'!BG154)</f>
        <v/>
      </c>
      <c r="BF154" s="179" t="str">
        <f t="shared" si="216"/>
        <v/>
      </c>
      <c r="BG154" s="179" t="str">
        <f t="shared" si="217"/>
        <v/>
      </c>
      <c r="BH154" s="179" t="str">
        <f>IF(AND('Chack &amp; edit  SD sheet'!BK154=""),"",'Chack &amp; edit  SD sheet'!BK154)</f>
        <v/>
      </c>
      <c r="BI154" s="179" t="str">
        <f>IF(AND('Chack &amp; edit  SD sheet'!BL154=""),"",'Chack &amp; edit  SD sheet'!BL154)</f>
        <v/>
      </c>
      <c r="BJ154" s="179" t="str">
        <f>IF(AND('Chack &amp; edit  SD sheet'!BM154=""),"",'Chack &amp; edit  SD sheet'!BM154)</f>
        <v/>
      </c>
      <c r="BK154" s="179" t="str">
        <f t="shared" si="218"/>
        <v/>
      </c>
      <c r="BL154" s="179" t="str">
        <f t="shared" si="219"/>
        <v/>
      </c>
      <c r="BM154" s="179" t="str">
        <f>IF(AND('Chack &amp; edit  SD sheet'!BN154=""),"",'Chack &amp; edit  SD sheet'!BN154)</f>
        <v/>
      </c>
      <c r="BN154" s="179" t="str">
        <f>IF(AND('Chack &amp; edit  SD sheet'!BO154=""),"",'Chack &amp; edit  SD sheet'!BO154)</f>
        <v/>
      </c>
      <c r="BO154" s="179" t="str">
        <f>IF(AND('Chack &amp; edit  SD sheet'!BP154=""),"",'Chack &amp; edit  SD sheet'!BP154)</f>
        <v/>
      </c>
      <c r="BP154" s="179" t="str">
        <f t="shared" si="220"/>
        <v/>
      </c>
      <c r="BQ154" s="179" t="str">
        <f>IF(AND('Chack &amp; edit  SD sheet'!BR154=""),"",'Chack &amp; edit  SD sheet'!BR154)</f>
        <v/>
      </c>
      <c r="BR154" s="179" t="str">
        <f t="shared" si="221"/>
        <v/>
      </c>
      <c r="BS154" s="179" t="str">
        <f t="shared" si="222"/>
        <v/>
      </c>
      <c r="BT154" s="179" t="str">
        <f>IF(AND('Chack &amp; edit  SD sheet'!BU154=""),"",'Chack &amp; edit  SD sheet'!BU154)</f>
        <v/>
      </c>
      <c r="BU154" s="179" t="str">
        <f t="shared" si="223"/>
        <v/>
      </c>
      <c r="BV154" s="179" t="str">
        <f t="shared" si="224"/>
        <v/>
      </c>
      <c r="BW154" s="181" t="str">
        <f t="shared" si="225"/>
        <v/>
      </c>
      <c r="BX154" s="179" t="str">
        <f t="shared" si="226"/>
        <v/>
      </c>
      <c r="BY154" s="179">
        <f t="shared" si="227"/>
        <v>0</v>
      </c>
      <c r="BZ154" s="179">
        <f t="shared" si="228"/>
        <v>0</v>
      </c>
      <c r="CA154" s="179" t="str">
        <f t="shared" si="229"/>
        <v/>
      </c>
      <c r="CB154" s="179" t="str">
        <f t="shared" si="230"/>
        <v/>
      </c>
      <c r="CC154" s="182" t="str">
        <f t="shared" si="231"/>
        <v/>
      </c>
      <c r="CD154" s="183">
        <f t="shared" si="232"/>
        <v>0</v>
      </c>
      <c r="CE154" s="182">
        <f t="shared" si="233"/>
        <v>0</v>
      </c>
      <c r="CF154" s="179" t="str">
        <f t="shared" si="234"/>
        <v/>
      </c>
      <c r="CG154" s="183" t="str">
        <f t="shared" si="235"/>
        <v/>
      </c>
      <c r="CH154" s="182" t="str">
        <f t="shared" si="236"/>
        <v/>
      </c>
      <c r="CI154" s="182">
        <f t="shared" si="237"/>
        <v>0</v>
      </c>
      <c r="CJ154" s="182">
        <f t="shared" si="238"/>
        <v>0</v>
      </c>
      <c r="CK154" s="179" t="str">
        <f t="shared" si="239"/>
        <v/>
      </c>
      <c r="CL154" s="183" t="str">
        <f t="shared" si="240"/>
        <v/>
      </c>
      <c r="CM154" s="182" t="str">
        <f t="shared" si="241"/>
        <v/>
      </c>
      <c r="CN154" s="182">
        <f t="shared" si="242"/>
        <v>0</v>
      </c>
      <c r="CO154" s="182">
        <f t="shared" si="243"/>
        <v>0</v>
      </c>
      <c r="CP154" s="183" t="str">
        <f t="shared" si="244"/>
        <v/>
      </c>
      <c r="CQ154" s="183" t="str">
        <f t="shared" si="245"/>
        <v/>
      </c>
      <c r="CR154" s="182" t="str">
        <f t="shared" si="246"/>
        <v/>
      </c>
      <c r="CS154" s="182">
        <f t="shared" si="247"/>
        <v>0</v>
      </c>
      <c r="CT154" s="182">
        <f t="shared" si="248"/>
        <v>0</v>
      </c>
      <c r="CU154" s="183" t="str">
        <f t="shared" si="249"/>
        <v/>
      </c>
      <c r="CV154" s="183" t="str">
        <f t="shared" si="250"/>
        <v/>
      </c>
      <c r="CW154" s="182" t="str">
        <f t="shared" si="251"/>
        <v/>
      </c>
      <c r="CX154" s="182">
        <f t="shared" si="252"/>
        <v>0</v>
      </c>
      <c r="CY154" s="182">
        <f t="shared" si="253"/>
        <v>0</v>
      </c>
      <c r="CZ154" s="183" t="str">
        <f t="shared" si="254"/>
        <v/>
      </c>
      <c r="DA154" s="183" t="str">
        <f t="shared" si="255"/>
        <v/>
      </c>
      <c r="DB154" s="184">
        <f t="shared" si="256"/>
        <v>0</v>
      </c>
      <c r="DC154" s="19" t="str">
        <f t="shared" si="257"/>
        <v xml:space="preserve">      </v>
      </c>
      <c r="DD154" s="252" t="str">
        <f>IF('Chack &amp; edit  SD sheet'!BY154="","",'Chack &amp; edit  SD sheet'!BY154)</f>
        <v/>
      </c>
      <c r="DE154" s="252" t="str">
        <f>IF('Chack &amp; edit  SD sheet'!BZ154="","",'Chack &amp; edit  SD sheet'!BZ154)</f>
        <v/>
      </c>
      <c r="DF154" s="252" t="str">
        <f>IF('Chack &amp; edit  SD sheet'!CA154="","",'Chack &amp; edit  SD sheet'!CA154)</f>
        <v/>
      </c>
      <c r="DG154" s="212" t="str">
        <f t="shared" si="258"/>
        <v/>
      </c>
      <c r="DH154" s="252" t="str">
        <f>IF('Chack &amp; edit  SD sheet'!CB154="","",'Chack &amp; edit  SD sheet'!CB154)</f>
        <v/>
      </c>
      <c r="DI154" s="212" t="str">
        <f t="shared" si="259"/>
        <v/>
      </c>
      <c r="DJ154" s="252" t="str">
        <f>IF('Chack &amp; edit  SD sheet'!CC154="","",'Chack &amp; edit  SD sheet'!CC154)</f>
        <v/>
      </c>
      <c r="DK154" s="212" t="str">
        <f t="shared" si="260"/>
        <v/>
      </c>
      <c r="DL154" s="213" t="str">
        <f t="shared" si="261"/>
        <v/>
      </c>
      <c r="DM154" s="252" t="str">
        <f>IF('Chack &amp; edit  SD sheet'!CD154="","",'Chack &amp; edit  SD sheet'!CD154)</f>
        <v/>
      </c>
      <c r="DN154" s="252" t="str">
        <f>IF('Chack &amp; edit  SD sheet'!CE154="","",'Chack &amp; edit  SD sheet'!CE154)</f>
        <v/>
      </c>
      <c r="DO154" s="252" t="str">
        <f>IF('Chack &amp; edit  SD sheet'!CF154="","",'Chack &amp; edit  SD sheet'!CF154)</f>
        <v/>
      </c>
      <c r="DP154" s="212" t="str">
        <f t="shared" si="262"/>
        <v/>
      </c>
      <c r="DQ154" s="252" t="str">
        <f>IF('Chack &amp; edit  SD sheet'!CG154="","",'Chack &amp; edit  SD sheet'!CG154)</f>
        <v/>
      </c>
      <c r="DR154" s="212" t="str">
        <f t="shared" si="263"/>
        <v/>
      </c>
      <c r="DS154" s="252" t="str">
        <f>IF('Chack &amp; edit  SD sheet'!CH154="","",'Chack &amp; edit  SD sheet'!CH154)</f>
        <v/>
      </c>
      <c r="DT154" s="212" t="str">
        <f t="shared" si="264"/>
        <v/>
      </c>
      <c r="DU154" s="213" t="str">
        <f t="shared" si="265"/>
        <v/>
      </c>
      <c r="DV154" s="252" t="str">
        <f>IF('Chack &amp; edit  SD sheet'!CI154="","",'Chack &amp; edit  SD sheet'!CI154)</f>
        <v/>
      </c>
      <c r="DW154" s="252" t="str">
        <f>IF('Chack &amp; edit  SD sheet'!CJ154="","",'Chack &amp; edit  SD sheet'!CJ154)</f>
        <v/>
      </c>
      <c r="DX154" s="252" t="str">
        <f>IF('Chack &amp; edit  SD sheet'!CK154="","",'Chack &amp; edit  SD sheet'!CK154)</f>
        <v/>
      </c>
      <c r="DY154" s="254" t="str">
        <f t="shared" si="266"/>
        <v/>
      </c>
      <c r="DZ154" s="252" t="str">
        <f>IF('Chack &amp; edit  SD sheet'!CL154="","",'Chack &amp; edit  SD sheet'!CL154)</f>
        <v/>
      </c>
      <c r="EA154" s="252" t="str">
        <f>IF('Chack &amp; edit  SD sheet'!CM154="","",'Chack &amp; edit  SD sheet'!CM154)</f>
        <v/>
      </c>
      <c r="EB154" s="252" t="str">
        <f>IF('Chack &amp; edit  SD sheet'!CN154="","",'Chack &amp; edit  SD sheet'!CN154)</f>
        <v/>
      </c>
      <c r="EC154" s="252" t="str">
        <f>IF('Chack &amp; edit  SD sheet'!CO154="","",'Chack &amp; edit  SD sheet'!CO154)</f>
        <v/>
      </c>
      <c r="ED154" s="254" t="str">
        <f t="shared" si="267"/>
        <v/>
      </c>
      <c r="EE154" s="252" t="str">
        <f>IF('Chack &amp; edit  SD sheet'!CP154="","",'Chack &amp; edit  SD sheet'!CP154)</f>
        <v/>
      </c>
      <c r="EF154" s="252" t="str">
        <f>IF('Chack &amp; edit  SD sheet'!CQ154="","",'Chack &amp; edit  SD sheet'!CQ154)</f>
        <v/>
      </c>
      <c r="EG154" s="19" t="str">
        <f t="shared" si="268"/>
        <v/>
      </c>
      <c r="EH154" s="20" t="str">
        <f t="shared" si="269"/>
        <v/>
      </c>
      <c r="EI154" s="21" t="str">
        <f t="shared" si="270"/>
        <v/>
      </c>
      <c r="EJ154" s="185" t="str">
        <f t="shared" si="271"/>
        <v/>
      </c>
      <c r="EK154" s="253" t="str">
        <f t="shared" si="272"/>
        <v/>
      </c>
      <c r="EL154" s="252" t="str">
        <f t="shared" si="273"/>
        <v/>
      </c>
      <c r="ET154" s="173" t="str">
        <f t="shared" si="274"/>
        <v/>
      </c>
      <c r="EU154" s="173" t="str">
        <f t="shared" si="275"/>
        <v/>
      </c>
      <c r="EV154" s="173" t="str">
        <f t="shared" si="276"/>
        <v/>
      </c>
      <c r="EW154" s="173" t="str">
        <f t="shared" si="277"/>
        <v/>
      </c>
    </row>
    <row r="155" spans="1:153" ht="15.75" hidden="1">
      <c r="A155" s="179" t="str">
        <f>IF(AND('Chack &amp; edit  SD sheet'!A155=""),"",'Chack &amp; edit  SD sheet'!A155)</f>
        <v/>
      </c>
      <c r="B155" s="179" t="str">
        <f>IF(AND('Chack &amp; edit  SD sheet'!B155=""),"",'Chack &amp; edit  SD sheet'!B155)</f>
        <v/>
      </c>
      <c r="C155" s="179" t="str">
        <f>IF(AND('Chack &amp; edit  SD sheet'!C155=""),"",IF(AND('Chack &amp; edit  SD sheet'!C155="Boy"),"M",IF(AND('Chack &amp; edit  SD sheet'!C155="Girl"),"F","")))</f>
        <v/>
      </c>
      <c r="D155" s="179" t="str">
        <f>IF(AND('Chack &amp; edit  SD sheet'!D155=""),"",VALUE('Chack &amp; edit  SD sheet'!D155))</f>
        <v/>
      </c>
      <c r="E155" s="179" t="str">
        <f>IF(AND('Chack &amp; edit  SD sheet'!E155=""),"",'Chack &amp; edit  SD sheet'!E155)</f>
        <v/>
      </c>
      <c r="F155" s="179" t="str">
        <f>IF(AND('Chack &amp; edit  SD sheet'!F155=""),"",'Chack &amp; edit  SD sheet'!F155)</f>
        <v/>
      </c>
      <c r="G155" s="180" t="str">
        <f>IF(AND('Chack &amp; edit  SD sheet'!G155=""),"",'Chack &amp; edit  SD sheet'!G155)</f>
        <v/>
      </c>
      <c r="H155" s="180" t="str">
        <f>IF(AND('Chack &amp; edit  SD sheet'!H155=""),"",'Chack &amp; edit  SD sheet'!H155)</f>
        <v/>
      </c>
      <c r="I155" s="180" t="str">
        <f>IF(AND('Chack &amp; edit  SD sheet'!I155=""),"",'Chack &amp; edit  SD sheet'!I155)</f>
        <v/>
      </c>
      <c r="J155" s="179" t="str">
        <f>IF(AND('Chack &amp; edit  SD sheet'!J155=""),"",'Chack &amp; edit  SD sheet'!J155)</f>
        <v/>
      </c>
      <c r="K155" s="179" t="str">
        <f>IF(AND('Chack &amp; edit  SD sheet'!K155=""),"",'Chack &amp; edit  SD sheet'!K155)</f>
        <v/>
      </c>
      <c r="L155" s="179" t="str">
        <f>IF(AND('Chack &amp; edit  SD sheet'!L155=""),"",'Chack &amp; edit  SD sheet'!L155)</f>
        <v/>
      </c>
      <c r="M155" s="179" t="str">
        <f t="shared" si="193"/>
        <v/>
      </c>
      <c r="N155" s="179" t="str">
        <f>IF(AND('Chack &amp; edit  SD sheet'!N155=""),"",'Chack &amp; edit  SD sheet'!N155)</f>
        <v/>
      </c>
      <c r="O155" s="179" t="str">
        <f t="shared" si="194"/>
        <v/>
      </c>
      <c r="P155" s="179" t="str">
        <f t="shared" si="195"/>
        <v/>
      </c>
      <c r="Q155" s="179" t="str">
        <f>IF(AND('Chack &amp; edit  SD sheet'!Q155=""),"",'Chack &amp; edit  SD sheet'!Q155)</f>
        <v/>
      </c>
      <c r="R155" s="179" t="str">
        <f t="shared" si="196"/>
        <v/>
      </c>
      <c r="S155" s="179" t="str">
        <f t="shared" si="197"/>
        <v/>
      </c>
      <c r="T155" s="179" t="str">
        <f>IF(AND('Chack &amp; edit  SD sheet'!T155=""),"",'Chack &amp; edit  SD sheet'!T155)</f>
        <v/>
      </c>
      <c r="U155" s="179" t="str">
        <f>IF(AND('Chack &amp; edit  SD sheet'!U155=""),"",'Chack &amp; edit  SD sheet'!U155)</f>
        <v/>
      </c>
      <c r="V155" s="179" t="str">
        <f>IF(AND('Chack &amp; edit  SD sheet'!V155=""),"",'Chack &amp; edit  SD sheet'!V155)</f>
        <v/>
      </c>
      <c r="W155" s="179" t="str">
        <f t="shared" si="198"/>
        <v/>
      </c>
      <c r="X155" s="179" t="str">
        <f>IF(AND('Chack &amp; edit  SD sheet'!X155=""),"",'Chack &amp; edit  SD sheet'!X155)</f>
        <v/>
      </c>
      <c r="Y155" s="179" t="str">
        <f t="shared" si="199"/>
        <v/>
      </c>
      <c r="Z155" s="179" t="str">
        <f t="shared" si="200"/>
        <v/>
      </c>
      <c r="AA155" s="179" t="str">
        <f>IF(AND('Chack &amp; edit  SD sheet'!AA155=""),"",'Chack &amp; edit  SD sheet'!AA155)</f>
        <v/>
      </c>
      <c r="AB155" s="179" t="str">
        <f t="shared" si="201"/>
        <v/>
      </c>
      <c r="AC155" s="179" t="str">
        <f t="shared" si="202"/>
        <v/>
      </c>
      <c r="AD155" s="179" t="str">
        <f>IF(AND('Chack &amp; edit  SD sheet'!AF155=""),"",'Chack &amp; edit  SD sheet'!AF155)</f>
        <v/>
      </c>
      <c r="AE155" s="179" t="str">
        <f>IF(AND('Chack &amp; edit  SD sheet'!AG155=""),"",'Chack &amp; edit  SD sheet'!AG155)</f>
        <v/>
      </c>
      <c r="AF155" s="179" t="str">
        <f>IF(AND('Chack &amp; edit  SD sheet'!AH155=""),"",'Chack &amp; edit  SD sheet'!AH155)</f>
        <v/>
      </c>
      <c r="AG155" s="179" t="str">
        <f t="shared" si="203"/>
        <v/>
      </c>
      <c r="AH155" s="179" t="str">
        <f>IF(AND('Chack &amp; edit  SD sheet'!AJ155=""),"",'Chack &amp; edit  SD sheet'!AJ155)</f>
        <v/>
      </c>
      <c r="AI155" s="179" t="str">
        <f t="shared" si="204"/>
        <v/>
      </c>
      <c r="AJ155" s="179" t="str">
        <f t="shared" si="205"/>
        <v/>
      </c>
      <c r="AK155" s="179" t="str">
        <f>IF(AND('Chack &amp; edit  SD sheet'!AM155=""),"",'Chack &amp; edit  SD sheet'!AM155)</f>
        <v/>
      </c>
      <c r="AL155" s="179" t="str">
        <f t="shared" si="206"/>
        <v/>
      </c>
      <c r="AM155" s="179" t="str">
        <f t="shared" si="207"/>
        <v/>
      </c>
      <c r="AN155" s="179" t="str">
        <f>IF(AND('Chack &amp; edit  SD sheet'!AP155=""),"",'Chack &amp; edit  SD sheet'!AP155)</f>
        <v/>
      </c>
      <c r="AO155" s="179" t="str">
        <f>IF(AND('Chack &amp; edit  SD sheet'!AQ155=""),"",'Chack &amp; edit  SD sheet'!AQ155)</f>
        <v/>
      </c>
      <c r="AP155" s="179" t="str">
        <f>IF(AND('Chack &amp; edit  SD sheet'!AR155=""),"",'Chack &amp; edit  SD sheet'!AR155)</f>
        <v/>
      </c>
      <c r="AQ155" s="179" t="str">
        <f t="shared" si="208"/>
        <v/>
      </c>
      <c r="AR155" s="179" t="str">
        <f>IF(AND('Chack &amp; edit  SD sheet'!AT155=""),"",'Chack &amp; edit  SD sheet'!AT155)</f>
        <v/>
      </c>
      <c r="AS155" s="179" t="str">
        <f t="shared" si="209"/>
        <v/>
      </c>
      <c r="AT155" s="179" t="str">
        <f t="shared" si="210"/>
        <v/>
      </c>
      <c r="AU155" s="179" t="str">
        <f>IF(AND('Chack &amp; edit  SD sheet'!AW155=""),"",'Chack &amp; edit  SD sheet'!AW155)</f>
        <v/>
      </c>
      <c r="AV155" s="179" t="str">
        <f t="shared" si="211"/>
        <v/>
      </c>
      <c r="AW155" s="179" t="str">
        <f t="shared" si="212"/>
        <v/>
      </c>
      <c r="AX155" s="179" t="str">
        <f>IF(AND('Chack &amp; edit  SD sheet'!AZ155=""),"",'Chack &amp; edit  SD sheet'!AZ155)</f>
        <v/>
      </c>
      <c r="AY155" s="179" t="str">
        <f>IF(AND('Chack &amp; edit  SD sheet'!BA155=""),"",'Chack &amp; edit  SD sheet'!BA155)</f>
        <v/>
      </c>
      <c r="AZ155" s="179" t="str">
        <f>IF(AND('Chack &amp; edit  SD sheet'!BB155=""),"",'Chack &amp; edit  SD sheet'!BB155)</f>
        <v/>
      </c>
      <c r="BA155" s="179" t="str">
        <f t="shared" si="213"/>
        <v/>
      </c>
      <c r="BB155" s="179" t="str">
        <f>IF(AND('Chack &amp; edit  SD sheet'!BD155=""),"",'Chack &amp; edit  SD sheet'!BD155)</f>
        <v/>
      </c>
      <c r="BC155" s="179" t="str">
        <f t="shared" si="214"/>
        <v/>
      </c>
      <c r="BD155" s="179" t="str">
        <f t="shared" si="215"/>
        <v/>
      </c>
      <c r="BE155" s="179" t="str">
        <f>IF(AND('Chack &amp; edit  SD sheet'!BG155=""),"",'Chack &amp; edit  SD sheet'!BG155)</f>
        <v/>
      </c>
      <c r="BF155" s="179" t="str">
        <f t="shared" si="216"/>
        <v/>
      </c>
      <c r="BG155" s="179" t="str">
        <f t="shared" si="217"/>
        <v/>
      </c>
      <c r="BH155" s="179" t="str">
        <f>IF(AND('Chack &amp; edit  SD sheet'!BK155=""),"",'Chack &amp; edit  SD sheet'!BK155)</f>
        <v/>
      </c>
      <c r="BI155" s="179" t="str">
        <f>IF(AND('Chack &amp; edit  SD sheet'!BL155=""),"",'Chack &amp; edit  SD sheet'!BL155)</f>
        <v/>
      </c>
      <c r="BJ155" s="179" t="str">
        <f>IF(AND('Chack &amp; edit  SD sheet'!BM155=""),"",'Chack &amp; edit  SD sheet'!BM155)</f>
        <v/>
      </c>
      <c r="BK155" s="179" t="str">
        <f t="shared" si="218"/>
        <v/>
      </c>
      <c r="BL155" s="179" t="str">
        <f t="shared" si="219"/>
        <v/>
      </c>
      <c r="BM155" s="179" t="str">
        <f>IF(AND('Chack &amp; edit  SD sheet'!BN155=""),"",'Chack &amp; edit  SD sheet'!BN155)</f>
        <v/>
      </c>
      <c r="BN155" s="179" t="str">
        <f>IF(AND('Chack &amp; edit  SD sheet'!BO155=""),"",'Chack &amp; edit  SD sheet'!BO155)</f>
        <v/>
      </c>
      <c r="BO155" s="179" t="str">
        <f>IF(AND('Chack &amp; edit  SD sheet'!BP155=""),"",'Chack &amp; edit  SD sheet'!BP155)</f>
        <v/>
      </c>
      <c r="BP155" s="179" t="str">
        <f t="shared" si="220"/>
        <v/>
      </c>
      <c r="BQ155" s="179" t="str">
        <f>IF(AND('Chack &amp; edit  SD sheet'!BR155=""),"",'Chack &amp; edit  SD sheet'!BR155)</f>
        <v/>
      </c>
      <c r="BR155" s="179" t="str">
        <f t="shared" si="221"/>
        <v/>
      </c>
      <c r="BS155" s="179" t="str">
        <f t="shared" si="222"/>
        <v/>
      </c>
      <c r="BT155" s="179" t="str">
        <f>IF(AND('Chack &amp; edit  SD sheet'!BU155=""),"",'Chack &amp; edit  SD sheet'!BU155)</f>
        <v/>
      </c>
      <c r="BU155" s="179" t="str">
        <f t="shared" si="223"/>
        <v/>
      </c>
      <c r="BV155" s="179" t="str">
        <f t="shared" si="224"/>
        <v/>
      </c>
      <c r="BW155" s="181" t="str">
        <f t="shared" si="225"/>
        <v/>
      </c>
      <c r="BX155" s="179" t="str">
        <f t="shared" si="226"/>
        <v/>
      </c>
      <c r="BY155" s="179">
        <f t="shared" si="227"/>
        <v>0</v>
      </c>
      <c r="BZ155" s="179">
        <f t="shared" si="228"/>
        <v>0</v>
      </c>
      <c r="CA155" s="179" t="str">
        <f t="shared" si="229"/>
        <v/>
      </c>
      <c r="CB155" s="179" t="str">
        <f t="shared" si="230"/>
        <v/>
      </c>
      <c r="CC155" s="182" t="str">
        <f t="shared" si="231"/>
        <v/>
      </c>
      <c r="CD155" s="183">
        <f t="shared" si="232"/>
        <v>0</v>
      </c>
      <c r="CE155" s="182">
        <f t="shared" si="233"/>
        <v>0</v>
      </c>
      <c r="CF155" s="179" t="str">
        <f t="shared" si="234"/>
        <v/>
      </c>
      <c r="CG155" s="183" t="str">
        <f t="shared" si="235"/>
        <v/>
      </c>
      <c r="CH155" s="182" t="str">
        <f t="shared" si="236"/>
        <v/>
      </c>
      <c r="CI155" s="182">
        <f t="shared" si="237"/>
        <v>0</v>
      </c>
      <c r="CJ155" s="182">
        <f t="shared" si="238"/>
        <v>0</v>
      </c>
      <c r="CK155" s="179" t="str">
        <f t="shared" si="239"/>
        <v/>
      </c>
      <c r="CL155" s="183" t="str">
        <f t="shared" si="240"/>
        <v/>
      </c>
      <c r="CM155" s="182" t="str">
        <f t="shared" si="241"/>
        <v/>
      </c>
      <c r="CN155" s="182">
        <f t="shared" si="242"/>
        <v>0</v>
      </c>
      <c r="CO155" s="182">
        <f t="shared" si="243"/>
        <v>0</v>
      </c>
      <c r="CP155" s="183" t="str">
        <f t="shared" si="244"/>
        <v/>
      </c>
      <c r="CQ155" s="183" t="str">
        <f t="shared" si="245"/>
        <v/>
      </c>
      <c r="CR155" s="182" t="str">
        <f t="shared" si="246"/>
        <v/>
      </c>
      <c r="CS155" s="182">
        <f t="shared" si="247"/>
        <v>0</v>
      </c>
      <c r="CT155" s="182">
        <f t="shared" si="248"/>
        <v>0</v>
      </c>
      <c r="CU155" s="183" t="str">
        <f t="shared" si="249"/>
        <v/>
      </c>
      <c r="CV155" s="183" t="str">
        <f t="shared" si="250"/>
        <v/>
      </c>
      <c r="CW155" s="182" t="str">
        <f t="shared" si="251"/>
        <v/>
      </c>
      <c r="CX155" s="182">
        <f t="shared" si="252"/>
        <v>0</v>
      </c>
      <c r="CY155" s="182">
        <f t="shared" si="253"/>
        <v>0</v>
      </c>
      <c r="CZ155" s="183" t="str">
        <f t="shared" si="254"/>
        <v/>
      </c>
      <c r="DA155" s="183" t="str">
        <f t="shared" si="255"/>
        <v/>
      </c>
      <c r="DB155" s="184">
        <f t="shared" si="256"/>
        <v>0</v>
      </c>
      <c r="DC155" s="19" t="str">
        <f t="shared" si="257"/>
        <v xml:space="preserve">      </v>
      </c>
      <c r="DD155" s="252" t="str">
        <f>IF('Chack &amp; edit  SD sheet'!BY155="","",'Chack &amp; edit  SD sheet'!BY155)</f>
        <v/>
      </c>
      <c r="DE155" s="252" t="str">
        <f>IF('Chack &amp; edit  SD sheet'!BZ155="","",'Chack &amp; edit  SD sheet'!BZ155)</f>
        <v/>
      </c>
      <c r="DF155" s="252" t="str">
        <f>IF('Chack &amp; edit  SD sheet'!CA155="","",'Chack &amp; edit  SD sheet'!CA155)</f>
        <v/>
      </c>
      <c r="DG155" s="212" t="str">
        <f t="shared" si="258"/>
        <v/>
      </c>
      <c r="DH155" s="252" t="str">
        <f>IF('Chack &amp; edit  SD sheet'!CB155="","",'Chack &amp; edit  SD sheet'!CB155)</f>
        <v/>
      </c>
      <c r="DI155" s="212" t="str">
        <f t="shared" si="259"/>
        <v/>
      </c>
      <c r="DJ155" s="252" t="str">
        <f>IF('Chack &amp; edit  SD sheet'!CC155="","",'Chack &amp; edit  SD sheet'!CC155)</f>
        <v/>
      </c>
      <c r="DK155" s="212" t="str">
        <f t="shared" si="260"/>
        <v/>
      </c>
      <c r="DL155" s="213" t="str">
        <f t="shared" si="261"/>
        <v/>
      </c>
      <c r="DM155" s="252" t="str">
        <f>IF('Chack &amp; edit  SD sheet'!CD155="","",'Chack &amp; edit  SD sheet'!CD155)</f>
        <v/>
      </c>
      <c r="DN155" s="252" t="str">
        <f>IF('Chack &amp; edit  SD sheet'!CE155="","",'Chack &amp; edit  SD sheet'!CE155)</f>
        <v/>
      </c>
      <c r="DO155" s="252" t="str">
        <f>IF('Chack &amp; edit  SD sheet'!CF155="","",'Chack &amp; edit  SD sheet'!CF155)</f>
        <v/>
      </c>
      <c r="DP155" s="212" t="str">
        <f t="shared" si="262"/>
        <v/>
      </c>
      <c r="DQ155" s="252" t="str">
        <f>IF('Chack &amp; edit  SD sheet'!CG155="","",'Chack &amp; edit  SD sheet'!CG155)</f>
        <v/>
      </c>
      <c r="DR155" s="212" t="str">
        <f t="shared" si="263"/>
        <v/>
      </c>
      <c r="DS155" s="252" t="str">
        <f>IF('Chack &amp; edit  SD sheet'!CH155="","",'Chack &amp; edit  SD sheet'!CH155)</f>
        <v/>
      </c>
      <c r="DT155" s="212" t="str">
        <f t="shared" si="264"/>
        <v/>
      </c>
      <c r="DU155" s="213" t="str">
        <f t="shared" si="265"/>
        <v/>
      </c>
      <c r="DV155" s="252" t="str">
        <f>IF('Chack &amp; edit  SD sheet'!CI155="","",'Chack &amp; edit  SD sheet'!CI155)</f>
        <v/>
      </c>
      <c r="DW155" s="252" t="str">
        <f>IF('Chack &amp; edit  SD sheet'!CJ155="","",'Chack &amp; edit  SD sheet'!CJ155)</f>
        <v/>
      </c>
      <c r="DX155" s="252" t="str">
        <f>IF('Chack &amp; edit  SD sheet'!CK155="","",'Chack &amp; edit  SD sheet'!CK155)</f>
        <v/>
      </c>
      <c r="DY155" s="254" t="str">
        <f t="shared" si="266"/>
        <v/>
      </c>
      <c r="DZ155" s="252" t="str">
        <f>IF('Chack &amp; edit  SD sheet'!CL155="","",'Chack &amp; edit  SD sheet'!CL155)</f>
        <v/>
      </c>
      <c r="EA155" s="252" t="str">
        <f>IF('Chack &amp; edit  SD sheet'!CM155="","",'Chack &amp; edit  SD sheet'!CM155)</f>
        <v/>
      </c>
      <c r="EB155" s="252" t="str">
        <f>IF('Chack &amp; edit  SD sheet'!CN155="","",'Chack &amp; edit  SD sheet'!CN155)</f>
        <v/>
      </c>
      <c r="EC155" s="252" t="str">
        <f>IF('Chack &amp; edit  SD sheet'!CO155="","",'Chack &amp; edit  SD sheet'!CO155)</f>
        <v/>
      </c>
      <c r="ED155" s="254" t="str">
        <f t="shared" si="267"/>
        <v/>
      </c>
      <c r="EE155" s="252" t="str">
        <f>IF('Chack &amp; edit  SD sheet'!CP155="","",'Chack &amp; edit  SD sheet'!CP155)</f>
        <v/>
      </c>
      <c r="EF155" s="252" t="str">
        <f>IF('Chack &amp; edit  SD sheet'!CQ155="","",'Chack &amp; edit  SD sheet'!CQ155)</f>
        <v/>
      </c>
      <c r="EG155" s="19" t="str">
        <f t="shared" si="268"/>
        <v/>
      </c>
      <c r="EH155" s="20" t="str">
        <f t="shared" si="269"/>
        <v/>
      </c>
      <c r="EI155" s="21" t="str">
        <f t="shared" si="270"/>
        <v/>
      </c>
      <c r="EJ155" s="185" t="str">
        <f t="shared" si="271"/>
        <v/>
      </c>
      <c r="EK155" s="253" t="str">
        <f t="shared" si="272"/>
        <v/>
      </c>
      <c r="EL155" s="252" t="str">
        <f t="shared" si="273"/>
        <v/>
      </c>
      <c r="ET155" s="173" t="str">
        <f t="shared" si="274"/>
        <v/>
      </c>
      <c r="EU155" s="173" t="str">
        <f t="shared" si="275"/>
        <v/>
      </c>
      <c r="EV155" s="173" t="str">
        <f t="shared" si="276"/>
        <v/>
      </c>
      <c r="EW155" s="173" t="str">
        <f t="shared" si="277"/>
        <v/>
      </c>
    </row>
    <row r="156" spans="1:153" ht="15.75" hidden="1">
      <c r="A156" s="179" t="str">
        <f>IF(AND('Chack &amp; edit  SD sheet'!A156=""),"",'Chack &amp; edit  SD sheet'!A156)</f>
        <v/>
      </c>
      <c r="B156" s="179" t="str">
        <f>IF(AND('Chack &amp; edit  SD sheet'!B156=""),"",'Chack &amp; edit  SD sheet'!B156)</f>
        <v/>
      </c>
      <c r="C156" s="179" t="str">
        <f>IF(AND('Chack &amp; edit  SD sheet'!C156=""),"",IF(AND('Chack &amp; edit  SD sheet'!C156="Boy"),"M",IF(AND('Chack &amp; edit  SD sheet'!C156="Girl"),"F","")))</f>
        <v/>
      </c>
      <c r="D156" s="179" t="str">
        <f>IF(AND('Chack &amp; edit  SD sheet'!D156=""),"",VALUE('Chack &amp; edit  SD sheet'!D156))</f>
        <v/>
      </c>
      <c r="E156" s="179" t="str">
        <f>IF(AND('Chack &amp; edit  SD sheet'!E156=""),"",'Chack &amp; edit  SD sheet'!E156)</f>
        <v/>
      </c>
      <c r="F156" s="179" t="str">
        <f>IF(AND('Chack &amp; edit  SD sheet'!F156=""),"",'Chack &amp; edit  SD sheet'!F156)</f>
        <v/>
      </c>
      <c r="G156" s="180" t="str">
        <f>IF(AND('Chack &amp; edit  SD sheet'!G156=""),"",'Chack &amp; edit  SD sheet'!G156)</f>
        <v/>
      </c>
      <c r="H156" s="180" t="str">
        <f>IF(AND('Chack &amp; edit  SD sheet'!H156=""),"",'Chack &amp; edit  SD sheet'!H156)</f>
        <v/>
      </c>
      <c r="I156" s="180" t="str">
        <f>IF(AND('Chack &amp; edit  SD sheet'!I156=""),"",'Chack &amp; edit  SD sheet'!I156)</f>
        <v/>
      </c>
      <c r="J156" s="179" t="str">
        <f>IF(AND('Chack &amp; edit  SD sheet'!J156=""),"",'Chack &amp; edit  SD sheet'!J156)</f>
        <v/>
      </c>
      <c r="K156" s="179" t="str">
        <f>IF(AND('Chack &amp; edit  SD sheet'!K156=""),"",'Chack &amp; edit  SD sheet'!K156)</f>
        <v/>
      </c>
      <c r="L156" s="179" t="str">
        <f>IF(AND('Chack &amp; edit  SD sheet'!L156=""),"",'Chack &amp; edit  SD sheet'!L156)</f>
        <v/>
      </c>
      <c r="M156" s="179" t="str">
        <f t="shared" si="193"/>
        <v/>
      </c>
      <c r="N156" s="179" t="str">
        <f>IF(AND('Chack &amp; edit  SD sheet'!N156=""),"",'Chack &amp; edit  SD sheet'!N156)</f>
        <v/>
      </c>
      <c r="O156" s="179" t="str">
        <f t="shared" si="194"/>
        <v/>
      </c>
      <c r="P156" s="179" t="str">
        <f t="shared" si="195"/>
        <v/>
      </c>
      <c r="Q156" s="179" t="str">
        <f>IF(AND('Chack &amp; edit  SD sheet'!Q156=""),"",'Chack &amp; edit  SD sheet'!Q156)</f>
        <v/>
      </c>
      <c r="R156" s="179" t="str">
        <f t="shared" si="196"/>
        <v/>
      </c>
      <c r="S156" s="179" t="str">
        <f t="shared" si="197"/>
        <v/>
      </c>
      <c r="T156" s="179" t="str">
        <f>IF(AND('Chack &amp; edit  SD sheet'!T156=""),"",'Chack &amp; edit  SD sheet'!T156)</f>
        <v/>
      </c>
      <c r="U156" s="179" t="str">
        <f>IF(AND('Chack &amp; edit  SD sheet'!U156=""),"",'Chack &amp; edit  SD sheet'!U156)</f>
        <v/>
      </c>
      <c r="V156" s="179" t="str">
        <f>IF(AND('Chack &amp; edit  SD sheet'!V156=""),"",'Chack &amp; edit  SD sheet'!V156)</f>
        <v/>
      </c>
      <c r="W156" s="179" t="str">
        <f t="shared" si="198"/>
        <v/>
      </c>
      <c r="X156" s="179" t="str">
        <f>IF(AND('Chack &amp; edit  SD sheet'!X156=""),"",'Chack &amp; edit  SD sheet'!X156)</f>
        <v/>
      </c>
      <c r="Y156" s="179" t="str">
        <f t="shared" si="199"/>
        <v/>
      </c>
      <c r="Z156" s="179" t="str">
        <f t="shared" si="200"/>
        <v/>
      </c>
      <c r="AA156" s="179" t="str">
        <f>IF(AND('Chack &amp; edit  SD sheet'!AA156=""),"",'Chack &amp; edit  SD sheet'!AA156)</f>
        <v/>
      </c>
      <c r="AB156" s="179" t="str">
        <f t="shared" si="201"/>
        <v/>
      </c>
      <c r="AC156" s="179" t="str">
        <f t="shared" si="202"/>
        <v/>
      </c>
      <c r="AD156" s="179" t="str">
        <f>IF(AND('Chack &amp; edit  SD sheet'!AF156=""),"",'Chack &amp; edit  SD sheet'!AF156)</f>
        <v/>
      </c>
      <c r="AE156" s="179" t="str">
        <f>IF(AND('Chack &amp; edit  SD sheet'!AG156=""),"",'Chack &amp; edit  SD sheet'!AG156)</f>
        <v/>
      </c>
      <c r="AF156" s="179" t="str">
        <f>IF(AND('Chack &amp; edit  SD sheet'!AH156=""),"",'Chack &amp; edit  SD sheet'!AH156)</f>
        <v/>
      </c>
      <c r="AG156" s="179" t="str">
        <f t="shared" si="203"/>
        <v/>
      </c>
      <c r="AH156" s="179" t="str">
        <f>IF(AND('Chack &amp; edit  SD sheet'!AJ156=""),"",'Chack &amp; edit  SD sheet'!AJ156)</f>
        <v/>
      </c>
      <c r="AI156" s="179" t="str">
        <f t="shared" si="204"/>
        <v/>
      </c>
      <c r="AJ156" s="179" t="str">
        <f t="shared" si="205"/>
        <v/>
      </c>
      <c r="AK156" s="179" t="str">
        <f>IF(AND('Chack &amp; edit  SD sheet'!AM156=""),"",'Chack &amp; edit  SD sheet'!AM156)</f>
        <v/>
      </c>
      <c r="AL156" s="179" t="str">
        <f t="shared" si="206"/>
        <v/>
      </c>
      <c r="AM156" s="179" t="str">
        <f t="shared" si="207"/>
        <v/>
      </c>
      <c r="AN156" s="179" t="str">
        <f>IF(AND('Chack &amp; edit  SD sheet'!AP156=""),"",'Chack &amp; edit  SD sheet'!AP156)</f>
        <v/>
      </c>
      <c r="AO156" s="179" t="str">
        <f>IF(AND('Chack &amp; edit  SD sheet'!AQ156=""),"",'Chack &amp; edit  SD sheet'!AQ156)</f>
        <v/>
      </c>
      <c r="AP156" s="179" t="str">
        <f>IF(AND('Chack &amp; edit  SD sheet'!AR156=""),"",'Chack &amp; edit  SD sheet'!AR156)</f>
        <v/>
      </c>
      <c r="AQ156" s="179" t="str">
        <f t="shared" si="208"/>
        <v/>
      </c>
      <c r="AR156" s="179" t="str">
        <f>IF(AND('Chack &amp; edit  SD sheet'!AT156=""),"",'Chack &amp; edit  SD sheet'!AT156)</f>
        <v/>
      </c>
      <c r="AS156" s="179" t="str">
        <f t="shared" si="209"/>
        <v/>
      </c>
      <c r="AT156" s="179" t="str">
        <f t="shared" si="210"/>
        <v/>
      </c>
      <c r="AU156" s="179" t="str">
        <f>IF(AND('Chack &amp; edit  SD sheet'!AW156=""),"",'Chack &amp; edit  SD sheet'!AW156)</f>
        <v/>
      </c>
      <c r="AV156" s="179" t="str">
        <f t="shared" si="211"/>
        <v/>
      </c>
      <c r="AW156" s="179" t="str">
        <f t="shared" si="212"/>
        <v/>
      </c>
      <c r="AX156" s="179" t="str">
        <f>IF(AND('Chack &amp; edit  SD sheet'!AZ156=""),"",'Chack &amp; edit  SD sheet'!AZ156)</f>
        <v/>
      </c>
      <c r="AY156" s="179" t="str">
        <f>IF(AND('Chack &amp; edit  SD sheet'!BA156=""),"",'Chack &amp; edit  SD sheet'!BA156)</f>
        <v/>
      </c>
      <c r="AZ156" s="179" t="str">
        <f>IF(AND('Chack &amp; edit  SD sheet'!BB156=""),"",'Chack &amp; edit  SD sheet'!BB156)</f>
        <v/>
      </c>
      <c r="BA156" s="179" t="str">
        <f t="shared" si="213"/>
        <v/>
      </c>
      <c r="BB156" s="179" t="str">
        <f>IF(AND('Chack &amp; edit  SD sheet'!BD156=""),"",'Chack &amp; edit  SD sheet'!BD156)</f>
        <v/>
      </c>
      <c r="BC156" s="179" t="str">
        <f t="shared" si="214"/>
        <v/>
      </c>
      <c r="BD156" s="179" t="str">
        <f t="shared" si="215"/>
        <v/>
      </c>
      <c r="BE156" s="179" t="str">
        <f>IF(AND('Chack &amp; edit  SD sheet'!BG156=""),"",'Chack &amp; edit  SD sheet'!BG156)</f>
        <v/>
      </c>
      <c r="BF156" s="179" t="str">
        <f t="shared" si="216"/>
        <v/>
      </c>
      <c r="BG156" s="179" t="str">
        <f t="shared" si="217"/>
        <v/>
      </c>
      <c r="BH156" s="179" t="str">
        <f>IF(AND('Chack &amp; edit  SD sheet'!BK156=""),"",'Chack &amp; edit  SD sheet'!BK156)</f>
        <v/>
      </c>
      <c r="BI156" s="179" t="str">
        <f>IF(AND('Chack &amp; edit  SD sheet'!BL156=""),"",'Chack &amp; edit  SD sheet'!BL156)</f>
        <v/>
      </c>
      <c r="BJ156" s="179" t="str">
        <f>IF(AND('Chack &amp; edit  SD sheet'!BM156=""),"",'Chack &amp; edit  SD sheet'!BM156)</f>
        <v/>
      </c>
      <c r="BK156" s="179" t="str">
        <f t="shared" si="218"/>
        <v/>
      </c>
      <c r="BL156" s="179" t="str">
        <f t="shared" si="219"/>
        <v/>
      </c>
      <c r="BM156" s="179" t="str">
        <f>IF(AND('Chack &amp; edit  SD sheet'!BN156=""),"",'Chack &amp; edit  SD sheet'!BN156)</f>
        <v/>
      </c>
      <c r="BN156" s="179" t="str">
        <f>IF(AND('Chack &amp; edit  SD sheet'!BO156=""),"",'Chack &amp; edit  SD sheet'!BO156)</f>
        <v/>
      </c>
      <c r="BO156" s="179" t="str">
        <f>IF(AND('Chack &amp; edit  SD sheet'!BP156=""),"",'Chack &amp; edit  SD sheet'!BP156)</f>
        <v/>
      </c>
      <c r="BP156" s="179" t="str">
        <f t="shared" si="220"/>
        <v/>
      </c>
      <c r="BQ156" s="179" t="str">
        <f>IF(AND('Chack &amp; edit  SD sheet'!BR156=""),"",'Chack &amp; edit  SD sheet'!BR156)</f>
        <v/>
      </c>
      <c r="BR156" s="179" t="str">
        <f t="shared" si="221"/>
        <v/>
      </c>
      <c r="BS156" s="179" t="str">
        <f t="shared" si="222"/>
        <v/>
      </c>
      <c r="BT156" s="179" t="str">
        <f>IF(AND('Chack &amp; edit  SD sheet'!BU156=""),"",'Chack &amp; edit  SD sheet'!BU156)</f>
        <v/>
      </c>
      <c r="BU156" s="179" t="str">
        <f t="shared" si="223"/>
        <v/>
      </c>
      <c r="BV156" s="179" t="str">
        <f t="shared" si="224"/>
        <v/>
      </c>
      <c r="BW156" s="181" t="str">
        <f t="shared" si="225"/>
        <v/>
      </c>
      <c r="BX156" s="179" t="str">
        <f t="shared" si="226"/>
        <v/>
      </c>
      <c r="BY156" s="179">
        <f t="shared" si="227"/>
        <v>0</v>
      </c>
      <c r="BZ156" s="179">
        <f t="shared" si="228"/>
        <v>0</v>
      </c>
      <c r="CA156" s="179" t="str">
        <f t="shared" si="229"/>
        <v/>
      </c>
      <c r="CB156" s="179" t="str">
        <f t="shared" si="230"/>
        <v/>
      </c>
      <c r="CC156" s="182" t="str">
        <f t="shared" si="231"/>
        <v/>
      </c>
      <c r="CD156" s="183">
        <f t="shared" si="232"/>
        <v>0</v>
      </c>
      <c r="CE156" s="182">
        <f t="shared" si="233"/>
        <v>0</v>
      </c>
      <c r="CF156" s="179" t="str">
        <f t="shared" si="234"/>
        <v/>
      </c>
      <c r="CG156" s="183" t="str">
        <f t="shared" si="235"/>
        <v/>
      </c>
      <c r="CH156" s="182" t="str">
        <f t="shared" si="236"/>
        <v/>
      </c>
      <c r="CI156" s="182">
        <f t="shared" si="237"/>
        <v>0</v>
      </c>
      <c r="CJ156" s="182">
        <f t="shared" si="238"/>
        <v>0</v>
      </c>
      <c r="CK156" s="179" t="str">
        <f t="shared" si="239"/>
        <v/>
      </c>
      <c r="CL156" s="183" t="str">
        <f t="shared" si="240"/>
        <v/>
      </c>
      <c r="CM156" s="182" t="str">
        <f t="shared" si="241"/>
        <v/>
      </c>
      <c r="CN156" s="182">
        <f t="shared" si="242"/>
        <v>0</v>
      </c>
      <c r="CO156" s="182">
        <f t="shared" si="243"/>
        <v>0</v>
      </c>
      <c r="CP156" s="183" t="str">
        <f t="shared" si="244"/>
        <v/>
      </c>
      <c r="CQ156" s="183" t="str">
        <f t="shared" si="245"/>
        <v/>
      </c>
      <c r="CR156" s="182" t="str">
        <f t="shared" si="246"/>
        <v/>
      </c>
      <c r="CS156" s="182">
        <f t="shared" si="247"/>
        <v>0</v>
      </c>
      <c r="CT156" s="182">
        <f t="shared" si="248"/>
        <v>0</v>
      </c>
      <c r="CU156" s="183" t="str">
        <f t="shared" si="249"/>
        <v/>
      </c>
      <c r="CV156" s="183" t="str">
        <f t="shared" si="250"/>
        <v/>
      </c>
      <c r="CW156" s="182" t="str">
        <f t="shared" si="251"/>
        <v/>
      </c>
      <c r="CX156" s="182">
        <f t="shared" si="252"/>
        <v>0</v>
      </c>
      <c r="CY156" s="182">
        <f t="shared" si="253"/>
        <v>0</v>
      </c>
      <c r="CZ156" s="183" t="str">
        <f t="shared" si="254"/>
        <v/>
      </c>
      <c r="DA156" s="183" t="str">
        <f t="shared" si="255"/>
        <v/>
      </c>
      <c r="DB156" s="184">
        <f t="shared" si="256"/>
        <v>0</v>
      </c>
      <c r="DC156" s="19" t="str">
        <f t="shared" si="257"/>
        <v xml:space="preserve">      </v>
      </c>
      <c r="DD156" s="252" t="str">
        <f>IF('Chack &amp; edit  SD sheet'!BY156="","",'Chack &amp; edit  SD sheet'!BY156)</f>
        <v/>
      </c>
      <c r="DE156" s="252" t="str">
        <f>IF('Chack &amp; edit  SD sheet'!BZ156="","",'Chack &amp; edit  SD sheet'!BZ156)</f>
        <v/>
      </c>
      <c r="DF156" s="252" t="str">
        <f>IF('Chack &amp; edit  SD sheet'!CA156="","",'Chack &amp; edit  SD sheet'!CA156)</f>
        <v/>
      </c>
      <c r="DG156" s="212" t="str">
        <f t="shared" si="258"/>
        <v/>
      </c>
      <c r="DH156" s="252" t="str">
        <f>IF('Chack &amp; edit  SD sheet'!CB156="","",'Chack &amp; edit  SD sheet'!CB156)</f>
        <v/>
      </c>
      <c r="DI156" s="212" t="str">
        <f t="shared" si="259"/>
        <v/>
      </c>
      <c r="DJ156" s="252" t="str">
        <f>IF('Chack &amp; edit  SD sheet'!CC156="","",'Chack &amp; edit  SD sheet'!CC156)</f>
        <v/>
      </c>
      <c r="DK156" s="212" t="str">
        <f t="shared" si="260"/>
        <v/>
      </c>
      <c r="DL156" s="213" t="str">
        <f t="shared" si="261"/>
        <v/>
      </c>
      <c r="DM156" s="252" t="str">
        <f>IF('Chack &amp; edit  SD sheet'!CD156="","",'Chack &amp; edit  SD sheet'!CD156)</f>
        <v/>
      </c>
      <c r="DN156" s="252" t="str">
        <f>IF('Chack &amp; edit  SD sheet'!CE156="","",'Chack &amp; edit  SD sheet'!CE156)</f>
        <v/>
      </c>
      <c r="DO156" s="252" t="str">
        <f>IF('Chack &amp; edit  SD sheet'!CF156="","",'Chack &amp; edit  SD sheet'!CF156)</f>
        <v/>
      </c>
      <c r="DP156" s="212" t="str">
        <f t="shared" si="262"/>
        <v/>
      </c>
      <c r="DQ156" s="252" t="str">
        <f>IF('Chack &amp; edit  SD sheet'!CG156="","",'Chack &amp; edit  SD sheet'!CG156)</f>
        <v/>
      </c>
      <c r="DR156" s="212" t="str">
        <f t="shared" si="263"/>
        <v/>
      </c>
      <c r="DS156" s="252" t="str">
        <f>IF('Chack &amp; edit  SD sheet'!CH156="","",'Chack &amp; edit  SD sheet'!CH156)</f>
        <v/>
      </c>
      <c r="DT156" s="212" t="str">
        <f t="shared" si="264"/>
        <v/>
      </c>
      <c r="DU156" s="213" t="str">
        <f t="shared" si="265"/>
        <v/>
      </c>
      <c r="DV156" s="252" t="str">
        <f>IF('Chack &amp; edit  SD sheet'!CI156="","",'Chack &amp; edit  SD sheet'!CI156)</f>
        <v/>
      </c>
      <c r="DW156" s="252" t="str">
        <f>IF('Chack &amp; edit  SD sheet'!CJ156="","",'Chack &amp; edit  SD sheet'!CJ156)</f>
        <v/>
      </c>
      <c r="DX156" s="252" t="str">
        <f>IF('Chack &amp; edit  SD sheet'!CK156="","",'Chack &amp; edit  SD sheet'!CK156)</f>
        <v/>
      </c>
      <c r="DY156" s="254" t="str">
        <f t="shared" si="266"/>
        <v/>
      </c>
      <c r="DZ156" s="252" t="str">
        <f>IF('Chack &amp; edit  SD sheet'!CL156="","",'Chack &amp; edit  SD sheet'!CL156)</f>
        <v/>
      </c>
      <c r="EA156" s="252" t="str">
        <f>IF('Chack &amp; edit  SD sheet'!CM156="","",'Chack &amp; edit  SD sheet'!CM156)</f>
        <v/>
      </c>
      <c r="EB156" s="252" t="str">
        <f>IF('Chack &amp; edit  SD sheet'!CN156="","",'Chack &amp; edit  SD sheet'!CN156)</f>
        <v/>
      </c>
      <c r="EC156" s="252" t="str">
        <f>IF('Chack &amp; edit  SD sheet'!CO156="","",'Chack &amp; edit  SD sheet'!CO156)</f>
        <v/>
      </c>
      <c r="ED156" s="254" t="str">
        <f t="shared" si="267"/>
        <v/>
      </c>
      <c r="EE156" s="252" t="str">
        <f>IF('Chack &amp; edit  SD sheet'!CP156="","",'Chack &amp; edit  SD sheet'!CP156)</f>
        <v/>
      </c>
      <c r="EF156" s="252" t="str">
        <f>IF('Chack &amp; edit  SD sheet'!CQ156="","",'Chack &amp; edit  SD sheet'!CQ156)</f>
        <v/>
      </c>
      <c r="EG156" s="19" t="str">
        <f t="shared" si="268"/>
        <v/>
      </c>
      <c r="EH156" s="20" t="str">
        <f t="shared" si="269"/>
        <v/>
      </c>
      <c r="EI156" s="21" t="str">
        <f t="shared" si="270"/>
        <v/>
      </c>
      <c r="EJ156" s="185" t="str">
        <f t="shared" si="271"/>
        <v/>
      </c>
      <c r="EK156" s="253" t="str">
        <f t="shared" si="272"/>
        <v/>
      </c>
      <c r="EL156" s="252" t="str">
        <f t="shared" si="273"/>
        <v/>
      </c>
      <c r="ET156" s="173" t="str">
        <f t="shared" si="274"/>
        <v/>
      </c>
      <c r="EU156" s="173" t="str">
        <f t="shared" si="275"/>
        <v/>
      </c>
      <c r="EV156" s="173" t="str">
        <f t="shared" si="276"/>
        <v/>
      </c>
      <c r="EW156" s="173" t="str">
        <f t="shared" si="277"/>
        <v/>
      </c>
    </row>
    <row r="157" spans="1:153" ht="15.75" hidden="1">
      <c r="A157" s="179" t="str">
        <f>IF(AND('Chack &amp; edit  SD sheet'!A157=""),"",'Chack &amp; edit  SD sheet'!A157)</f>
        <v/>
      </c>
      <c r="B157" s="179" t="str">
        <f>IF(AND('Chack &amp; edit  SD sheet'!B157=""),"",'Chack &amp; edit  SD sheet'!B157)</f>
        <v/>
      </c>
      <c r="C157" s="179" t="str">
        <f>IF(AND('Chack &amp; edit  SD sheet'!C157=""),"",IF(AND('Chack &amp; edit  SD sheet'!C157="Boy"),"M",IF(AND('Chack &amp; edit  SD sheet'!C157="Girl"),"F","")))</f>
        <v/>
      </c>
      <c r="D157" s="179" t="str">
        <f>IF(AND('Chack &amp; edit  SD sheet'!D157=""),"",VALUE('Chack &amp; edit  SD sheet'!D157))</f>
        <v/>
      </c>
      <c r="E157" s="179" t="str">
        <f>IF(AND('Chack &amp; edit  SD sheet'!E157=""),"",'Chack &amp; edit  SD sheet'!E157)</f>
        <v/>
      </c>
      <c r="F157" s="179" t="str">
        <f>IF(AND('Chack &amp; edit  SD sheet'!F157=""),"",'Chack &amp; edit  SD sheet'!F157)</f>
        <v/>
      </c>
      <c r="G157" s="180" t="str">
        <f>IF(AND('Chack &amp; edit  SD sheet'!G157=""),"",'Chack &amp; edit  SD sheet'!G157)</f>
        <v/>
      </c>
      <c r="H157" s="180" t="str">
        <f>IF(AND('Chack &amp; edit  SD sheet'!H157=""),"",'Chack &amp; edit  SD sheet'!H157)</f>
        <v/>
      </c>
      <c r="I157" s="180" t="str">
        <f>IF(AND('Chack &amp; edit  SD sheet'!I157=""),"",'Chack &amp; edit  SD sheet'!I157)</f>
        <v/>
      </c>
      <c r="J157" s="179" t="str">
        <f>IF(AND('Chack &amp; edit  SD sheet'!J157=""),"",'Chack &amp; edit  SD sheet'!J157)</f>
        <v/>
      </c>
      <c r="K157" s="179" t="str">
        <f>IF(AND('Chack &amp; edit  SD sheet'!K157=""),"",'Chack &amp; edit  SD sheet'!K157)</f>
        <v/>
      </c>
      <c r="L157" s="179" t="str">
        <f>IF(AND('Chack &amp; edit  SD sheet'!L157=""),"",'Chack &amp; edit  SD sheet'!L157)</f>
        <v/>
      </c>
      <c r="M157" s="179" t="str">
        <f t="shared" si="193"/>
        <v/>
      </c>
      <c r="N157" s="179" t="str">
        <f>IF(AND('Chack &amp; edit  SD sheet'!N157=""),"",'Chack &amp; edit  SD sheet'!N157)</f>
        <v/>
      </c>
      <c r="O157" s="179" t="str">
        <f t="shared" si="194"/>
        <v/>
      </c>
      <c r="P157" s="179" t="str">
        <f t="shared" si="195"/>
        <v/>
      </c>
      <c r="Q157" s="179" t="str">
        <f>IF(AND('Chack &amp; edit  SD sheet'!Q157=""),"",'Chack &amp; edit  SD sheet'!Q157)</f>
        <v/>
      </c>
      <c r="R157" s="179" t="str">
        <f t="shared" si="196"/>
        <v/>
      </c>
      <c r="S157" s="179" t="str">
        <f t="shared" si="197"/>
        <v/>
      </c>
      <c r="T157" s="179" t="str">
        <f>IF(AND('Chack &amp; edit  SD sheet'!T157=""),"",'Chack &amp; edit  SD sheet'!T157)</f>
        <v/>
      </c>
      <c r="U157" s="179" t="str">
        <f>IF(AND('Chack &amp; edit  SD sheet'!U157=""),"",'Chack &amp; edit  SD sheet'!U157)</f>
        <v/>
      </c>
      <c r="V157" s="179" t="str">
        <f>IF(AND('Chack &amp; edit  SD sheet'!V157=""),"",'Chack &amp; edit  SD sheet'!V157)</f>
        <v/>
      </c>
      <c r="W157" s="179" t="str">
        <f t="shared" si="198"/>
        <v/>
      </c>
      <c r="X157" s="179" t="str">
        <f>IF(AND('Chack &amp; edit  SD sheet'!X157=""),"",'Chack &amp; edit  SD sheet'!X157)</f>
        <v/>
      </c>
      <c r="Y157" s="179" t="str">
        <f t="shared" si="199"/>
        <v/>
      </c>
      <c r="Z157" s="179" t="str">
        <f t="shared" si="200"/>
        <v/>
      </c>
      <c r="AA157" s="179" t="str">
        <f>IF(AND('Chack &amp; edit  SD sheet'!AA157=""),"",'Chack &amp; edit  SD sheet'!AA157)</f>
        <v/>
      </c>
      <c r="AB157" s="179" t="str">
        <f t="shared" si="201"/>
        <v/>
      </c>
      <c r="AC157" s="179" t="str">
        <f t="shared" si="202"/>
        <v/>
      </c>
      <c r="AD157" s="179" t="str">
        <f>IF(AND('Chack &amp; edit  SD sheet'!AF157=""),"",'Chack &amp; edit  SD sheet'!AF157)</f>
        <v/>
      </c>
      <c r="AE157" s="179" t="str">
        <f>IF(AND('Chack &amp; edit  SD sheet'!AG157=""),"",'Chack &amp; edit  SD sheet'!AG157)</f>
        <v/>
      </c>
      <c r="AF157" s="179" t="str">
        <f>IF(AND('Chack &amp; edit  SD sheet'!AH157=""),"",'Chack &amp; edit  SD sheet'!AH157)</f>
        <v/>
      </c>
      <c r="AG157" s="179" t="str">
        <f t="shared" si="203"/>
        <v/>
      </c>
      <c r="AH157" s="179" t="str">
        <f>IF(AND('Chack &amp; edit  SD sheet'!AJ157=""),"",'Chack &amp; edit  SD sheet'!AJ157)</f>
        <v/>
      </c>
      <c r="AI157" s="179" t="str">
        <f t="shared" si="204"/>
        <v/>
      </c>
      <c r="AJ157" s="179" t="str">
        <f t="shared" si="205"/>
        <v/>
      </c>
      <c r="AK157" s="179" t="str">
        <f>IF(AND('Chack &amp; edit  SD sheet'!AM157=""),"",'Chack &amp; edit  SD sheet'!AM157)</f>
        <v/>
      </c>
      <c r="AL157" s="179" t="str">
        <f t="shared" si="206"/>
        <v/>
      </c>
      <c r="AM157" s="179" t="str">
        <f t="shared" si="207"/>
        <v/>
      </c>
      <c r="AN157" s="179" t="str">
        <f>IF(AND('Chack &amp; edit  SD sheet'!AP157=""),"",'Chack &amp; edit  SD sheet'!AP157)</f>
        <v/>
      </c>
      <c r="AO157" s="179" t="str">
        <f>IF(AND('Chack &amp; edit  SD sheet'!AQ157=""),"",'Chack &amp; edit  SD sheet'!AQ157)</f>
        <v/>
      </c>
      <c r="AP157" s="179" t="str">
        <f>IF(AND('Chack &amp; edit  SD sheet'!AR157=""),"",'Chack &amp; edit  SD sheet'!AR157)</f>
        <v/>
      </c>
      <c r="AQ157" s="179" t="str">
        <f t="shared" si="208"/>
        <v/>
      </c>
      <c r="AR157" s="179" t="str">
        <f>IF(AND('Chack &amp; edit  SD sheet'!AT157=""),"",'Chack &amp; edit  SD sheet'!AT157)</f>
        <v/>
      </c>
      <c r="AS157" s="179" t="str">
        <f t="shared" si="209"/>
        <v/>
      </c>
      <c r="AT157" s="179" t="str">
        <f t="shared" si="210"/>
        <v/>
      </c>
      <c r="AU157" s="179" t="str">
        <f>IF(AND('Chack &amp; edit  SD sheet'!AW157=""),"",'Chack &amp; edit  SD sheet'!AW157)</f>
        <v/>
      </c>
      <c r="AV157" s="179" t="str">
        <f t="shared" si="211"/>
        <v/>
      </c>
      <c r="AW157" s="179" t="str">
        <f t="shared" si="212"/>
        <v/>
      </c>
      <c r="AX157" s="179" t="str">
        <f>IF(AND('Chack &amp; edit  SD sheet'!AZ157=""),"",'Chack &amp; edit  SD sheet'!AZ157)</f>
        <v/>
      </c>
      <c r="AY157" s="179" t="str">
        <f>IF(AND('Chack &amp; edit  SD sheet'!BA157=""),"",'Chack &amp; edit  SD sheet'!BA157)</f>
        <v/>
      </c>
      <c r="AZ157" s="179" t="str">
        <f>IF(AND('Chack &amp; edit  SD sheet'!BB157=""),"",'Chack &amp; edit  SD sheet'!BB157)</f>
        <v/>
      </c>
      <c r="BA157" s="179" t="str">
        <f t="shared" si="213"/>
        <v/>
      </c>
      <c r="BB157" s="179" t="str">
        <f>IF(AND('Chack &amp; edit  SD sheet'!BD157=""),"",'Chack &amp; edit  SD sheet'!BD157)</f>
        <v/>
      </c>
      <c r="BC157" s="179" t="str">
        <f t="shared" si="214"/>
        <v/>
      </c>
      <c r="BD157" s="179" t="str">
        <f t="shared" si="215"/>
        <v/>
      </c>
      <c r="BE157" s="179" t="str">
        <f>IF(AND('Chack &amp; edit  SD sheet'!BG157=""),"",'Chack &amp; edit  SD sheet'!BG157)</f>
        <v/>
      </c>
      <c r="BF157" s="179" t="str">
        <f t="shared" si="216"/>
        <v/>
      </c>
      <c r="BG157" s="179" t="str">
        <f t="shared" si="217"/>
        <v/>
      </c>
      <c r="BH157" s="179" t="str">
        <f>IF(AND('Chack &amp; edit  SD sheet'!BK157=""),"",'Chack &amp; edit  SD sheet'!BK157)</f>
        <v/>
      </c>
      <c r="BI157" s="179" t="str">
        <f>IF(AND('Chack &amp; edit  SD sheet'!BL157=""),"",'Chack &amp; edit  SD sheet'!BL157)</f>
        <v/>
      </c>
      <c r="BJ157" s="179" t="str">
        <f>IF(AND('Chack &amp; edit  SD sheet'!BM157=""),"",'Chack &amp; edit  SD sheet'!BM157)</f>
        <v/>
      </c>
      <c r="BK157" s="179" t="str">
        <f t="shared" si="218"/>
        <v/>
      </c>
      <c r="BL157" s="179" t="str">
        <f t="shared" si="219"/>
        <v/>
      </c>
      <c r="BM157" s="179" t="str">
        <f>IF(AND('Chack &amp; edit  SD sheet'!BN157=""),"",'Chack &amp; edit  SD sheet'!BN157)</f>
        <v/>
      </c>
      <c r="BN157" s="179" t="str">
        <f>IF(AND('Chack &amp; edit  SD sheet'!BO157=""),"",'Chack &amp; edit  SD sheet'!BO157)</f>
        <v/>
      </c>
      <c r="BO157" s="179" t="str">
        <f>IF(AND('Chack &amp; edit  SD sheet'!BP157=""),"",'Chack &amp; edit  SD sheet'!BP157)</f>
        <v/>
      </c>
      <c r="BP157" s="179" t="str">
        <f t="shared" si="220"/>
        <v/>
      </c>
      <c r="BQ157" s="179" t="str">
        <f>IF(AND('Chack &amp; edit  SD sheet'!BR157=""),"",'Chack &amp; edit  SD sheet'!BR157)</f>
        <v/>
      </c>
      <c r="BR157" s="179" t="str">
        <f t="shared" si="221"/>
        <v/>
      </c>
      <c r="BS157" s="179" t="str">
        <f t="shared" si="222"/>
        <v/>
      </c>
      <c r="BT157" s="179" t="str">
        <f>IF(AND('Chack &amp; edit  SD sheet'!BU157=""),"",'Chack &amp; edit  SD sheet'!BU157)</f>
        <v/>
      </c>
      <c r="BU157" s="179" t="str">
        <f t="shared" si="223"/>
        <v/>
      </c>
      <c r="BV157" s="179" t="str">
        <f t="shared" si="224"/>
        <v/>
      </c>
      <c r="BW157" s="181" t="str">
        <f t="shared" si="225"/>
        <v/>
      </c>
      <c r="BX157" s="179" t="str">
        <f t="shared" si="226"/>
        <v/>
      </c>
      <c r="BY157" s="179">
        <f t="shared" si="227"/>
        <v>0</v>
      </c>
      <c r="BZ157" s="179">
        <f t="shared" si="228"/>
        <v>0</v>
      </c>
      <c r="CA157" s="179" t="str">
        <f t="shared" si="229"/>
        <v/>
      </c>
      <c r="CB157" s="179" t="str">
        <f t="shared" si="230"/>
        <v/>
      </c>
      <c r="CC157" s="182" t="str">
        <f t="shared" si="231"/>
        <v/>
      </c>
      <c r="CD157" s="183">
        <f t="shared" si="232"/>
        <v>0</v>
      </c>
      <c r="CE157" s="182">
        <f t="shared" si="233"/>
        <v>0</v>
      </c>
      <c r="CF157" s="179" t="str">
        <f t="shared" si="234"/>
        <v/>
      </c>
      <c r="CG157" s="183" t="str">
        <f t="shared" si="235"/>
        <v/>
      </c>
      <c r="CH157" s="182" t="str">
        <f t="shared" si="236"/>
        <v/>
      </c>
      <c r="CI157" s="182">
        <f t="shared" si="237"/>
        <v>0</v>
      </c>
      <c r="CJ157" s="182">
        <f t="shared" si="238"/>
        <v>0</v>
      </c>
      <c r="CK157" s="179" t="str">
        <f t="shared" si="239"/>
        <v/>
      </c>
      <c r="CL157" s="183" t="str">
        <f t="shared" si="240"/>
        <v/>
      </c>
      <c r="CM157" s="182" t="str">
        <f t="shared" si="241"/>
        <v/>
      </c>
      <c r="CN157" s="182">
        <f t="shared" si="242"/>
        <v>0</v>
      </c>
      <c r="CO157" s="182">
        <f t="shared" si="243"/>
        <v>0</v>
      </c>
      <c r="CP157" s="183" t="str">
        <f t="shared" si="244"/>
        <v/>
      </c>
      <c r="CQ157" s="183" t="str">
        <f t="shared" si="245"/>
        <v/>
      </c>
      <c r="CR157" s="182" t="str">
        <f t="shared" si="246"/>
        <v/>
      </c>
      <c r="CS157" s="182">
        <f t="shared" si="247"/>
        <v>0</v>
      </c>
      <c r="CT157" s="182">
        <f t="shared" si="248"/>
        <v>0</v>
      </c>
      <c r="CU157" s="183" t="str">
        <f t="shared" si="249"/>
        <v/>
      </c>
      <c r="CV157" s="183" t="str">
        <f t="shared" si="250"/>
        <v/>
      </c>
      <c r="CW157" s="182" t="str">
        <f t="shared" si="251"/>
        <v/>
      </c>
      <c r="CX157" s="182">
        <f t="shared" si="252"/>
        <v>0</v>
      </c>
      <c r="CY157" s="182">
        <f t="shared" si="253"/>
        <v>0</v>
      </c>
      <c r="CZ157" s="183" t="str">
        <f t="shared" si="254"/>
        <v/>
      </c>
      <c r="DA157" s="183" t="str">
        <f t="shared" si="255"/>
        <v/>
      </c>
      <c r="DB157" s="184">
        <f t="shared" si="256"/>
        <v>0</v>
      </c>
      <c r="DC157" s="19" t="str">
        <f t="shared" si="257"/>
        <v xml:space="preserve">      </v>
      </c>
      <c r="DD157" s="252" t="str">
        <f>IF('Chack &amp; edit  SD sheet'!BY157="","",'Chack &amp; edit  SD sheet'!BY157)</f>
        <v/>
      </c>
      <c r="DE157" s="252" t="str">
        <f>IF('Chack &amp; edit  SD sheet'!BZ157="","",'Chack &amp; edit  SD sheet'!BZ157)</f>
        <v/>
      </c>
      <c r="DF157" s="252" t="str">
        <f>IF('Chack &amp; edit  SD sheet'!CA157="","",'Chack &amp; edit  SD sheet'!CA157)</f>
        <v/>
      </c>
      <c r="DG157" s="212" t="str">
        <f t="shared" si="258"/>
        <v/>
      </c>
      <c r="DH157" s="252" t="str">
        <f>IF('Chack &amp; edit  SD sheet'!CB157="","",'Chack &amp; edit  SD sheet'!CB157)</f>
        <v/>
      </c>
      <c r="DI157" s="212" t="str">
        <f t="shared" si="259"/>
        <v/>
      </c>
      <c r="DJ157" s="252" t="str">
        <f>IF('Chack &amp; edit  SD sheet'!CC157="","",'Chack &amp; edit  SD sheet'!CC157)</f>
        <v/>
      </c>
      <c r="DK157" s="212" t="str">
        <f t="shared" si="260"/>
        <v/>
      </c>
      <c r="DL157" s="213" t="str">
        <f t="shared" si="261"/>
        <v/>
      </c>
      <c r="DM157" s="252" t="str">
        <f>IF('Chack &amp; edit  SD sheet'!CD157="","",'Chack &amp; edit  SD sheet'!CD157)</f>
        <v/>
      </c>
      <c r="DN157" s="252" t="str">
        <f>IF('Chack &amp; edit  SD sheet'!CE157="","",'Chack &amp; edit  SD sheet'!CE157)</f>
        <v/>
      </c>
      <c r="DO157" s="252" t="str">
        <f>IF('Chack &amp; edit  SD sheet'!CF157="","",'Chack &amp; edit  SD sheet'!CF157)</f>
        <v/>
      </c>
      <c r="DP157" s="212" t="str">
        <f t="shared" si="262"/>
        <v/>
      </c>
      <c r="DQ157" s="252" t="str">
        <f>IF('Chack &amp; edit  SD sheet'!CG157="","",'Chack &amp; edit  SD sheet'!CG157)</f>
        <v/>
      </c>
      <c r="DR157" s="212" t="str">
        <f t="shared" si="263"/>
        <v/>
      </c>
      <c r="DS157" s="252" t="str">
        <f>IF('Chack &amp; edit  SD sheet'!CH157="","",'Chack &amp; edit  SD sheet'!CH157)</f>
        <v/>
      </c>
      <c r="DT157" s="212" t="str">
        <f t="shared" si="264"/>
        <v/>
      </c>
      <c r="DU157" s="213" t="str">
        <f t="shared" si="265"/>
        <v/>
      </c>
      <c r="DV157" s="252" t="str">
        <f>IF('Chack &amp; edit  SD sheet'!CI157="","",'Chack &amp; edit  SD sheet'!CI157)</f>
        <v/>
      </c>
      <c r="DW157" s="252" t="str">
        <f>IF('Chack &amp; edit  SD sheet'!CJ157="","",'Chack &amp; edit  SD sheet'!CJ157)</f>
        <v/>
      </c>
      <c r="DX157" s="252" t="str">
        <f>IF('Chack &amp; edit  SD sheet'!CK157="","",'Chack &amp; edit  SD sheet'!CK157)</f>
        <v/>
      </c>
      <c r="DY157" s="254" t="str">
        <f t="shared" si="266"/>
        <v/>
      </c>
      <c r="DZ157" s="252" t="str">
        <f>IF('Chack &amp; edit  SD sheet'!CL157="","",'Chack &amp; edit  SD sheet'!CL157)</f>
        <v/>
      </c>
      <c r="EA157" s="252" t="str">
        <f>IF('Chack &amp; edit  SD sheet'!CM157="","",'Chack &amp; edit  SD sheet'!CM157)</f>
        <v/>
      </c>
      <c r="EB157" s="252" t="str">
        <f>IF('Chack &amp; edit  SD sheet'!CN157="","",'Chack &amp; edit  SD sheet'!CN157)</f>
        <v/>
      </c>
      <c r="EC157" s="252" t="str">
        <f>IF('Chack &amp; edit  SD sheet'!CO157="","",'Chack &amp; edit  SD sheet'!CO157)</f>
        <v/>
      </c>
      <c r="ED157" s="254" t="str">
        <f t="shared" si="267"/>
        <v/>
      </c>
      <c r="EE157" s="252" t="str">
        <f>IF('Chack &amp; edit  SD sheet'!CP157="","",'Chack &amp; edit  SD sheet'!CP157)</f>
        <v/>
      </c>
      <c r="EF157" s="252" t="str">
        <f>IF('Chack &amp; edit  SD sheet'!CQ157="","",'Chack &amp; edit  SD sheet'!CQ157)</f>
        <v/>
      </c>
      <c r="EG157" s="19" t="str">
        <f t="shared" si="268"/>
        <v/>
      </c>
      <c r="EH157" s="20" t="str">
        <f t="shared" si="269"/>
        <v/>
      </c>
      <c r="EI157" s="21" t="str">
        <f t="shared" si="270"/>
        <v/>
      </c>
      <c r="EJ157" s="185" t="str">
        <f t="shared" si="271"/>
        <v/>
      </c>
      <c r="EK157" s="253" t="str">
        <f t="shared" si="272"/>
        <v/>
      </c>
      <c r="EL157" s="252" t="str">
        <f t="shared" si="273"/>
        <v/>
      </c>
      <c r="ET157" s="173" t="str">
        <f t="shared" si="274"/>
        <v/>
      </c>
      <c r="EU157" s="173" t="str">
        <f t="shared" si="275"/>
        <v/>
      </c>
      <c r="EV157" s="173" t="str">
        <f t="shared" si="276"/>
        <v/>
      </c>
      <c r="EW157" s="173" t="str">
        <f t="shared" si="277"/>
        <v/>
      </c>
    </row>
    <row r="158" spans="1:153" ht="15.75" hidden="1">
      <c r="A158" s="179" t="str">
        <f>IF(AND('Chack &amp; edit  SD sheet'!A158=""),"",'Chack &amp; edit  SD sheet'!A158)</f>
        <v/>
      </c>
      <c r="B158" s="179" t="str">
        <f>IF(AND('Chack &amp; edit  SD sheet'!B158=""),"",'Chack &amp; edit  SD sheet'!B158)</f>
        <v/>
      </c>
      <c r="C158" s="179" t="str">
        <f>IF(AND('Chack &amp; edit  SD sheet'!C158=""),"",IF(AND('Chack &amp; edit  SD sheet'!C158="Boy"),"M",IF(AND('Chack &amp; edit  SD sheet'!C158="Girl"),"F","")))</f>
        <v/>
      </c>
      <c r="D158" s="179" t="str">
        <f>IF(AND('Chack &amp; edit  SD sheet'!D158=""),"",VALUE('Chack &amp; edit  SD sheet'!D158))</f>
        <v/>
      </c>
      <c r="E158" s="179" t="str">
        <f>IF(AND('Chack &amp; edit  SD sheet'!E158=""),"",'Chack &amp; edit  SD sheet'!E158)</f>
        <v/>
      </c>
      <c r="F158" s="179" t="str">
        <f>IF(AND('Chack &amp; edit  SD sheet'!F158=""),"",'Chack &amp; edit  SD sheet'!F158)</f>
        <v/>
      </c>
      <c r="G158" s="180" t="str">
        <f>IF(AND('Chack &amp; edit  SD sheet'!G158=""),"",'Chack &amp; edit  SD sheet'!G158)</f>
        <v/>
      </c>
      <c r="H158" s="180" t="str">
        <f>IF(AND('Chack &amp; edit  SD sheet'!H158=""),"",'Chack &amp; edit  SD sheet'!H158)</f>
        <v/>
      </c>
      <c r="I158" s="180" t="str">
        <f>IF(AND('Chack &amp; edit  SD sheet'!I158=""),"",'Chack &amp; edit  SD sheet'!I158)</f>
        <v/>
      </c>
      <c r="J158" s="179" t="str">
        <f>IF(AND('Chack &amp; edit  SD sheet'!J158=""),"",'Chack &amp; edit  SD sheet'!J158)</f>
        <v/>
      </c>
      <c r="K158" s="179" t="str">
        <f>IF(AND('Chack &amp; edit  SD sheet'!K158=""),"",'Chack &amp; edit  SD sheet'!K158)</f>
        <v/>
      </c>
      <c r="L158" s="179" t="str">
        <f>IF(AND('Chack &amp; edit  SD sheet'!L158=""),"",'Chack &amp; edit  SD sheet'!L158)</f>
        <v/>
      </c>
      <c r="M158" s="179" t="str">
        <f t="shared" si="193"/>
        <v/>
      </c>
      <c r="N158" s="179" t="str">
        <f>IF(AND('Chack &amp; edit  SD sheet'!N158=""),"",'Chack &amp; edit  SD sheet'!N158)</f>
        <v/>
      </c>
      <c r="O158" s="179" t="str">
        <f t="shared" si="194"/>
        <v/>
      </c>
      <c r="P158" s="179" t="str">
        <f t="shared" si="195"/>
        <v/>
      </c>
      <c r="Q158" s="179" t="str">
        <f>IF(AND('Chack &amp; edit  SD sheet'!Q158=""),"",'Chack &amp; edit  SD sheet'!Q158)</f>
        <v/>
      </c>
      <c r="R158" s="179" t="str">
        <f t="shared" si="196"/>
        <v/>
      </c>
      <c r="S158" s="179" t="str">
        <f t="shared" si="197"/>
        <v/>
      </c>
      <c r="T158" s="179" t="str">
        <f>IF(AND('Chack &amp; edit  SD sheet'!T158=""),"",'Chack &amp; edit  SD sheet'!T158)</f>
        <v/>
      </c>
      <c r="U158" s="179" t="str">
        <f>IF(AND('Chack &amp; edit  SD sheet'!U158=""),"",'Chack &amp; edit  SD sheet'!U158)</f>
        <v/>
      </c>
      <c r="V158" s="179" t="str">
        <f>IF(AND('Chack &amp; edit  SD sheet'!V158=""),"",'Chack &amp; edit  SD sheet'!V158)</f>
        <v/>
      </c>
      <c r="W158" s="179" t="str">
        <f t="shared" si="198"/>
        <v/>
      </c>
      <c r="X158" s="179" t="str">
        <f>IF(AND('Chack &amp; edit  SD sheet'!X158=""),"",'Chack &amp; edit  SD sheet'!X158)</f>
        <v/>
      </c>
      <c r="Y158" s="179" t="str">
        <f t="shared" si="199"/>
        <v/>
      </c>
      <c r="Z158" s="179" t="str">
        <f t="shared" si="200"/>
        <v/>
      </c>
      <c r="AA158" s="179" t="str">
        <f>IF(AND('Chack &amp; edit  SD sheet'!AA158=""),"",'Chack &amp; edit  SD sheet'!AA158)</f>
        <v/>
      </c>
      <c r="AB158" s="179" t="str">
        <f t="shared" si="201"/>
        <v/>
      </c>
      <c r="AC158" s="179" t="str">
        <f t="shared" si="202"/>
        <v/>
      </c>
      <c r="AD158" s="179" t="str">
        <f>IF(AND('Chack &amp; edit  SD sheet'!AF158=""),"",'Chack &amp; edit  SD sheet'!AF158)</f>
        <v/>
      </c>
      <c r="AE158" s="179" t="str">
        <f>IF(AND('Chack &amp; edit  SD sheet'!AG158=""),"",'Chack &amp; edit  SD sheet'!AG158)</f>
        <v/>
      </c>
      <c r="AF158" s="179" t="str">
        <f>IF(AND('Chack &amp; edit  SD sheet'!AH158=""),"",'Chack &amp; edit  SD sheet'!AH158)</f>
        <v/>
      </c>
      <c r="AG158" s="179" t="str">
        <f t="shared" si="203"/>
        <v/>
      </c>
      <c r="AH158" s="179" t="str">
        <f>IF(AND('Chack &amp; edit  SD sheet'!AJ158=""),"",'Chack &amp; edit  SD sheet'!AJ158)</f>
        <v/>
      </c>
      <c r="AI158" s="179" t="str">
        <f t="shared" si="204"/>
        <v/>
      </c>
      <c r="AJ158" s="179" t="str">
        <f t="shared" si="205"/>
        <v/>
      </c>
      <c r="AK158" s="179" t="str">
        <f>IF(AND('Chack &amp; edit  SD sheet'!AM158=""),"",'Chack &amp; edit  SD sheet'!AM158)</f>
        <v/>
      </c>
      <c r="AL158" s="179" t="str">
        <f t="shared" si="206"/>
        <v/>
      </c>
      <c r="AM158" s="179" t="str">
        <f t="shared" si="207"/>
        <v/>
      </c>
      <c r="AN158" s="179" t="str">
        <f>IF(AND('Chack &amp; edit  SD sheet'!AP158=""),"",'Chack &amp; edit  SD sheet'!AP158)</f>
        <v/>
      </c>
      <c r="AO158" s="179" t="str">
        <f>IF(AND('Chack &amp; edit  SD sheet'!AQ158=""),"",'Chack &amp; edit  SD sheet'!AQ158)</f>
        <v/>
      </c>
      <c r="AP158" s="179" t="str">
        <f>IF(AND('Chack &amp; edit  SD sheet'!AR158=""),"",'Chack &amp; edit  SD sheet'!AR158)</f>
        <v/>
      </c>
      <c r="AQ158" s="179" t="str">
        <f t="shared" si="208"/>
        <v/>
      </c>
      <c r="AR158" s="179" t="str">
        <f>IF(AND('Chack &amp; edit  SD sheet'!AT158=""),"",'Chack &amp; edit  SD sheet'!AT158)</f>
        <v/>
      </c>
      <c r="AS158" s="179" t="str">
        <f t="shared" si="209"/>
        <v/>
      </c>
      <c r="AT158" s="179" t="str">
        <f t="shared" si="210"/>
        <v/>
      </c>
      <c r="AU158" s="179" t="str">
        <f>IF(AND('Chack &amp; edit  SD sheet'!AW158=""),"",'Chack &amp; edit  SD sheet'!AW158)</f>
        <v/>
      </c>
      <c r="AV158" s="179" t="str">
        <f t="shared" si="211"/>
        <v/>
      </c>
      <c r="AW158" s="179" t="str">
        <f t="shared" si="212"/>
        <v/>
      </c>
      <c r="AX158" s="179" t="str">
        <f>IF(AND('Chack &amp; edit  SD sheet'!AZ158=""),"",'Chack &amp; edit  SD sheet'!AZ158)</f>
        <v/>
      </c>
      <c r="AY158" s="179" t="str">
        <f>IF(AND('Chack &amp; edit  SD sheet'!BA158=""),"",'Chack &amp; edit  SD sheet'!BA158)</f>
        <v/>
      </c>
      <c r="AZ158" s="179" t="str">
        <f>IF(AND('Chack &amp; edit  SD sheet'!BB158=""),"",'Chack &amp; edit  SD sheet'!BB158)</f>
        <v/>
      </c>
      <c r="BA158" s="179" t="str">
        <f t="shared" si="213"/>
        <v/>
      </c>
      <c r="BB158" s="179" t="str">
        <f>IF(AND('Chack &amp; edit  SD sheet'!BD158=""),"",'Chack &amp; edit  SD sheet'!BD158)</f>
        <v/>
      </c>
      <c r="BC158" s="179" t="str">
        <f t="shared" si="214"/>
        <v/>
      </c>
      <c r="BD158" s="179" t="str">
        <f t="shared" si="215"/>
        <v/>
      </c>
      <c r="BE158" s="179" t="str">
        <f>IF(AND('Chack &amp; edit  SD sheet'!BG158=""),"",'Chack &amp; edit  SD sheet'!BG158)</f>
        <v/>
      </c>
      <c r="BF158" s="179" t="str">
        <f t="shared" si="216"/>
        <v/>
      </c>
      <c r="BG158" s="179" t="str">
        <f t="shared" si="217"/>
        <v/>
      </c>
      <c r="BH158" s="179" t="str">
        <f>IF(AND('Chack &amp; edit  SD sheet'!BK158=""),"",'Chack &amp; edit  SD sheet'!BK158)</f>
        <v/>
      </c>
      <c r="BI158" s="179" t="str">
        <f>IF(AND('Chack &amp; edit  SD sheet'!BL158=""),"",'Chack &amp; edit  SD sheet'!BL158)</f>
        <v/>
      </c>
      <c r="BJ158" s="179" t="str">
        <f>IF(AND('Chack &amp; edit  SD sheet'!BM158=""),"",'Chack &amp; edit  SD sheet'!BM158)</f>
        <v/>
      </c>
      <c r="BK158" s="179" t="str">
        <f t="shared" si="218"/>
        <v/>
      </c>
      <c r="BL158" s="179" t="str">
        <f t="shared" si="219"/>
        <v/>
      </c>
      <c r="BM158" s="179" t="str">
        <f>IF(AND('Chack &amp; edit  SD sheet'!BN158=""),"",'Chack &amp; edit  SD sheet'!BN158)</f>
        <v/>
      </c>
      <c r="BN158" s="179" t="str">
        <f>IF(AND('Chack &amp; edit  SD sheet'!BO158=""),"",'Chack &amp; edit  SD sheet'!BO158)</f>
        <v/>
      </c>
      <c r="BO158" s="179" t="str">
        <f>IF(AND('Chack &amp; edit  SD sheet'!BP158=""),"",'Chack &amp; edit  SD sheet'!BP158)</f>
        <v/>
      </c>
      <c r="BP158" s="179" t="str">
        <f t="shared" si="220"/>
        <v/>
      </c>
      <c r="BQ158" s="179" t="str">
        <f>IF(AND('Chack &amp; edit  SD sheet'!BR158=""),"",'Chack &amp; edit  SD sheet'!BR158)</f>
        <v/>
      </c>
      <c r="BR158" s="179" t="str">
        <f t="shared" si="221"/>
        <v/>
      </c>
      <c r="BS158" s="179" t="str">
        <f t="shared" si="222"/>
        <v/>
      </c>
      <c r="BT158" s="179" t="str">
        <f>IF(AND('Chack &amp; edit  SD sheet'!BU158=""),"",'Chack &amp; edit  SD sheet'!BU158)</f>
        <v/>
      </c>
      <c r="BU158" s="179" t="str">
        <f t="shared" si="223"/>
        <v/>
      </c>
      <c r="BV158" s="179" t="str">
        <f t="shared" si="224"/>
        <v/>
      </c>
      <c r="BW158" s="181" t="str">
        <f t="shared" si="225"/>
        <v/>
      </c>
      <c r="BX158" s="179" t="str">
        <f t="shared" si="226"/>
        <v/>
      </c>
      <c r="BY158" s="179">
        <f t="shared" si="227"/>
        <v>0</v>
      </c>
      <c r="BZ158" s="179">
        <f t="shared" si="228"/>
        <v>0</v>
      </c>
      <c r="CA158" s="179" t="str">
        <f t="shared" si="229"/>
        <v/>
      </c>
      <c r="CB158" s="179" t="str">
        <f t="shared" si="230"/>
        <v/>
      </c>
      <c r="CC158" s="182" t="str">
        <f t="shared" si="231"/>
        <v/>
      </c>
      <c r="CD158" s="183">
        <f t="shared" si="232"/>
        <v>0</v>
      </c>
      <c r="CE158" s="182">
        <f t="shared" si="233"/>
        <v>0</v>
      </c>
      <c r="CF158" s="179" t="str">
        <f t="shared" si="234"/>
        <v/>
      </c>
      <c r="CG158" s="183" t="str">
        <f t="shared" si="235"/>
        <v/>
      </c>
      <c r="CH158" s="182" t="str">
        <f t="shared" si="236"/>
        <v/>
      </c>
      <c r="CI158" s="182">
        <f t="shared" si="237"/>
        <v>0</v>
      </c>
      <c r="CJ158" s="182">
        <f t="shared" si="238"/>
        <v>0</v>
      </c>
      <c r="CK158" s="179" t="str">
        <f t="shared" si="239"/>
        <v/>
      </c>
      <c r="CL158" s="183" t="str">
        <f t="shared" si="240"/>
        <v/>
      </c>
      <c r="CM158" s="182" t="str">
        <f t="shared" si="241"/>
        <v/>
      </c>
      <c r="CN158" s="182">
        <f t="shared" si="242"/>
        <v>0</v>
      </c>
      <c r="CO158" s="182">
        <f t="shared" si="243"/>
        <v>0</v>
      </c>
      <c r="CP158" s="183" t="str">
        <f t="shared" si="244"/>
        <v/>
      </c>
      <c r="CQ158" s="183" t="str">
        <f t="shared" si="245"/>
        <v/>
      </c>
      <c r="CR158" s="182" t="str">
        <f t="shared" si="246"/>
        <v/>
      </c>
      <c r="CS158" s="182">
        <f t="shared" si="247"/>
        <v>0</v>
      </c>
      <c r="CT158" s="182">
        <f t="shared" si="248"/>
        <v>0</v>
      </c>
      <c r="CU158" s="183" t="str">
        <f t="shared" si="249"/>
        <v/>
      </c>
      <c r="CV158" s="183" t="str">
        <f t="shared" si="250"/>
        <v/>
      </c>
      <c r="CW158" s="182" t="str">
        <f t="shared" si="251"/>
        <v/>
      </c>
      <c r="CX158" s="182">
        <f t="shared" si="252"/>
        <v>0</v>
      </c>
      <c r="CY158" s="182">
        <f t="shared" si="253"/>
        <v>0</v>
      </c>
      <c r="CZ158" s="183" t="str">
        <f t="shared" si="254"/>
        <v/>
      </c>
      <c r="DA158" s="183" t="str">
        <f t="shared" si="255"/>
        <v/>
      </c>
      <c r="DB158" s="184">
        <f t="shared" si="256"/>
        <v>0</v>
      </c>
      <c r="DC158" s="19" t="str">
        <f t="shared" si="257"/>
        <v xml:space="preserve">      </v>
      </c>
      <c r="DD158" s="252" t="str">
        <f>IF('Chack &amp; edit  SD sheet'!BY158="","",'Chack &amp; edit  SD sheet'!BY158)</f>
        <v/>
      </c>
      <c r="DE158" s="252" t="str">
        <f>IF('Chack &amp; edit  SD sheet'!BZ158="","",'Chack &amp; edit  SD sheet'!BZ158)</f>
        <v/>
      </c>
      <c r="DF158" s="252" t="str">
        <f>IF('Chack &amp; edit  SD sheet'!CA158="","",'Chack &amp; edit  SD sheet'!CA158)</f>
        <v/>
      </c>
      <c r="DG158" s="212" t="str">
        <f t="shared" si="258"/>
        <v/>
      </c>
      <c r="DH158" s="252" t="str">
        <f>IF('Chack &amp; edit  SD sheet'!CB158="","",'Chack &amp; edit  SD sheet'!CB158)</f>
        <v/>
      </c>
      <c r="DI158" s="212" t="str">
        <f t="shared" si="259"/>
        <v/>
      </c>
      <c r="DJ158" s="252" t="str">
        <f>IF('Chack &amp; edit  SD sheet'!CC158="","",'Chack &amp; edit  SD sheet'!CC158)</f>
        <v/>
      </c>
      <c r="DK158" s="212" t="str">
        <f t="shared" si="260"/>
        <v/>
      </c>
      <c r="DL158" s="213" t="str">
        <f t="shared" si="261"/>
        <v/>
      </c>
      <c r="DM158" s="252" t="str">
        <f>IF('Chack &amp; edit  SD sheet'!CD158="","",'Chack &amp; edit  SD sheet'!CD158)</f>
        <v/>
      </c>
      <c r="DN158" s="252" t="str">
        <f>IF('Chack &amp; edit  SD sheet'!CE158="","",'Chack &amp; edit  SD sheet'!CE158)</f>
        <v/>
      </c>
      <c r="DO158" s="252" t="str">
        <f>IF('Chack &amp; edit  SD sheet'!CF158="","",'Chack &amp; edit  SD sheet'!CF158)</f>
        <v/>
      </c>
      <c r="DP158" s="212" t="str">
        <f t="shared" si="262"/>
        <v/>
      </c>
      <c r="DQ158" s="252" t="str">
        <f>IF('Chack &amp; edit  SD sheet'!CG158="","",'Chack &amp; edit  SD sheet'!CG158)</f>
        <v/>
      </c>
      <c r="DR158" s="212" t="str">
        <f t="shared" si="263"/>
        <v/>
      </c>
      <c r="DS158" s="252" t="str">
        <f>IF('Chack &amp; edit  SD sheet'!CH158="","",'Chack &amp; edit  SD sheet'!CH158)</f>
        <v/>
      </c>
      <c r="DT158" s="212" t="str">
        <f t="shared" si="264"/>
        <v/>
      </c>
      <c r="DU158" s="213" t="str">
        <f t="shared" si="265"/>
        <v/>
      </c>
      <c r="DV158" s="252" t="str">
        <f>IF('Chack &amp; edit  SD sheet'!CI158="","",'Chack &amp; edit  SD sheet'!CI158)</f>
        <v/>
      </c>
      <c r="DW158" s="252" t="str">
        <f>IF('Chack &amp; edit  SD sheet'!CJ158="","",'Chack &amp; edit  SD sheet'!CJ158)</f>
        <v/>
      </c>
      <c r="DX158" s="252" t="str">
        <f>IF('Chack &amp; edit  SD sheet'!CK158="","",'Chack &amp; edit  SD sheet'!CK158)</f>
        <v/>
      </c>
      <c r="DY158" s="254" t="str">
        <f t="shared" si="266"/>
        <v/>
      </c>
      <c r="DZ158" s="252" t="str">
        <f>IF('Chack &amp; edit  SD sheet'!CL158="","",'Chack &amp; edit  SD sheet'!CL158)</f>
        <v/>
      </c>
      <c r="EA158" s="252" t="str">
        <f>IF('Chack &amp; edit  SD sheet'!CM158="","",'Chack &amp; edit  SD sheet'!CM158)</f>
        <v/>
      </c>
      <c r="EB158" s="252" t="str">
        <f>IF('Chack &amp; edit  SD sheet'!CN158="","",'Chack &amp; edit  SD sheet'!CN158)</f>
        <v/>
      </c>
      <c r="EC158" s="252" t="str">
        <f>IF('Chack &amp; edit  SD sheet'!CO158="","",'Chack &amp; edit  SD sheet'!CO158)</f>
        <v/>
      </c>
      <c r="ED158" s="254" t="str">
        <f t="shared" si="267"/>
        <v/>
      </c>
      <c r="EE158" s="252" t="str">
        <f>IF('Chack &amp; edit  SD sheet'!CP158="","",'Chack &amp; edit  SD sheet'!CP158)</f>
        <v/>
      </c>
      <c r="EF158" s="252" t="str">
        <f>IF('Chack &amp; edit  SD sheet'!CQ158="","",'Chack &amp; edit  SD sheet'!CQ158)</f>
        <v/>
      </c>
      <c r="EG158" s="19" t="str">
        <f t="shared" si="268"/>
        <v/>
      </c>
      <c r="EH158" s="20" t="str">
        <f t="shared" si="269"/>
        <v/>
      </c>
      <c r="EI158" s="21" t="str">
        <f t="shared" si="270"/>
        <v/>
      </c>
      <c r="EJ158" s="185" t="str">
        <f t="shared" si="271"/>
        <v/>
      </c>
      <c r="EK158" s="253" t="str">
        <f t="shared" si="272"/>
        <v/>
      </c>
      <c r="EL158" s="252" t="str">
        <f t="shared" si="273"/>
        <v/>
      </c>
      <c r="ET158" s="173" t="str">
        <f t="shared" si="274"/>
        <v/>
      </c>
      <c r="EU158" s="173" t="str">
        <f t="shared" si="275"/>
        <v/>
      </c>
      <c r="EV158" s="173" t="str">
        <f t="shared" si="276"/>
        <v/>
      </c>
      <c r="EW158" s="173" t="str">
        <f t="shared" si="277"/>
        <v/>
      </c>
    </row>
    <row r="159" spans="1:153" ht="15.75" hidden="1">
      <c r="A159" s="179" t="str">
        <f>IF(AND('Chack &amp; edit  SD sheet'!A159=""),"",'Chack &amp; edit  SD sheet'!A159)</f>
        <v/>
      </c>
      <c r="B159" s="179" t="str">
        <f>IF(AND('Chack &amp; edit  SD sheet'!B159=""),"",'Chack &amp; edit  SD sheet'!B159)</f>
        <v/>
      </c>
      <c r="C159" s="179" t="str">
        <f>IF(AND('Chack &amp; edit  SD sheet'!C159=""),"",IF(AND('Chack &amp; edit  SD sheet'!C159="Boy"),"M",IF(AND('Chack &amp; edit  SD sheet'!C159="Girl"),"F","")))</f>
        <v/>
      </c>
      <c r="D159" s="179" t="str">
        <f>IF(AND('Chack &amp; edit  SD sheet'!D159=""),"",VALUE('Chack &amp; edit  SD sheet'!D159))</f>
        <v/>
      </c>
      <c r="E159" s="179" t="str">
        <f>IF(AND('Chack &amp; edit  SD sheet'!E159=""),"",'Chack &amp; edit  SD sheet'!E159)</f>
        <v/>
      </c>
      <c r="F159" s="179" t="str">
        <f>IF(AND('Chack &amp; edit  SD sheet'!F159=""),"",'Chack &amp; edit  SD sheet'!F159)</f>
        <v/>
      </c>
      <c r="G159" s="180" t="str">
        <f>IF(AND('Chack &amp; edit  SD sheet'!G159=""),"",'Chack &amp; edit  SD sheet'!G159)</f>
        <v/>
      </c>
      <c r="H159" s="180" t="str">
        <f>IF(AND('Chack &amp; edit  SD sheet'!H159=""),"",'Chack &amp; edit  SD sheet'!H159)</f>
        <v/>
      </c>
      <c r="I159" s="180" t="str">
        <f>IF(AND('Chack &amp; edit  SD sheet'!I159=""),"",'Chack &amp; edit  SD sheet'!I159)</f>
        <v/>
      </c>
      <c r="J159" s="179" t="str">
        <f>IF(AND('Chack &amp; edit  SD sheet'!J159=""),"",'Chack &amp; edit  SD sheet'!J159)</f>
        <v/>
      </c>
      <c r="K159" s="179" t="str">
        <f>IF(AND('Chack &amp; edit  SD sheet'!K159=""),"",'Chack &amp; edit  SD sheet'!K159)</f>
        <v/>
      </c>
      <c r="L159" s="179" t="str">
        <f>IF(AND('Chack &amp; edit  SD sheet'!L159=""),"",'Chack &amp; edit  SD sheet'!L159)</f>
        <v/>
      </c>
      <c r="M159" s="179" t="str">
        <f t="shared" si="193"/>
        <v/>
      </c>
      <c r="N159" s="179" t="str">
        <f>IF(AND('Chack &amp; edit  SD sheet'!N159=""),"",'Chack &amp; edit  SD sheet'!N159)</f>
        <v/>
      </c>
      <c r="O159" s="179" t="str">
        <f t="shared" si="194"/>
        <v/>
      </c>
      <c r="P159" s="179" t="str">
        <f t="shared" si="195"/>
        <v/>
      </c>
      <c r="Q159" s="179" t="str">
        <f>IF(AND('Chack &amp; edit  SD sheet'!Q159=""),"",'Chack &amp; edit  SD sheet'!Q159)</f>
        <v/>
      </c>
      <c r="R159" s="179" t="str">
        <f t="shared" si="196"/>
        <v/>
      </c>
      <c r="S159" s="179" t="str">
        <f t="shared" si="197"/>
        <v/>
      </c>
      <c r="T159" s="179" t="str">
        <f>IF(AND('Chack &amp; edit  SD sheet'!T159=""),"",'Chack &amp; edit  SD sheet'!T159)</f>
        <v/>
      </c>
      <c r="U159" s="179" t="str">
        <f>IF(AND('Chack &amp; edit  SD sheet'!U159=""),"",'Chack &amp; edit  SD sheet'!U159)</f>
        <v/>
      </c>
      <c r="V159" s="179" t="str">
        <f>IF(AND('Chack &amp; edit  SD sheet'!V159=""),"",'Chack &amp; edit  SD sheet'!V159)</f>
        <v/>
      </c>
      <c r="W159" s="179" t="str">
        <f t="shared" si="198"/>
        <v/>
      </c>
      <c r="X159" s="179" t="str">
        <f>IF(AND('Chack &amp; edit  SD sheet'!X159=""),"",'Chack &amp; edit  SD sheet'!X159)</f>
        <v/>
      </c>
      <c r="Y159" s="179" t="str">
        <f t="shared" si="199"/>
        <v/>
      </c>
      <c r="Z159" s="179" t="str">
        <f t="shared" si="200"/>
        <v/>
      </c>
      <c r="AA159" s="179" t="str">
        <f>IF(AND('Chack &amp; edit  SD sheet'!AA159=""),"",'Chack &amp; edit  SD sheet'!AA159)</f>
        <v/>
      </c>
      <c r="AB159" s="179" t="str">
        <f t="shared" si="201"/>
        <v/>
      </c>
      <c r="AC159" s="179" t="str">
        <f t="shared" si="202"/>
        <v/>
      </c>
      <c r="AD159" s="179" t="str">
        <f>IF(AND('Chack &amp; edit  SD sheet'!AF159=""),"",'Chack &amp; edit  SD sheet'!AF159)</f>
        <v/>
      </c>
      <c r="AE159" s="179" t="str">
        <f>IF(AND('Chack &amp; edit  SD sheet'!AG159=""),"",'Chack &amp; edit  SD sheet'!AG159)</f>
        <v/>
      </c>
      <c r="AF159" s="179" t="str">
        <f>IF(AND('Chack &amp; edit  SD sheet'!AH159=""),"",'Chack &amp; edit  SD sheet'!AH159)</f>
        <v/>
      </c>
      <c r="AG159" s="179" t="str">
        <f t="shared" si="203"/>
        <v/>
      </c>
      <c r="AH159" s="179" t="str">
        <f>IF(AND('Chack &amp; edit  SD sheet'!AJ159=""),"",'Chack &amp; edit  SD sheet'!AJ159)</f>
        <v/>
      </c>
      <c r="AI159" s="179" t="str">
        <f t="shared" si="204"/>
        <v/>
      </c>
      <c r="AJ159" s="179" t="str">
        <f t="shared" si="205"/>
        <v/>
      </c>
      <c r="AK159" s="179" t="str">
        <f>IF(AND('Chack &amp; edit  SD sheet'!AM159=""),"",'Chack &amp; edit  SD sheet'!AM159)</f>
        <v/>
      </c>
      <c r="AL159" s="179" t="str">
        <f t="shared" si="206"/>
        <v/>
      </c>
      <c r="AM159" s="179" t="str">
        <f t="shared" si="207"/>
        <v/>
      </c>
      <c r="AN159" s="179" t="str">
        <f>IF(AND('Chack &amp; edit  SD sheet'!AP159=""),"",'Chack &amp; edit  SD sheet'!AP159)</f>
        <v/>
      </c>
      <c r="AO159" s="179" t="str">
        <f>IF(AND('Chack &amp; edit  SD sheet'!AQ159=""),"",'Chack &amp; edit  SD sheet'!AQ159)</f>
        <v/>
      </c>
      <c r="AP159" s="179" t="str">
        <f>IF(AND('Chack &amp; edit  SD sheet'!AR159=""),"",'Chack &amp; edit  SD sheet'!AR159)</f>
        <v/>
      </c>
      <c r="AQ159" s="179" t="str">
        <f t="shared" si="208"/>
        <v/>
      </c>
      <c r="AR159" s="179" t="str">
        <f>IF(AND('Chack &amp; edit  SD sheet'!AT159=""),"",'Chack &amp; edit  SD sheet'!AT159)</f>
        <v/>
      </c>
      <c r="AS159" s="179" t="str">
        <f t="shared" si="209"/>
        <v/>
      </c>
      <c r="AT159" s="179" t="str">
        <f t="shared" si="210"/>
        <v/>
      </c>
      <c r="AU159" s="179" t="str">
        <f>IF(AND('Chack &amp; edit  SD sheet'!AW159=""),"",'Chack &amp; edit  SD sheet'!AW159)</f>
        <v/>
      </c>
      <c r="AV159" s="179" t="str">
        <f t="shared" si="211"/>
        <v/>
      </c>
      <c r="AW159" s="179" t="str">
        <f t="shared" si="212"/>
        <v/>
      </c>
      <c r="AX159" s="179" t="str">
        <f>IF(AND('Chack &amp; edit  SD sheet'!AZ159=""),"",'Chack &amp; edit  SD sheet'!AZ159)</f>
        <v/>
      </c>
      <c r="AY159" s="179" t="str">
        <f>IF(AND('Chack &amp; edit  SD sheet'!BA159=""),"",'Chack &amp; edit  SD sheet'!BA159)</f>
        <v/>
      </c>
      <c r="AZ159" s="179" t="str">
        <f>IF(AND('Chack &amp; edit  SD sheet'!BB159=""),"",'Chack &amp; edit  SD sheet'!BB159)</f>
        <v/>
      </c>
      <c r="BA159" s="179" t="str">
        <f t="shared" si="213"/>
        <v/>
      </c>
      <c r="BB159" s="179" t="str">
        <f>IF(AND('Chack &amp; edit  SD sheet'!BD159=""),"",'Chack &amp; edit  SD sheet'!BD159)</f>
        <v/>
      </c>
      <c r="BC159" s="179" t="str">
        <f t="shared" si="214"/>
        <v/>
      </c>
      <c r="BD159" s="179" t="str">
        <f t="shared" si="215"/>
        <v/>
      </c>
      <c r="BE159" s="179" t="str">
        <f>IF(AND('Chack &amp; edit  SD sheet'!BG159=""),"",'Chack &amp; edit  SD sheet'!BG159)</f>
        <v/>
      </c>
      <c r="BF159" s="179" t="str">
        <f t="shared" si="216"/>
        <v/>
      </c>
      <c r="BG159" s="179" t="str">
        <f t="shared" si="217"/>
        <v/>
      </c>
      <c r="BH159" s="179" t="str">
        <f>IF(AND('Chack &amp; edit  SD sheet'!BK159=""),"",'Chack &amp; edit  SD sheet'!BK159)</f>
        <v/>
      </c>
      <c r="BI159" s="179" t="str">
        <f>IF(AND('Chack &amp; edit  SD sheet'!BL159=""),"",'Chack &amp; edit  SD sheet'!BL159)</f>
        <v/>
      </c>
      <c r="BJ159" s="179" t="str">
        <f>IF(AND('Chack &amp; edit  SD sheet'!BM159=""),"",'Chack &amp; edit  SD sheet'!BM159)</f>
        <v/>
      </c>
      <c r="BK159" s="179" t="str">
        <f t="shared" si="218"/>
        <v/>
      </c>
      <c r="BL159" s="179" t="str">
        <f t="shared" si="219"/>
        <v/>
      </c>
      <c r="BM159" s="179" t="str">
        <f>IF(AND('Chack &amp; edit  SD sheet'!BN159=""),"",'Chack &amp; edit  SD sheet'!BN159)</f>
        <v/>
      </c>
      <c r="BN159" s="179" t="str">
        <f>IF(AND('Chack &amp; edit  SD sheet'!BO159=""),"",'Chack &amp; edit  SD sheet'!BO159)</f>
        <v/>
      </c>
      <c r="BO159" s="179" t="str">
        <f>IF(AND('Chack &amp; edit  SD sheet'!BP159=""),"",'Chack &amp; edit  SD sheet'!BP159)</f>
        <v/>
      </c>
      <c r="BP159" s="179" t="str">
        <f t="shared" si="220"/>
        <v/>
      </c>
      <c r="BQ159" s="179" t="str">
        <f>IF(AND('Chack &amp; edit  SD sheet'!BR159=""),"",'Chack &amp; edit  SD sheet'!BR159)</f>
        <v/>
      </c>
      <c r="BR159" s="179" t="str">
        <f t="shared" si="221"/>
        <v/>
      </c>
      <c r="BS159" s="179" t="str">
        <f t="shared" si="222"/>
        <v/>
      </c>
      <c r="BT159" s="179" t="str">
        <f>IF(AND('Chack &amp; edit  SD sheet'!BU159=""),"",'Chack &amp; edit  SD sheet'!BU159)</f>
        <v/>
      </c>
      <c r="BU159" s="179" t="str">
        <f t="shared" si="223"/>
        <v/>
      </c>
      <c r="BV159" s="179" t="str">
        <f t="shared" si="224"/>
        <v/>
      </c>
      <c r="BW159" s="181" t="str">
        <f t="shared" si="225"/>
        <v/>
      </c>
      <c r="BX159" s="179" t="str">
        <f t="shared" si="226"/>
        <v/>
      </c>
      <c r="BY159" s="179">
        <f t="shared" si="227"/>
        <v>0</v>
      </c>
      <c r="BZ159" s="179">
        <f t="shared" si="228"/>
        <v>0</v>
      </c>
      <c r="CA159" s="179" t="str">
        <f t="shared" si="229"/>
        <v/>
      </c>
      <c r="CB159" s="179" t="str">
        <f t="shared" si="230"/>
        <v/>
      </c>
      <c r="CC159" s="182" t="str">
        <f t="shared" si="231"/>
        <v/>
      </c>
      <c r="CD159" s="183">
        <f t="shared" si="232"/>
        <v>0</v>
      </c>
      <c r="CE159" s="182">
        <f t="shared" si="233"/>
        <v>0</v>
      </c>
      <c r="CF159" s="179" t="str">
        <f t="shared" si="234"/>
        <v/>
      </c>
      <c r="CG159" s="183" t="str">
        <f t="shared" si="235"/>
        <v/>
      </c>
      <c r="CH159" s="182" t="str">
        <f t="shared" si="236"/>
        <v/>
      </c>
      <c r="CI159" s="182">
        <f t="shared" si="237"/>
        <v>0</v>
      </c>
      <c r="CJ159" s="182">
        <f t="shared" si="238"/>
        <v>0</v>
      </c>
      <c r="CK159" s="179" t="str">
        <f t="shared" si="239"/>
        <v/>
      </c>
      <c r="CL159" s="183" t="str">
        <f t="shared" si="240"/>
        <v/>
      </c>
      <c r="CM159" s="182" t="str">
        <f t="shared" si="241"/>
        <v/>
      </c>
      <c r="CN159" s="182">
        <f t="shared" si="242"/>
        <v>0</v>
      </c>
      <c r="CO159" s="182">
        <f t="shared" si="243"/>
        <v>0</v>
      </c>
      <c r="CP159" s="183" t="str">
        <f t="shared" si="244"/>
        <v/>
      </c>
      <c r="CQ159" s="183" t="str">
        <f t="shared" si="245"/>
        <v/>
      </c>
      <c r="CR159" s="182" t="str">
        <f t="shared" si="246"/>
        <v/>
      </c>
      <c r="CS159" s="182">
        <f t="shared" si="247"/>
        <v>0</v>
      </c>
      <c r="CT159" s="182">
        <f t="shared" si="248"/>
        <v>0</v>
      </c>
      <c r="CU159" s="183" t="str">
        <f t="shared" si="249"/>
        <v/>
      </c>
      <c r="CV159" s="183" t="str">
        <f t="shared" si="250"/>
        <v/>
      </c>
      <c r="CW159" s="182" t="str">
        <f t="shared" si="251"/>
        <v/>
      </c>
      <c r="CX159" s="182">
        <f t="shared" si="252"/>
        <v>0</v>
      </c>
      <c r="CY159" s="182">
        <f t="shared" si="253"/>
        <v>0</v>
      </c>
      <c r="CZ159" s="183" t="str">
        <f t="shared" si="254"/>
        <v/>
      </c>
      <c r="DA159" s="183" t="str">
        <f t="shared" si="255"/>
        <v/>
      </c>
      <c r="DB159" s="184">
        <f t="shared" si="256"/>
        <v>0</v>
      </c>
      <c r="DC159" s="19" t="str">
        <f t="shared" si="257"/>
        <v xml:space="preserve">      </v>
      </c>
      <c r="DD159" s="252" t="str">
        <f>IF('Chack &amp; edit  SD sheet'!BY159="","",'Chack &amp; edit  SD sheet'!BY159)</f>
        <v/>
      </c>
      <c r="DE159" s="252" t="str">
        <f>IF('Chack &amp; edit  SD sheet'!BZ159="","",'Chack &amp; edit  SD sheet'!BZ159)</f>
        <v/>
      </c>
      <c r="DF159" s="252" t="str">
        <f>IF('Chack &amp; edit  SD sheet'!CA159="","",'Chack &amp; edit  SD sheet'!CA159)</f>
        <v/>
      </c>
      <c r="DG159" s="212" t="str">
        <f t="shared" si="258"/>
        <v/>
      </c>
      <c r="DH159" s="252" t="str">
        <f>IF('Chack &amp; edit  SD sheet'!CB159="","",'Chack &amp; edit  SD sheet'!CB159)</f>
        <v/>
      </c>
      <c r="DI159" s="212" t="str">
        <f t="shared" si="259"/>
        <v/>
      </c>
      <c r="DJ159" s="252" t="str">
        <f>IF('Chack &amp; edit  SD sheet'!CC159="","",'Chack &amp; edit  SD sheet'!CC159)</f>
        <v/>
      </c>
      <c r="DK159" s="212" t="str">
        <f t="shared" si="260"/>
        <v/>
      </c>
      <c r="DL159" s="213" t="str">
        <f t="shared" si="261"/>
        <v/>
      </c>
      <c r="DM159" s="252" t="str">
        <f>IF('Chack &amp; edit  SD sheet'!CD159="","",'Chack &amp; edit  SD sheet'!CD159)</f>
        <v/>
      </c>
      <c r="DN159" s="252" t="str">
        <f>IF('Chack &amp; edit  SD sheet'!CE159="","",'Chack &amp; edit  SD sheet'!CE159)</f>
        <v/>
      </c>
      <c r="DO159" s="252" t="str">
        <f>IF('Chack &amp; edit  SD sheet'!CF159="","",'Chack &amp; edit  SD sheet'!CF159)</f>
        <v/>
      </c>
      <c r="DP159" s="212" t="str">
        <f t="shared" si="262"/>
        <v/>
      </c>
      <c r="DQ159" s="252" t="str">
        <f>IF('Chack &amp; edit  SD sheet'!CG159="","",'Chack &amp; edit  SD sheet'!CG159)</f>
        <v/>
      </c>
      <c r="DR159" s="212" t="str">
        <f t="shared" si="263"/>
        <v/>
      </c>
      <c r="DS159" s="252" t="str">
        <f>IF('Chack &amp; edit  SD sheet'!CH159="","",'Chack &amp; edit  SD sheet'!CH159)</f>
        <v/>
      </c>
      <c r="DT159" s="212" t="str">
        <f t="shared" si="264"/>
        <v/>
      </c>
      <c r="DU159" s="213" t="str">
        <f t="shared" si="265"/>
        <v/>
      </c>
      <c r="DV159" s="252" t="str">
        <f>IF('Chack &amp; edit  SD sheet'!CI159="","",'Chack &amp; edit  SD sheet'!CI159)</f>
        <v/>
      </c>
      <c r="DW159" s="252" t="str">
        <f>IF('Chack &amp; edit  SD sheet'!CJ159="","",'Chack &amp; edit  SD sheet'!CJ159)</f>
        <v/>
      </c>
      <c r="DX159" s="252" t="str">
        <f>IF('Chack &amp; edit  SD sheet'!CK159="","",'Chack &amp; edit  SD sheet'!CK159)</f>
        <v/>
      </c>
      <c r="DY159" s="254" t="str">
        <f t="shared" si="266"/>
        <v/>
      </c>
      <c r="DZ159" s="252" t="str">
        <f>IF('Chack &amp; edit  SD sheet'!CL159="","",'Chack &amp; edit  SD sheet'!CL159)</f>
        <v/>
      </c>
      <c r="EA159" s="252" t="str">
        <f>IF('Chack &amp; edit  SD sheet'!CM159="","",'Chack &amp; edit  SD sheet'!CM159)</f>
        <v/>
      </c>
      <c r="EB159" s="252" t="str">
        <f>IF('Chack &amp; edit  SD sheet'!CN159="","",'Chack &amp; edit  SD sheet'!CN159)</f>
        <v/>
      </c>
      <c r="EC159" s="252" t="str">
        <f>IF('Chack &amp; edit  SD sheet'!CO159="","",'Chack &amp; edit  SD sheet'!CO159)</f>
        <v/>
      </c>
      <c r="ED159" s="254" t="str">
        <f t="shared" si="267"/>
        <v/>
      </c>
      <c r="EE159" s="252" t="str">
        <f>IF('Chack &amp; edit  SD sheet'!CP159="","",'Chack &amp; edit  SD sheet'!CP159)</f>
        <v/>
      </c>
      <c r="EF159" s="252" t="str">
        <f>IF('Chack &amp; edit  SD sheet'!CQ159="","",'Chack &amp; edit  SD sheet'!CQ159)</f>
        <v/>
      </c>
      <c r="EG159" s="19" t="str">
        <f t="shared" si="268"/>
        <v/>
      </c>
      <c r="EH159" s="20" t="str">
        <f t="shared" si="269"/>
        <v/>
      </c>
      <c r="EI159" s="21" t="str">
        <f t="shared" si="270"/>
        <v/>
      </c>
      <c r="EJ159" s="185" t="str">
        <f t="shared" si="271"/>
        <v/>
      </c>
      <c r="EK159" s="253" t="str">
        <f t="shared" si="272"/>
        <v/>
      </c>
      <c r="EL159" s="252" t="str">
        <f t="shared" si="273"/>
        <v/>
      </c>
      <c r="ET159" s="173" t="str">
        <f t="shared" si="274"/>
        <v/>
      </c>
      <c r="EU159" s="173" t="str">
        <f t="shared" si="275"/>
        <v/>
      </c>
      <c r="EV159" s="173" t="str">
        <f t="shared" si="276"/>
        <v/>
      </c>
      <c r="EW159" s="173" t="str">
        <f t="shared" si="277"/>
        <v/>
      </c>
    </row>
    <row r="160" spans="1:153" ht="15.75" hidden="1">
      <c r="A160" s="179" t="str">
        <f>IF(AND('Chack &amp; edit  SD sheet'!A160=""),"",'Chack &amp; edit  SD sheet'!A160)</f>
        <v/>
      </c>
      <c r="B160" s="179" t="str">
        <f>IF(AND('Chack &amp; edit  SD sheet'!B160=""),"",'Chack &amp; edit  SD sheet'!B160)</f>
        <v/>
      </c>
      <c r="C160" s="179" t="str">
        <f>IF(AND('Chack &amp; edit  SD sheet'!C160=""),"",IF(AND('Chack &amp; edit  SD sheet'!C160="Boy"),"M",IF(AND('Chack &amp; edit  SD sheet'!C160="Girl"),"F","")))</f>
        <v/>
      </c>
      <c r="D160" s="179" t="str">
        <f>IF(AND('Chack &amp; edit  SD sheet'!D160=""),"",VALUE('Chack &amp; edit  SD sheet'!D160))</f>
        <v/>
      </c>
      <c r="E160" s="179" t="str">
        <f>IF(AND('Chack &amp; edit  SD sheet'!E160=""),"",'Chack &amp; edit  SD sheet'!E160)</f>
        <v/>
      </c>
      <c r="F160" s="179" t="str">
        <f>IF(AND('Chack &amp; edit  SD sheet'!F160=""),"",'Chack &amp; edit  SD sheet'!F160)</f>
        <v/>
      </c>
      <c r="G160" s="180" t="str">
        <f>IF(AND('Chack &amp; edit  SD sheet'!G160=""),"",'Chack &amp; edit  SD sheet'!G160)</f>
        <v/>
      </c>
      <c r="H160" s="180" t="str">
        <f>IF(AND('Chack &amp; edit  SD sheet'!H160=""),"",'Chack &amp; edit  SD sheet'!H160)</f>
        <v/>
      </c>
      <c r="I160" s="180" t="str">
        <f>IF(AND('Chack &amp; edit  SD sheet'!I160=""),"",'Chack &amp; edit  SD sheet'!I160)</f>
        <v/>
      </c>
      <c r="J160" s="179" t="str">
        <f>IF(AND('Chack &amp; edit  SD sheet'!J160=""),"",'Chack &amp; edit  SD sheet'!J160)</f>
        <v/>
      </c>
      <c r="K160" s="179" t="str">
        <f>IF(AND('Chack &amp; edit  SD sheet'!K160=""),"",'Chack &amp; edit  SD sheet'!K160)</f>
        <v/>
      </c>
      <c r="L160" s="179" t="str">
        <f>IF(AND('Chack &amp; edit  SD sheet'!L160=""),"",'Chack &amp; edit  SD sheet'!L160)</f>
        <v/>
      </c>
      <c r="M160" s="179" t="str">
        <f t="shared" si="193"/>
        <v/>
      </c>
      <c r="N160" s="179" t="str">
        <f>IF(AND('Chack &amp; edit  SD sheet'!N160=""),"",'Chack &amp; edit  SD sheet'!N160)</f>
        <v/>
      </c>
      <c r="O160" s="179" t="str">
        <f t="shared" si="194"/>
        <v/>
      </c>
      <c r="P160" s="179" t="str">
        <f t="shared" si="195"/>
        <v/>
      </c>
      <c r="Q160" s="179" t="str">
        <f>IF(AND('Chack &amp; edit  SD sheet'!Q160=""),"",'Chack &amp; edit  SD sheet'!Q160)</f>
        <v/>
      </c>
      <c r="R160" s="179" t="str">
        <f t="shared" si="196"/>
        <v/>
      </c>
      <c r="S160" s="179" t="str">
        <f t="shared" si="197"/>
        <v/>
      </c>
      <c r="T160" s="179" t="str">
        <f>IF(AND('Chack &amp; edit  SD sheet'!T160=""),"",'Chack &amp; edit  SD sheet'!T160)</f>
        <v/>
      </c>
      <c r="U160" s="179" t="str">
        <f>IF(AND('Chack &amp; edit  SD sheet'!U160=""),"",'Chack &amp; edit  SD sheet'!U160)</f>
        <v/>
      </c>
      <c r="V160" s="179" t="str">
        <f>IF(AND('Chack &amp; edit  SD sheet'!V160=""),"",'Chack &amp; edit  SD sheet'!V160)</f>
        <v/>
      </c>
      <c r="W160" s="179" t="str">
        <f t="shared" si="198"/>
        <v/>
      </c>
      <c r="X160" s="179" t="str">
        <f>IF(AND('Chack &amp; edit  SD sheet'!X160=""),"",'Chack &amp; edit  SD sheet'!X160)</f>
        <v/>
      </c>
      <c r="Y160" s="179" t="str">
        <f t="shared" si="199"/>
        <v/>
      </c>
      <c r="Z160" s="179" t="str">
        <f t="shared" si="200"/>
        <v/>
      </c>
      <c r="AA160" s="179" t="str">
        <f>IF(AND('Chack &amp; edit  SD sheet'!AA160=""),"",'Chack &amp; edit  SD sheet'!AA160)</f>
        <v/>
      </c>
      <c r="AB160" s="179" t="str">
        <f t="shared" si="201"/>
        <v/>
      </c>
      <c r="AC160" s="179" t="str">
        <f t="shared" si="202"/>
        <v/>
      </c>
      <c r="AD160" s="179" t="str">
        <f>IF(AND('Chack &amp; edit  SD sheet'!AF160=""),"",'Chack &amp; edit  SD sheet'!AF160)</f>
        <v/>
      </c>
      <c r="AE160" s="179" t="str">
        <f>IF(AND('Chack &amp; edit  SD sheet'!AG160=""),"",'Chack &amp; edit  SD sheet'!AG160)</f>
        <v/>
      </c>
      <c r="AF160" s="179" t="str">
        <f>IF(AND('Chack &amp; edit  SD sheet'!AH160=""),"",'Chack &amp; edit  SD sheet'!AH160)</f>
        <v/>
      </c>
      <c r="AG160" s="179" t="str">
        <f t="shared" si="203"/>
        <v/>
      </c>
      <c r="AH160" s="179" t="str">
        <f>IF(AND('Chack &amp; edit  SD sheet'!AJ160=""),"",'Chack &amp; edit  SD sheet'!AJ160)</f>
        <v/>
      </c>
      <c r="AI160" s="179" t="str">
        <f t="shared" si="204"/>
        <v/>
      </c>
      <c r="AJ160" s="179" t="str">
        <f t="shared" si="205"/>
        <v/>
      </c>
      <c r="AK160" s="179" t="str">
        <f>IF(AND('Chack &amp; edit  SD sheet'!AM160=""),"",'Chack &amp; edit  SD sheet'!AM160)</f>
        <v/>
      </c>
      <c r="AL160" s="179" t="str">
        <f t="shared" si="206"/>
        <v/>
      </c>
      <c r="AM160" s="179" t="str">
        <f t="shared" si="207"/>
        <v/>
      </c>
      <c r="AN160" s="179" t="str">
        <f>IF(AND('Chack &amp; edit  SD sheet'!AP160=""),"",'Chack &amp; edit  SD sheet'!AP160)</f>
        <v/>
      </c>
      <c r="AO160" s="179" t="str">
        <f>IF(AND('Chack &amp; edit  SD sheet'!AQ160=""),"",'Chack &amp; edit  SD sheet'!AQ160)</f>
        <v/>
      </c>
      <c r="AP160" s="179" t="str">
        <f>IF(AND('Chack &amp; edit  SD sheet'!AR160=""),"",'Chack &amp; edit  SD sheet'!AR160)</f>
        <v/>
      </c>
      <c r="AQ160" s="179" t="str">
        <f t="shared" si="208"/>
        <v/>
      </c>
      <c r="AR160" s="179" t="str">
        <f>IF(AND('Chack &amp; edit  SD sheet'!AT160=""),"",'Chack &amp; edit  SD sheet'!AT160)</f>
        <v/>
      </c>
      <c r="AS160" s="179" t="str">
        <f t="shared" si="209"/>
        <v/>
      </c>
      <c r="AT160" s="179" t="str">
        <f t="shared" si="210"/>
        <v/>
      </c>
      <c r="AU160" s="179" t="str">
        <f>IF(AND('Chack &amp; edit  SD sheet'!AW160=""),"",'Chack &amp; edit  SD sheet'!AW160)</f>
        <v/>
      </c>
      <c r="AV160" s="179" t="str">
        <f t="shared" si="211"/>
        <v/>
      </c>
      <c r="AW160" s="179" t="str">
        <f t="shared" si="212"/>
        <v/>
      </c>
      <c r="AX160" s="179" t="str">
        <f>IF(AND('Chack &amp; edit  SD sheet'!AZ160=""),"",'Chack &amp; edit  SD sheet'!AZ160)</f>
        <v/>
      </c>
      <c r="AY160" s="179" t="str">
        <f>IF(AND('Chack &amp; edit  SD sheet'!BA160=""),"",'Chack &amp; edit  SD sheet'!BA160)</f>
        <v/>
      </c>
      <c r="AZ160" s="179" t="str">
        <f>IF(AND('Chack &amp; edit  SD sheet'!BB160=""),"",'Chack &amp; edit  SD sheet'!BB160)</f>
        <v/>
      </c>
      <c r="BA160" s="179" t="str">
        <f t="shared" si="213"/>
        <v/>
      </c>
      <c r="BB160" s="179" t="str">
        <f>IF(AND('Chack &amp; edit  SD sheet'!BD160=""),"",'Chack &amp; edit  SD sheet'!BD160)</f>
        <v/>
      </c>
      <c r="BC160" s="179" t="str">
        <f t="shared" si="214"/>
        <v/>
      </c>
      <c r="BD160" s="179" t="str">
        <f t="shared" si="215"/>
        <v/>
      </c>
      <c r="BE160" s="179" t="str">
        <f>IF(AND('Chack &amp; edit  SD sheet'!BG160=""),"",'Chack &amp; edit  SD sheet'!BG160)</f>
        <v/>
      </c>
      <c r="BF160" s="179" t="str">
        <f t="shared" si="216"/>
        <v/>
      </c>
      <c r="BG160" s="179" t="str">
        <f t="shared" si="217"/>
        <v/>
      </c>
      <c r="BH160" s="179" t="str">
        <f>IF(AND('Chack &amp; edit  SD sheet'!BK160=""),"",'Chack &amp; edit  SD sheet'!BK160)</f>
        <v/>
      </c>
      <c r="BI160" s="179" t="str">
        <f>IF(AND('Chack &amp; edit  SD sheet'!BL160=""),"",'Chack &amp; edit  SD sheet'!BL160)</f>
        <v/>
      </c>
      <c r="BJ160" s="179" t="str">
        <f>IF(AND('Chack &amp; edit  SD sheet'!BM160=""),"",'Chack &amp; edit  SD sheet'!BM160)</f>
        <v/>
      </c>
      <c r="BK160" s="179" t="str">
        <f t="shared" si="218"/>
        <v/>
      </c>
      <c r="BL160" s="179" t="str">
        <f t="shared" si="219"/>
        <v/>
      </c>
      <c r="BM160" s="179" t="str">
        <f>IF(AND('Chack &amp; edit  SD sheet'!BN160=""),"",'Chack &amp; edit  SD sheet'!BN160)</f>
        <v/>
      </c>
      <c r="BN160" s="179" t="str">
        <f>IF(AND('Chack &amp; edit  SD sheet'!BO160=""),"",'Chack &amp; edit  SD sheet'!BO160)</f>
        <v/>
      </c>
      <c r="BO160" s="179" t="str">
        <f>IF(AND('Chack &amp; edit  SD sheet'!BP160=""),"",'Chack &amp; edit  SD sheet'!BP160)</f>
        <v/>
      </c>
      <c r="BP160" s="179" t="str">
        <f t="shared" si="220"/>
        <v/>
      </c>
      <c r="BQ160" s="179" t="str">
        <f>IF(AND('Chack &amp; edit  SD sheet'!BR160=""),"",'Chack &amp; edit  SD sheet'!BR160)</f>
        <v/>
      </c>
      <c r="BR160" s="179" t="str">
        <f t="shared" si="221"/>
        <v/>
      </c>
      <c r="BS160" s="179" t="str">
        <f t="shared" si="222"/>
        <v/>
      </c>
      <c r="BT160" s="179" t="str">
        <f>IF(AND('Chack &amp; edit  SD sheet'!BU160=""),"",'Chack &amp; edit  SD sheet'!BU160)</f>
        <v/>
      </c>
      <c r="BU160" s="179" t="str">
        <f t="shared" si="223"/>
        <v/>
      </c>
      <c r="BV160" s="179" t="str">
        <f t="shared" si="224"/>
        <v/>
      </c>
      <c r="BW160" s="181" t="str">
        <f t="shared" si="225"/>
        <v/>
      </c>
      <c r="BX160" s="179" t="str">
        <f t="shared" si="226"/>
        <v/>
      </c>
      <c r="BY160" s="179">
        <f t="shared" si="227"/>
        <v>0</v>
      </c>
      <c r="BZ160" s="179">
        <f t="shared" si="228"/>
        <v>0</v>
      </c>
      <c r="CA160" s="179" t="str">
        <f t="shared" si="229"/>
        <v/>
      </c>
      <c r="CB160" s="179" t="str">
        <f t="shared" si="230"/>
        <v/>
      </c>
      <c r="CC160" s="182" t="str">
        <f t="shared" si="231"/>
        <v/>
      </c>
      <c r="CD160" s="183">
        <f t="shared" si="232"/>
        <v>0</v>
      </c>
      <c r="CE160" s="182">
        <f t="shared" si="233"/>
        <v>0</v>
      </c>
      <c r="CF160" s="179" t="str">
        <f t="shared" si="234"/>
        <v/>
      </c>
      <c r="CG160" s="183" t="str">
        <f t="shared" si="235"/>
        <v/>
      </c>
      <c r="CH160" s="182" t="str">
        <f t="shared" si="236"/>
        <v/>
      </c>
      <c r="CI160" s="182">
        <f t="shared" si="237"/>
        <v>0</v>
      </c>
      <c r="CJ160" s="182">
        <f t="shared" si="238"/>
        <v>0</v>
      </c>
      <c r="CK160" s="179" t="str">
        <f t="shared" si="239"/>
        <v/>
      </c>
      <c r="CL160" s="183" t="str">
        <f t="shared" si="240"/>
        <v/>
      </c>
      <c r="CM160" s="182" t="str">
        <f t="shared" si="241"/>
        <v/>
      </c>
      <c r="CN160" s="182">
        <f t="shared" si="242"/>
        <v>0</v>
      </c>
      <c r="CO160" s="182">
        <f t="shared" si="243"/>
        <v>0</v>
      </c>
      <c r="CP160" s="183" t="str">
        <f t="shared" si="244"/>
        <v/>
      </c>
      <c r="CQ160" s="183" t="str">
        <f t="shared" si="245"/>
        <v/>
      </c>
      <c r="CR160" s="182" t="str">
        <f t="shared" si="246"/>
        <v/>
      </c>
      <c r="CS160" s="182">
        <f t="shared" si="247"/>
        <v>0</v>
      </c>
      <c r="CT160" s="182">
        <f t="shared" si="248"/>
        <v>0</v>
      </c>
      <c r="CU160" s="183" t="str">
        <f t="shared" si="249"/>
        <v/>
      </c>
      <c r="CV160" s="183" t="str">
        <f t="shared" si="250"/>
        <v/>
      </c>
      <c r="CW160" s="182" t="str">
        <f t="shared" si="251"/>
        <v/>
      </c>
      <c r="CX160" s="182">
        <f t="shared" si="252"/>
        <v>0</v>
      </c>
      <c r="CY160" s="182">
        <f t="shared" si="253"/>
        <v>0</v>
      </c>
      <c r="CZ160" s="183" t="str">
        <f t="shared" si="254"/>
        <v/>
      </c>
      <c r="DA160" s="183" t="str">
        <f t="shared" si="255"/>
        <v/>
      </c>
      <c r="DB160" s="184">
        <f t="shared" si="256"/>
        <v>0</v>
      </c>
      <c r="DC160" s="19" t="str">
        <f t="shared" si="257"/>
        <v xml:space="preserve">      </v>
      </c>
      <c r="DD160" s="252" t="str">
        <f>IF('Chack &amp; edit  SD sheet'!BY160="","",'Chack &amp; edit  SD sheet'!BY160)</f>
        <v/>
      </c>
      <c r="DE160" s="252" t="str">
        <f>IF('Chack &amp; edit  SD sheet'!BZ160="","",'Chack &amp; edit  SD sheet'!BZ160)</f>
        <v/>
      </c>
      <c r="DF160" s="252" t="str">
        <f>IF('Chack &amp; edit  SD sheet'!CA160="","",'Chack &amp; edit  SD sheet'!CA160)</f>
        <v/>
      </c>
      <c r="DG160" s="212" t="str">
        <f t="shared" si="258"/>
        <v/>
      </c>
      <c r="DH160" s="252" t="str">
        <f>IF('Chack &amp; edit  SD sheet'!CB160="","",'Chack &amp; edit  SD sheet'!CB160)</f>
        <v/>
      </c>
      <c r="DI160" s="212" t="str">
        <f t="shared" si="259"/>
        <v/>
      </c>
      <c r="DJ160" s="252" t="str">
        <f>IF('Chack &amp; edit  SD sheet'!CC160="","",'Chack &amp; edit  SD sheet'!CC160)</f>
        <v/>
      </c>
      <c r="DK160" s="212" t="str">
        <f t="shared" si="260"/>
        <v/>
      </c>
      <c r="DL160" s="213" t="str">
        <f t="shared" si="261"/>
        <v/>
      </c>
      <c r="DM160" s="252" t="str">
        <f>IF('Chack &amp; edit  SD sheet'!CD160="","",'Chack &amp; edit  SD sheet'!CD160)</f>
        <v/>
      </c>
      <c r="DN160" s="252" t="str">
        <f>IF('Chack &amp; edit  SD sheet'!CE160="","",'Chack &amp; edit  SD sheet'!CE160)</f>
        <v/>
      </c>
      <c r="DO160" s="252" t="str">
        <f>IF('Chack &amp; edit  SD sheet'!CF160="","",'Chack &amp; edit  SD sheet'!CF160)</f>
        <v/>
      </c>
      <c r="DP160" s="212" t="str">
        <f t="shared" si="262"/>
        <v/>
      </c>
      <c r="DQ160" s="252" t="str">
        <f>IF('Chack &amp; edit  SD sheet'!CG160="","",'Chack &amp; edit  SD sheet'!CG160)</f>
        <v/>
      </c>
      <c r="DR160" s="212" t="str">
        <f t="shared" si="263"/>
        <v/>
      </c>
      <c r="DS160" s="252" t="str">
        <f>IF('Chack &amp; edit  SD sheet'!CH160="","",'Chack &amp; edit  SD sheet'!CH160)</f>
        <v/>
      </c>
      <c r="DT160" s="212" t="str">
        <f t="shared" si="264"/>
        <v/>
      </c>
      <c r="DU160" s="213" t="str">
        <f t="shared" si="265"/>
        <v/>
      </c>
      <c r="DV160" s="252" t="str">
        <f>IF('Chack &amp; edit  SD sheet'!CI160="","",'Chack &amp; edit  SD sheet'!CI160)</f>
        <v/>
      </c>
      <c r="DW160" s="252" t="str">
        <f>IF('Chack &amp; edit  SD sheet'!CJ160="","",'Chack &amp; edit  SD sheet'!CJ160)</f>
        <v/>
      </c>
      <c r="DX160" s="252" t="str">
        <f>IF('Chack &amp; edit  SD sheet'!CK160="","",'Chack &amp; edit  SD sheet'!CK160)</f>
        <v/>
      </c>
      <c r="DY160" s="254" t="str">
        <f t="shared" si="266"/>
        <v/>
      </c>
      <c r="DZ160" s="252" t="str">
        <f>IF('Chack &amp; edit  SD sheet'!CL160="","",'Chack &amp; edit  SD sheet'!CL160)</f>
        <v/>
      </c>
      <c r="EA160" s="252" t="str">
        <f>IF('Chack &amp; edit  SD sheet'!CM160="","",'Chack &amp; edit  SD sheet'!CM160)</f>
        <v/>
      </c>
      <c r="EB160" s="252" t="str">
        <f>IF('Chack &amp; edit  SD sheet'!CN160="","",'Chack &amp; edit  SD sheet'!CN160)</f>
        <v/>
      </c>
      <c r="EC160" s="252" t="str">
        <f>IF('Chack &amp; edit  SD sheet'!CO160="","",'Chack &amp; edit  SD sheet'!CO160)</f>
        <v/>
      </c>
      <c r="ED160" s="254" t="str">
        <f t="shared" si="267"/>
        <v/>
      </c>
      <c r="EE160" s="252" t="str">
        <f>IF('Chack &amp; edit  SD sheet'!CP160="","",'Chack &amp; edit  SD sheet'!CP160)</f>
        <v/>
      </c>
      <c r="EF160" s="252" t="str">
        <f>IF('Chack &amp; edit  SD sheet'!CQ160="","",'Chack &amp; edit  SD sheet'!CQ160)</f>
        <v/>
      </c>
      <c r="EG160" s="19" t="str">
        <f t="shared" si="268"/>
        <v/>
      </c>
      <c r="EH160" s="20" t="str">
        <f t="shared" si="269"/>
        <v/>
      </c>
      <c r="EI160" s="21" t="str">
        <f t="shared" si="270"/>
        <v/>
      </c>
      <c r="EJ160" s="185" t="str">
        <f t="shared" si="271"/>
        <v/>
      </c>
      <c r="EK160" s="253" t="str">
        <f t="shared" si="272"/>
        <v/>
      </c>
      <c r="EL160" s="252" t="str">
        <f t="shared" si="273"/>
        <v/>
      </c>
      <c r="ET160" s="173" t="str">
        <f t="shared" si="274"/>
        <v/>
      </c>
      <c r="EU160" s="173" t="str">
        <f t="shared" si="275"/>
        <v/>
      </c>
      <c r="EV160" s="173" t="str">
        <f t="shared" si="276"/>
        <v/>
      </c>
      <c r="EW160" s="173" t="str">
        <f t="shared" si="277"/>
        <v/>
      </c>
    </row>
    <row r="161" spans="1:153" ht="15.75" hidden="1">
      <c r="A161" s="179" t="str">
        <f>IF(AND('Chack &amp; edit  SD sheet'!A161=""),"",'Chack &amp; edit  SD sheet'!A161)</f>
        <v/>
      </c>
      <c r="B161" s="179" t="str">
        <f>IF(AND('Chack &amp; edit  SD sheet'!B161=""),"",'Chack &amp; edit  SD sheet'!B161)</f>
        <v/>
      </c>
      <c r="C161" s="179" t="str">
        <f>IF(AND('Chack &amp; edit  SD sheet'!C161=""),"",IF(AND('Chack &amp; edit  SD sheet'!C161="Boy"),"M",IF(AND('Chack &amp; edit  SD sheet'!C161="Girl"),"F","")))</f>
        <v/>
      </c>
      <c r="D161" s="179" t="str">
        <f>IF(AND('Chack &amp; edit  SD sheet'!D161=""),"",VALUE('Chack &amp; edit  SD sheet'!D161))</f>
        <v/>
      </c>
      <c r="E161" s="179" t="str">
        <f>IF(AND('Chack &amp; edit  SD sheet'!E161=""),"",'Chack &amp; edit  SD sheet'!E161)</f>
        <v/>
      </c>
      <c r="F161" s="179" t="str">
        <f>IF(AND('Chack &amp; edit  SD sheet'!F161=""),"",'Chack &amp; edit  SD sheet'!F161)</f>
        <v/>
      </c>
      <c r="G161" s="180" t="str">
        <f>IF(AND('Chack &amp; edit  SD sheet'!G161=""),"",'Chack &amp; edit  SD sheet'!G161)</f>
        <v/>
      </c>
      <c r="H161" s="180" t="str">
        <f>IF(AND('Chack &amp; edit  SD sheet'!H161=""),"",'Chack &amp; edit  SD sheet'!H161)</f>
        <v/>
      </c>
      <c r="I161" s="180" t="str">
        <f>IF(AND('Chack &amp; edit  SD sheet'!I161=""),"",'Chack &amp; edit  SD sheet'!I161)</f>
        <v/>
      </c>
      <c r="J161" s="179" t="str">
        <f>IF(AND('Chack &amp; edit  SD sheet'!J161=""),"",'Chack &amp; edit  SD sheet'!J161)</f>
        <v/>
      </c>
      <c r="K161" s="179" t="str">
        <f>IF(AND('Chack &amp; edit  SD sheet'!K161=""),"",'Chack &amp; edit  SD sheet'!K161)</f>
        <v/>
      </c>
      <c r="L161" s="179" t="str">
        <f>IF(AND('Chack &amp; edit  SD sheet'!L161=""),"",'Chack &amp; edit  SD sheet'!L161)</f>
        <v/>
      </c>
      <c r="M161" s="179" t="str">
        <f t="shared" si="193"/>
        <v/>
      </c>
      <c r="N161" s="179" t="str">
        <f>IF(AND('Chack &amp; edit  SD sheet'!N161=""),"",'Chack &amp; edit  SD sheet'!N161)</f>
        <v/>
      </c>
      <c r="O161" s="179" t="str">
        <f t="shared" si="194"/>
        <v/>
      </c>
      <c r="P161" s="179" t="str">
        <f t="shared" si="195"/>
        <v/>
      </c>
      <c r="Q161" s="179" t="str">
        <f>IF(AND('Chack &amp; edit  SD sheet'!Q161=""),"",'Chack &amp; edit  SD sheet'!Q161)</f>
        <v/>
      </c>
      <c r="R161" s="179" t="str">
        <f t="shared" si="196"/>
        <v/>
      </c>
      <c r="S161" s="179" t="str">
        <f t="shared" si="197"/>
        <v/>
      </c>
      <c r="T161" s="179" t="str">
        <f>IF(AND('Chack &amp; edit  SD sheet'!T161=""),"",'Chack &amp; edit  SD sheet'!T161)</f>
        <v/>
      </c>
      <c r="U161" s="179" t="str">
        <f>IF(AND('Chack &amp; edit  SD sheet'!U161=""),"",'Chack &amp; edit  SD sheet'!U161)</f>
        <v/>
      </c>
      <c r="V161" s="179" t="str">
        <f>IF(AND('Chack &amp; edit  SD sheet'!V161=""),"",'Chack &amp; edit  SD sheet'!V161)</f>
        <v/>
      </c>
      <c r="W161" s="179" t="str">
        <f t="shared" si="198"/>
        <v/>
      </c>
      <c r="X161" s="179" t="str">
        <f>IF(AND('Chack &amp; edit  SD sheet'!X161=""),"",'Chack &amp; edit  SD sheet'!X161)</f>
        <v/>
      </c>
      <c r="Y161" s="179" t="str">
        <f t="shared" si="199"/>
        <v/>
      </c>
      <c r="Z161" s="179" t="str">
        <f t="shared" si="200"/>
        <v/>
      </c>
      <c r="AA161" s="179" t="str">
        <f>IF(AND('Chack &amp; edit  SD sheet'!AA161=""),"",'Chack &amp; edit  SD sheet'!AA161)</f>
        <v/>
      </c>
      <c r="AB161" s="179" t="str">
        <f t="shared" si="201"/>
        <v/>
      </c>
      <c r="AC161" s="179" t="str">
        <f t="shared" si="202"/>
        <v/>
      </c>
      <c r="AD161" s="179" t="str">
        <f>IF(AND('Chack &amp; edit  SD sheet'!AF161=""),"",'Chack &amp; edit  SD sheet'!AF161)</f>
        <v/>
      </c>
      <c r="AE161" s="179" t="str">
        <f>IF(AND('Chack &amp; edit  SD sheet'!AG161=""),"",'Chack &amp; edit  SD sheet'!AG161)</f>
        <v/>
      </c>
      <c r="AF161" s="179" t="str">
        <f>IF(AND('Chack &amp; edit  SD sheet'!AH161=""),"",'Chack &amp; edit  SD sheet'!AH161)</f>
        <v/>
      </c>
      <c r="AG161" s="179" t="str">
        <f t="shared" si="203"/>
        <v/>
      </c>
      <c r="AH161" s="179" t="str">
        <f>IF(AND('Chack &amp; edit  SD sheet'!AJ161=""),"",'Chack &amp; edit  SD sheet'!AJ161)</f>
        <v/>
      </c>
      <c r="AI161" s="179" t="str">
        <f t="shared" si="204"/>
        <v/>
      </c>
      <c r="AJ161" s="179" t="str">
        <f t="shared" si="205"/>
        <v/>
      </c>
      <c r="AK161" s="179" t="str">
        <f>IF(AND('Chack &amp; edit  SD sheet'!AM161=""),"",'Chack &amp; edit  SD sheet'!AM161)</f>
        <v/>
      </c>
      <c r="AL161" s="179" t="str">
        <f t="shared" si="206"/>
        <v/>
      </c>
      <c r="AM161" s="179" t="str">
        <f t="shared" si="207"/>
        <v/>
      </c>
      <c r="AN161" s="179" t="str">
        <f>IF(AND('Chack &amp; edit  SD sheet'!AP161=""),"",'Chack &amp; edit  SD sheet'!AP161)</f>
        <v/>
      </c>
      <c r="AO161" s="179" t="str">
        <f>IF(AND('Chack &amp; edit  SD sheet'!AQ161=""),"",'Chack &amp; edit  SD sheet'!AQ161)</f>
        <v/>
      </c>
      <c r="AP161" s="179" t="str">
        <f>IF(AND('Chack &amp; edit  SD sheet'!AR161=""),"",'Chack &amp; edit  SD sheet'!AR161)</f>
        <v/>
      </c>
      <c r="AQ161" s="179" t="str">
        <f t="shared" si="208"/>
        <v/>
      </c>
      <c r="AR161" s="179" t="str">
        <f>IF(AND('Chack &amp; edit  SD sheet'!AT161=""),"",'Chack &amp; edit  SD sheet'!AT161)</f>
        <v/>
      </c>
      <c r="AS161" s="179" t="str">
        <f t="shared" si="209"/>
        <v/>
      </c>
      <c r="AT161" s="179" t="str">
        <f t="shared" si="210"/>
        <v/>
      </c>
      <c r="AU161" s="179" t="str">
        <f>IF(AND('Chack &amp; edit  SD sheet'!AW161=""),"",'Chack &amp; edit  SD sheet'!AW161)</f>
        <v/>
      </c>
      <c r="AV161" s="179" t="str">
        <f t="shared" si="211"/>
        <v/>
      </c>
      <c r="AW161" s="179" t="str">
        <f t="shared" si="212"/>
        <v/>
      </c>
      <c r="AX161" s="179" t="str">
        <f>IF(AND('Chack &amp; edit  SD sheet'!AZ161=""),"",'Chack &amp; edit  SD sheet'!AZ161)</f>
        <v/>
      </c>
      <c r="AY161" s="179" t="str">
        <f>IF(AND('Chack &amp; edit  SD sheet'!BA161=""),"",'Chack &amp; edit  SD sheet'!BA161)</f>
        <v/>
      </c>
      <c r="AZ161" s="179" t="str">
        <f>IF(AND('Chack &amp; edit  SD sheet'!BB161=""),"",'Chack &amp; edit  SD sheet'!BB161)</f>
        <v/>
      </c>
      <c r="BA161" s="179" t="str">
        <f t="shared" si="213"/>
        <v/>
      </c>
      <c r="BB161" s="179" t="str">
        <f>IF(AND('Chack &amp; edit  SD sheet'!BD161=""),"",'Chack &amp; edit  SD sheet'!BD161)</f>
        <v/>
      </c>
      <c r="BC161" s="179" t="str">
        <f t="shared" si="214"/>
        <v/>
      </c>
      <c r="BD161" s="179" t="str">
        <f t="shared" si="215"/>
        <v/>
      </c>
      <c r="BE161" s="179" t="str">
        <f>IF(AND('Chack &amp; edit  SD sheet'!BG161=""),"",'Chack &amp; edit  SD sheet'!BG161)</f>
        <v/>
      </c>
      <c r="BF161" s="179" t="str">
        <f t="shared" si="216"/>
        <v/>
      </c>
      <c r="BG161" s="179" t="str">
        <f t="shared" si="217"/>
        <v/>
      </c>
      <c r="BH161" s="179" t="str">
        <f>IF(AND('Chack &amp; edit  SD sheet'!BK161=""),"",'Chack &amp; edit  SD sheet'!BK161)</f>
        <v/>
      </c>
      <c r="BI161" s="179" t="str">
        <f>IF(AND('Chack &amp; edit  SD sheet'!BL161=""),"",'Chack &amp; edit  SD sheet'!BL161)</f>
        <v/>
      </c>
      <c r="BJ161" s="179" t="str">
        <f>IF(AND('Chack &amp; edit  SD sheet'!BM161=""),"",'Chack &amp; edit  SD sheet'!BM161)</f>
        <v/>
      </c>
      <c r="BK161" s="179" t="str">
        <f t="shared" si="218"/>
        <v/>
      </c>
      <c r="BL161" s="179" t="str">
        <f t="shared" si="219"/>
        <v/>
      </c>
      <c r="BM161" s="179" t="str">
        <f>IF(AND('Chack &amp; edit  SD sheet'!BN161=""),"",'Chack &amp; edit  SD sheet'!BN161)</f>
        <v/>
      </c>
      <c r="BN161" s="179" t="str">
        <f>IF(AND('Chack &amp; edit  SD sheet'!BO161=""),"",'Chack &amp; edit  SD sheet'!BO161)</f>
        <v/>
      </c>
      <c r="BO161" s="179" t="str">
        <f>IF(AND('Chack &amp; edit  SD sheet'!BP161=""),"",'Chack &amp; edit  SD sheet'!BP161)</f>
        <v/>
      </c>
      <c r="BP161" s="179" t="str">
        <f t="shared" si="220"/>
        <v/>
      </c>
      <c r="BQ161" s="179" t="str">
        <f>IF(AND('Chack &amp; edit  SD sheet'!BR161=""),"",'Chack &amp; edit  SD sheet'!BR161)</f>
        <v/>
      </c>
      <c r="BR161" s="179" t="str">
        <f t="shared" si="221"/>
        <v/>
      </c>
      <c r="BS161" s="179" t="str">
        <f t="shared" si="222"/>
        <v/>
      </c>
      <c r="BT161" s="179" t="str">
        <f>IF(AND('Chack &amp; edit  SD sheet'!BU161=""),"",'Chack &amp; edit  SD sheet'!BU161)</f>
        <v/>
      </c>
      <c r="BU161" s="179" t="str">
        <f t="shared" si="223"/>
        <v/>
      </c>
      <c r="BV161" s="179" t="str">
        <f t="shared" si="224"/>
        <v/>
      </c>
      <c r="BW161" s="181" t="str">
        <f t="shared" si="225"/>
        <v/>
      </c>
      <c r="BX161" s="179" t="str">
        <f t="shared" si="226"/>
        <v/>
      </c>
      <c r="BY161" s="179">
        <f t="shared" si="227"/>
        <v>0</v>
      </c>
      <c r="BZ161" s="179">
        <f t="shared" si="228"/>
        <v>0</v>
      </c>
      <c r="CA161" s="179" t="str">
        <f t="shared" si="229"/>
        <v/>
      </c>
      <c r="CB161" s="179" t="str">
        <f t="shared" si="230"/>
        <v/>
      </c>
      <c r="CC161" s="182" t="str">
        <f t="shared" si="231"/>
        <v/>
      </c>
      <c r="CD161" s="183">
        <f t="shared" si="232"/>
        <v>0</v>
      </c>
      <c r="CE161" s="182">
        <f t="shared" si="233"/>
        <v>0</v>
      </c>
      <c r="CF161" s="179" t="str">
        <f t="shared" si="234"/>
        <v/>
      </c>
      <c r="CG161" s="183" t="str">
        <f t="shared" si="235"/>
        <v/>
      </c>
      <c r="CH161" s="182" t="str">
        <f t="shared" si="236"/>
        <v/>
      </c>
      <c r="CI161" s="182">
        <f t="shared" si="237"/>
        <v>0</v>
      </c>
      <c r="CJ161" s="182">
        <f t="shared" si="238"/>
        <v>0</v>
      </c>
      <c r="CK161" s="179" t="str">
        <f t="shared" si="239"/>
        <v/>
      </c>
      <c r="CL161" s="183" t="str">
        <f t="shared" si="240"/>
        <v/>
      </c>
      <c r="CM161" s="182" t="str">
        <f t="shared" si="241"/>
        <v/>
      </c>
      <c r="CN161" s="182">
        <f t="shared" si="242"/>
        <v>0</v>
      </c>
      <c r="CO161" s="182">
        <f t="shared" si="243"/>
        <v>0</v>
      </c>
      <c r="CP161" s="183" t="str">
        <f t="shared" si="244"/>
        <v/>
      </c>
      <c r="CQ161" s="183" t="str">
        <f t="shared" si="245"/>
        <v/>
      </c>
      <c r="CR161" s="182" t="str">
        <f t="shared" si="246"/>
        <v/>
      </c>
      <c r="CS161" s="182">
        <f t="shared" si="247"/>
        <v>0</v>
      </c>
      <c r="CT161" s="182">
        <f t="shared" si="248"/>
        <v>0</v>
      </c>
      <c r="CU161" s="183" t="str">
        <f t="shared" si="249"/>
        <v/>
      </c>
      <c r="CV161" s="183" t="str">
        <f t="shared" si="250"/>
        <v/>
      </c>
      <c r="CW161" s="182" t="str">
        <f t="shared" si="251"/>
        <v/>
      </c>
      <c r="CX161" s="182">
        <f t="shared" si="252"/>
        <v>0</v>
      </c>
      <c r="CY161" s="182">
        <f t="shared" si="253"/>
        <v>0</v>
      </c>
      <c r="CZ161" s="183" t="str">
        <f t="shared" si="254"/>
        <v/>
      </c>
      <c r="DA161" s="183" t="str">
        <f t="shared" si="255"/>
        <v/>
      </c>
      <c r="DB161" s="184">
        <f t="shared" si="256"/>
        <v>0</v>
      </c>
      <c r="DC161" s="19" t="str">
        <f t="shared" si="257"/>
        <v xml:space="preserve">      </v>
      </c>
      <c r="DD161" s="252" t="str">
        <f>IF('Chack &amp; edit  SD sheet'!BY161="","",'Chack &amp; edit  SD sheet'!BY161)</f>
        <v/>
      </c>
      <c r="DE161" s="252" t="str">
        <f>IF('Chack &amp; edit  SD sheet'!BZ161="","",'Chack &amp; edit  SD sheet'!BZ161)</f>
        <v/>
      </c>
      <c r="DF161" s="252" t="str">
        <f>IF('Chack &amp; edit  SD sheet'!CA161="","",'Chack &amp; edit  SD sheet'!CA161)</f>
        <v/>
      </c>
      <c r="DG161" s="212" t="str">
        <f t="shared" si="258"/>
        <v/>
      </c>
      <c r="DH161" s="252" t="str">
        <f>IF('Chack &amp; edit  SD sheet'!CB161="","",'Chack &amp; edit  SD sheet'!CB161)</f>
        <v/>
      </c>
      <c r="DI161" s="212" t="str">
        <f t="shared" si="259"/>
        <v/>
      </c>
      <c r="DJ161" s="252" t="str">
        <f>IF('Chack &amp; edit  SD sheet'!CC161="","",'Chack &amp; edit  SD sheet'!CC161)</f>
        <v/>
      </c>
      <c r="DK161" s="212" t="str">
        <f t="shared" si="260"/>
        <v/>
      </c>
      <c r="DL161" s="213" t="str">
        <f t="shared" si="261"/>
        <v/>
      </c>
      <c r="DM161" s="252" t="str">
        <f>IF('Chack &amp; edit  SD sheet'!CD161="","",'Chack &amp; edit  SD sheet'!CD161)</f>
        <v/>
      </c>
      <c r="DN161" s="252" t="str">
        <f>IF('Chack &amp; edit  SD sheet'!CE161="","",'Chack &amp; edit  SD sheet'!CE161)</f>
        <v/>
      </c>
      <c r="DO161" s="252" t="str">
        <f>IF('Chack &amp; edit  SD sheet'!CF161="","",'Chack &amp; edit  SD sheet'!CF161)</f>
        <v/>
      </c>
      <c r="DP161" s="212" t="str">
        <f t="shared" si="262"/>
        <v/>
      </c>
      <c r="DQ161" s="252" t="str">
        <f>IF('Chack &amp; edit  SD sheet'!CG161="","",'Chack &amp; edit  SD sheet'!CG161)</f>
        <v/>
      </c>
      <c r="DR161" s="212" t="str">
        <f t="shared" si="263"/>
        <v/>
      </c>
      <c r="DS161" s="252" t="str">
        <f>IF('Chack &amp; edit  SD sheet'!CH161="","",'Chack &amp; edit  SD sheet'!CH161)</f>
        <v/>
      </c>
      <c r="DT161" s="212" t="str">
        <f t="shared" si="264"/>
        <v/>
      </c>
      <c r="DU161" s="213" t="str">
        <f t="shared" si="265"/>
        <v/>
      </c>
      <c r="DV161" s="252" t="str">
        <f>IF('Chack &amp; edit  SD sheet'!CI161="","",'Chack &amp; edit  SD sheet'!CI161)</f>
        <v/>
      </c>
      <c r="DW161" s="252" t="str">
        <f>IF('Chack &amp; edit  SD sheet'!CJ161="","",'Chack &amp; edit  SD sheet'!CJ161)</f>
        <v/>
      </c>
      <c r="DX161" s="252" t="str">
        <f>IF('Chack &amp; edit  SD sheet'!CK161="","",'Chack &amp; edit  SD sheet'!CK161)</f>
        <v/>
      </c>
      <c r="DY161" s="254" t="str">
        <f t="shared" si="266"/>
        <v/>
      </c>
      <c r="DZ161" s="252" t="str">
        <f>IF('Chack &amp; edit  SD sheet'!CL161="","",'Chack &amp; edit  SD sheet'!CL161)</f>
        <v/>
      </c>
      <c r="EA161" s="252" t="str">
        <f>IF('Chack &amp; edit  SD sheet'!CM161="","",'Chack &amp; edit  SD sheet'!CM161)</f>
        <v/>
      </c>
      <c r="EB161" s="252" t="str">
        <f>IF('Chack &amp; edit  SD sheet'!CN161="","",'Chack &amp; edit  SD sheet'!CN161)</f>
        <v/>
      </c>
      <c r="EC161" s="252" t="str">
        <f>IF('Chack &amp; edit  SD sheet'!CO161="","",'Chack &amp; edit  SD sheet'!CO161)</f>
        <v/>
      </c>
      <c r="ED161" s="254" t="str">
        <f t="shared" si="267"/>
        <v/>
      </c>
      <c r="EE161" s="252" t="str">
        <f>IF('Chack &amp; edit  SD sheet'!CP161="","",'Chack &amp; edit  SD sheet'!CP161)</f>
        <v/>
      </c>
      <c r="EF161" s="252" t="str">
        <f>IF('Chack &amp; edit  SD sheet'!CQ161="","",'Chack &amp; edit  SD sheet'!CQ161)</f>
        <v/>
      </c>
      <c r="EG161" s="19" t="str">
        <f t="shared" si="268"/>
        <v/>
      </c>
      <c r="EH161" s="20" t="str">
        <f t="shared" si="269"/>
        <v/>
      </c>
      <c r="EI161" s="21" t="str">
        <f t="shared" si="270"/>
        <v/>
      </c>
      <c r="EJ161" s="185" t="str">
        <f t="shared" si="271"/>
        <v/>
      </c>
      <c r="EK161" s="253" t="str">
        <f t="shared" si="272"/>
        <v/>
      </c>
      <c r="EL161" s="252" t="str">
        <f t="shared" si="273"/>
        <v/>
      </c>
      <c r="ET161" s="173" t="str">
        <f t="shared" si="274"/>
        <v/>
      </c>
      <c r="EU161" s="173" t="str">
        <f t="shared" si="275"/>
        <v/>
      </c>
      <c r="EV161" s="173" t="str">
        <f t="shared" si="276"/>
        <v/>
      </c>
      <c r="EW161" s="173" t="str">
        <f t="shared" si="277"/>
        <v/>
      </c>
    </row>
    <row r="162" spans="1:153" ht="15.75" hidden="1">
      <c r="A162" s="179" t="str">
        <f>IF(AND('Chack &amp; edit  SD sheet'!A162=""),"",'Chack &amp; edit  SD sheet'!A162)</f>
        <v/>
      </c>
      <c r="B162" s="179" t="str">
        <f>IF(AND('Chack &amp; edit  SD sheet'!B162=""),"",'Chack &amp; edit  SD sheet'!B162)</f>
        <v/>
      </c>
      <c r="C162" s="179" t="str">
        <f>IF(AND('Chack &amp; edit  SD sheet'!C162=""),"",IF(AND('Chack &amp; edit  SD sheet'!C162="Boy"),"M",IF(AND('Chack &amp; edit  SD sheet'!C162="Girl"),"F","")))</f>
        <v/>
      </c>
      <c r="D162" s="179" t="str">
        <f>IF(AND('Chack &amp; edit  SD sheet'!D162=""),"",VALUE('Chack &amp; edit  SD sheet'!D162))</f>
        <v/>
      </c>
      <c r="E162" s="179" t="str">
        <f>IF(AND('Chack &amp; edit  SD sheet'!E162=""),"",'Chack &amp; edit  SD sheet'!E162)</f>
        <v/>
      </c>
      <c r="F162" s="179" t="str">
        <f>IF(AND('Chack &amp; edit  SD sheet'!F162=""),"",'Chack &amp; edit  SD sheet'!F162)</f>
        <v/>
      </c>
      <c r="G162" s="180" t="str">
        <f>IF(AND('Chack &amp; edit  SD sheet'!G162=""),"",'Chack &amp; edit  SD sheet'!G162)</f>
        <v/>
      </c>
      <c r="H162" s="180" t="str">
        <f>IF(AND('Chack &amp; edit  SD sheet'!H162=""),"",'Chack &amp; edit  SD sheet'!H162)</f>
        <v/>
      </c>
      <c r="I162" s="180" t="str">
        <f>IF(AND('Chack &amp; edit  SD sheet'!I162=""),"",'Chack &amp; edit  SD sheet'!I162)</f>
        <v/>
      </c>
      <c r="J162" s="179" t="str">
        <f>IF(AND('Chack &amp; edit  SD sheet'!J162=""),"",'Chack &amp; edit  SD sheet'!J162)</f>
        <v/>
      </c>
      <c r="K162" s="179" t="str">
        <f>IF(AND('Chack &amp; edit  SD sheet'!K162=""),"",'Chack &amp; edit  SD sheet'!K162)</f>
        <v/>
      </c>
      <c r="L162" s="179" t="str">
        <f>IF(AND('Chack &amp; edit  SD sheet'!L162=""),"",'Chack &amp; edit  SD sheet'!L162)</f>
        <v/>
      </c>
      <c r="M162" s="179" t="str">
        <f t="shared" si="193"/>
        <v/>
      </c>
      <c r="N162" s="179" t="str">
        <f>IF(AND('Chack &amp; edit  SD sheet'!N162=""),"",'Chack &amp; edit  SD sheet'!N162)</f>
        <v/>
      </c>
      <c r="O162" s="179" t="str">
        <f t="shared" si="194"/>
        <v/>
      </c>
      <c r="P162" s="179" t="str">
        <f t="shared" si="195"/>
        <v/>
      </c>
      <c r="Q162" s="179" t="str">
        <f>IF(AND('Chack &amp; edit  SD sheet'!Q162=""),"",'Chack &amp; edit  SD sheet'!Q162)</f>
        <v/>
      </c>
      <c r="R162" s="179" t="str">
        <f t="shared" si="196"/>
        <v/>
      </c>
      <c r="S162" s="179" t="str">
        <f t="shared" si="197"/>
        <v/>
      </c>
      <c r="T162" s="179" t="str">
        <f>IF(AND('Chack &amp; edit  SD sheet'!T162=""),"",'Chack &amp; edit  SD sheet'!T162)</f>
        <v/>
      </c>
      <c r="U162" s="179" t="str">
        <f>IF(AND('Chack &amp; edit  SD sheet'!U162=""),"",'Chack &amp; edit  SD sheet'!U162)</f>
        <v/>
      </c>
      <c r="V162" s="179" t="str">
        <f>IF(AND('Chack &amp; edit  SD sheet'!V162=""),"",'Chack &amp; edit  SD sheet'!V162)</f>
        <v/>
      </c>
      <c r="W162" s="179" t="str">
        <f t="shared" si="198"/>
        <v/>
      </c>
      <c r="X162" s="179" t="str">
        <f>IF(AND('Chack &amp; edit  SD sheet'!X162=""),"",'Chack &amp; edit  SD sheet'!X162)</f>
        <v/>
      </c>
      <c r="Y162" s="179" t="str">
        <f t="shared" si="199"/>
        <v/>
      </c>
      <c r="Z162" s="179" t="str">
        <f t="shared" si="200"/>
        <v/>
      </c>
      <c r="AA162" s="179" t="str">
        <f>IF(AND('Chack &amp; edit  SD sheet'!AA162=""),"",'Chack &amp; edit  SD sheet'!AA162)</f>
        <v/>
      </c>
      <c r="AB162" s="179" t="str">
        <f t="shared" si="201"/>
        <v/>
      </c>
      <c r="AC162" s="179" t="str">
        <f t="shared" si="202"/>
        <v/>
      </c>
      <c r="AD162" s="179" t="str">
        <f>IF(AND('Chack &amp; edit  SD sheet'!AF162=""),"",'Chack &amp; edit  SD sheet'!AF162)</f>
        <v/>
      </c>
      <c r="AE162" s="179" t="str">
        <f>IF(AND('Chack &amp; edit  SD sheet'!AG162=""),"",'Chack &amp; edit  SD sheet'!AG162)</f>
        <v/>
      </c>
      <c r="AF162" s="179" t="str">
        <f>IF(AND('Chack &amp; edit  SD sheet'!AH162=""),"",'Chack &amp; edit  SD sheet'!AH162)</f>
        <v/>
      </c>
      <c r="AG162" s="179" t="str">
        <f t="shared" si="203"/>
        <v/>
      </c>
      <c r="AH162" s="179" t="str">
        <f>IF(AND('Chack &amp; edit  SD sheet'!AJ162=""),"",'Chack &amp; edit  SD sheet'!AJ162)</f>
        <v/>
      </c>
      <c r="AI162" s="179" t="str">
        <f t="shared" si="204"/>
        <v/>
      </c>
      <c r="AJ162" s="179" t="str">
        <f t="shared" si="205"/>
        <v/>
      </c>
      <c r="AK162" s="179" t="str">
        <f>IF(AND('Chack &amp; edit  SD sheet'!AM162=""),"",'Chack &amp; edit  SD sheet'!AM162)</f>
        <v/>
      </c>
      <c r="AL162" s="179" t="str">
        <f t="shared" si="206"/>
        <v/>
      </c>
      <c r="AM162" s="179" t="str">
        <f t="shared" si="207"/>
        <v/>
      </c>
      <c r="AN162" s="179" t="str">
        <f>IF(AND('Chack &amp; edit  SD sheet'!AP162=""),"",'Chack &amp; edit  SD sheet'!AP162)</f>
        <v/>
      </c>
      <c r="AO162" s="179" t="str">
        <f>IF(AND('Chack &amp; edit  SD sheet'!AQ162=""),"",'Chack &amp; edit  SD sheet'!AQ162)</f>
        <v/>
      </c>
      <c r="AP162" s="179" t="str">
        <f>IF(AND('Chack &amp; edit  SD sheet'!AR162=""),"",'Chack &amp; edit  SD sheet'!AR162)</f>
        <v/>
      </c>
      <c r="AQ162" s="179" t="str">
        <f t="shared" si="208"/>
        <v/>
      </c>
      <c r="AR162" s="179" t="str">
        <f>IF(AND('Chack &amp; edit  SD sheet'!AT162=""),"",'Chack &amp; edit  SD sheet'!AT162)</f>
        <v/>
      </c>
      <c r="AS162" s="179" t="str">
        <f t="shared" si="209"/>
        <v/>
      </c>
      <c r="AT162" s="179" t="str">
        <f t="shared" si="210"/>
        <v/>
      </c>
      <c r="AU162" s="179" t="str">
        <f>IF(AND('Chack &amp; edit  SD sheet'!AW162=""),"",'Chack &amp; edit  SD sheet'!AW162)</f>
        <v/>
      </c>
      <c r="AV162" s="179" t="str">
        <f t="shared" si="211"/>
        <v/>
      </c>
      <c r="AW162" s="179" t="str">
        <f t="shared" si="212"/>
        <v/>
      </c>
      <c r="AX162" s="179" t="str">
        <f>IF(AND('Chack &amp; edit  SD sheet'!AZ162=""),"",'Chack &amp; edit  SD sheet'!AZ162)</f>
        <v/>
      </c>
      <c r="AY162" s="179" t="str">
        <f>IF(AND('Chack &amp; edit  SD sheet'!BA162=""),"",'Chack &amp; edit  SD sheet'!BA162)</f>
        <v/>
      </c>
      <c r="AZ162" s="179" t="str">
        <f>IF(AND('Chack &amp; edit  SD sheet'!BB162=""),"",'Chack &amp; edit  SD sheet'!BB162)</f>
        <v/>
      </c>
      <c r="BA162" s="179" t="str">
        <f t="shared" si="213"/>
        <v/>
      </c>
      <c r="BB162" s="179" t="str">
        <f>IF(AND('Chack &amp; edit  SD sheet'!BD162=""),"",'Chack &amp; edit  SD sheet'!BD162)</f>
        <v/>
      </c>
      <c r="BC162" s="179" t="str">
        <f t="shared" si="214"/>
        <v/>
      </c>
      <c r="BD162" s="179" t="str">
        <f t="shared" si="215"/>
        <v/>
      </c>
      <c r="BE162" s="179" t="str">
        <f>IF(AND('Chack &amp; edit  SD sheet'!BG162=""),"",'Chack &amp; edit  SD sheet'!BG162)</f>
        <v/>
      </c>
      <c r="BF162" s="179" t="str">
        <f t="shared" si="216"/>
        <v/>
      </c>
      <c r="BG162" s="179" t="str">
        <f t="shared" si="217"/>
        <v/>
      </c>
      <c r="BH162" s="179" t="str">
        <f>IF(AND('Chack &amp; edit  SD sheet'!BK162=""),"",'Chack &amp; edit  SD sheet'!BK162)</f>
        <v/>
      </c>
      <c r="BI162" s="179" t="str">
        <f>IF(AND('Chack &amp; edit  SD sheet'!BL162=""),"",'Chack &amp; edit  SD sheet'!BL162)</f>
        <v/>
      </c>
      <c r="BJ162" s="179" t="str">
        <f>IF(AND('Chack &amp; edit  SD sheet'!BM162=""),"",'Chack &amp; edit  SD sheet'!BM162)</f>
        <v/>
      </c>
      <c r="BK162" s="179" t="str">
        <f t="shared" si="218"/>
        <v/>
      </c>
      <c r="BL162" s="179" t="str">
        <f t="shared" si="219"/>
        <v/>
      </c>
      <c r="BM162" s="179" t="str">
        <f>IF(AND('Chack &amp; edit  SD sheet'!BN162=""),"",'Chack &amp; edit  SD sheet'!BN162)</f>
        <v/>
      </c>
      <c r="BN162" s="179" t="str">
        <f>IF(AND('Chack &amp; edit  SD sheet'!BO162=""),"",'Chack &amp; edit  SD sheet'!BO162)</f>
        <v/>
      </c>
      <c r="BO162" s="179" t="str">
        <f>IF(AND('Chack &amp; edit  SD sheet'!BP162=""),"",'Chack &amp; edit  SD sheet'!BP162)</f>
        <v/>
      </c>
      <c r="BP162" s="179" t="str">
        <f t="shared" si="220"/>
        <v/>
      </c>
      <c r="BQ162" s="179" t="str">
        <f>IF(AND('Chack &amp; edit  SD sheet'!BR162=""),"",'Chack &amp; edit  SD sheet'!BR162)</f>
        <v/>
      </c>
      <c r="BR162" s="179" t="str">
        <f t="shared" si="221"/>
        <v/>
      </c>
      <c r="BS162" s="179" t="str">
        <f t="shared" si="222"/>
        <v/>
      </c>
      <c r="BT162" s="179" t="str">
        <f>IF(AND('Chack &amp; edit  SD sheet'!BU162=""),"",'Chack &amp; edit  SD sheet'!BU162)</f>
        <v/>
      </c>
      <c r="BU162" s="179" t="str">
        <f t="shared" si="223"/>
        <v/>
      </c>
      <c r="BV162" s="179" t="str">
        <f t="shared" si="224"/>
        <v/>
      </c>
      <c r="BW162" s="181" t="str">
        <f t="shared" si="225"/>
        <v/>
      </c>
      <c r="BX162" s="179" t="str">
        <f t="shared" si="226"/>
        <v/>
      </c>
      <c r="BY162" s="179">
        <f t="shared" si="227"/>
        <v>0</v>
      </c>
      <c r="BZ162" s="179">
        <f t="shared" si="228"/>
        <v>0</v>
      </c>
      <c r="CA162" s="179" t="str">
        <f t="shared" si="229"/>
        <v/>
      </c>
      <c r="CB162" s="179" t="str">
        <f t="shared" si="230"/>
        <v/>
      </c>
      <c r="CC162" s="182" t="str">
        <f t="shared" si="231"/>
        <v/>
      </c>
      <c r="CD162" s="183">
        <f t="shared" si="232"/>
        <v>0</v>
      </c>
      <c r="CE162" s="182">
        <f t="shared" si="233"/>
        <v>0</v>
      </c>
      <c r="CF162" s="179" t="str">
        <f t="shared" si="234"/>
        <v/>
      </c>
      <c r="CG162" s="183" t="str">
        <f t="shared" si="235"/>
        <v/>
      </c>
      <c r="CH162" s="182" t="str">
        <f t="shared" si="236"/>
        <v/>
      </c>
      <c r="CI162" s="182">
        <f t="shared" si="237"/>
        <v>0</v>
      </c>
      <c r="CJ162" s="182">
        <f t="shared" si="238"/>
        <v>0</v>
      </c>
      <c r="CK162" s="179" t="str">
        <f t="shared" si="239"/>
        <v/>
      </c>
      <c r="CL162" s="183" t="str">
        <f t="shared" si="240"/>
        <v/>
      </c>
      <c r="CM162" s="182" t="str">
        <f t="shared" si="241"/>
        <v/>
      </c>
      <c r="CN162" s="182">
        <f t="shared" si="242"/>
        <v>0</v>
      </c>
      <c r="CO162" s="182">
        <f t="shared" si="243"/>
        <v>0</v>
      </c>
      <c r="CP162" s="183" t="str">
        <f t="shared" si="244"/>
        <v/>
      </c>
      <c r="CQ162" s="183" t="str">
        <f t="shared" si="245"/>
        <v/>
      </c>
      <c r="CR162" s="182" t="str">
        <f t="shared" si="246"/>
        <v/>
      </c>
      <c r="CS162" s="182">
        <f t="shared" si="247"/>
        <v>0</v>
      </c>
      <c r="CT162" s="182">
        <f t="shared" si="248"/>
        <v>0</v>
      </c>
      <c r="CU162" s="183" t="str">
        <f t="shared" si="249"/>
        <v/>
      </c>
      <c r="CV162" s="183" t="str">
        <f t="shared" si="250"/>
        <v/>
      </c>
      <c r="CW162" s="182" t="str">
        <f t="shared" si="251"/>
        <v/>
      </c>
      <c r="CX162" s="182">
        <f t="shared" si="252"/>
        <v>0</v>
      </c>
      <c r="CY162" s="182">
        <f t="shared" si="253"/>
        <v>0</v>
      </c>
      <c r="CZ162" s="183" t="str">
        <f t="shared" si="254"/>
        <v/>
      </c>
      <c r="DA162" s="183" t="str">
        <f t="shared" si="255"/>
        <v/>
      </c>
      <c r="DB162" s="184">
        <f t="shared" si="256"/>
        <v>0</v>
      </c>
      <c r="DC162" s="19" t="str">
        <f t="shared" si="257"/>
        <v xml:space="preserve">      </v>
      </c>
      <c r="DD162" s="252" t="str">
        <f>IF('Chack &amp; edit  SD sheet'!BY162="","",'Chack &amp; edit  SD sheet'!BY162)</f>
        <v/>
      </c>
      <c r="DE162" s="252" t="str">
        <f>IF('Chack &amp; edit  SD sheet'!BZ162="","",'Chack &amp; edit  SD sheet'!BZ162)</f>
        <v/>
      </c>
      <c r="DF162" s="252" t="str">
        <f>IF('Chack &amp; edit  SD sheet'!CA162="","",'Chack &amp; edit  SD sheet'!CA162)</f>
        <v/>
      </c>
      <c r="DG162" s="212" t="str">
        <f t="shared" si="258"/>
        <v/>
      </c>
      <c r="DH162" s="252" t="str">
        <f>IF('Chack &amp; edit  SD sheet'!CB162="","",'Chack &amp; edit  SD sheet'!CB162)</f>
        <v/>
      </c>
      <c r="DI162" s="212" t="str">
        <f t="shared" si="259"/>
        <v/>
      </c>
      <c r="DJ162" s="252" t="str">
        <f>IF('Chack &amp; edit  SD sheet'!CC162="","",'Chack &amp; edit  SD sheet'!CC162)</f>
        <v/>
      </c>
      <c r="DK162" s="212" t="str">
        <f t="shared" si="260"/>
        <v/>
      </c>
      <c r="DL162" s="213" t="str">
        <f t="shared" si="261"/>
        <v/>
      </c>
      <c r="DM162" s="252" t="str">
        <f>IF('Chack &amp; edit  SD sheet'!CD162="","",'Chack &amp; edit  SD sheet'!CD162)</f>
        <v/>
      </c>
      <c r="DN162" s="252" t="str">
        <f>IF('Chack &amp; edit  SD sheet'!CE162="","",'Chack &amp; edit  SD sheet'!CE162)</f>
        <v/>
      </c>
      <c r="DO162" s="252" t="str">
        <f>IF('Chack &amp; edit  SD sheet'!CF162="","",'Chack &amp; edit  SD sheet'!CF162)</f>
        <v/>
      </c>
      <c r="DP162" s="212" t="str">
        <f t="shared" si="262"/>
        <v/>
      </c>
      <c r="DQ162" s="252" t="str">
        <f>IF('Chack &amp; edit  SD sheet'!CG162="","",'Chack &amp; edit  SD sheet'!CG162)</f>
        <v/>
      </c>
      <c r="DR162" s="212" t="str">
        <f t="shared" si="263"/>
        <v/>
      </c>
      <c r="DS162" s="252" t="str">
        <f>IF('Chack &amp; edit  SD sheet'!CH162="","",'Chack &amp; edit  SD sheet'!CH162)</f>
        <v/>
      </c>
      <c r="DT162" s="212" t="str">
        <f t="shared" si="264"/>
        <v/>
      </c>
      <c r="DU162" s="213" t="str">
        <f t="shared" si="265"/>
        <v/>
      </c>
      <c r="DV162" s="252" t="str">
        <f>IF('Chack &amp; edit  SD sheet'!CI162="","",'Chack &amp; edit  SD sheet'!CI162)</f>
        <v/>
      </c>
      <c r="DW162" s="252" t="str">
        <f>IF('Chack &amp; edit  SD sheet'!CJ162="","",'Chack &amp; edit  SD sheet'!CJ162)</f>
        <v/>
      </c>
      <c r="DX162" s="252" t="str">
        <f>IF('Chack &amp; edit  SD sheet'!CK162="","",'Chack &amp; edit  SD sheet'!CK162)</f>
        <v/>
      </c>
      <c r="DY162" s="254" t="str">
        <f t="shared" si="266"/>
        <v/>
      </c>
      <c r="DZ162" s="252" t="str">
        <f>IF('Chack &amp; edit  SD sheet'!CL162="","",'Chack &amp; edit  SD sheet'!CL162)</f>
        <v/>
      </c>
      <c r="EA162" s="252" t="str">
        <f>IF('Chack &amp; edit  SD sheet'!CM162="","",'Chack &amp; edit  SD sheet'!CM162)</f>
        <v/>
      </c>
      <c r="EB162" s="252" t="str">
        <f>IF('Chack &amp; edit  SD sheet'!CN162="","",'Chack &amp; edit  SD sheet'!CN162)</f>
        <v/>
      </c>
      <c r="EC162" s="252" t="str">
        <f>IF('Chack &amp; edit  SD sheet'!CO162="","",'Chack &amp; edit  SD sheet'!CO162)</f>
        <v/>
      </c>
      <c r="ED162" s="254" t="str">
        <f t="shared" si="267"/>
        <v/>
      </c>
      <c r="EE162" s="252" t="str">
        <f>IF('Chack &amp; edit  SD sheet'!CP162="","",'Chack &amp; edit  SD sheet'!CP162)</f>
        <v/>
      </c>
      <c r="EF162" s="252" t="str">
        <f>IF('Chack &amp; edit  SD sheet'!CQ162="","",'Chack &amp; edit  SD sheet'!CQ162)</f>
        <v/>
      </c>
      <c r="EG162" s="19" t="str">
        <f t="shared" si="268"/>
        <v/>
      </c>
      <c r="EH162" s="20" t="str">
        <f t="shared" si="269"/>
        <v/>
      </c>
      <c r="EI162" s="21" t="str">
        <f t="shared" si="270"/>
        <v/>
      </c>
      <c r="EJ162" s="185" t="str">
        <f t="shared" si="271"/>
        <v/>
      </c>
      <c r="EK162" s="253" t="str">
        <f t="shared" si="272"/>
        <v/>
      </c>
      <c r="EL162" s="252" t="str">
        <f t="shared" si="273"/>
        <v/>
      </c>
      <c r="ET162" s="173" t="str">
        <f t="shared" si="274"/>
        <v/>
      </c>
      <c r="EU162" s="173" t="str">
        <f t="shared" si="275"/>
        <v/>
      </c>
      <c r="EV162" s="173" t="str">
        <f t="shared" si="276"/>
        <v/>
      </c>
      <c r="EW162" s="173" t="str">
        <f t="shared" si="277"/>
        <v/>
      </c>
    </row>
    <row r="163" spans="1:153" ht="15.75" hidden="1">
      <c r="A163" s="179" t="str">
        <f>IF(AND('Chack &amp; edit  SD sheet'!A163=""),"",'Chack &amp; edit  SD sheet'!A163)</f>
        <v/>
      </c>
      <c r="B163" s="179" t="str">
        <f>IF(AND('Chack &amp; edit  SD sheet'!B163=""),"",'Chack &amp; edit  SD sheet'!B163)</f>
        <v/>
      </c>
      <c r="C163" s="179" t="str">
        <f>IF(AND('Chack &amp; edit  SD sheet'!C163=""),"",IF(AND('Chack &amp; edit  SD sheet'!C163="Boy"),"M",IF(AND('Chack &amp; edit  SD sheet'!C163="Girl"),"F","")))</f>
        <v/>
      </c>
      <c r="D163" s="179" t="str">
        <f>IF(AND('Chack &amp; edit  SD sheet'!D163=""),"",VALUE('Chack &amp; edit  SD sheet'!D163))</f>
        <v/>
      </c>
      <c r="E163" s="179" t="str">
        <f>IF(AND('Chack &amp; edit  SD sheet'!E163=""),"",'Chack &amp; edit  SD sheet'!E163)</f>
        <v/>
      </c>
      <c r="F163" s="179" t="str">
        <f>IF(AND('Chack &amp; edit  SD sheet'!F163=""),"",'Chack &amp; edit  SD sheet'!F163)</f>
        <v/>
      </c>
      <c r="G163" s="180" t="str">
        <f>IF(AND('Chack &amp; edit  SD sheet'!G163=""),"",'Chack &amp; edit  SD sheet'!G163)</f>
        <v/>
      </c>
      <c r="H163" s="180" t="str">
        <f>IF(AND('Chack &amp; edit  SD sheet'!H163=""),"",'Chack &amp; edit  SD sheet'!H163)</f>
        <v/>
      </c>
      <c r="I163" s="180" t="str">
        <f>IF(AND('Chack &amp; edit  SD sheet'!I163=""),"",'Chack &amp; edit  SD sheet'!I163)</f>
        <v/>
      </c>
      <c r="J163" s="179" t="str">
        <f>IF(AND('Chack &amp; edit  SD sheet'!J163=""),"",'Chack &amp; edit  SD sheet'!J163)</f>
        <v/>
      </c>
      <c r="K163" s="179" t="str">
        <f>IF(AND('Chack &amp; edit  SD sheet'!K163=""),"",'Chack &amp; edit  SD sheet'!K163)</f>
        <v/>
      </c>
      <c r="L163" s="179" t="str">
        <f>IF(AND('Chack &amp; edit  SD sheet'!L163=""),"",'Chack &amp; edit  SD sheet'!L163)</f>
        <v/>
      </c>
      <c r="M163" s="179" t="str">
        <f t="shared" si="193"/>
        <v/>
      </c>
      <c r="N163" s="179" t="str">
        <f>IF(AND('Chack &amp; edit  SD sheet'!N163=""),"",'Chack &amp; edit  SD sheet'!N163)</f>
        <v/>
      </c>
      <c r="O163" s="179" t="str">
        <f t="shared" si="194"/>
        <v/>
      </c>
      <c r="P163" s="179" t="str">
        <f t="shared" si="195"/>
        <v/>
      </c>
      <c r="Q163" s="179" t="str">
        <f>IF(AND('Chack &amp; edit  SD sheet'!Q163=""),"",'Chack &amp; edit  SD sheet'!Q163)</f>
        <v/>
      </c>
      <c r="R163" s="179" t="str">
        <f t="shared" si="196"/>
        <v/>
      </c>
      <c r="S163" s="179" t="str">
        <f t="shared" si="197"/>
        <v/>
      </c>
      <c r="T163" s="179" t="str">
        <f>IF(AND('Chack &amp; edit  SD sheet'!T163=""),"",'Chack &amp; edit  SD sheet'!T163)</f>
        <v/>
      </c>
      <c r="U163" s="179" t="str">
        <f>IF(AND('Chack &amp; edit  SD sheet'!U163=""),"",'Chack &amp; edit  SD sheet'!U163)</f>
        <v/>
      </c>
      <c r="V163" s="179" t="str">
        <f>IF(AND('Chack &amp; edit  SD sheet'!V163=""),"",'Chack &amp; edit  SD sheet'!V163)</f>
        <v/>
      </c>
      <c r="W163" s="179" t="str">
        <f t="shared" si="198"/>
        <v/>
      </c>
      <c r="X163" s="179" t="str">
        <f>IF(AND('Chack &amp; edit  SD sheet'!X163=""),"",'Chack &amp; edit  SD sheet'!X163)</f>
        <v/>
      </c>
      <c r="Y163" s="179" t="str">
        <f t="shared" si="199"/>
        <v/>
      </c>
      <c r="Z163" s="179" t="str">
        <f t="shared" si="200"/>
        <v/>
      </c>
      <c r="AA163" s="179" t="str">
        <f>IF(AND('Chack &amp; edit  SD sheet'!AA163=""),"",'Chack &amp; edit  SD sheet'!AA163)</f>
        <v/>
      </c>
      <c r="AB163" s="179" t="str">
        <f t="shared" si="201"/>
        <v/>
      </c>
      <c r="AC163" s="179" t="str">
        <f t="shared" si="202"/>
        <v/>
      </c>
      <c r="AD163" s="179" t="str">
        <f>IF(AND('Chack &amp; edit  SD sheet'!AF163=""),"",'Chack &amp; edit  SD sheet'!AF163)</f>
        <v/>
      </c>
      <c r="AE163" s="179" t="str">
        <f>IF(AND('Chack &amp; edit  SD sheet'!AG163=""),"",'Chack &amp; edit  SD sheet'!AG163)</f>
        <v/>
      </c>
      <c r="AF163" s="179" t="str">
        <f>IF(AND('Chack &amp; edit  SD sheet'!AH163=""),"",'Chack &amp; edit  SD sheet'!AH163)</f>
        <v/>
      </c>
      <c r="AG163" s="179" t="str">
        <f t="shared" si="203"/>
        <v/>
      </c>
      <c r="AH163" s="179" t="str">
        <f>IF(AND('Chack &amp; edit  SD sheet'!AJ163=""),"",'Chack &amp; edit  SD sheet'!AJ163)</f>
        <v/>
      </c>
      <c r="AI163" s="179" t="str">
        <f t="shared" si="204"/>
        <v/>
      </c>
      <c r="AJ163" s="179" t="str">
        <f t="shared" si="205"/>
        <v/>
      </c>
      <c r="AK163" s="179" t="str">
        <f>IF(AND('Chack &amp; edit  SD sheet'!AM163=""),"",'Chack &amp; edit  SD sheet'!AM163)</f>
        <v/>
      </c>
      <c r="AL163" s="179" t="str">
        <f t="shared" si="206"/>
        <v/>
      </c>
      <c r="AM163" s="179" t="str">
        <f t="shared" si="207"/>
        <v/>
      </c>
      <c r="AN163" s="179" t="str">
        <f>IF(AND('Chack &amp; edit  SD sheet'!AP163=""),"",'Chack &amp; edit  SD sheet'!AP163)</f>
        <v/>
      </c>
      <c r="AO163" s="179" t="str">
        <f>IF(AND('Chack &amp; edit  SD sheet'!AQ163=""),"",'Chack &amp; edit  SD sheet'!AQ163)</f>
        <v/>
      </c>
      <c r="AP163" s="179" t="str">
        <f>IF(AND('Chack &amp; edit  SD sheet'!AR163=""),"",'Chack &amp; edit  SD sheet'!AR163)</f>
        <v/>
      </c>
      <c r="AQ163" s="179" t="str">
        <f t="shared" si="208"/>
        <v/>
      </c>
      <c r="AR163" s="179" t="str">
        <f>IF(AND('Chack &amp; edit  SD sheet'!AT163=""),"",'Chack &amp; edit  SD sheet'!AT163)</f>
        <v/>
      </c>
      <c r="AS163" s="179" t="str">
        <f t="shared" si="209"/>
        <v/>
      </c>
      <c r="AT163" s="179" t="str">
        <f t="shared" si="210"/>
        <v/>
      </c>
      <c r="AU163" s="179" t="str">
        <f>IF(AND('Chack &amp; edit  SD sheet'!AW163=""),"",'Chack &amp; edit  SD sheet'!AW163)</f>
        <v/>
      </c>
      <c r="AV163" s="179" t="str">
        <f t="shared" si="211"/>
        <v/>
      </c>
      <c r="AW163" s="179" t="str">
        <f t="shared" si="212"/>
        <v/>
      </c>
      <c r="AX163" s="179" t="str">
        <f>IF(AND('Chack &amp; edit  SD sheet'!AZ163=""),"",'Chack &amp; edit  SD sheet'!AZ163)</f>
        <v/>
      </c>
      <c r="AY163" s="179" t="str">
        <f>IF(AND('Chack &amp; edit  SD sheet'!BA163=""),"",'Chack &amp; edit  SD sheet'!BA163)</f>
        <v/>
      </c>
      <c r="AZ163" s="179" t="str">
        <f>IF(AND('Chack &amp; edit  SD sheet'!BB163=""),"",'Chack &amp; edit  SD sheet'!BB163)</f>
        <v/>
      </c>
      <c r="BA163" s="179" t="str">
        <f t="shared" si="213"/>
        <v/>
      </c>
      <c r="BB163" s="179" t="str">
        <f>IF(AND('Chack &amp; edit  SD sheet'!BD163=""),"",'Chack &amp; edit  SD sheet'!BD163)</f>
        <v/>
      </c>
      <c r="BC163" s="179" t="str">
        <f t="shared" si="214"/>
        <v/>
      </c>
      <c r="BD163" s="179" t="str">
        <f t="shared" si="215"/>
        <v/>
      </c>
      <c r="BE163" s="179" t="str">
        <f>IF(AND('Chack &amp; edit  SD sheet'!BG163=""),"",'Chack &amp; edit  SD sheet'!BG163)</f>
        <v/>
      </c>
      <c r="BF163" s="179" t="str">
        <f t="shared" si="216"/>
        <v/>
      </c>
      <c r="BG163" s="179" t="str">
        <f t="shared" si="217"/>
        <v/>
      </c>
      <c r="BH163" s="179" t="str">
        <f>IF(AND('Chack &amp; edit  SD sheet'!BK163=""),"",'Chack &amp; edit  SD sheet'!BK163)</f>
        <v/>
      </c>
      <c r="BI163" s="179" t="str">
        <f>IF(AND('Chack &amp; edit  SD sheet'!BL163=""),"",'Chack &amp; edit  SD sheet'!BL163)</f>
        <v/>
      </c>
      <c r="BJ163" s="179" t="str">
        <f>IF(AND('Chack &amp; edit  SD sheet'!BM163=""),"",'Chack &amp; edit  SD sheet'!BM163)</f>
        <v/>
      </c>
      <c r="BK163" s="179" t="str">
        <f t="shared" si="218"/>
        <v/>
      </c>
      <c r="BL163" s="179" t="str">
        <f t="shared" si="219"/>
        <v/>
      </c>
      <c r="BM163" s="179" t="str">
        <f>IF(AND('Chack &amp; edit  SD sheet'!BN163=""),"",'Chack &amp; edit  SD sheet'!BN163)</f>
        <v/>
      </c>
      <c r="BN163" s="179" t="str">
        <f>IF(AND('Chack &amp; edit  SD sheet'!BO163=""),"",'Chack &amp; edit  SD sheet'!BO163)</f>
        <v/>
      </c>
      <c r="BO163" s="179" t="str">
        <f>IF(AND('Chack &amp; edit  SD sheet'!BP163=""),"",'Chack &amp; edit  SD sheet'!BP163)</f>
        <v/>
      </c>
      <c r="BP163" s="179" t="str">
        <f t="shared" si="220"/>
        <v/>
      </c>
      <c r="BQ163" s="179" t="str">
        <f>IF(AND('Chack &amp; edit  SD sheet'!BR163=""),"",'Chack &amp; edit  SD sheet'!BR163)</f>
        <v/>
      </c>
      <c r="BR163" s="179" t="str">
        <f t="shared" si="221"/>
        <v/>
      </c>
      <c r="BS163" s="179" t="str">
        <f t="shared" si="222"/>
        <v/>
      </c>
      <c r="BT163" s="179" t="str">
        <f>IF(AND('Chack &amp; edit  SD sheet'!BU163=""),"",'Chack &amp; edit  SD sheet'!BU163)</f>
        <v/>
      </c>
      <c r="BU163" s="179" t="str">
        <f t="shared" si="223"/>
        <v/>
      </c>
      <c r="BV163" s="179" t="str">
        <f t="shared" si="224"/>
        <v/>
      </c>
      <c r="BW163" s="181" t="str">
        <f t="shared" si="225"/>
        <v/>
      </c>
      <c r="BX163" s="179" t="str">
        <f t="shared" si="226"/>
        <v/>
      </c>
      <c r="BY163" s="179">
        <f t="shared" si="227"/>
        <v>0</v>
      </c>
      <c r="BZ163" s="179">
        <f t="shared" si="228"/>
        <v>0</v>
      </c>
      <c r="CA163" s="179" t="str">
        <f t="shared" si="229"/>
        <v/>
      </c>
      <c r="CB163" s="179" t="str">
        <f t="shared" si="230"/>
        <v/>
      </c>
      <c r="CC163" s="182" t="str">
        <f t="shared" si="231"/>
        <v/>
      </c>
      <c r="CD163" s="183">
        <f t="shared" si="232"/>
        <v>0</v>
      </c>
      <c r="CE163" s="182">
        <f t="shared" si="233"/>
        <v>0</v>
      </c>
      <c r="CF163" s="179" t="str">
        <f t="shared" si="234"/>
        <v/>
      </c>
      <c r="CG163" s="183" t="str">
        <f t="shared" si="235"/>
        <v/>
      </c>
      <c r="CH163" s="182" t="str">
        <f t="shared" si="236"/>
        <v/>
      </c>
      <c r="CI163" s="182">
        <f t="shared" si="237"/>
        <v>0</v>
      </c>
      <c r="CJ163" s="182">
        <f t="shared" si="238"/>
        <v>0</v>
      </c>
      <c r="CK163" s="179" t="str">
        <f t="shared" si="239"/>
        <v/>
      </c>
      <c r="CL163" s="183" t="str">
        <f t="shared" si="240"/>
        <v/>
      </c>
      <c r="CM163" s="182" t="str">
        <f t="shared" si="241"/>
        <v/>
      </c>
      <c r="CN163" s="182">
        <f t="shared" si="242"/>
        <v>0</v>
      </c>
      <c r="CO163" s="182">
        <f t="shared" si="243"/>
        <v>0</v>
      </c>
      <c r="CP163" s="183" t="str">
        <f t="shared" si="244"/>
        <v/>
      </c>
      <c r="CQ163" s="183" t="str">
        <f t="shared" si="245"/>
        <v/>
      </c>
      <c r="CR163" s="182" t="str">
        <f t="shared" si="246"/>
        <v/>
      </c>
      <c r="CS163" s="182">
        <f t="shared" si="247"/>
        <v>0</v>
      </c>
      <c r="CT163" s="182">
        <f t="shared" si="248"/>
        <v>0</v>
      </c>
      <c r="CU163" s="183" t="str">
        <f t="shared" si="249"/>
        <v/>
      </c>
      <c r="CV163" s="183" t="str">
        <f t="shared" si="250"/>
        <v/>
      </c>
      <c r="CW163" s="182" t="str">
        <f t="shared" si="251"/>
        <v/>
      </c>
      <c r="CX163" s="182">
        <f t="shared" si="252"/>
        <v>0</v>
      </c>
      <c r="CY163" s="182">
        <f t="shared" si="253"/>
        <v>0</v>
      </c>
      <c r="CZ163" s="183" t="str">
        <f t="shared" si="254"/>
        <v/>
      </c>
      <c r="DA163" s="183" t="str">
        <f t="shared" si="255"/>
        <v/>
      </c>
      <c r="DB163" s="184">
        <f t="shared" si="256"/>
        <v>0</v>
      </c>
      <c r="DC163" s="19" t="str">
        <f t="shared" si="257"/>
        <v xml:space="preserve">      </v>
      </c>
      <c r="DD163" s="252" t="str">
        <f>IF('Chack &amp; edit  SD sheet'!BY163="","",'Chack &amp; edit  SD sheet'!BY163)</f>
        <v/>
      </c>
      <c r="DE163" s="252" t="str">
        <f>IF('Chack &amp; edit  SD sheet'!BZ163="","",'Chack &amp; edit  SD sheet'!BZ163)</f>
        <v/>
      </c>
      <c r="DF163" s="252" t="str">
        <f>IF('Chack &amp; edit  SD sheet'!CA163="","",'Chack &amp; edit  SD sheet'!CA163)</f>
        <v/>
      </c>
      <c r="DG163" s="212" t="str">
        <f t="shared" si="258"/>
        <v/>
      </c>
      <c r="DH163" s="252" t="str">
        <f>IF('Chack &amp; edit  SD sheet'!CB163="","",'Chack &amp; edit  SD sheet'!CB163)</f>
        <v/>
      </c>
      <c r="DI163" s="212" t="str">
        <f t="shared" si="259"/>
        <v/>
      </c>
      <c r="DJ163" s="252" t="str">
        <f>IF('Chack &amp; edit  SD sheet'!CC163="","",'Chack &amp; edit  SD sheet'!CC163)</f>
        <v/>
      </c>
      <c r="DK163" s="212" t="str">
        <f t="shared" si="260"/>
        <v/>
      </c>
      <c r="DL163" s="213" t="str">
        <f t="shared" si="261"/>
        <v/>
      </c>
      <c r="DM163" s="252" t="str">
        <f>IF('Chack &amp; edit  SD sheet'!CD163="","",'Chack &amp; edit  SD sheet'!CD163)</f>
        <v/>
      </c>
      <c r="DN163" s="252" t="str">
        <f>IF('Chack &amp; edit  SD sheet'!CE163="","",'Chack &amp; edit  SD sheet'!CE163)</f>
        <v/>
      </c>
      <c r="DO163" s="252" t="str">
        <f>IF('Chack &amp; edit  SD sheet'!CF163="","",'Chack &amp; edit  SD sheet'!CF163)</f>
        <v/>
      </c>
      <c r="DP163" s="212" t="str">
        <f t="shared" si="262"/>
        <v/>
      </c>
      <c r="DQ163" s="252" t="str">
        <f>IF('Chack &amp; edit  SD sheet'!CG163="","",'Chack &amp; edit  SD sheet'!CG163)</f>
        <v/>
      </c>
      <c r="DR163" s="212" t="str">
        <f t="shared" si="263"/>
        <v/>
      </c>
      <c r="DS163" s="252" t="str">
        <f>IF('Chack &amp; edit  SD sheet'!CH163="","",'Chack &amp; edit  SD sheet'!CH163)</f>
        <v/>
      </c>
      <c r="DT163" s="212" t="str">
        <f t="shared" si="264"/>
        <v/>
      </c>
      <c r="DU163" s="213" t="str">
        <f t="shared" si="265"/>
        <v/>
      </c>
      <c r="DV163" s="252" t="str">
        <f>IF('Chack &amp; edit  SD sheet'!CI163="","",'Chack &amp; edit  SD sheet'!CI163)</f>
        <v/>
      </c>
      <c r="DW163" s="252" t="str">
        <f>IF('Chack &amp; edit  SD sheet'!CJ163="","",'Chack &amp; edit  SD sheet'!CJ163)</f>
        <v/>
      </c>
      <c r="DX163" s="252" t="str">
        <f>IF('Chack &amp; edit  SD sheet'!CK163="","",'Chack &amp; edit  SD sheet'!CK163)</f>
        <v/>
      </c>
      <c r="DY163" s="254" t="str">
        <f t="shared" si="266"/>
        <v/>
      </c>
      <c r="DZ163" s="252" t="str">
        <f>IF('Chack &amp; edit  SD sheet'!CL163="","",'Chack &amp; edit  SD sheet'!CL163)</f>
        <v/>
      </c>
      <c r="EA163" s="252" t="str">
        <f>IF('Chack &amp; edit  SD sheet'!CM163="","",'Chack &amp; edit  SD sheet'!CM163)</f>
        <v/>
      </c>
      <c r="EB163" s="252" t="str">
        <f>IF('Chack &amp; edit  SD sheet'!CN163="","",'Chack &amp; edit  SD sheet'!CN163)</f>
        <v/>
      </c>
      <c r="EC163" s="252" t="str">
        <f>IF('Chack &amp; edit  SD sheet'!CO163="","",'Chack &amp; edit  SD sheet'!CO163)</f>
        <v/>
      </c>
      <c r="ED163" s="254" t="str">
        <f t="shared" si="267"/>
        <v/>
      </c>
      <c r="EE163" s="252" t="str">
        <f>IF('Chack &amp; edit  SD sheet'!CP163="","",'Chack &amp; edit  SD sheet'!CP163)</f>
        <v/>
      </c>
      <c r="EF163" s="252" t="str">
        <f>IF('Chack &amp; edit  SD sheet'!CQ163="","",'Chack &amp; edit  SD sheet'!CQ163)</f>
        <v/>
      </c>
      <c r="EG163" s="19" t="str">
        <f t="shared" si="268"/>
        <v/>
      </c>
      <c r="EH163" s="20" t="str">
        <f t="shared" si="269"/>
        <v/>
      </c>
      <c r="EI163" s="21" t="str">
        <f t="shared" si="270"/>
        <v/>
      </c>
      <c r="EJ163" s="185" t="str">
        <f t="shared" si="271"/>
        <v/>
      </c>
      <c r="EK163" s="253" t="str">
        <f t="shared" si="272"/>
        <v/>
      </c>
      <c r="EL163" s="252" t="str">
        <f t="shared" si="273"/>
        <v/>
      </c>
      <c r="ET163" s="173" t="str">
        <f t="shared" si="274"/>
        <v/>
      </c>
      <c r="EU163" s="173" t="str">
        <f t="shared" si="275"/>
        <v/>
      </c>
      <c r="EV163" s="173" t="str">
        <f t="shared" si="276"/>
        <v/>
      </c>
      <c r="EW163" s="173" t="str">
        <f t="shared" si="277"/>
        <v/>
      </c>
    </row>
    <row r="164" spans="1:153" ht="15.75" hidden="1">
      <c r="A164" s="179" t="str">
        <f>IF(AND('Chack &amp; edit  SD sheet'!A164=""),"",'Chack &amp; edit  SD sheet'!A164)</f>
        <v/>
      </c>
      <c r="B164" s="179" t="str">
        <f>IF(AND('Chack &amp; edit  SD sheet'!B164=""),"",'Chack &amp; edit  SD sheet'!B164)</f>
        <v/>
      </c>
      <c r="C164" s="179" t="str">
        <f>IF(AND('Chack &amp; edit  SD sheet'!C164=""),"",IF(AND('Chack &amp; edit  SD sheet'!C164="Boy"),"M",IF(AND('Chack &amp; edit  SD sheet'!C164="Girl"),"F","")))</f>
        <v/>
      </c>
      <c r="D164" s="179" t="str">
        <f>IF(AND('Chack &amp; edit  SD sheet'!D164=""),"",VALUE('Chack &amp; edit  SD sheet'!D164))</f>
        <v/>
      </c>
      <c r="E164" s="179" t="str">
        <f>IF(AND('Chack &amp; edit  SD sheet'!E164=""),"",'Chack &amp; edit  SD sheet'!E164)</f>
        <v/>
      </c>
      <c r="F164" s="179" t="str">
        <f>IF(AND('Chack &amp; edit  SD sheet'!F164=""),"",'Chack &amp; edit  SD sheet'!F164)</f>
        <v/>
      </c>
      <c r="G164" s="180" t="str">
        <f>IF(AND('Chack &amp; edit  SD sheet'!G164=""),"",'Chack &amp; edit  SD sheet'!G164)</f>
        <v/>
      </c>
      <c r="H164" s="180" t="str">
        <f>IF(AND('Chack &amp; edit  SD sheet'!H164=""),"",'Chack &amp; edit  SD sheet'!H164)</f>
        <v/>
      </c>
      <c r="I164" s="180" t="str">
        <f>IF(AND('Chack &amp; edit  SD sheet'!I164=""),"",'Chack &amp; edit  SD sheet'!I164)</f>
        <v/>
      </c>
      <c r="J164" s="179" t="str">
        <f>IF(AND('Chack &amp; edit  SD sheet'!J164=""),"",'Chack &amp; edit  SD sheet'!J164)</f>
        <v/>
      </c>
      <c r="K164" s="179" t="str">
        <f>IF(AND('Chack &amp; edit  SD sheet'!K164=""),"",'Chack &amp; edit  SD sheet'!K164)</f>
        <v/>
      </c>
      <c r="L164" s="179" t="str">
        <f>IF(AND('Chack &amp; edit  SD sheet'!L164=""),"",'Chack &amp; edit  SD sheet'!L164)</f>
        <v/>
      </c>
      <c r="M164" s="179" t="str">
        <f t="shared" si="193"/>
        <v/>
      </c>
      <c r="N164" s="179" t="str">
        <f>IF(AND('Chack &amp; edit  SD sheet'!N164=""),"",'Chack &amp; edit  SD sheet'!N164)</f>
        <v/>
      </c>
      <c r="O164" s="179" t="str">
        <f t="shared" si="194"/>
        <v/>
      </c>
      <c r="P164" s="179" t="str">
        <f t="shared" si="195"/>
        <v/>
      </c>
      <c r="Q164" s="179" t="str">
        <f>IF(AND('Chack &amp; edit  SD sheet'!Q164=""),"",'Chack &amp; edit  SD sheet'!Q164)</f>
        <v/>
      </c>
      <c r="R164" s="179" t="str">
        <f t="shared" si="196"/>
        <v/>
      </c>
      <c r="S164" s="179" t="str">
        <f t="shared" si="197"/>
        <v/>
      </c>
      <c r="T164" s="179" t="str">
        <f>IF(AND('Chack &amp; edit  SD sheet'!T164=""),"",'Chack &amp; edit  SD sheet'!T164)</f>
        <v/>
      </c>
      <c r="U164" s="179" t="str">
        <f>IF(AND('Chack &amp; edit  SD sheet'!U164=""),"",'Chack &amp; edit  SD sheet'!U164)</f>
        <v/>
      </c>
      <c r="V164" s="179" t="str">
        <f>IF(AND('Chack &amp; edit  SD sheet'!V164=""),"",'Chack &amp; edit  SD sheet'!V164)</f>
        <v/>
      </c>
      <c r="W164" s="179" t="str">
        <f t="shared" si="198"/>
        <v/>
      </c>
      <c r="X164" s="179" t="str">
        <f>IF(AND('Chack &amp; edit  SD sheet'!X164=""),"",'Chack &amp; edit  SD sheet'!X164)</f>
        <v/>
      </c>
      <c r="Y164" s="179" t="str">
        <f t="shared" si="199"/>
        <v/>
      </c>
      <c r="Z164" s="179" t="str">
        <f t="shared" si="200"/>
        <v/>
      </c>
      <c r="AA164" s="179" t="str">
        <f>IF(AND('Chack &amp; edit  SD sheet'!AA164=""),"",'Chack &amp; edit  SD sheet'!AA164)</f>
        <v/>
      </c>
      <c r="AB164" s="179" t="str">
        <f t="shared" si="201"/>
        <v/>
      </c>
      <c r="AC164" s="179" t="str">
        <f t="shared" si="202"/>
        <v/>
      </c>
      <c r="AD164" s="179" t="str">
        <f>IF(AND('Chack &amp; edit  SD sheet'!AF164=""),"",'Chack &amp; edit  SD sheet'!AF164)</f>
        <v/>
      </c>
      <c r="AE164" s="179" t="str">
        <f>IF(AND('Chack &amp; edit  SD sheet'!AG164=""),"",'Chack &amp; edit  SD sheet'!AG164)</f>
        <v/>
      </c>
      <c r="AF164" s="179" t="str">
        <f>IF(AND('Chack &amp; edit  SD sheet'!AH164=""),"",'Chack &amp; edit  SD sheet'!AH164)</f>
        <v/>
      </c>
      <c r="AG164" s="179" t="str">
        <f t="shared" si="203"/>
        <v/>
      </c>
      <c r="AH164" s="179" t="str">
        <f>IF(AND('Chack &amp; edit  SD sheet'!AJ164=""),"",'Chack &amp; edit  SD sheet'!AJ164)</f>
        <v/>
      </c>
      <c r="AI164" s="179" t="str">
        <f t="shared" si="204"/>
        <v/>
      </c>
      <c r="AJ164" s="179" t="str">
        <f t="shared" si="205"/>
        <v/>
      </c>
      <c r="AK164" s="179" t="str">
        <f>IF(AND('Chack &amp; edit  SD sheet'!AM164=""),"",'Chack &amp; edit  SD sheet'!AM164)</f>
        <v/>
      </c>
      <c r="AL164" s="179" t="str">
        <f t="shared" si="206"/>
        <v/>
      </c>
      <c r="AM164" s="179" t="str">
        <f t="shared" si="207"/>
        <v/>
      </c>
      <c r="AN164" s="179" t="str">
        <f>IF(AND('Chack &amp; edit  SD sheet'!AP164=""),"",'Chack &amp; edit  SD sheet'!AP164)</f>
        <v/>
      </c>
      <c r="AO164" s="179" t="str">
        <f>IF(AND('Chack &amp; edit  SD sheet'!AQ164=""),"",'Chack &amp; edit  SD sheet'!AQ164)</f>
        <v/>
      </c>
      <c r="AP164" s="179" t="str">
        <f>IF(AND('Chack &amp; edit  SD sheet'!AR164=""),"",'Chack &amp; edit  SD sheet'!AR164)</f>
        <v/>
      </c>
      <c r="AQ164" s="179" t="str">
        <f t="shared" si="208"/>
        <v/>
      </c>
      <c r="AR164" s="179" t="str">
        <f>IF(AND('Chack &amp; edit  SD sheet'!AT164=""),"",'Chack &amp; edit  SD sheet'!AT164)</f>
        <v/>
      </c>
      <c r="AS164" s="179" t="str">
        <f t="shared" si="209"/>
        <v/>
      </c>
      <c r="AT164" s="179" t="str">
        <f t="shared" si="210"/>
        <v/>
      </c>
      <c r="AU164" s="179" t="str">
        <f>IF(AND('Chack &amp; edit  SD sheet'!AW164=""),"",'Chack &amp; edit  SD sheet'!AW164)</f>
        <v/>
      </c>
      <c r="AV164" s="179" t="str">
        <f t="shared" si="211"/>
        <v/>
      </c>
      <c r="AW164" s="179" t="str">
        <f t="shared" si="212"/>
        <v/>
      </c>
      <c r="AX164" s="179" t="str">
        <f>IF(AND('Chack &amp; edit  SD sheet'!AZ164=""),"",'Chack &amp; edit  SD sheet'!AZ164)</f>
        <v/>
      </c>
      <c r="AY164" s="179" t="str">
        <f>IF(AND('Chack &amp; edit  SD sheet'!BA164=""),"",'Chack &amp; edit  SD sheet'!BA164)</f>
        <v/>
      </c>
      <c r="AZ164" s="179" t="str">
        <f>IF(AND('Chack &amp; edit  SD sheet'!BB164=""),"",'Chack &amp; edit  SD sheet'!BB164)</f>
        <v/>
      </c>
      <c r="BA164" s="179" t="str">
        <f t="shared" si="213"/>
        <v/>
      </c>
      <c r="BB164" s="179" t="str">
        <f>IF(AND('Chack &amp; edit  SD sheet'!BD164=""),"",'Chack &amp; edit  SD sheet'!BD164)</f>
        <v/>
      </c>
      <c r="BC164" s="179" t="str">
        <f t="shared" si="214"/>
        <v/>
      </c>
      <c r="BD164" s="179" t="str">
        <f t="shared" si="215"/>
        <v/>
      </c>
      <c r="BE164" s="179" t="str">
        <f>IF(AND('Chack &amp; edit  SD sheet'!BG164=""),"",'Chack &amp; edit  SD sheet'!BG164)</f>
        <v/>
      </c>
      <c r="BF164" s="179" t="str">
        <f t="shared" si="216"/>
        <v/>
      </c>
      <c r="BG164" s="179" t="str">
        <f t="shared" si="217"/>
        <v/>
      </c>
      <c r="BH164" s="179" t="str">
        <f>IF(AND('Chack &amp; edit  SD sheet'!BK164=""),"",'Chack &amp; edit  SD sheet'!BK164)</f>
        <v/>
      </c>
      <c r="BI164" s="179" t="str">
        <f>IF(AND('Chack &amp; edit  SD sheet'!BL164=""),"",'Chack &amp; edit  SD sheet'!BL164)</f>
        <v/>
      </c>
      <c r="BJ164" s="179" t="str">
        <f>IF(AND('Chack &amp; edit  SD sheet'!BM164=""),"",'Chack &amp; edit  SD sheet'!BM164)</f>
        <v/>
      </c>
      <c r="BK164" s="179" t="str">
        <f t="shared" si="218"/>
        <v/>
      </c>
      <c r="BL164" s="179" t="str">
        <f t="shared" si="219"/>
        <v/>
      </c>
      <c r="BM164" s="179" t="str">
        <f>IF(AND('Chack &amp; edit  SD sheet'!BN164=""),"",'Chack &amp; edit  SD sheet'!BN164)</f>
        <v/>
      </c>
      <c r="BN164" s="179" t="str">
        <f>IF(AND('Chack &amp; edit  SD sheet'!BO164=""),"",'Chack &amp; edit  SD sheet'!BO164)</f>
        <v/>
      </c>
      <c r="BO164" s="179" t="str">
        <f>IF(AND('Chack &amp; edit  SD sheet'!BP164=""),"",'Chack &amp; edit  SD sheet'!BP164)</f>
        <v/>
      </c>
      <c r="BP164" s="179" t="str">
        <f t="shared" si="220"/>
        <v/>
      </c>
      <c r="BQ164" s="179" t="str">
        <f>IF(AND('Chack &amp; edit  SD sheet'!BR164=""),"",'Chack &amp; edit  SD sheet'!BR164)</f>
        <v/>
      </c>
      <c r="BR164" s="179" t="str">
        <f t="shared" si="221"/>
        <v/>
      </c>
      <c r="BS164" s="179" t="str">
        <f t="shared" si="222"/>
        <v/>
      </c>
      <c r="BT164" s="179" t="str">
        <f>IF(AND('Chack &amp; edit  SD sheet'!BU164=""),"",'Chack &amp; edit  SD sheet'!BU164)</f>
        <v/>
      </c>
      <c r="BU164" s="179" t="str">
        <f t="shared" si="223"/>
        <v/>
      </c>
      <c r="BV164" s="179" t="str">
        <f t="shared" si="224"/>
        <v/>
      </c>
      <c r="BW164" s="181" t="str">
        <f t="shared" si="225"/>
        <v/>
      </c>
      <c r="BX164" s="179" t="str">
        <f t="shared" si="226"/>
        <v/>
      </c>
      <c r="BY164" s="179">
        <f t="shared" si="227"/>
        <v>0</v>
      </c>
      <c r="BZ164" s="179">
        <f t="shared" si="228"/>
        <v>0</v>
      </c>
      <c r="CA164" s="179" t="str">
        <f t="shared" si="229"/>
        <v/>
      </c>
      <c r="CB164" s="179" t="str">
        <f t="shared" si="230"/>
        <v/>
      </c>
      <c r="CC164" s="182" t="str">
        <f t="shared" si="231"/>
        <v/>
      </c>
      <c r="CD164" s="183">
        <f t="shared" si="232"/>
        <v>0</v>
      </c>
      <c r="CE164" s="182">
        <f t="shared" si="233"/>
        <v>0</v>
      </c>
      <c r="CF164" s="179" t="str">
        <f t="shared" si="234"/>
        <v/>
      </c>
      <c r="CG164" s="183" t="str">
        <f t="shared" si="235"/>
        <v/>
      </c>
      <c r="CH164" s="182" t="str">
        <f t="shared" si="236"/>
        <v/>
      </c>
      <c r="CI164" s="182">
        <f t="shared" si="237"/>
        <v>0</v>
      </c>
      <c r="CJ164" s="182">
        <f t="shared" si="238"/>
        <v>0</v>
      </c>
      <c r="CK164" s="179" t="str">
        <f t="shared" si="239"/>
        <v/>
      </c>
      <c r="CL164" s="183" t="str">
        <f t="shared" si="240"/>
        <v/>
      </c>
      <c r="CM164" s="182" t="str">
        <f t="shared" si="241"/>
        <v/>
      </c>
      <c r="CN164" s="182">
        <f t="shared" si="242"/>
        <v>0</v>
      </c>
      <c r="CO164" s="182">
        <f t="shared" si="243"/>
        <v>0</v>
      </c>
      <c r="CP164" s="183" t="str">
        <f t="shared" si="244"/>
        <v/>
      </c>
      <c r="CQ164" s="183" t="str">
        <f t="shared" si="245"/>
        <v/>
      </c>
      <c r="CR164" s="182" t="str">
        <f t="shared" si="246"/>
        <v/>
      </c>
      <c r="CS164" s="182">
        <f t="shared" si="247"/>
        <v>0</v>
      </c>
      <c r="CT164" s="182">
        <f t="shared" si="248"/>
        <v>0</v>
      </c>
      <c r="CU164" s="183" t="str">
        <f t="shared" si="249"/>
        <v/>
      </c>
      <c r="CV164" s="183" t="str">
        <f t="shared" si="250"/>
        <v/>
      </c>
      <c r="CW164" s="182" t="str">
        <f t="shared" si="251"/>
        <v/>
      </c>
      <c r="CX164" s="182">
        <f t="shared" si="252"/>
        <v>0</v>
      </c>
      <c r="CY164" s="182">
        <f t="shared" si="253"/>
        <v>0</v>
      </c>
      <c r="CZ164" s="183" t="str">
        <f t="shared" si="254"/>
        <v/>
      </c>
      <c r="DA164" s="183" t="str">
        <f t="shared" si="255"/>
        <v/>
      </c>
      <c r="DB164" s="184">
        <f t="shared" si="256"/>
        <v>0</v>
      </c>
      <c r="DC164" s="19" t="str">
        <f t="shared" si="257"/>
        <v xml:space="preserve">      </v>
      </c>
      <c r="DD164" s="252" t="str">
        <f>IF('Chack &amp; edit  SD sheet'!BY164="","",'Chack &amp; edit  SD sheet'!BY164)</f>
        <v/>
      </c>
      <c r="DE164" s="252" t="str">
        <f>IF('Chack &amp; edit  SD sheet'!BZ164="","",'Chack &amp; edit  SD sheet'!BZ164)</f>
        <v/>
      </c>
      <c r="DF164" s="252" t="str">
        <f>IF('Chack &amp; edit  SD sheet'!CA164="","",'Chack &amp; edit  SD sheet'!CA164)</f>
        <v/>
      </c>
      <c r="DG164" s="212" t="str">
        <f t="shared" si="258"/>
        <v/>
      </c>
      <c r="DH164" s="252" t="str">
        <f>IF('Chack &amp; edit  SD sheet'!CB164="","",'Chack &amp; edit  SD sheet'!CB164)</f>
        <v/>
      </c>
      <c r="DI164" s="212" t="str">
        <f t="shared" si="259"/>
        <v/>
      </c>
      <c r="DJ164" s="252" t="str">
        <f>IF('Chack &amp; edit  SD sheet'!CC164="","",'Chack &amp; edit  SD sheet'!CC164)</f>
        <v/>
      </c>
      <c r="DK164" s="212" t="str">
        <f t="shared" si="260"/>
        <v/>
      </c>
      <c r="DL164" s="213" t="str">
        <f t="shared" si="261"/>
        <v/>
      </c>
      <c r="DM164" s="252" t="str">
        <f>IF('Chack &amp; edit  SD sheet'!CD164="","",'Chack &amp; edit  SD sheet'!CD164)</f>
        <v/>
      </c>
      <c r="DN164" s="252" t="str">
        <f>IF('Chack &amp; edit  SD sheet'!CE164="","",'Chack &amp; edit  SD sheet'!CE164)</f>
        <v/>
      </c>
      <c r="DO164" s="252" t="str">
        <f>IF('Chack &amp; edit  SD sheet'!CF164="","",'Chack &amp; edit  SD sheet'!CF164)</f>
        <v/>
      </c>
      <c r="DP164" s="212" t="str">
        <f t="shared" si="262"/>
        <v/>
      </c>
      <c r="DQ164" s="252" t="str">
        <f>IF('Chack &amp; edit  SD sheet'!CG164="","",'Chack &amp; edit  SD sheet'!CG164)</f>
        <v/>
      </c>
      <c r="DR164" s="212" t="str">
        <f t="shared" si="263"/>
        <v/>
      </c>
      <c r="DS164" s="252" t="str">
        <f>IF('Chack &amp; edit  SD sheet'!CH164="","",'Chack &amp; edit  SD sheet'!CH164)</f>
        <v/>
      </c>
      <c r="DT164" s="212" t="str">
        <f t="shared" si="264"/>
        <v/>
      </c>
      <c r="DU164" s="213" t="str">
        <f t="shared" si="265"/>
        <v/>
      </c>
      <c r="DV164" s="252" t="str">
        <f>IF('Chack &amp; edit  SD sheet'!CI164="","",'Chack &amp; edit  SD sheet'!CI164)</f>
        <v/>
      </c>
      <c r="DW164" s="252" t="str">
        <f>IF('Chack &amp; edit  SD sheet'!CJ164="","",'Chack &amp; edit  SD sheet'!CJ164)</f>
        <v/>
      </c>
      <c r="DX164" s="252" t="str">
        <f>IF('Chack &amp; edit  SD sheet'!CK164="","",'Chack &amp; edit  SD sheet'!CK164)</f>
        <v/>
      </c>
      <c r="DY164" s="254" t="str">
        <f t="shared" si="266"/>
        <v/>
      </c>
      <c r="DZ164" s="252" t="str">
        <f>IF('Chack &amp; edit  SD sheet'!CL164="","",'Chack &amp; edit  SD sheet'!CL164)</f>
        <v/>
      </c>
      <c r="EA164" s="252" t="str">
        <f>IF('Chack &amp; edit  SD sheet'!CM164="","",'Chack &amp; edit  SD sheet'!CM164)</f>
        <v/>
      </c>
      <c r="EB164" s="252" t="str">
        <f>IF('Chack &amp; edit  SD sheet'!CN164="","",'Chack &amp; edit  SD sheet'!CN164)</f>
        <v/>
      </c>
      <c r="EC164" s="252" t="str">
        <f>IF('Chack &amp; edit  SD sheet'!CO164="","",'Chack &amp; edit  SD sheet'!CO164)</f>
        <v/>
      </c>
      <c r="ED164" s="254" t="str">
        <f t="shared" si="267"/>
        <v/>
      </c>
      <c r="EE164" s="252" t="str">
        <f>IF('Chack &amp; edit  SD sheet'!CP164="","",'Chack &amp; edit  SD sheet'!CP164)</f>
        <v/>
      </c>
      <c r="EF164" s="252" t="str">
        <f>IF('Chack &amp; edit  SD sheet'!CQ164="","",'Chack &amp; edit  SD sheet'!CQ164)</f>
        <v/>
      </c>
      <c r="EG164" s="19" t="str">
        <f t="shared" si="268"/>
        <v/>
      </c>
      <c r="EH164" s="20" t="str">
        <f t="shared" si="269"/>
        <v/>
      </c>
      <c r="EI164" s="21" t="str">
        <f t="shared" si="270"/>
        <v/>
      </c>
      <c r="EJ164" s="185" t="str">
        <f t="shared" si="271"/>
        <v/>
      </c>
      <c r="EK164" s="253" t="str">
        <f t="shared" si="272"/>
        <v/>
      </c>
      <c r="EL164" s="252" t="str">
        <f t="shared" si="273"/>
        <v/>
      </c>
      <c r="ET164" s="173" t="str">
        <f t="shared" si="274"/>
        <v/>
      </c>
      <c r="EU164" s="173" t="str">
        <f t="shared" si="275"/>
        <v/>
      </c>
      <c r="EV164" s="173" t="str">
        <f t="shared" si="276"/>
        <v/>
      </c>
      <c r="EW164" s="173" t="str">
        <f t="shared" si="277"/>
        <v/>
      </c>
    </row>
    <row r="165" spans="1:153" ht="15.75" hidden="1">
      <c r="A165" s="179" t="str">
        <f>IF(AND('Chack &amp; edit  SD sheet'!A165=""),"",'Chack &amp; edit  SD sheet'!A165)</f>
        <v/>
      </c>
      <c r="B165" s="179" t="str">
        <f>IF(AND('Chack &amp; edit  SD sheet'!B165=""),"",'Chack &amp; edit  SD sheet'!B165)</f>
        <v/>
      </c>
      <c r="C165" s="179" t="str">
        <f>IF(AND('Chack &amp; edit  SD sheet'!C165=""),"",IF(AND('Chack &amp; edit  SD sheet'!C165="Boy"),"M",IF(AND('Chack &amp; edit  SD sheet'!C165="Girl"),"F","")))</f>
        <v/>
      </c>
      <c r="D165" s="179" t="str">
        <f>IF(AND('Chack &amp; edit  SD sheet'!D165=""),"",VALUE('Chack &amp; edit  SD sheet'!D165))</f>
        <v/>
      </c>
      <c r="E165" s="179" t="str">
        <f>IF(AND('Chack &amp; edit  SD sheet'!E165=""),"",'Chack &amp; edit  SD sheet'!E165)</f>
        <v/>
      </c>
      <c r="F165" s="179" t="str">
        <f>IF(AND('Chack &amp; edit  SD sheet'!F165=""),"",'Chack &amp; edit  SD sheet'!F165)</f>
        <v/>
      </c>
      <c r="G165" s="180" t="str">
        <f>IF(AND('Chack &amp; edit  SD sheet'!G165=""),"",'Chack &amp; edit  SD sheet'!G165)</f>
        <v/>
      </c>
      <c r="H165" s="180" t="str">
        <f>IF(AND('Chack &amp; edit  SD sheet'!H165=""),"",'Chack &amp; edit  SD sheet'!H165)</f>
        <v/>
      </c>
      <c r="I165" s="180" t="str">
        <f>IF(AND('Chack &amp; edit  SD sheet'!I165=""),"",'Chack &amp; edit  SD sheet'!I165)</f>
        <v/>
      </c>
      <c r="J165" s="179" t="str">
        <f>IF(AND('Chack &amp; edit  SD sheet'!J165=""),"",'Chack &amp; edit  SD sheet'!J165)</f>
        <v/>
      </c>
      <c r="K165" s="179" t="str">
        <f>IF(AND('Chack &amp; edit  SD sheet'!K165=""),"",'Chack &amp; edit  SD sheet'!K165)</f>
        <v/>
      </c>
      <c r="L165" s="179" t="str">
        <f>IF(AND('Chack &amp; edit  SD sheet'!L165=""),"",'Chack &amp; edit  SD sheet'!L165)</f>
        <v/>
      </c>
      <c r="M165" s="179" t="str">
        <f t="shared" si="193"/>
        <v/>
      </c>
      <c r="N165" s="179" t="str">
        <f>IF(AND('Chack &amp; edit  SD sheet'!N165=""),"",'Chack &amp; edit  SD sheet'!N165)</f>
        <v/>
      </c>
      <c r="O165" s="179" t="str">
        <f t="shared" si="194"/>
        <v/>
      </c>
      <c r="P165" s="179" t="str">
        <f t="shared" si="195"/>
        <v/>
      </c>
      <c r="Q165" s="179" t="str">
        <f>IF(AND('Chack &amp; edit  SD sheet'!Q165=""),"",'Chack &amp; edit  SD sheet'!Q165)</f>
        <v/>
      </c>
      <c r="R165" s="179" t="str">
        <f t="shared" si="196"/>
        <v/>
      </c>
      <c r="S165" s="179" t="str">
        <f t="shared" si="197"/>
        <v/>
      </c>
      <c r="T165" s="179" t="str">
        <f>IF(AND('Chack &amp; edit  SD sheet'!T165=""),"",'Chack &amp; edit  SD sheet'!T165)</f>
        <v/>
      </c>
      <c r="U165" s="179" t="str">
        <f>IF(AND('Chack &amp; edit  SD sheet'!U165=""),"",'Chack &amp; edit  SD sheet'!U165)</f>
        <v/>
      </c>
      <c r="V165" s="179" t="str">
        <f>IF(AND('Chack &amp; edit  SD sheet'!V165=""),"",'Chack &amp; edit  SD sheet'!V165)</f>
        <v/>
      </c>
      <c r="W165" s="179" t="str">
        <f t="shared" si="198"/>
        <v/>
      </c>
      <c r="X165" s="179" t="str">
        <f>IF(AND('Chack &amp; edit  SD sheet'!X165=""),"",'Chack &amp; edit  SD sheet'!X165)</f>
        <v/>
      </c>
      <c r="Y165" s="179" t="str">
        <f t="shared" si="199"/>
        <v/>
      </c>
      <c r="Z165" s="179" t="str">
        <f t="shared" si="200"/>
        <v/>
      </c>
      <c r="AA165" s="179" t="str">
        <f>IF(AND('Chack &amp; edit  SD sheet'!AA165=""),"",'Chack &amp; edit  SD sheet'!AA165)</f>
        <v/>
      </c>
      <c r="AB165" s="179" t="str">
        <f t="shared" si="201"/>
        <v/>
      </c>
      <c r="AC165" s="179" t="str">
        <f t="shared" si="202"/>
        <v/>
      </c>
      <c r="AD165" s="179" t="str">
        <f>IF(AND('Chack &amp; edit  SD sheet'!AF165=""),"",'Chack &amp; edit  SD sheet'!AF165)</f>
        <v/>
      </c>
      <c r="AE165" s="179" t="str">
        <f>IF(AND('Chack &amp; edit  SD sheet'!AG165=""),"",'Chack &amp; edit  SD sheet'!AG165)</f>
        <v/>
      </c>
      <c r="AF165" s="179" t="str">
        <f>IF(AND('Chack &amp; edit  SD sheet'!AH165=""),"",'Chack &amp; edit  SD sheet'!AH165)</f>
        <v/>
      </c>
      <c r="AG165" s="179" t="str">
        <f t="shared" si="203"/>
        <v/>
      </c>
      <c r="AH165" s="179" t="str">
        <f>IF(AND('Chack &amp; edit  SD sheet'!AJ165=""),"",'Chack &amp; edit  SD sheet'!AJ165)</f>
        <v/>
      </c>
      <c r="AI165" s="179" t="str">
        <f t="shared" si="204"/>
        <v/>
      </c>
      <c r="AJ165" s="179" t="str">
        <f t="shared" si="205"/>
        <v/>
      </c>
      <c r="AK165" s="179" t="str">
        <f>IF(AND('Chack &amp; edit  SD sheet'!AM165=""),"",'Chack &amp; edit  SD sheet'!AM165)</f>
        <v/>
      </c>
      <c r="AL165" s="179" t="str">
        <f t="shared" si="206"/>
        <v/>
      </c>
      <c r="AM165" s="179" t="str">
        <f t="shared" si="207"/>
        <v/>
      </c>
      <c r="AN165" s="179" t="str">
        <f>IF(AND('Chack &amp; edit  SD sheet'!AP165=""),"",'Chack &amp; edit  SD sheet'!AP165)</f>
        <v/>
      </c>
      <c r="AO165" s="179" t="str">
        <f>IF(AND('Chack &amp; edit  SD sheet'!AQ165=""),"",'Chack &amp; edit  SD sheet'!AQ165)</f>
        <v/>
      </c>
      <c r="AP165" s="179" t="str">
        <f>IF(AND('Chack &amp; edit  SD sheet'!AR165=""),"",'Chack &amp; edit  SD sheet'!AR165)</f>
        <v/>
      </c>
      <c r="AQ165" s="179" t="str">
        <f t="shared" si="208"/>
        <v/>
      </c>
      <c r="AR165" s="179" t="str">
        <f>IF(AND('Chack &amp; edit  SD sheet'!AT165=""),"",'Chack &amp; edit  SD sheet'!AT165)</f>
        <v/>
      </c>
      <c r="AS165" s="179" t="str">
        <f t="shared" si="209"/>
        <v/>
      </c>
      <c r="AT165" s="179" t="str">
        <f t="shared" si="210"/>
        <v/>
      </c>
      <c r="AU165" s="179" t="str">
        <f>IF(AND('Chack &amp; edit  SD sheet'!AW165=""),"",'Chack &amp; edit  SD sheet'!AW165)</f>
        <v/>
      </c>
      <c r="AV165" s="179" t="str">
        <f t="shared" si="211"/>
        <v/>
      </c>
      <c r="AW165" s="179" t="str">
        <f t="shared" si="212"/>
        <v/>
      </c>
      <c r="AX165" s="179" t="str">
        <f>IF(AND('Chack &amp; edit  SD sheet'!AZ165=""),"",'Chack &amp; edit  SD sheet'!AZ165)</f>
        <v/>
      </c>
      <c r="AY165" s="179" t="str">
        <f>IF(AND('Chack &amp; edit  SD sheet'!BA165=""),"",'Chack &amp; edit  SD sheet'!BA165)</f>
        <v/>
      </c>
      <c r="AZ165" s="179" t="str">
        <f>IF(AND('Chack &amp; edit  SD sheet'!BB165=""),"",'Chack &amp; edit  SD sheet'!BB165)</f>
        <v/>
      </c>
      <c r="BA165" s="179" t="str">
        <f t="shared" si="213"/>
        <v/>
      </c>
      <c r="BB165" s="179" t="str">
        <f>IF(AND('Chack &amp; edit  SD sheet'!BD165=""),"",'Chack &amp; edit  SD sheet'!BD165)</f>
        <v/>
      </c>
      <c r="BC165" s="179" t="str">
        <f t="shared" si="214"/>
        <v/>
      </c>
      <c r="BD165" s="179" t="str">
        <f t="shared" si="215"/>
        <v/>
      </c>
      <c r="BE165" s="179" t="str">
        <f>IF(AND('Chack &amp; edit  SD sheet'!BG165=""),"",'Chack &amp; edit  SD sheet'!BG165)</f>
        <v/>
      </c>
      <c r="BF165" s="179" t="str">
        <f t="shared" si="216"/>
        <v/>
      </c>
      <c r="BG165" s="179" t="str">
        <f t="shared" si="217"/>
        <v/>
      </c>
      <c r="BH165" s="179" t="str">
        <f>IF(AND('Chack &amp; edit  SD sheet'!BK165=""),"",'Chack &amp; edit  SD sheet'!BK165)</f>
        <v/>
      </c>
      <c r="BI165" s="179" t="str">
        <f>IF(AND('Chack &amp; edit  SD sheet'!BL165=""),"",'Chack &amp; edit  SD sheet'!BL165)</f>
        <v/>
      </c>
      <c r="BJ165" s="179" t="str">
        <f>IF(AND('Chack &amp; edit  SD sheet'!BM165=""),"",'Chack &amp; edit  SD sheet'!BM165)</f>
        <v/>
      </c>
      <c r="BK165" s="179" t="str">
        <f t="shared" si="218"/>
        <v/>
      </c>
      <c r="BL165" s="179" t="str">
        <f t="shared" si="219"/>
        <v/>
      </c>
      <c r="BM165" s="179" t="str">
        <f>IF(AND('Chack &amp; edit  SD sheet'!BN165=""),"",'Chack &amp; edit  SD sheet'!BN165)</f>
        <v/>
      </c>
      <c r="BN165" s="179" t="str">
        <f>IF(AND('Chack &amp; edit  SD sheet'!BO165=""),"",'Chack &amp; edit  SD sheet'!BO165)</f>
        <v/>
      </c>
      <c r="BO165" s="179" t="str">
        <f>IF(AND('Chack &amp; edit  SD sheet'!BP165=""),"",'Chack &amp; edit  SD sheet'!BP165)</f>
        <v/>
      </c>
      <c r="BP165" s="179" t="str">
        <f t="shared" si="220"/>
        <v/>
      </c>
      <c r="BQ165" s="179" t="str">
        <f>IF(AND('Chack &amp; edit  SD sheet'!BR165=""),"",'Chack &amp; edit  SD sheet'!BR165)</f>
        <v/>
      </c>
      <c r="BR165" s="179" t="str">
        <f t="shared" si="221"/>
        <v/>
      </c>
      <c r="BS165" s="179" t="str">
        <f t="shared" si="222"/>
        <v/>
      </c>
      <c r="BT165" s="179" t="str">
        <f>IF(AND('Chack &amp; edit  SD sheet'!BU165=""),"",'Chack &amp; edit  SD sheet'!BU165)</f>
        <v/>
      </c>
      <c r="BU165" s="179" t="str">
        <f t="shared" si="223"/>
        <v/>
      </c>
      <c r="BV165" s="179" t="str">
        <f t="shared" si="224"/>
        <v/>
      </c>
      <c r="BW165" s="181" t="str">
        <f t="shared" si="225"/>
        <v/>
      </c>
      <c r="BX165" s="179" t="str">
        <f t="shared" si="226"/>
        <v/>
      </c>
      <c r="BY165" s="179">
        <f t="shared" si="227"/>
        <v>0</v>
      </c>
      <c r="BZ165" s="179">
        <f t="shared" si="228"/>
        <v>0</v>
      </c>
      <c r="CA165" s="179" t="str">
        <f t="shared" si="229"/>
        <v/>
      </c>
      <c r="CB165" s="179" t="str">
        <f t="shared" si="230"/>
        <v/>
      </c>
      <c r="CC165" s="182" t="str">
        <f t="shared" si="231"/>
        <v/>
      </c>
      <c r="CD165" s="183">
        <f t="shared" si="232"/>
        <v>0</v>
      </c>
      <c r="CE165" s="182">
        <f t="shared" si="233"/>
        <v>0</v>
      </c>
      <c r="CF165" s="179" t="str">
        <f t="shared" si="234"/>
        <v/>
      </c>
      <c r="CG165" s="183" t="str">
        <f t="shared" si="235"/>
        <v/>
      </c>
      <c r="CH165" s="182" t="str">
        <f t="shared" si="236"/>
        <v/>
      </c>
      <c r="CI165" s="182">
        <f t="shared" si="237"/>
        <v>0</v>
      </c>
      <c r="CJ165" s="182">
        <f t="shared" si="238"/>
        <v>0</v>
      </c>
      <c r="CK165" s="179" t="str">
        <f t="shared" si="239"/>
        <v/>
      </c>
      <c r="CL165" s="183" t="str">
        <f t="shared" si="240"/>
        <v/>
      </c>
      <c r="CM165" s="182" t="str">
        <f t="shared" si="241"/>
        <v/>
      </c>
      <c r="CN165" s="182">
        <f t="shared" si="242"/>
        <v>0</v>
      </c>
      <c r="CO165" s="182">
        <f t="shared" si="243"/>
        <v>0</v>
      </c>
      <c r="CP165" s="183" t="str">
        <f t="shared" si="244"/>
        <v/>
      </c>
      <c r="CQ165" s="183" t="str">
        <f t="shared" si="245"/>
        <v/>
      </c>
      <c r="CR165" s="182" t="str">
        <f t="shared" si="246"/>
        <v/>
      </c>
      <c r="CS165" s="182">
        <f t="shared" si="247"/>
        <v>0</v>
      </c>
      <c r="CT165" s="182">
        <f t="shared" si="248"/>
        <v>0</v>
      </c>
      <c r="CU165" s="183" t="str">
        <f t="shared" si="249"/>
        <v/>
      </c>
      <c r="CV165" s="183" t="str">
        <f t="shared" si="250"/>
        <v/>
      </c>
      <c r="CW165" s="182" t="str">
        <f t="shared" si="251"/>
        <v/>
      </c>
      <c r="CX165" s="182">
        <f t="shared" si="252"/>
        <v>0</v>
      </c>
      <c r="CY165" s="182">
        <f t="shared" si="253"/>
        <v>0</v>
      </c>
      <c r="CZ165" s="183" t="str">
        <f t="shared" si="254"/>
        <v/>
      </c>
      <c r="DA165" s="183" t="str">
        <f t="shared" si="255"/>
        <v/>
      </c>
      <c r="DB165" s="184">
        <f t="shared" si="256"/>
        <v>0</v>
      </c>
      <c r="DC165" s="19" t="str">
        <f t="shared" si="257"/>
        <v xml:space="preserve">      </v>
      </c>
      <c r="DD165" s="252" t="str">
        <f>IF('Chack &amp; edit  SD sheet'!BY165="","",'Chack &amp; edit  SD sheet'!BY165)</f>
        <v/>
      </c>
      <c r="DE165" s="252" t="str">
        <f>IF('Chack &amp; edit  SD sheet'!BZ165="","",'Chack &amp; edit  SD sheet'!BZ165)</f>
        <v/>
      </c>
      <c r="DF165" s="252" t="str">
        <f>IF('Chack &amp; edit  SD sheet'!CA165="","",'Chack &amp; edit  SD sheet'!CA165)</f>
        <v/>
      </c>
      <c r="DG165" s="212" t="str">
        <f t="shared" si="258"/>
        <v/>
      </c>
      <c r="DH165" s="252" t="str">
        <f>IF('Chack &amp; edit  SD sheet'!CB165="","",'Chack &amp; edit  SD sheet'!CB165)</f>
        <v/>
      </c>
      <c r="DI165" s="212" t="str">
        <f t="shared" si="259"/>
        <v/>
      </c>
      <c r="DJ165" s="252" t="str">
        <f>IF('Chack &amp; edit  SD sheet'!CC165="","",'Chack &amp; edit  SD sheet'!CC165)</f>
        <v/>
      </c>
      <c r="DK165" s="212" t="str">
        <f t="shared" si="260"/>
        <v/>
      </c>
      <c r="DL165" s="213" t="str">
        <f t="shared" si="261"/>
        <v/>
      </c>
      <c r="DM165" s="252" t="str">
        <f>IF('Chack &amp; edit  SD sheet'!CD165="","",'Chack &amp; edit  SD sheet'!CD165)</f>
        <v/>
      </c>
      <c r="DN165" s="252" t="str">
        <f>IF('Chack &amp; edit  SD sheet'!CE165="","",'Chack &amp; edit  SD sheet'!CE165)</f>
        <v/>
      </c>
      <c r="DO165" s="252" t="str">
        <f>IF('Chack &amp; edit  SD sheet'!CF165="","",'Chack &amp; edit  SD sheet'!CF165)</f>
        <v/>
      </c>
      <c r="DP165" s="212" t="str">
        <f t="shared" si="262"/>
        <v/>
      </c>
      <c r="DQ165" s="252" t="str">
        <f>IF('Chack &amp; edit  SD sheet'!CG165="","",'Chack &amp; edit  SD sheet'!CG165)</f>
        <v/>
      </c>
      <c r="DR165" s="212" t="str">
        <f t="shared" si="263"/>
        <v/>
      </c>
      <c r="DS165" s="252" t="str">
        <f>IF('Chack &amp; edit  SD sheet'!CH165="","",'Chack &amp; edit  SD sheet'!CH165)</f>
        <v/>
      </c>
      <c r="DT165" s="212" t="str">
        <f t="shared" si="264"/>
        <v/>
      </c>
      <c r="DU165" s="213" t="str">
        <f t="shared" si="265"/>
        <v/>
      </c>
      <c r="DV165" s="252" t="str">
        <f>IF('Chack &amp; edit  SD sheet'!CI165="","",'Chack &amp; edit  SD sheet'!CI165)</f>
        <v/>
      </c>
      <c r="DW165" s="252" t="str">
        <f>IF('Chack &amp; edit  SD sheet'!CJ165="","",'Chack &amp; edit  SD sheet'!CJ165)</f>
        <v/>
      </c>
      <c r="DX165" s="252" t="str">
        <f>IF('Chack &amp; edit  SD sheet'!CK165="","",'Chack &amp; edit  SD sheet'!CK165)</f>
        <v/>
      </c>
      <c r="DY165" s="254" t="str">
        <f t="shared" si="266"/>
        <v/>
      </c>
      <c r="DZ165" s="252" t="str">
        <f>IF('Chack &amp; edit  SD sheet'!CL165="","",'Chack &amp; edit  SD sheet'!CL165)</f>
        <v/>
      </c>
      <c r="EA165" s="252" t="str">
        <f>IF('Chack &amp; edit  SD sheet'!CM165="","",'Chack &amp; edit  SD sheet'!CM165)</f>
        <v/>
      </c>
      <c r="EB165" s="252" t="str">
        <f>IF('Chack &amp; edit  SD sheet'!CN165="","",'Chack &amp; edit  SD sheet'!CN165)</f>
        <v/>
      </c>
      <c r="EC165" s="252" t="str">
        <f>IF('Chack &amp; edit  SD sheet'!CO165="","",'Chack &amp; edit  SD sheet'!CO165)</f>
        <v/>
      </c>
      <c r="ED165" s="254" t="str">
        <f t="shared" si="267"/>
        <v/>
      </c>
      <c r="EE165" s="252" t="str">
        <f>IF('Chack &amp; edit  SD sheet'!CP165="","",'Chack &amp; edit  SD sheet'!CP165)</f>
        <v/>
      </c>
      <c r="EF165" s="252" t="str">
        <f>IF('Chack &amp; edit  SD sheet'!CQ165="","",'Chack &amp; edit  SD sheet'!CQ165)</f>
        <v/>
      </c>
      <c r="EG165" s="19" t="str">
        <f t="shared" si="268"/>
        <v/>
      </c>
      <c r="EH165" s="20" t="str">
        <f t="shared" si="269"/>
        <v/>
      </c>
      <c r="EI165" s="21" t="str">
        <f t="shared" si="270"/>
        <v/>
      </c>
      <c r="EJ165" s="185" t="str">
        <f t="shared" si="271"/>
        <v/>
      </c>
      <c r="EK165" s="253" t="str">
        <f t="shared" si="272"/>
        <v/>
      </c>
      <c r="EL165" s="252" t="str">
        <f t="shared" si="273"/>
        <v/>
      </c>
      <c r="ET165" s="173" t="str">
        <f t="shared" si="274"/>
        <v/>
      </c>
      <c r="EU165" s="173" t="str">
        <f t="shared" si="275"/>
        <v/>
      </c>
      <c r="EV165" s="173" t="str">
        <f t="shared" si="276"/>
        <v/>
      </c>
      <c r="EW165" s="173" t="str">
        <f t="shared" si="277"/>
        <v/>
      </c>
    </row>
    <row r="166" spans="1:153" ht="15.75" hidden="1">
      <c r="A166" s="179" t="str">
        <f>IF(AND('Chack &amp; edit  SD sheet'!A166=""),"",'Chack &amp; edit  SD sheet'!A166)</f>
        <v/>
      </c>
      <c r="B166" s="179" t="str">
        <f>IF(AND('Chack &amp; edit  SD sheet'!B166=""),"",'Chack &amp; edit  SD sheet'!B166)</f>
        <v/>
      </c>
      <c r="C166" s="179" t="str">
        <f>IF(AND('Chack &amp; edit  SD sheet'!C166=""),"",IF(AND('Chack &amp; edit  SD sheet'!C166="Boy"),"M",IF(AND('Chack &amp; edit  SD sheet'!C166="Girl"),"F","")))</f>
        <v/>
      </c>
      <c r="D166" s="179" t="str">
        <f>IF(AND('Chack &amp; edit  SD sheet'!D166=""),"",VALUE('Chack &amp; edit  SD sheet'!D166))</f>
        <v/>
      </c>
      <c r="E166" s="179" t="str">
        <f>IF(AND('Chack &amp; edit  SD sheet'!E166=""),"",'Chack &amp; edit  SD sheet'!E166)</f>
        <v/>
      </c>
      <c r="F166" s="179" t="str">
        <f>IF(AND('Chack &amp; edit  SD sheet'!F166=""),"",'Chack &amp; edit  SD sheet'!F166)</f>
        <v/>
      </c>
      <c r="G166" s="180" t="str">
        <f>IF(AND('Chack &amp; edit  SD sheet'!G166=""),"",'Chack &amp; edit  SD sheet'!G166)</f>
        <v/>
      </c>
      <c r="H166" s="180" t="str">
        <f>IF(AND('Chack &amp; edit  SD sheet'!H166=""),"",'Chack &amp; edit  SD sheet'!H166)</f>
        <v/>
      </c>
      <c r="I166" s="180" t="str">
        <f>IF(AND('Chack &amp; edit  SD sheet'!I166=""),"",'Chack &amp; edit  SD sheet'!I166)</f>
        <v/>
      </c>
      <c r="J166" s="179" t="str">
        <f>IF(AND('Chack &amp; edit  SD sheet'!J166=""),"",'Chack &amp; edit  SD sheet'!J166)</f>
        <v/>
      </c>
      <c r="K166" s="179" t="str">
        <f>IF(AND('Chack &amp; edit  SD sheet'!K166=""),"",'Chack &amp; edit  SD sheet'!K166)</f>
        <v/>
      </c>
      <c r="L166" s="179" t="str">
        <f>IF(AND('Chack &amp; edit  SD sheet'!L166=""),"",'Chack &amp; edit  SD sheet'!L166)</f>
        <v/>
      </c>
      <c r="M166" s="179" t="str">
        <f t="shared" si="193"/>
        <v/>
      </c>
      <c r="N166" s="179" t="str">
        <f>IF(AND('Chack &amp; edit  SD sheet'!N166=""),"",'Chack &amp; edit  SD sheet'!N166)</f>
        <v/>
      </c>
      <c r="O166" s="179" t="str">
        <f t="shared" si="194"/>
        <v/>
      </c>
      <c r="P166" s="179" t="str">
        <f t="shared" si="195"/>
        <v/>
      </c>
      <c r="Q166" s="179" t="str">
        <f>IF(AND('Chack &amp; edit  SD sheet'!Q166=""),"",'Chack &amp; edit  SD sheet'!Q166)</f>
        <v/>
      </c>
      <c r="R166" s="179" t="str">
        <f t="shared" si="196"/>
        <v/>
      </c>
      <c r="S166" s="179" t="str">
        <f t="shared" si="197"/>
        <v/>
      </c>
      <c r="T166" s="179" t="str">
        <f>IF(AND('Chack &amp; edit  SD sheet'!T166=""),"",'Chack &amp; edit  SD sheet'!T166)</f>
        <v/>
      </c>
      <c r="U166" s="179" t="str">
        <f>IF(AND('Chack &amp; edit  SD sheet'!U166=""),"",'Chack &amp; edit  SD sheet'!U166)</f>
        <v/>
      </c>
      <c r="V166" s="179" t="str">
        <f>IF(AND('Chack &amp; edit  SD sheet'!V166=""),"",'Chack &amp; edit  SD sheet'!V166)</f>
        <v/>
      </c>
      <c r="W166" s="179" t="str">
        <f t="shared" si="198"/>
        <v/>
      </c>
      <c r="X166" s="179" t="str">
        <f>IF(AND('Chack &amp; edit  SD sheet'!X166=""),"",'Chack &amp; edit  SD sheet'!X166)</f>
        <v/>
      </c>
      <c r="Y166" s="179" t="str">
        <f t="shared" si="199"/>
        <v/>
      </c>
      <c r="Z166" s="179" t="str">
        <f t="shared" si="200"/>
        <v/>
      </c>
      <c r="AA166" s="179" t="str">
        <f>IF(AND('Chack &amp; edit  SD sheet'!AA166=""),"",'Chack &amp; edit  SD sheet'!AA166)</f>
        <v/>
      </c>
      <c r="AB166" s="179" t="str">
        <f t="shared" si="201"/>
        <v/>
      </c>
      <c r="AC166" s="179" t="str">
        <f t="shared" si="202"/>
        <v/>
      </c>
      <c r="AD166" s="179" t="str">
        <f>IF(AND('Chack &amp; edit  SD sheet'!AF166=""),"",'Chack &amp; edit  SD sheet'!AF166)</f>
        <v/>
      </c>
      <c r="AE166" s="179" t="str">
        <f>IF(AND('Chack &amp; edit  SD sheet'!AG166=""),"",'Chack &amp; edit  SD sheet'!AG166)</f>
        <v/>
      </c>
      <c r="AF166" s="179" t="str">
        <f>IF(AND('Chack &amp; edit  SD sheet'!AH166=""),"",'Chack &amp; edit  SD sheet'!AH166)</f>
        <v/>
      </c>
      <c r="AG166" s="179" t="str">
        <f t="shared" si="203"/>
        <v/>
      </c>
      <c r="AH166" s="179" t="str">
        <f>IF(AND('Chack &amp; edit  SD sheet'!AJ166=""),"",'Chack &amp; edit  SD sheet'!AJ166)</f>
        <v/>
      </c>
      <c r="AI166" s="179" t="str">
        <f t="shared" si="204"/>
        <v/>
      </c>
      <c r="AJ166" s="179" t="str">
        <f t="shared" si="205"/>
        <v/>
      </c>
      <c r="AK166" s="179" t="str">
        <f>IF(AND('Chack &amp; edit  SD sheet'!AM166=""),"",'Chack &amp; edit  SD sheet'!AM166)</f>
        <v/>
      </c>
      <c r="AL166" s="179" t="str">
        <f t="shared" si="206"/>
        <v/>
      </c>
      <c r="AM166" s="179" t="str">
        <f t="shared" si="207"/>
        <v/>
      </c>
      <c r="AN166" s="179" t="str">
        <f>IF(AND('Chack &amp; edit  SD sheet'!AP166=""),"",'Chack &amp; edit  SD sheet'!AP166)</f>
        <v/>
      </c>
      <c r="AO166" s="179" t="str">
        <f>IF(AND('Chack &amp; edit  SD sheet'!AQ166=""),"",'Chack &amp; edit  SD sheet'!AQ166)</f>
        <v/>
      </c>
      <c r="AP166" s="179" t="str">
        <f>IF(AND('Chack &amp; edit  SD sheet'!AR166=""),"",'Chack &amp; edit  SD sheet'!AR166)</f>
        <v/>
      </c>
      <c r="AQ166" s="179" t="str">
        <f t="shared" si="208"/>
        <v/>
      </c>
      <c r="AR166" s="179" t="str">
        <f>IF(AND('Chack &amp; edit  SD sheet'!AT166=""),"",'Chack &amp; edit  SD sheet'!AT166)</f>
        <v/>
      </c>
      <c r="AS166" s="179" t="str">
        <f t="shared" si="209"/>
        <v/>
      </c>
      <c r="AT166" s="179" t="str">
        <f t="shared" si="210"/>
        <v/>
      </c>
      <c r="AU166" s="179" t="str">
        <f>IF(AND('Chack &amp; edit  SD sheet'!AW166=""),"",'Chack &amp; edit  SD sheet'!AW166)</f>
        <v/>
      </c>
      <c r="AV166" s="179" t="str">
        <f t="shared" si="211"/>
        <v/>
      </c>
      <c r="AW166" s="179" t="str">
        <f t="shared" si="212"/>
        <v/>
      </c>
      <c r="AX166" s="179" t="str">
        <f>IF(AND('Chack &amp; edit  SD sheet'!AZ166=""),"",'Chack &amp; edit  SD sheet'!AZ166)</f>
        <v/>
      </c>
      <c r="AY166" s="179" t="str">
        <f>IF(AND('Chack &amp; edit  SD sheet'!BA166=""),"",'Chack &amp; edit  SD sheet'!BA166)</f>
        <v/>
      </c>
      <c r="AZ166" s="179" t="str">
        <f>IF(AND('Chack &amp; edit  SD sheet'!BB166=""),"",'Chack &amp; edit  SD sheet'!BB166)</f>
        <v/>
      </c>
      <c r="BA166" s="179" t="str">
        <f t="shared" si="213"/>
        <v/>
      </c>
      <c r="BB166" s="179" t="str">
        <f>IF(AND('Chack &amp; edit  SD sheet'!BD166=""),"",'Chack &amp; edit  SD sheet'!BD166)</f>
        <v/>
      </c>
      <c r="BC166" s="179" t="str">
        <f t="shared" si="214"/>
        <v/>
      </c>
      <c r="BD166" s="179" t="str">
        <f t="shared" si="215"/>
        <v/>
      </c>
      <c r="BE166" s="179" t="str">
        <f>IF(AND('Chack &amp; edit  SD sheet'!BG166=""),"",'Chack &amp; edit  SD sheet'!BG166)</f>
        <v/>
      </c>
      <c r="BF166" s="179" t="str">
        <f t="shared" si="216"/>
        <v/>
      </c>
      <c r="BG166" s="179" t="str">
        <f t="shared" si="217"/>
        <v/>
      </c>
      <c r="BH166" s="179" t="str">
        <f>IF(AND('Chack &amp; edit  SD sheet'!BK166=""),"",'Chack &amp; edit  SD sheet'!BK166)</f>
        <v/>
      </c>
      <c r="BI166" s="179" t="str">
        <f>IF(AND('Chack &amp; edit  SD sheet'!BL166=""),"",'Chack &amp; edit  SD sheet'!BL166)</f>
        <v/>
      </c>
      <c r="BJ166" s="179" t="str">
        <f>IF(AND('Chack &amp; edit  SD sheet'!BM166=""),"",'Chack &amp; edit  SD sheet'!BM166)</f>
        <v/>
      </c>
      <c r="BK166" s="179" t="str">
        <f t="shared" si="218"/>
        <v/>
      </c>
      <c r="BL166" s="179" t="str">
        <f t="shared" si="219"/>
        <v/>
      </c>
      <c r="BM166" s="179" t="str">
        <f>IF(AND('Chack &amp; edit  SD sheet'!BN166=""),"",'Chack &amp; edit  SD sheet'!BN166)</f>
        <v/>
      </c>
      <c r="BN166" s="179" t="str">
        <f>IF(AND('Chack &amp; edit  SD sheet'!BO166=""),"",'Chack &amp; edit  SD sheet'!BO166)</f>
        <v/>
      </c>
      <c r="BO166" s="179" t="str">
        <f>IF(AND('Chack &amp; edit  SD sheet'!BP166=""),"",'Chack &amp; edit  SD sheet'!BP166)</f>
        <v/>
      </c>
      <c r="BP166" s="179" t="str">
        <f t="shared" si="220"/>
        <v/>
      </c>
      <c r="BQ166" s="179" t="str">
        <f>IF(AND('Chack &amp; edit  SD sheet'!BR166=""),"",'Chack &amp; edit  SD sheet'!BR166)</f>
        <v/>
      </c>
      <c r="BR166" s="179" t="str">
        <f t="shared" si="221"/>
        <v/>
      </c>
      <c r="BS166" s="179" t="str">
        <f t="shared" si="222"/>
        <v/>
      </c>
      <c r="BT166" s="179" t="str">
        <f>IF(AND('Chack &amp; edit  SD sheet'!BU166=""),"",'Chack &amp; edit  SD sheet'!BU166)</f>
        <v/>
      </c>
      <c r="BU166" s="179" t="str">
        <f t="shared" si="223"/>
        <v/>
      </c>
      <c r="BV166" s="179" t="str">
        <f t="shared" si="224"/>
        <v/>
      </c>
      <c r="BW166" s="181" t="str">
        <f t="shared" si="225"/>
        <v/>
      </c>
      <c r="BX166" s="179" t="str">
        <f t="shared" si="226"/>
        <v/>
      </c>
      <c r="BY166" s="179">
        <f t="shared" si="227"/>
        <v>0</v>
      </c>
      <c r="BZ166" s="179">
        <f t="shared" si="228"/>
        <v>0</v>
      </c>
      <c r="CA166" s="179" t="str">
        <f t="shared" si="229"/>
        <v/>
      </c>
      <c r="CB166" s="179" t="str">
        <f t="shared" si="230"/>
        <v/>
      </c>
      <c r="CC166" s="182" t="str">
        <f t="shared" si="231"/>
        <v/>
      </c>
      <c r="CD166" s="183">
        <f t="shared" si="232"/>
        <v>0</v>
      </c>
      <c r="CE166" s="182">
        <f t="shared" si="233"/>
        <v>0</v>
      </c>
      <c r="CF166" s="179" t="str">
        <f t="shared" si="234"/>
        <v/>
      </c>
      <c r="CG166" s="183" t="str">
        <f t="shared" si="235"/>
        <v/>
      </c>
      <c r="CH166" s="182" t="str">
        <f t="shared" si="236"/>
        <v/>
      </c>
      <c r="CI166" s="182">
        <f t="shared" si="237"/>
        <v>0</v>
      </c>
      <c r="CJ166" s="182">
        <f t="shared" si="238"/>
        <v>0</v>
      </c>
      <c r="CK166" s="179" t="str">
        <f t="shared" si="239"/>
        <v/>
      </c>
      <c r="CL166" s="183" t="str">
        <f t="shared" si="240"/>
        <v/>
      </c>
      <c r="CM166" s="182" t="str">
        <f t="shared" si="241"/>
        <v/>
      </c>
      <c r="CN166" s="182">
        <f t="shared" si="242"/>
        <v>0</v>
      </c>
      <c r="CO166" s="182">
        <f t="shared" si="243"/>
        <v>0</v>
      </c>
      <c r="CP166" s="183" t="str">
        <f t="shared" si="244"/>
        <v/>
      </c>
      <c r="CQ166" s="183" t="str">
        <f t="shared" si="245"/>
        <v/>
      </c>
      <c r="CR166" s="182" t="str">
        <f t="shared" si="246"/>
        <v/>
      </c>
      <c r="CS166" s="182">
        <f t="shared" si="247"/>
        <v>0</v>
      </c>
      <c r="CT166" s="182">
        <f t="shared" si="248"/>
        <v>0</v>
      </c>
      <c r="CU166" s="183" t="str">
        <f t="shared" si="249"/>
        <v/>
      </c>
      <c r="CV166" s="183" t="str">
        <f t="shared" si="250"/>
        <v/>
      </c>
      <c r="CW166" s="182" t="str">
        <f t="shared" si="251"/>
        <v/>
      </c>
      <c r="CX166" s="182">
        <f t="shared" si="252"/>
        <v>0</v>
      </c>
      <c r="CY166" s="182">
        <f t="shared" si="253"/>
        <v>0</v>
      </c>
      <c r="CZ166" s="183" t="str">
        <f t="shared" si="254"/>
        <v/>
      </c>
      <c r="DA166" s="183" t="str">
        <f t="shared" si="255"/>
        <v/>
      </c>
      <c r="DB166" s="184">
        <f t="shared" si="256"/>
        <v>0</v>
      </c>
      <c r="DC166" s="19" t="str">
        <f t="shared" si="257"/>
        <v xml:space="preserve">      </v>
      </c>
      <c r="DD166" s="252" t="str">
        <f>IF('Chack &amp; edit  SD sheet'!BY166="","",'Chack &amp; edit  SD sheet'!BY166)</f>
        <v/>
      </c>
      <c r="DE166" s="252" t="str">
        <f>IF('Chack &amp; edit  SD sheet'!BZ166="","",'Chack &amp; edit  SD sheet'!BZ166)</f>
        <v/>
      </c>
      <c r="DF166" s="252" t="str">
        <f>IF('Chack &amp; edit  SD sheet'!CA166="","",'Chack &amp; edit  SD sheet'!CA166)</f>
        <v/>
      </c>
      <c r="DG166" s="212" t="str">
        <f t="shared" si="258"/>
        <v/>
      </c>
      <c r="DH166" s="252" t="str">
        <f>IF('Chack &amp; edit  SD sheet'!CB166="","",'Chack &amp; edit  SD sheet'!CB166)</f>
        <v/>
      </c>
      <c r="DI166" s="212" t="str">
        <f t="shared" si="259"/>
        <v/>
      </c>
      <c r="DJ166" s="252" t="str">
        <f>IF('Chack &amp; edit  SD sheet'!CC166="","",'Chack &amp; edit  SD sheet'!CC166)</f>
        <v/>
      </c>
      <c r="DK166" s="212" t="str">
        <f t="shared" si="260"/>
        <v/>
      </c>
      <c r="DL166" s="213" t="str">
        <f t="shared" si="261"/>
        <v/>
      </c>
      <c r="DM166" s="252" t="str">
        <f>IF('Chack &amp; edit  SD sheet'!CD166="","",'Chack &amp; edit  SD sheet'!CD166)</f>
        <v/>
      </c>
      <c r="DN166" s="252" t="str">
        <f>IF('Chack &amp; edit  SD sheet'!CE166="","",'Chack &amp; edit  SD sheet'!CE166)</f>
        <v/>
      </c>
      <c r="DO166" s="252" t="str">
        <f>IF('Chack &amp; edit  SD sheet'!CF166="","",'Chack &amp; edit  SD sheet'!CF166)</f>
        <v/>
      </c>
      <c r="DP166" s="212" t="str">
        <f t="shared" si="262"/>
        <v/>
      </c>
      <c r="DQ166" s="252" t="str">
        <f>IF('Chack &amp; edit  SD sheet'!CG166="","",'Chack &amp; edit  SD sheet'!CG166)</f>
        <v/>
      </c>
      <c r="DR166" s="212" t="str">
        <f t="shared" si="263"/>
        <v/>
      </c>
      <c r="DS166" s="252" t="str">
        <f>IF('Chack &amp; edit  SD sheet'!CH166="","",'Chack &amp; edit  SD sheet'!CH166)</f>
        <v/>
      </c>
      <c r="DT166" s="212" t="str">
        <f t="shared" si="264"/>
        <v/>
      </c>
      <c r="DU166" s="213" t="str">
        <f t="shared" si="265"/>
        <v/>
      </c>
      <c r="DV166" s="252" t="str">
        <f>IF('Chack &amp; edit  SD sheet'!CI166="","",'Chack &amp; edit  SD sheet'!CI166)</f>
        <v/>
      </c>
      <c r="DW166" s="252" t="str">
        <f>IF('Chack &amp; edit  SD sheet'!CJ166="","",'Chack &amp; edit  SD sheet'!CJ166)</f>
        <v/>
      </c>
      <c r="DX166" s="252" t="str">
        <f>IF('Chack &amp; edit  SD sheet'!CK166="","",'Chack &amp; edit  SD sheet'!CK166)</f>
        <v/>
      </c>
      <c r="DY166" s="254" t="str">
        <f t="shared" si="266"/>
        <v/>
      </c>
      <c r="DZ166" s="252" t="str">
        <f>IF('Chack &amp; edit  SD sheet'!CL166="","",'Chack &amp; edit  SD sheet'!CL166)</f>
        <v/>
      </c>
      <c r="EA166" s="252" t="str">
        <f>IF('Chack &amp; edit  SD sheet'!CM166="","",'Chack &amp; edit  SD sheet'!CM166)</f>
        <v/>
      </c>
      <c r="EB166" s="252" t="str">
        <f>IF('Chack &amp; edit  SD sheet'!CN166="","",'Chack &amp; edit  SD sheet'!CN166)</f>
        <v/>
      </c>
      <c r="EC166" s="252" t="str">
        <f>IF('Chack &amp; edit  SD sheet'!CO166="","",'Chack &amp; edit  SD sheet'!CO166)</f>
        <v/>
      </c>
      <c r="ED166" s="254" t="str">
        <f t="shared" si="267"/>
        <v/>
      </c>
      <c r="EE166" s="252" t="str">
        <f>IF('Chack &amp; edit  SD sheet'!CP166="","",'Chack &amp; edit  SD sheet'!CP166)</f>
        <v/>
      </c>
      <c r="EF166" s="252" t="str">
        <f>IF('Chack &amp; edit  SD sheet'!CQ166="","",'Chack &amp; edit  SD sheet'!CQ166)</f>
        <v/>
      </c>
      <c r="EG166" s="19" t="str">
        <f t="shared" si="268"/>
        <v/>
      </c>
      <c r="EH166" s="20" t="str">
        <f t="shared" si="269"/>
        <v/>
      </c>
      <c r="EI166" s="21" t="str">
        <f t="shared" si="270"/>
        <v/>
      </c>
      <c r="EJ166" s="185" t="str">
        <f t="shared" si="271"/>
        <v/>
      </c>
      <c r="EK166" s="253" t="str">
        <f t="shared" si="272"/>
        <v/>
      </c>
      <c r="EL166" s="252" t="str">
        <f t="shared" si="273"/>
        <v/>
      </c>
      <c r="ET166" s="173" t="str">
        <f t="shared" si="274"/>
        <v/>
      </c>
      <c r="EU166" s="173" t="str">
        <f t="shared" si="275"/>
        <v/>
      </c>
      <c r="EV166" s="173" t="str">
        <f t="shared" si="276"/>
        <v/>
      </c>
      <c r="EW166" s="173" t="str">
        <f t="shared" si="277"/>
        <v/>
      </c>
    </row>
    <row r="167" spans="1:153" ht="15.75" hidden="1">
      <c r="A167" s="179" t="str">
        <f>IF(AND('Chack &amp; edit  SD sheet'!A167=""),"",'Chack &amp; edit  SD sheet'!A167)</f>
        <v/>
      </c>
      <c r="B167" s="179" t="str">
        <f>IF(AND('Chack &amp; edit  SD sheet'!B167=""),"",'Chack &amp; edit  SD sheet'!B167)</f>
        <v/>
      </c>
      <c r="C167" s="179" t="str">
        <f>IF(AND('Chack &amp; edit  SD sheet'!C167=""),"",IF(AND('Chack &amp; edit  SD sheet'!C167="Boy"),"M",IF(AND('Chack &amp; edit  SD sheet'!C167="Girl"),"F","")))</f>
        <v/>
      </c>
      <c r="D167" s="179" t="str">
        <f>IF(AND('Chack &amp; edit  SD sheet'!D167=""),"",VALUE('Chack &amp; edit  SD sheet'!D167))</f>
        <v/>
      </c>
      <c r="E167" s="179" t="str">
        <f>IF(AND('Chack &amp; edit  SD sheet'!E167=""),"",'Chack &amp; edit  SD sheet'!E167)</f>
        <v/>
      </c>
      <c r="F167" s="179" t="str">
        <f>IF(AND('Chack &amp; edit  SD sheet'!F167=""),"",'Chack &amp; edit  SD sheet'!F167)</f>
        <v/>
      </c>
      <c r="G167" s="180" t="str">
        <f>IF(AND('Chack &amp; edit  SD sheet'!G167=""),"",'Chack &amp; edit  SD sheet'!G167)</f>
        <v/>
      </c>
      <c r="H167" s="180" t="str">
        <f>IF(AND('Chack &amp; edit  SD sheet'!H167=""),"",'Chack &amp; edit  SD sheet'!H167)</f>
        <v/>
      </c>
      <c r="I167" s="180" t="str">
        <f>IF(AND('Chack &amp; edit  SD sheet'!I167=""),"",'Chack &amp; edit  SD sheet'!I167)</f>
        <v/>
      </c>
      <c r="J167" s="179" t="str">
        <f>IF(AND('Chack &amp; edit  SD sheet'!J167=""),"",'Chack &amp; edit  SD sheet'!J167)</f>
        <v/>
      </c>
      <c r="K167" s="179" t="str">
        <f>IF(AND('Chack &amp; edit  SD sheet'!K167=""),"",'Chack &amp; edit  SD sheet'!K167)</f>
        <v/>
      </c>
      <c r="L167" s="179" t="str">
        <f>IF(AND('Chack &amp; edit  SD sheet'!L167=""),"",'Chack &amp; edit  SD sheet'!L167)</f>
        <v/>
      </c>
      <c r="M167" s="179" t="str">
        <f t="shared" si="193"/>
        <v/>
      </c>
      <c r="N167" s="179" t="str">
        <f>IF(AND('Chack &amp; edit  SD sheet'!N167=""),"",'Chack &amp; edit  SD sheet'!N167)</f>
        <v/>
      </c>
      <c r="O167" s="179" t="str">
        <f t="shared" si="194"/>
        <v/>
      </c>
      <c r="P167" s="179" t="str">
        <f t="shared" si="195"/>
        <v/>
      </c>
      <c r="Q167" s="179" t="str">
        <f>IF(AND('Chack &amp; edit  SD sheet'!Q167=""),"",'Chack &amp; edit  SD sheet'!Q167)</f>
        <v/>
      </c>
      <c r="R167" s="179" t="str">
        <f t="shared" si="196"/>
        <v/>
      </c>
      <c r="S167" s="179" t="str">
        <f t="shared" si="197"/>
        <v/>
      </c>
      <c r="T167" s="179" t="str">
        <f>IF(AND('Chack &amp; edit  SD sheet'!T167=""),"",'Chack &amp; edit  SD sheet'!T167)</f>
        <v/>
      </c>
      <c r="U167" s="179" t="str">
        <f>IF(AND('Chack &amp; edit  SD sheet'!U167=""),"",'Chack &amp; edit  SD sheet'!U167)</f>
        <v/>
      </c>
      <c r="V167" s="179" t="str">
        <f>IF(AND('Chack &amp; edit  SD sheet'!V167=""),"",'Chack &amp; edit  SD sheet'!V167)</f>
        <v/>
      </c>
      <c r="W167" s="179" t="str">
        <f t="shared" si="198"/>
        <v/>
      </c>
      <c r="X167" s="179" t="str">
        <f>IF(AND('Chack &amp; edit  SD sheet'!X167=""),"",'Chack &amp; edit  SD sheet'!X167)</f>
        <v/>
      </c>
      <c r="Y167" s="179" t="str">
        <f t="shared" si="199"/>
        <v/>
      </c>
      <c r="Z167" s="179" t="str">
        <f t="shared" si="200"/>
        <v/>
      </c>
      <c r="AA167" s="179" t="str">
        <f>IF(AND('Chack &amp; edit  SD sheet'!AA167=""),"",'Chack &amp; edit  SD sheet'!AA167)</f>
        <v/>
      </c>
      <c r="AB167" s="179" t="str">
        <f t="shared" si="201"/>
        <v/>
      </c>
      <c r="AC167" s="179" t="str">
        <f t="shared" si="202"/>
        <v/>
      </c>
      <c r="AD167" s="179" t="str">
        <f>IF(AND('Chack &amp; edit  SD sheet'!AF167=""),"",'Chack &amp; edit  SD sheet'!AF167)</f>
        <v/>
      </c>
      <c r="AE167" s="179" t="str">
        <f>IF(AND('Chack &amp; edit  SD sheet'!AG167=""),"",'Chack &amp; edit  SD sheet'!AG167)</f>
        <v/>
      </c>
      <c r="AF167" s="179" t="str">
        <f>IF(AND('Chack &amp; edit  SD sheet'!AH167=""),"",'Chack &amp; edit  SD sheet'!AH167)</f>
        <v/>
      </c>
      <c r="AG167" s="179" t="str">
        <f t="shared" si="203"/>
        <v/>
      </c>
      <c r="AH167" s="179" t="str">
        <f>IF(AND('Chack &amp; edit  SD sheet'!AJ167=""),"",'Chack &amp; edit  SD sheet'!AJ167)</f>
        <v/>
      </c>
      <c r="AI167" s="179" t="str">
        <f t="shared" si="204"/>
        <v/>
      </c>
      <c r="AJ167" s="179" t="str">
        <f t="shared" si="205"/>
        <v/>
      </c>
      <c r="AK167" s="179" t="str">
        <f>IF(AND('Chack &amp; edit  SD sheet'!AM167=""),"",'Chack &amp; edit  SD sheet'!AM167)</f>
        <v/>
      </c>
      <c r="AL167" s="179" t="str">
        <f t="shared" si="206"/>
        <v/>
      </c>
      <c r="AM167" s="179" t="str">
        <f t="shared" si="207"/>
        <v/>
      </c>
      <c r="AN167" s="179" t="str">
        <f>IF(AND('Chack &amp; edit  SD sheet'!AP167=""),"",'Chack &amp; edit  SD sheet'!AP167)</f>
        <v/>
      </c>
      <c r="AO167" s="179" t="str">
        <f>IF(AND('Chack &amp; edit  SD sheet'!AQ167=""),"",'Chack &amp; edit  SD sheet'!AQ167)</f>
        <v/>
      </c>
      <c r="AP167" s="179" t="str">
        <f>IF(AND('Chack &amp; edit  SD sheet'!AR167=""),"",'Chack &amp; edit  SD sheet'!AR167)</f>
        <v/>
      </c>
      <c r="AQ167" s="179" t="str">
        <f t="shared" si="208"/>
        <v/>
      </c>
      <c r="AR167" s="179" t="str">
        <f>IF(AND('Chack &amp; edit  SD sheet'!AT167=""),"",'Chack &amp; edit  SD sheet'!AT167)</f>
        <v/>
      </c>
      <c r="AS167" s="179" t="str">
        <f t="shared" si="209"/>
        <v/>
      </c>
      <c r="AT167" s="179" t="str">
        <f t="shared" si="210"/>
        <v/>
      </c>
      <c r="AU167" s="179" t="str">
        <f>IF(AND('Chack &amp; edit  SD sheet'!AW167=""),"",'Chack &amp; edit  SD sheet'!AW167)</f>
        <v/>
      </c>
      <c r="AV167" s="179" t="str">
        <f t="shared" si="211"/>
        <v/>
      </c>
      <c r="AW167" s="179" t="str">
        <f t="shared" si="212"/>
        <v/>
      </c>
      <c r="AX167" s="179" t="str">
        <f>IF(AND('Chack &amp; edit  SD sheet'!AZ167=""),"",'Chack &amp; edit  SD sheet'!AZ167)</f>
        <v/>
      </c>
      <c r="AY167" s="179" t="str">
        <f>IF(AND('Chack &amp; edit  SD sheet'!BA167=""),"",'Chack &amp; edit  SD sheet'!BA167)</f>
        <v/>
      </c>
      <c r="AZ167" s="179" t="str">
        <f>IF(AND('Chack &amp; edit  SD sheet'!BB167=""),"",'Chack &amp; edit  SD sheet'!BB167)</f>
        <v/>
      </c>
      <c r="BA167" s="179" t="str">
        <f t="shared" si="213"/>
        <v/>
      </c>
      <c r="BB167" s="179" t="str">
        <f>IF(AND('Chack &amp; edit  SD sheet'!BD167=""),"",'Chack &amp; edit  SD sheet'!BD167)</f>
        <v/>
      </c>
      <c r="BC167" s="179" t="str">
        <f t="shared" si="214"/>
        <v/>
      </c>
      <c r="BD167" s="179" t="str">
        <f t="shared" si="215"/>
        <v/>
      </c>
      <c r="BE167" s="179" t="str">
        <f>IF(AND('Chack &amp; edit  SD sheet'!BG167=""),"",'Chack &amp; edit  SD sheet'!BG167)</f>
        <v/>
      </c>
      <c r="BF167" s="179" t="str">
        <f t="shared" si="216"/>
        <v/>
      </c>
      <c r="BG167" s="179" t="str">
        <f t="shared" si="217"/>
        <v/>
      </c>
      <c r="BH167" s="179" t="str">
        <f>IF(AND('Chack &amp; edit  SD sheet'!BK167=""),"",'Chack &amp; edit  SD sheet'!BK167)</f>
        <v/>
      </c>
      <c r="BI167" s="179" t="str">
        <f>IF(AND('Chack &amp; edit  SD sheet'!BL167=""),"",'Chack &amp; edit  SD sheet'!BL167)</f>
        <v/>
      </c>
      <c r="BJ167" s="179" t="str">
        <f>IF(AND('Chack &amp; edit  SD sheet'!BM167=""),"",'Chack &amp; edit  SD sheet'!BM167)</f>
        <v/>
      </c>
      <c r="BK167" s="179" t="str">
        <f t="shared" si="218"/>
        <v/>
      </c>
      <c r="BL167" s="179" t="str">
        <f t="shared" si="219"/>
        <v/>
      </c>
      <c r="BM167" s="179" t="str">
        <f>IF(AND('Chack &amp; edit  SD sheet'!BN167=""),"",'Chack &amp; edit  SD sheet'!BN167)</f>
        <v/>
      </c>
      <c r="BN167" s="179" t="str">
        <f>IF(AND('Chack &amp; edit  SD sheet'!BO167=""),"",'Chack &amp; edit  SD sheet'!BO167)</f>
        <v/>
      </c>
      <c r="BO167" s="179" t="str">
        <f>IF(AND('Chack &amp; edit  SD sheet'!BP167=""),"",'Chack &amp; edit  SD sheet'!BP167)</f>
        <v/>
      </c>
      <c r="BP167" s="179" t="str">
        <f t="shared" si="220"/>
        <v/>
      </c>
      <c r="BQ167" s="179" t="str">
        <f>IF(AND('Chack &amp; edit  SD sheet'!BR167=""),"",'Chack &amp; edit  SD sheet'!BR167)</f>
        <v/>
      </c>
      <c r="BR167" s="179" t="str">
        <f t="shared" si="221"/>
        <v/>
      </c>
      <c r="BS167" s="179" t="str">
        <f t="shared" si="222"/>
        <v/>
      </c>
      <c r="BT167" s="179" t="str">
        <f>IF(AND('Chack &amp; edit  SD sheet'!BU167=""),"",'Chack &amp; edit  SD sheet'!BU167)</f>
        <v/>
      </c>
      <c r="BU167" s="179" t="str">
        <f t="shared" si="223"/>
        <v/>
      </c>
      <c r="BV167" s="179" t="str">
        <f t="shared" si="224"/>
        <v/>
      </c>
      <c r="BW167" s="181" t="str">
        <f t="shared" si="225"/>
        <v/>
      </c>
      <c r="BX167" s="179" t="str">
        <f t="shared" si="226"/>
        <v/>
      </c>
      <c r="BY167" s="179">
        <f t="shared" si="227"/>
        <v>0</v>
      </c>
      <c r="BZ167" s="179">
        <f t="shared" si="228"/>
        <v>0</v>
      </c>
      <c r="CA167" s="179" t="str">
        <f t="shared" si="229"/>
        <v/>
      </c>
      <c r="CB167" s="179" t="str">
        <f t="shared" si="230"/>
        <v/>
      </c>
      <c r="CC167" s="182" t="str">
        <f t="shared" si="231"/>
        <v/>
      </c>
      <c r="CD167" s="183">
        <f t="shared" si="232"/>
        <v>0</v>
      </c>
      <c r="CE167" s="182">
        <f t="shared" si="233"/>
        <v>0</v>
      </c>
      <c r="CF167" s="179" t="str">
        <f t="shared" si="234"/>
        <v/>
      </c>
      <c r="CG167" s="183" t="str">
        <f t="shared" si="235"/>
        <v/>
      </c>
      <c r="CH167" s="182" t="str">
        <f t="shared" si="236"/>
        <v/>
      </c>
      <c r="CI167" s="182">
        <f t="shared" si="237"/>
        <v>0</v>
      </c>
      <c r="CJ167" s="182">
        <f t="shared" si="238"/>
        <v>0</v>
      </c>
      <c r="CK167" s="179" t="str">
        <f t="shared" si="239"/>
        <v/>
      </c>
      <c r="CL167" s="183" t="str">
        <f t="shared" si="240"/>
        <v/>
      </c>
      <c r="CM167" s="182" t="str">
        <f t="shared" si="241"/>
        <v/>
      </c>
      <c r="CN167" s="182">
        <f t="shared" si="242"/>
        <v>0</v>
      </c>
      <c r="CO167" s="182">
        <f t="shared" si="243"/>
        <v>0</v>
      </c>
      <c r="CP167" s="183" t="str">
        <f t="shared" si="244"/>
        <v/>
      </c>
      <c r="CQ167" s="183" t="str">
        <f t="shared" si="245"/>
        <v/>
      </c>
      <c r="CR167" s="182" t="str">
        <f t="shared" si="246"/>
        <v/>
      </c>
      <c r="CS167" s="182">
        <f t="shared" si="247"/>
        <v>0</v>
      </c>
      <c r="CT167" s="182">
        <f t="shared" si="248"/>
        <v>0</v>
      </c>
      <c r="CU167" s="183" t="str">
        <f t="shared" si="249"/>
        <v/>
      </c>
      <c r="CV167" s="183" t="str">
        <f t="shared" si="250"/>
        <v/>
      </c>
      <c r="CW167" s="182" t="str">
        <f t="shared" si="251"/>
        <v/>
      </c>
      <c r="CX167" s="182">
        <f t="shared" si="252"/>
        <v>0</v>
      </c>
      <c r="CY167" s="182">
        <f t="shared" si="253"/>
        <v>0</v>
      </c>
      <c r="CZ167" s="183" t="str">
        <f t="shared" si="254"/>
        <v/>
      </c>
      <c r="DA167" s="183" t="str">
        <f t="shared" si="255"/>
        <v/>
      </c>
      <c r="DB167" s="184">
        <f t="shared" si="256"/>
        <v>0</v>
      </c>
      <c r="DC167" s="19" t="str">
        <f t="shared" si="257"/>
        <v xml:space="preserve">      </v>
      </c>
      <c r="DD167" s="252" t="str">
        <f>IF('Chack &amp; edit  SD sheet'!BY167="","",'Chack &amp; edit  SD sheet'!BY167)</f>
        <v/>
      </c>
      <c r="DE167" s="252" t="str">
        <f>IF('Chack &amp; edit  SD sheet'!BZ167="","",'Chack &amp; edit  SD sheet'!BZ167)</f>
        <v/>
      </c>
      <c r="DF167" s="252" t="str">
        <f>IF('Chack &amp; edit  SD sheet'!CA167="","",'Chack &amp; edit  SD sheet'!CA167)</f>
        <v/>
      </c>
      <c r="DG167" s="212" t="str">
        <f t="shared" si="258"/>
        <v/>
      </c>
      <c r="DH167" s="252" t="str">
        <f>IF('Chack &amp; edit  SD sheet'!CB167="","",'Chack &amp; edit  SD sheet'!CB167)</f>
        <v/>
      </c>
      <c r="DI167" s="212" t="str">
        <f t="shared" si="259"/>
        <v/>
      </c>
      <c r="DJ167" s="252" t="str">
        <f>IF('Chack &amp; edit  SD sheet'!CC167="","",'Chack &amp; edit  SD sheet'!CC167)</f>
        <v/>
      </c>
      <c r="DK167" s="212" t="str">
        <f t="shared" si="260"/>
        <v/>
      </c>
      <c r="DL167" s="213" t="str">
        <f t="shared" si="261"/>
        <v/>
      </c>
      <c r="DM167" s="252" t="str">
        <f>IF('Chack &amp; edit  SD sheet'!CD167="","",'Chack &amp; edit  SD sheet'!CD167)</f>
        <v/>
      </c>
      <c r="DN167" s="252" t="str">
        <f>IF('Chack &amp; edit  SD sheet'!CE167="","",'Chack &amp; edit  SD sheet'!CE167)</f>
        <v/>
      </c>
      <c r="DO167" s="252" t="str">
        <f>IF('Chack &amp; edit  SD sheet'!CF167="","",'Chack &amp; edit  SD sheet'!CF167)</f>
        <v/>
      </c>
      <c r="DP167" s="212" t="str">
        <f t="shared" si="262"/>
        <v/>
      </c>
      <c r="DQ167" s="252" t="str">
        <f>IF('Chack &amp; edit  SD sheet'!CG167="","",'Chack &amp; edit  SD sheet'!CG167)</f>
        <v/>
      </c>
      <c r="DR167" s="212" t="str">
        <f t="shared" si="263"/>
        <v/>
      </c>
      <c r="DS167" s="252" t="str">
        <f>IF('Chack &amp; edit  SD sheet'!CH167="","",'Chack &amp; edit  SD sheet'!CH167)</f>
        <v/>
      </c>
      <c r="DT167" s="212" t="str">
        <f t="shared" si="264"/>
        <v/>
      </c>
      <c r="DU167" s="213" t="str">
        <f t="shared" si="265"/>
        <v/>
      </c>
      <c r="DV167" s="252" t="str">
        <f>IF('Chack &amp; edit  SD sheet'!CI167="","",'Chack &amp; edit  SD sheet'!CI167)</f>
        <v/>
      </c>
      <c r="DW167" s="252" t="str">
        <f>IF('Chack &amp; edit  SD sheet'!CJ167="","",'Chack &amp; edit  SD sheet'!CJ167)</f>
        <v/>
      </c>
      <c r="DX167" s="252" t="str">
        <f>IF('Chack &amp; edit  SD sheet'!CK167="","",'Chack &amp; edit  SD sheet'!CK167)</f>
        <v/>
      </c>
      <c r="DY167" s="254" t="str">
        <f t="shared" si="266"/>
        <v/>
      </c>
      <c r="DZ167" s="252" t="str">
        <f>IF('Chack &amp; edit  SD sheet'!CL167="","",'Chack &amp; edit  SD sheet'!CL167)</f>
        <v/>
      </c>
      <c r="EA167" s="252" t="str">
        <f>IF('Chack &amp; edit  SD sheet'!CM167="","",'Chack &amp; edit  SD sheet'!CM167)</f>
        <v/>
      </c>
      <c r="EB167" s="252" t="str">
        <f>IF('Chack &amp; edit  SD sheet'!CN167="","",'Chack &amp; edit  SD sheet'!CN167)</f>
        <v/>
      </c>
      <c r="EC167" s="252" t="str">
        <f>IF('Chack &amp; edit  SD sheet'!CO167="","",'Chack &amp; edit  SD sheet'!CO167)</f>
        <v/>
      </c>
      <c r="ED167" s="254" t="str">
        <f t="shared" si="267"/>
        <v/>
      </c>
      <c r="EE167" s="252" t="str">
        <f>IF('Chack &amp; edit  SD sheet'!CP167="","",'Chack &amp; edit  SD sheet'!CP167)</f>
        <v/>
      </c>
      <c r="EF167" s="252" t="str">
        <f>IF('Chack &amp; edit  SD sheet'!CQ167="","",'Chack &amp; edit  SD sheet'!CQ167)</f>
        <v/>
      </c>
      <c r="EG167" s="19" t="str">
        <f t="shared" si="268"/>
        <v/>
      </c>
      <c r="EH167" s="20" t="str">
        <f t="shared" si="269"/>
        <v/>
      </c>
      <c r="EI167" s="21" t="str">
        <f t="shared" si="270"/>
        <v/>
      </c>
      <c r="EJ167" s="185" t="str">
        <f t="shared" si="271"/>
        <v/>
      </c>
      <c r="EK167" s="253" t="str">
        <f t="shared" si="272"/>
        <v/>
      </c>
      <c r="EL167" s="252" t="str">
        <f t="shared" si="273"/>
        <v/>
      </c>
      <c r="ET167" s="173" t="str">
        <f t="shared" si="274"/>
        <v/>
      </c>
      <c r="EU167" s="173" t="str">
        <f t="shared" si="275"/>
        <v/>
      </c>
      <c r="EV167" s="173" t="str">
        <f t="shared" si="276"/>
        <v/>
      </c>
      <c r="EW167" s="173" t="str">
        <f t="shared" si="277"/>
        <v/>
      </c>
    </row>
    <row r="168" spans="1:153" ht="15.75" hidden="1">
      <c r="A168" s="179" t="str">
        <f>IF(AND('Chack &amp; edit  SD sheet'!A168=""),"",'Chack &amp; edit  SD sheet'!A168)</f>
        <v/>
      </c>
      <c r="B168" s="179" t="str">
        <f>IF(AND('Chack &amp; edit  SD sheet'!B168=""),"",'Chack &amp; edit  SD sheet'!B168)</f>
        <v/>
      </c>
      <c r="C168" s="179" t="str">
        <f>IF(AND('Chack &amp; edit  SD sheet'!C168=""),"",IF(AND('Chack &amp; edit  SD sheet'!C168="Boy"),"M",IF(AND('Chack &amp; edit  SD sheet'!C168="Girl"),"F","")))</f>
        <v/>
      </c>
      <c r="D168" s="179" t="str">
        <f>IF(AND('Chack &amp; edit  SD sheet'!D168=""),"",VALUE('Chack &amp; edit  SD sheet'!D168))</f>
        <v/>
      </c>
      <c r="E168" s="179" t="str">
        <f>IF(AND('Chack &amp; edit  SD sheet'!E168=""),"",'Chack &amp; edit  SD sheet'!E168)</f>
        <v/>
      </c>
      <c r="F168" s="179" t="str">
        <f>IF(AND('Chack &amp; edit  SD sheet'!F168=""),"",'Chack &amp; edit  SD sheet'!F168)</f>
        <v/>
      </c>
      <c r="G168" s="180" t="str">
        <f>IF(AND('Chack &amp; edit  SD sheet'!G168=""),"",'Chack &amp; edit  SD sheet'!G168)</f>
        <v/>
      </c>
      <c r="H168" s="180" t="str">
        <f>IF(AND('Chack &amp; edit  SD sheet'!H168=""),"",'Chack &amp; edit  SD sheet'!H168)</f>
        <v/>
      </c>
      <c r="I168" s="180" t="str">
        <f>IF(AND('Chack &amp; edit  SD sheet'!I168=""),"",'Chack &amp; edit  SD sheet'!I168)</f>
        <v/>
      </c>
      <c r="J168" s="179" t="str">
        <f>IF(AND('Chack &amp; edit  SD sheet'!J168=""),"",'Chack &amp; edit  SD sheet'!J168)</f>
        <v/>
      </c>
      <c r="K168" s="179" t="str">
        <f>IF(AND('Chack &amp; edit  SD sheet'!K168=""),"",'Chack &amp; edit  SD sheet'!K168)</f>
        <v/>
      </c>
      <c r="L168" s="179" t="str">
        <f>IF(AND('Chack &amp; edit  SD sheet'!L168=""),"",'Chack &amp; edit  SD sheet'!L168)</f>
        <v/>
      </c>
      <c r="M168" s="179" t="str">
        <f t="shared" si="193"/>
        <v/>
      </c>
      <c r="N168" s="179" t="str">
        <f>IF(AND('Chack &amp; edit  SD sheet'!N168=""),"",'Chack &amp; edit  SD sheet'!N168)</f>
        <v/>
      </c>
      <c r="O168" s="179" t="str">
        <f t="shared" si="194"/>
        <v/>
      </c>
      <c r="P168" s="179" t="str">
        <f t="shared" si="195"/>
        <v/>
      </c>
      <c r="Q168" s="179" t="str">
        <f>IF(AND('Chack &amp; edit  SD sheet'!Q168=""),"",'Chack &amp; edit  SD sheet'!Q168)</f>
        <v/>
      </c>
      <c r="R168" s="179" t="str">
        <f t="shared" si="196"/>
        <v/>
      </c>
      <c r="S168" s="179" t="str">
        <f t="shared" si="197"/>
        <v/>
      </c>
      <c r="T168" s="179" t="str">
        <f>IF(AND('Chack &amp; edit  SD sheet'!T168=""),"",'Chack &amp; edit  SD sheet'!T168)</f>
        <v/>
      </c>
      <c r="U168" s="179" t="str">
        <f>IF(AND('Chack &amp; edit  SD sheet'!U168=""),"",'Chack &amp; edit  SD sheet'!U168)</f>
        <v/>
      </c>
      <c r="V168" s="179" t="str">
        <f>IF(AND('Chack &amp; edit  SD sheet'!V168=""),"",'Chack &amp; edit  SD sheet'!V168)</f>
        <v/>
      </c>
      <c r="W168" s="179" t="str">
        <f t="shared" si="198"/>
        <v/>
      </c>
      <c r="X168" s="179" t="str">
        <f>IF(AND('Chack &amp; edit  SD sheet'!X168=""),"",'Chack &amp; edit  SD sheet'!X168)</f>
        <v/>
      </c>
      <c r="Y168" s="179" t="str">
        <f t="shared" si="199"/>
        <v/>
      </c>
      <c r="Z168" s="179" t="str">
        <f t="shared" si="200"/>
        <v/>
      </c>
      <c r="AA168" s="179" t="str">
        <f>IF(AND('Chack &amp; edit  SD sheet'!AA168=""),"",'Chack &amp; edit  SD sheet'!AA168)</f>
        <v/>
      </c>
      <c r="AB168" s="179" t="str">
        <f t="shared" si="201"/>
        <v/>
      </c>
      <c r="AC168" s="179" t="str">
        <f t="shared" si="202"/>
        <v/>
      </c>
      <c r="AD168" s="179" t="str">
        <f>IF(AND('Chack &amp; edit  SD sheet'!AF168=""),"",'Chack &amp; edit  SD sheet'!AF168)</f>
        <v/>
      </c>
      <c r="AE168" s="179" t="str">
        <f>IF(AND('Chack &amp; edit  SD sheet'!AG168=""),"",'Chack &amp; edit  SD sheet'!AG168)</f>
        <v/>
      </c>
      <c r="AF168" s="179" t="str">
        <f>IF(AND('Chack &amp; edit  SD sheet'!AH168=""),"",'Chack &amp; edit  SD sheet'!AH168)</f>
        <v/>
      </c>
      <c r="AG168" s="179" t="str">
        <f t="shared" si="203"/>
        <v/>
      </c>
      <c r="AH168" s="179" t="str">
        <f>IF(AND('Chack &amp; edit  SD sheet'!AJ168=""),"",'Chack &amp; edit  SD sheet'!AJ168)</f>
        <v/>
      </c>
      <c r="AI168" s="179" t="str">
        <f t="shared" si="204"/>
        <v/>
      </c>
      <c r="AJ168" s="179" t="str">
        <f t="shared" si="205"/>
        <v/>
      </c>
      <c r="AK168" s="179" t="str">
        <f>IF(AND('Chack &amp; edit  SD sheet'!AM168=""),"",'Chack &amp; edit  SD sheet'!AM168)</f>
        <v/>
      </c>
      <c r="AL168" s="179" t="str">
        <f t="shared" si="206"/>
        <v/>
      </c>
      <c r="AM168" s="179" t="str">
        <f t="shared" si="207"/>
        <v/>
      </c>
      <c r="AN168" s="179" t="str">
        <f>IF(AND('Chack &amp; edit  SD sheet'!AP168=""),"",'Chack &amp; edit  SD sheet'!AP168)</f>
        <v/>
      </c>
      <c r="AO168" s="179" t="str">
        <f>IF(AND('Chack &amp; edit  SD sheet'!AQ168=""),"",'Chack &amp; edit  SD sheet'!AQ168)</f>
        <v/>
      </c>
      <c r="AP168" s="179" t="str">
        <f>IF(AND('Chack &amp; edit  SD sheet'!AR168=""),"",'Chack &amp; edit  SD sheet'!AR168)</f>
        <v/>
      </c>
      <c r="AQ168" s="179" t="str">
        <f t="shared" si="208"/>
        <v/>
      </c>
      <c r="AR168" s="179" t="str">
        <f>IF(AND('Chack &amp; edit  SD sheet'!AT168=""),"",'Chack &amp; edit  SD sheet'!AT168)</f>
        <v/>
      </c>
      <c r="AS168" s="179" t="str">
        <f t="shared" si="209"/>
        <v/>
      </c>
      <c r="AT168" s="179" t="str">
        <f t="shared" si="210"/>
        <v/>
      </c>
      <c r="AU168" s="179" t="str">
        <f>IF(AND('Chack &amp; edit  SD sheet'!AW168=""),"",'Chack &amp; edit  SD sheet'!AW168)</f>
        <v/>
      </c>
      <c r="AV168" s="179" t="str">
        <f t="shared" si="211"/>
        <v/>
      </c>
      <c r="AW168" s="179" t="str">
        <f t="shared" si="212"/>
        <v/>
      </c>
      <c r="AX168" s="179" t="str">
        <f>IF(AND('Chack &amp; edit  SD sheet'!AZ168=""),"",'Chack &amp; edit  SD sheet'!AZ168)</f>
        <v/>
      </c>
      <c r="AY168" s="179" t="str">
        <f>IF(AND('Chack &amp; edit  SD sheet'!BA168=""),"",'Chack &amp; edit  SD sheet'!BA168)</f>
        <v/>
      </c>
      <c r="AZ168" s="179" t="str">
        <f>IF(AND('Chack &amp; edit  SD sheet'!BB168=""),"",'Chack &amp; edit  SD sheet'!BB168)</f>
        <v/>
      </c>
      <c r="BA168" s="179" t="str">
        <f t="shared" si="213"/>
        <v/>
      </c>
      <c r="BB168" s="179" t="str">
        <f>IF(AND('Chack &amp; edit  SD sheet'!BD168=""),"",'Chack &amp; edit  SD sheet'!BD168)</f>
        <v/>
      </c>
      <c r="BC168" s="179" t="str">
        <f t="shared" si="214"/>
        <v/>
      </c>
      <c r="BD168" s="179" t="str">
        <f t="shared" si="215"/>
        <v/>
      </c>
      <c r="BE168" s="179" t="str">
        <f>IF(AND('Chack &amp; edit  SD sheet'!BG168=""),"",'Chack &amp; edit  SD sheet'!BG168)</f>
        <v/>
      </c>
      <c r="BF168" s="179" t="str">
        <f t="shared" si="216"/>
        <v/>
      </c>
      <c r="BG168" s="179" t="str">
        <f t="shared" si="217"/>
        <v/>
      </c>
      <c r="BH168" s="179" t="str">
        <f>IF(AND('Chack &amp; edit  SD sheet'!BK168=""),"",'Chack &amp; edit  SD sheet'!BK168)</f>
        <v/>
      </c>
      <c r="BI168" s="179" t="str">
        <f>IF(AND('Chack &amp; edit  SD sheet'!BL168=""),"",'Chack &amp; edit  SD sheet'!BL168)</f>
        <v/>
      </c>
      <c r="BJ168" s="179" t="str">
        <f>IF(AND('Chack &amp; edit  SD sheet'!BM168=""),"",'Chack &amp; edit  SD sheet'!BM168)</f>
        <v/>
      </c>
      <c r="BK168" s="179" t="str">
        <f t="shared" si="218"/>
        <v/>
      </c>
      <c r="BL168" s="179" t="str">
        <f t="shared" si="219"/>
        <v/>
      </c>
      <c r="BM168" s="179" t="str">
        <f>IF(AND('Chack &amp; edit  SD sheet'!BN168=""),"",'Chack &amp; edit  SD sheet'!BN168)</f>
        <v/>
      </c>
      <c r="BN168" s="179" t="str">
        <f>IF(AND('Chack &amp; edit  SD sheet'!BO168=""),"",'Chack &amp; edit  SD sheet'!BO168)</f>
        <v/>
      </c>
      <c r="BO168" s="179" t="str">
        <f>IF(AND('Chack &amp; edit  SD sheet'!BP168=""),"",'Chack &amp; edit  SD sheet'!BP168)</f>
        <v/>
      </c>
      <c r="BP168" s="179" t="str">
        <f t="shared" si="220"/>
        <v/>
      </c>
      <c r="BQ168" s="179" t="str">
        <f>IF(AND('Chack &amp; edit  SD sheet'!BR168=""),"",'Chack &amp; edit  SD sheet'!BR168)</f>
        <v/>
      </c>
      <c r="BR168" s="179" t="str">
        <f t="shared" si="221"/>
        <v/>
      </c>
      <c r="BS168" s="179" t="str">
        <f t="shared" si="222"/>
        <v/>
      </c>
      <c r="BT168" s="179" t="str">
        <f>IF(AND('Chack &amp; edit  SD sheet'!BU168=""),"",'Chack &amp; edit  SD sheet'!BU168)</f>
        <v/>
      </c>
      <c r="BU168" s="179" t="str">
        <f t="shared" si="223"/>
        <v/>
      </c>
      <c r="BV168" s="179" t="str">
        <f t="shared" si="224"/>
        <v/>
      </c>
      <c r="BW168" s="181" t="str">
        <f t="shared" si="225"/>
        <v/>
      </c>
      <c r="BX168" s="179" t="str">
        <f t="shared" si="226"/>
        <v/>
      </c>
      <c r="BY168" s="179">
        <f t="shared" si="227"/>
        <v>0</v>
      </c>
      <c r="BZ168" s="179">
        <f t="shared" si="228"/>
        <v>0</v>
      </c>
      <c r="CA168" s="179" t="str">
        <f t="shared" si="229"/>
        <v/>
      </c>
      <c r="CB168" s="179" t="str">
        <f t="shared" si="230"/>
        <v/>
      </c>
      <c r="CC168" s="182" t="str">
        <f t="shared" si="231"/>
        <v/>
      </c>
      <c r="CD168" s="183">
        <f t="shared" si="232"/>
        <v>0</v>
      </c>
      <c r="CE168" s="182">
        <f t="shared" si="233"/>
        <v>0</v>
      </c>
      <c r="CF168" s="179" t="str">
        <f t="shared" si="234"/>
        <v/>
      </c>
      <c r="CG168" s="183" t="str">
        <f t="shared" si="235"/>
        <v/>
      </c>
      <c r="CH168" s="182" t="str">
        <f t="shared" si="236"/>
        <v/>
      </c>
      <c r="CI168" s="182">
        <f t="shared" si="237"/>
        <v>0</v>
      </c>
      <c r="CJ168" s="182">
        <f t="shared" si="238"/>
        <v>0</v>
      </c>
      <c r="CK168" s="179" t="str">
        <f t="shared" si="239"/>
        <v/>
      </c>
      <c r="CL168" s="183" t="str">
        <f t="shared" si="240"/>
        <v/>
      </c>
      <c r="CM168" s="182" t="str">
        <f t="shared" si="241"/>
        <v/>
      </c>
      <c r="CN168" s="182">
        <f t="shared" si="242"/>
        <v>0</v>
      </c>
      <c r="CO168" s="182">
        <f t="shared" si="243"/>
        <v>0</v>
      </c>
      <c r="CP168" s="183" t="str">
        <f t="shared" si="244"/>
        <v/>
      </c>
      <c r="CQ168" s="183" t="str">
        <f t="shared" si="245"/>
        <v/>
      </c>
      <c r="CR168" s="182" t="str">
        <f t="shared" si="246"/>
        <v/>
      </c>
      <c r="CS168" s="182">
        <f t="shared" si="247"/>
        <v>0</v>
      </c>
      <c r="CT168" s="182">
        <f t="shared" si="248"/>
        <v>0</v>
      </c>
      <c r="CU168" s="183" t="str">
        <f t="shared" si="249"/>
        <v/>
      </c>
      <c r="CV168" s="183" t="str">
        <f t="shared" si="250"/>
        <v/>
      </c>
      <c r="CW168" s="182" t="str">
        <f t="shared" si="251"/>
        <v/>
      </c>
      <c r="CX168" s="182">
        <f t="shared" si="252"/>
        <v>0</v>
      </c>
      <c r="CY168" s="182">
        <f t="shared" si="253"/>
        <v>0</v>
      </c>
      <c r="CZ168" s="183" t="str">
        <f t="shared" si="254"/>
        <v/>
      </c>
      <c r="DA168" s="183" t="str">
        <f t="shared" si="255"/>
        <v/>
      </c>
      <c r="DB168" s="184">
        <f t="shared" si="256"/>
        <v>0</v>
      </c>
      <c r="DC168" s="19" t="str">
        <f t="shared" si="257"/>
        <v xml:space="preserve">      </v>
      </c>
      <c r="DD168" s="252" t="str">
        <f>IF('Chack &amp; edit  SD sheet'!BY168="","",'Chack &amp; edit  SD sheet'!BY168)</f>
        <v/>
      </c>
      <c r="DE168" s="252" t="str">
        <f>IF('Chack &amp; edit  SD sheet'!BZ168="","",'Chack &amp; edit  SD sheet'!BZ168)</f>
        <v/>
      </c>
      <c r="DF168" s="252" t="str">
        <f>IF('Chack &amp; edit  SD sheet'!CA168="","",'Chack &amp; edit  SD sheet'!CA168)</f>
        <v/>
      </c>
      <c r="DG168" s="212" t="str">
        <f t="shared" si="258"/>
        <v/>
      </c>
      <c r="DH168" s="252" t="str">
        <f>IF('Chack &amp; edit  SD sheet'!CB168="","",'Chack &amp; edit  SD sheet'!CB168)</f>
        <v/>
      </c>
      <c r="DI168" s="212" t="str">
        <f t="shared" si="259"/>
        <v/>
      </c>
      <c r="DJ168" s="252" t="str">
        <f>IF('Chack &amp; edit  SD sheet'!CC168="","",'Chack &amp; edit  SD sheet'!CC168)</f>
        <v/>
      </c>
      <c r="DK168" s="212" t="str">
        <f t="shared" si="260"/>
        <v/>
      </c>
      <c r="DL168" s="213" t="str">
        <f t="shared" si="261"/>
        <v/>
      </c>
      <c r="DM168" s="252" t="str">
        <f>IF('Chack &amp; edit  SD sheet'!CD168="","",'Chack &amp; edit  SD sheet'!CD168)</f>
        <v/>
      </c>
      <c r="DN168" s="252" t="str">
        <f>IF('Chack &amp; edit  SD sheet'!CE168="","",'Chack &amp; edit  SD sheet'!CE168)</f>
        <v/>
      </c>
      <c r="DO168" s="252" t="str">
        <f>IF('Chack &amp; edit  SD sheet'!CF168="","",'Chack &amp; edit  SD sheet'!CF168)</f>
        <v/>
      </c>
      <c r="DP168" s="212" t="str">
        <f t="shared" si="262"/>
        <v/>
      </c>
      <c r="DQ168" s="252" t="str">
        <f>IF('Chack &amp; edit  SD sheet'!CG168="","",'Chack &amp; edit  SD sheet'!CG168)</f>
        <v/>
      </c>
      <c r="DR168" s="212" t="str">
        <f t="shared" si="263"/>
        <v/>
      </c>
      <c r="DS168" s="252" t="str">
        <f>IF('Chack &amp; edit  SD sheet'!CH168="","",'Chack &amp; edit  SD sheet'!CH168)</f>
        <v/>
      </c>
      <c r="DT168" s="212" t="str">
        <f t="shared" si="264"/>
        <v/>
      </c>
      <c r="DU168" s="213" t="str">
        <f t="shared" si="265"/>
        <v/>
      </c>
      <c r="DV168" s="252" t="str">
        <f>IF('Chack &amp; edit  SD sheet'!CI168="","",'Chack &amp; edit  SD sheet'!CI168)</f>
        <v/>
      </c>
      <c r="DW168" s="252" t="str">
        <f>IF('Chack &amp; edit  SD sheet'!CJ168="","",'Chack &amp; edit  SD sheet'!CJ168)</f>
        <v/>
      </c>
      <c r="DX168" s="252" t="str">
        <f>IF('Chack &amp; edit  SD sheet'!CK168="","",'Chack &amp; edit  SD sheet'!CK168)</f>
        <v/>
      </c>
      <c r="DY168" s="254" t="str">
        <f t="shared" si="266"/>
        <v/>
      </c>
      <c r="DZ168" s="252" t="str">
        <f>IF('Chack &amp; edit  SD sheet'!CL168="","",'Chack &amp; edit  SD sheet'!CL168)</f>
        <v/>
      </c>
      <c r="EA168" s="252" t="str">
        <f>IF('Chack &amp; edit  SD sheet'!CM168="","",'Chack &amp; edit  SD sheet'!CM168)</f>
        <v/>
      </c>
      <c r="EB168" s="252" t="str">
        <f>IF('Chack &amp; edit  SD sheet'!CN168="","",'Chack &amp; edit  SD sheet'!CN168)</f>
        <v/>
      </c>
      <c r="EC168" s="252" t="str">
        <f>IF('Chack &amp; edit  SD sheet'!CO168="","",'Chack &amp; edit  SD sheet'!CO168)</f>
        <v/>
      </c>
      <c r="ED168" s="254" t="str">
        <f t="shared" si="267"/>
        <v/>
      </c>
      <c r="EE168" s="252" t="str">
        <f>IF('Chack &amp; edit  SD sheet'!CP168="","",'Chack &amp; edit  SD sheet'!CP168)</f>
        <v/>
      </c>
      <c r="EF168" s="252" t="str">
        <f>IF('Chack &amp; edit  SD sheet'!CQ168="","",'Chack &amp; edit  SD sheet'!CQ168)</f>
        <v/>
      </c>
      <c r="EG168" s="19" t="str">
        <f t="shared" si="268"/>
        <v/>
      </c>
      <c r="EH168" s="20" t="str">
        <f t="shared" si="269"/>
        <v/>
      </c>
      <c r="EI168" s="21" t="str">
        <f t="shared" si="270"/>
        <v/>
      </c>
      <c r="EJ168" s="185" t="str">
        <f t="shared" si="271"/>
        <v/>
      </c>
      <c r="EK168" s="253" t="str">
        <f t="shared" si="272"/>
        <v/>
      </c>
      <c r="EL168" s="252" t="str">
        <f t="shared" si="273"/>
        <v/>
      </c>
      <c r="ET168" s="173" t="str">
        <f t="shared" si="274"/>
        <v/>
      </c>
      <c r="EU168" s="173" t="str">
        <f t="shared" si="275"/>
        <v/>
      </c>
      <c r="EV168" s="173" t="str">
        <f t="shared" si="276"/>
        <v/>
      </c>
      <c r="EW168" s="173" t="str">
        <f t="shared" si="277"/>
        <v/>
      </c>
    </row>
    <row r="169" spans="1:153" ht="15.75" hidden="1">
      <c r="A169" s="179" t="str">
        <f>IF(AND('Chack &amp; edit  SD sheet'!A169=""),"",'Chack &amp; edit  SD sheet'!A169)</f>
        <v/>
      </c>
      <c r="B169" s="179" t="str">
        <f>IF(AND('Chack &amp; edit  SD sheet'!B169=""),"",'Chack &amp; edit  SD sheet'!B169)</f>
        <v/>
      </c>
      <c r="C169" s="179" t="str">
        <f>IF(AND('Chack &amp; edit  SD sheet'!C169=""),"",IF(AND('Chack &amp; edit  SD sheet'!C169="Boy"),"M",IF(AND('Chack &amp; edit  SD sheet'!C169="Girl"),"F","")))</f>
        <v/>
      </c>
      <c r="D169" s="179" t="str">
        <f>IF(AND('Chack &amp; edit  SD sheet'!D169=""),"",VALUE('Chack &amp; edit  SD sheet'!D169))</f>
        <v/>
      </c>
      <c r="E169" s="179" t="str">
        <f>IF(AND('Chack &amp; edit  SD sheet'!E169=""),"",'Chack &amp; edit  SD sheet'!E169)</f>
        <v/>
      </c>
      <c r="F169" s="179" t="str">
        <f>IF(AND('Chack &amp; edit  SD sheet'!F169=""),"",'Chack &amp; edit  SD sheet'!F169)</f>
        <v/>
      </c>
      <c r="G169" s="180" t="str">
        <f>IF(AND('Chack &amp; edit  SD sheet'!G169=""),"",'Chack &amp; edit  SD sheet'!G169)</f>
        <v/>
      </c>
      <c r="H169" s="180" t="str">
        <f>IF(AND('Chack &amp; edit  SD sheet'!H169=""),"",'Chack &amp; edit  SD sheet'!H169)</f>
        <v/>
      </c>
      <c r="I169" s="180" t="str">
        <f>IF(AND('Chack &amp; edit  SD sheet'!I169=""),"",'Chack &amp; edit  SD sheet'!I169)</f>
        <v/>
      </c>
      <c r="J169" s="179" t="str">
        <f>IF(AND('Chack &amp; edit  SD sheet'!J169=""),"",'Chack &amp; edit  SD sheet'!J169)</f>
        <v/>
      </c>
      <c r="K169" s="179" t="str">
        <f>IF(AND('Chack &amp; edit  SD sheet'!K169=""),"",'Chack &amp; edit  SD sheet'!K169)</f>
        <v/>
      </c>
      <c r="L169" s="179" t="str">
        <f>IF(AND('Chack &amp; edit  SD sheet'!L169=""),"",'Chack &amp; edit  SD sheet'!L169)</f>
        <v/>
      </c>
      <c r="M169" s="179" t="str">
        <f t="shared" si="193"/>
        <v/>
      </c>
      <c r="N169" s="179" t="str">
        <f>IF(AND('Chack &amp; edit  SD sheet'!N169=""),"",'Chack &amp; edit  SD sheet'!N169)</f>
        <v/>
      </c>
      <c r="O169" s="179" t="str">
        <f t="shared" si="194"/>
        <v/>
      </c>
      <c r="P169" s="179" t="str">
        <f t="shared" si="195"/>
        <v/>
      </c>
      <c r="Q169" s="179" t="str">
        <f>IF(AND('Chack &amp; edit  SD sheet'!Q169=""),"",'Chack &amp; edit  SD sheet'!Q169)</f>
        <v/>
      </c>
      <c r="R169" s="179" t="str">
        <f t="shared" si="196"/>
        <v/>
      </c>
      <c r="S169" s="179" t="str">
        <f t="shared" si="197"/>
        <v/>
      </c>
      <c r="T169" s="179" t="str">
        <f>IF(AND('Chack &amp; edit  SD sheet'!T169=""),"",'Chack &amp; edit  SD sheet'!T169)</f>
        <v/>
      </c>
      <c r="U169" s="179" t="str">
        <f>IF(AND('Chack &amp; edit  SD sheet'!U169=""),"",'Chack &amp; edit  SD sheet'!U169)</f>
        <v/>
      </c>
      <c r="V169" s="179" t="str">
        <f>IF(AND('Chack &amp; edit  SD sheet'!V169=""),"",'Chack &amp; edit  SD sheet'!V169)</f>
        <v/>
      </c>
      <c r="W169" s="179" t="str">
        <f t="shared" si="198"/>
        <v/>
      </c>
      <c r="X169" s="179" t="str">
        <f>IF(AND('Chack &amp; edit  SD sheet'!X169=""),"",'Chack &amp; edit  SD sheet'!X169)</f>
        <v/>
      </c>
      <c r="Y169" s="179" t="str">
        <f t="shared" si="199"/>
        <v/>
      </c>
      <c r="Z169" s="179" t="str">
        <f t="shared" si="200"/>
        <v/>
      </c>
      <c r="AA169" s="179" t="str">
        <f>IF(AND('Chack &amp; edit  SD sheet'!AA169=""),"",'Chack &amp; edit  SD sheet'!AA169)</f>
        <v/>
      </c>
      <c r="AB169" s="179" t="str">
        <f t="shared" si="201"/>
        <v/>
      </c>
      <c r="AC169" s="179" t="str">
        <f t="shared" si="202"/>
        <v/>
      </c>
      <c r="AD169" s="179" t="str">
        <f>IF(AND('Chack &amp; edit  SD sheet'!AF169=""),"",'Chack &amp; edit  SD sheet'!AF169)</f>
        <v/>
      </c>
      <c r="AE169" s="179" t="str">
        <f>IF(AND('Chack &amp; edit  SD sheet'!AG169=""),"",'Chack &amp; edit  SD sheet'!AG169)</f>
        <v/>
      </c>
      <c r="AF169" s="179" t="str">
        <f>IF(AND('Chack &amp; edit  SD sheet'!AH169=""),"",'Chack &amp; edit  SD sheet'!AH169)</f>
        <v/>
      </c>
      <c r="AG169" s="179" t="str">
        <f t="shared" si="203"/>
        <v/>
      </c>
      <c r="AH169" s="179" t="str">
        <f>IF(AND('Chack &amp; edit  SD sheet'!AJ169=""),"",'Chack &amp; edit  SD sheet'!AJ169)</f>
        <v/>
      </c>
      <c r="AI169" s="179" t="str">
        <f t="shared" si="204"/>
        <v/>
      </c>
      <c r="AJ169" s="179" t="str">
        <f t="shared" si="205"/>
        <v/>
      </c>
      <c r="AK169" s="179" t="str">
        <f>IF(AND('Chack &amp; edit  SD sheet'!AM169=""),"",'Chack &amp; edit  SD sheet'!AM169)</f>
        <v/>
      </c>
      <c r="AL169" s="179" t="str">
        <f t="shared" si="206"/>
        <v/>
      </c>
      <c r="AM169" s="179" t="str">
        <f t="shared" si="207"/>
        <v/>
      </c>
      <c r="AN169" s="179" t="str">
        <f>IF(AND('Chack &amp; edit  SD sheet'!AP169=""),"",'Chack &amp; edit  SD sheet'!AP169)</f>
        <v/>
      </c>
      <c r="AO169" s="179" t="str">
        <f>IF(AND('Chack &amp; edit  SD sheet'!AQ169=""),"",'Chack &amp; edit  SD sheet'!AQ169)</f>
        <v/>
      </c>
      <c r="AP169" s="179" t="str">
        <f>IF(AND('Chack &amp; edit  SD sheet'!AR169=""),"",'Chack &amp; edit  SD sheet'!AR169)</f>
        <v/>
      </c>
      <c r="AQ169" s="179" t="str">
        <f t="shared" si="208"/>
        <v/>
      </c>
      <c r="AR169" s="179" t="str">
        <f>IF(AND('Chack &amp; edit  SD sheet'!AT169=""),"",'Chack &amp; edit  SD sheet'!AT169)</f>
        <v/>
      </c>
      <c r="AS169" s="179" t="str">
        <f t="shared" si="209"/>
        <v/>
      </c>
      <c r="AT169" s="179" t="str">
        <f t="shared" si="210"/>
        <v/>
      </c>
      <c r="AU169" s="179" t="str">
        <f>IF(AND('Chack &amp; edit  SD sheet'!AW169=""),"",'Chack &amp; edit  SD sheet'!AW169)</f>
        <v/>
      </c>
      <c r="AV169" s="179" t="str">
        <f t="shared" si="211"/>
        <v/>
      </c>
      <c r="AW169" s="179" t="str">
        <f t="shared" si="212"/>
        <v/>
      </c>
      <c r="AX169" s="179" t="str">
        <f>IF(AND('Chack &amp; edit  SD sheet'!AZ169=""),"",'Chack &amp; edit  SD sheet'!AZ169)</f>
        <v/>
      </c>
      <c r="AY169" s="179" t="str">
        <f>IF(AND('Chack &amp; edit  SD sheet'!BA169=""),"",'Chack &amp; edit  SD sheet'!BA169)</f>
        <v/>
      </c>
      <c r="AZ169" s="179" t="str">
        <f>IF(AND('Chack &amp; edit  SD sheet'!BB169=""),"",'Chack &amp; edit  SD sheet'!BB169)</f>
        <v/>
      </c>
      <c r="BA169" s="179" t="str">
        <f t="shared" si="213"/>
        <v/>
      </c>
      <c r="BB169" s="179" t="str">
        <f>IF(AND('Chack &amp; edit  SD sheet'!BD169=""),"",'Chack &amp; edit  SD sheet'!BD169)</f>
        <v/>
      </c>
      <c r="BC169" s="179" t="str">
        <f t="shared" si="214"/>
        <v/>
      </c>
      <c r="BD169" s="179" t="str">
        <f t="shared" si="215"/>
        <v/>
      </c>
      <c r="BE169" s="179" t="str">
        <f>IF(AND('Chack &amp; edit  SD sheet'!BG169=""),"",'Chack &amp; edit  SD sheet'!BG169)</f>
        <v/>
      </c>
      <c r="BF169" s="179" t="str">
        <f t="shared" si="216"/>
        <v/>
      </c>
      <c r="BG169" s="179" t="str">
        <f t="shared" si="217"/>
        <v/>
      </c>
      <c r="BH169" s="179" t="str">
        <f>IF(AND('Chack &amp; edit  SD sheet'!BK169=""),"",'Chack &amp; edit  SD sheet'!BK169)</f>
        <v/>
      </c>
      <c r="BI169" s="179" t="str">
        <f>IF(AND('Chack &amp; edit  SD sheet'!BL169=""),"",'Chack &amp; edit  SD sheet'!BL169)</f>
        <v/>
      </c>
      <c r="BJ169" s="179" t="str">
        <f>IF(AND('Chack &amp; edit  SD sheet'!BM169=""),"",'Chack &amp; edit  SD sheet'!BM169)</f>
        <v/>
      </c>
      <c r="BK169" s="179" t="str">
        <f t="shared" si="218"/>
        <v/>
      </c>
      <c r="BL169" s="179" t="str">
        <f t="shared" si="219"/>
        <v/>
      </c>
      <c r="BM169" s="179" t="str">
        <f>IF(AND('Chack &amp; edit  SD sheet'!BN169=""),"",'Chack &amp; edit  SD sheet'!BN169)</f>
        <v/>
      </c>
      <c r="BN169" s="179" t="str">
        <f>IF(AND('Chack &amp; edit  SD sheet'!BO169=""),"",'Chack &amp; edit  SD sheet'!BO169)</f>
        <v/>
      </c>
      <c r="BO169" s="179" t="str">
        <f>IF(AND('Chack &amp; edit  SD sheet'!BP169=""),"",'Chack &amp; edit  SD sheet'!BP169)</f>
        <v/>
      </c>
      <c r="BP169" s="179" t="str">
        <f t="shared" si="220"/>
        <v/>
      </c>
      <c r="BQ169" s="179" t="str">
        <f>IF(AND('Chack &amp; edit  SD sheet'!BR169=""),"",'Chack &amp; edit  SD sheet'!BR169)</f>
        <v/>
      </c>
      <c r="BR169" s="179" t="str">
        <f t="shared" si="221"/>
        <v/>
      </c>
      <c r="BS169" s="179" t="str">
        <f t="shared" si="222"/>
        <v/>
      </c>
      <c r="BT169" s="179" t="str">
        <f>IF(AND('Chack &amp; edit  SD sheet'!BU169=""),"",'Chack &amp; edit  SD sheet'!BU169)</f>
        <v/>
      </c>
      <c r="BU169" s="179" t="str">
        <f t="shared" si="223"/>
        <v/>
      </c>
      <c r="BV169" s="179" t="str">
        <f t="shared" si="224"/>
        <v/>
      </c>
      <c r="BW169" s="181" t="str">
        <f t="shared" si="225"/>
        <v/>
      </c>
      <c r="BX169" s="179" t="str">
        <f t="shared" si="226"/>
        <v/>
      </c>
      <c r="BY169" s="179">
        <f t="shared" si="227"/>
        <v>0</v>
      </c>
      <c r="BZ169" s="179">
        <f t="shared" si="228"/>
        <v>0</v>
      </c>
      <c r="CA169" s="179" t="str">
        <f t="shared" si="229"/>
        <v/>
      </c>
      <c r="CB169" s="179" t="str">
        <f t="shared" si="230"/>
        <v/>
      </c>
      <c r="CC169" s="182" t="str">
        <f t="shared" si="231"/>
        <v/>
      </c>
      <c r="CD169" s="183">
        <f t="shared" si="232"/>
        <v>0</v>
      </c>
      <c r="CE169" s="182">
        <f t="shared" si="233"/>
        <v>0</v>
      </c>
      <c r="CF169" s="179" t="str">
        <f t="shared" si="234"/>
        <v/>
      </c>
      <c r="CG169" s="183" t="str">
        <f t="shared" si="235"/>
        <v/>
      </c>
      <c r="CH169" s="182" t="str">
        <f t="shared" si="236"/>
        <v/>
      </c>
      <c r="CI169" s="182">
        <f t="shared" si="237"/>
        <v>0</v>
      </c>
      <c r="CJ169" s="182">
        <f t="shared" si="238"/>
        <v>0</v>
      </c>
      <c r="CK169" s="179" t="str">
        <f t="shared" si="239"/>
        <v/>
      </c>
      <c r="CL169" s="183" t="str">
        <f t="shared" si="240"/>
        <v/>
      </c>
      <c r="CM169" s="182" t="str">
        <f t="shared" si="241"/>
        <v/>
      </c>
      <c r="CN169" s="182">
        <f t="shared" si="242"/>
        <v>0</v>
      </c>
      <c r="CO169" s="182">
        <f t="shared" si="243"/>
        <v>0</v>
      </c>
      <c r="CP169" s="183" t="str">
        <f t="shared" si="244"/>
        <v/>
      </c>
      <c r="CQ169" s="183" t="str">
        <f t="shared" si="245"/>
        <v/>
      </c>
      <c r="CR169" s="182" t="str">
        <f t="shared" si="246"/>
        <v/>
      </c>
      <c r="CS169" s="182">
        <f t="shared" si="247"/>
        <v>0</v>
      </c>
      <c r="CT169" s="182">
        <f t="shared" si="248"/>
        <v>0</v>
      </c>
      <c r="CU169" s="183" t="str">
        <f t="shared" si="249"/>
        <v/>
      </c>
      <c r="CV169" s="183" t="str">
        <f t="shared" si="250"/>
        <v/>
      </c>
      <c r="CW169" s="182" t="str">
        <f t="shared" si="251"/>
        <v/>
      </c>
      <c r="CX169" s="182">
        <f t="shared" si="252"/>
        <v>0</v>
      </c>
      <c r="CY169" s="182">
        <f t="shared" si="253"/>
        <v>0</v>
      </c>
      <c r="CZ169" s="183" t="str">
        <f t="shared" si="254"/>
        <v/>
      </c>
      <c r="DA169" s="183" t="str">
        <f t="shared" si="255"/>
        <v/>
      </c>
      <c r="DB169" s="184">
        <f t="shared" si="256"/>
        <v>0</v>
      </c>
      <c r="DC169" s="19" t="str">
        <f t="shared" si="257"/>
        <v xml:space="preserve">      </v>
      </c>
      <c r="DD169" s="252" t="str">
        <f>IF('Chack &amp; edit  SD sheet'!BY169="","",'Chack &amp; edit  SD sheet'!BY169)</f>
        <v/>
      </c>
      <c r="DE169" s="252" t="str">
        <f>IF('Chack &amp; edit  SD sheet'!BZ169="","",'Chack &amp; edit  SD sheet'!BZ169)</f>
        <v/>
      </c>
      <c r="DF169" s="252" t="str">
        <f>IF('Chack &amp; edit  SD sheet'!CA169="","",'Chack &amp; edit  SD sheet'!CA169)</f>
        <v/>
      </c>
      <c r="DG169" s="212" t="str">
        <f t="shared" si="258"/>
        <v/>
      </c>
      <c r="DH169" s="252" t="str">
        <f>IF('Chack &amp; edit  SD sheet'!CB169="","",'Chack &amp; edit  SD sheet'!CB169)</f>
        <v/>
      </c>
      <c r="DI169" s="212" t="str">
        <f t="shared" si="259"/>
        <v/>
      </c>
      <c r="DJ169" s="252" t="str">
        <f>IF('Chack &amp; edit  SD sheet'!CC169="","",'Chack &amp; edit  SD sheet'!CC169)</f>
        <v/>
      </c>
      <c r="DK169" s="212" t="str">
        <f t="shared" si="260"/>
        <v/>
      </c>
      <c r="DL169" s="213" t="str">
        <f t="shared" si="261"/>
        <v/>
      </c>
      <c r="DM169" s="252" t="str">
        <f>IF('Chack &amp; edit  SD sheet'!CD169="","",'Chack &amp; edit  SD sheet'!CD169)</f>
        <v/>
      </c>
      <c r="DN169" s="252" t="str">
        <f>IF('Chack &amp; edit  SD sheet'!CE169="","",'Chack &amp; edit  SD sheet'!CE169)</f>
        <v/>
      </c>
      <c r="DO169" s="252" t="str">
        <f>IF('Chack &amp; edit  SD sheet'!CF169="","",'Chack &amp; edit  SD sheet'!CF169)</f>
        <v/>
      </c>
      <c r="DP169" s="212" t="str">
        <f t="shared" si="262"/>
        <v/>
      </c>
      <c r="DQ169" s="252" t="str">
        <f>IF('Chack &amp; edit  SD sheet'!CG169="","",'Chack &amp; edit  SD sheet'!CG169)</f>
        <v/>
      </c>
      <c r="DR169" s="212" t="str">
        <f t="shared" si="263"/>
        <v/>
      </c>
      <c r="DS169" s="252" t="str">
        <f>IF('Chack &amp; edit  SD sheet'!CH169="","",'Chack &amp; edit  SD sheet'!CH169)</f>
        <v/>
      </c>
      <c r="DT169" s="212" t="str">
        <f t="shared" si="264"/>
        <v/>
      </c>
      <c r="DU169" s="213" t="str">
        <f t="shared" si="265"/>
        <v/>
      </c>
      <c r="DV169" s="252" t="str">
        <f>IF('Chack &amp; edit  SD sheet'!CI169="","",'Chack &amp; edit  SD sheet'!CI169)</f>
        <v/>
      </c>
      <c r="DW169" s="252" t="str">
        <f>IF('Chack &amp; edit  SD sheet'!CJ169="","",'Chack &amp; edit  SD sheet'!CJ169)</f>
        <v/>
      </c>
      <c r="DX169" s="252" t="str">
        <f>IF('Chack &amp; edit  SD sheet'!CK169="","",'Chack &amp; edit  SD sheet'!CK169)</f>
        <v/>
      </c>
      <c r="DY169" s="254" t="str">
        <f t="shared" si="266"/>
        <v/>
      </c>
      <c r="DZ169" s="252" t="str">
        <f>IF('Chack &amp; edit  SD sheet'!CL169="","",'Chack &amp; edit  SD sheet'!CL169)</f>
        <v/>
      </c>
      <c r="EA169" s="252" t="str">
        <f>IF('Chack &amp; edit  SD sheet'!CM169="","",'Chack &amp; edit  SD sheet'!CM169)</f>
        <v/>
      </c>
      <c r="EB169" s="252" t="str">
        <f>IF('Chack &amp; edit  SD sheet'!CN169="","",'Chack &amp; edit  SD sheet'!CN169)</f>
        <v/>
      </c>
      <c r="EC169" s="252" t="str">
        <f>IF('Chack &amp; edit  SD sheet'!CO169="","",'Chack &amp; edit  SD sheet'!CO169)</f>
        <v/>
      </c>
      <c r="ED169" s="254" t="str">
        <f t="shared" si="267"/>
        <v/>
      </c>
      <c r="EE169" s="252" t="str">
        <f>IF('Chack &amp; edit  SD sheet'!CP169="","",'Chack &amp; edit  SD sheet'!CP169)</f>
        <v/>
      </c>
      <c r="EF169" s="252" t="str">
        <f>IF('Chack &amp; edit  SD sheet'!CQ169="","",'Chack &amp; edit  SD sheet'!CQ169)</f>
        <v/>
      </c>
      <c r="EG169" s="19" t="str">
        <f t="shared" si="268"/>
        <v/>
      </c>
      <c r="EH169" s="20" t="str">
        <f t="shared" si="269"/>
        <v/>
      </c>
      <c r="EI169" s="21" t="str">
        <f t="shared" si="270"/>
        <v/>
      </c>
      <c r="EJ169" s="185" t="str">
        <f t="shared" si="271"/>
        <v/>
      </c>
      <c r="EK169" s="253" t="str">
        <f t="shared" si="272"/>
        <v/>
      </c>
      <c r="EL169" s="252" t="str">
        <f t="shared" si="273"/>
        <v/>
      </c>
      <c r="ET169" s="173" t="str">
        <f t="shared" si="274"/>
        <v/>
      </c>
      <c r="EU169" s="173" t="str">
        <f t="shared" si="275"/>
        <v/>
      </c>
      <c r="EV169" s="173" t="str">
        <f t="shared" si="276"/>
        <v/>
      </c>
      <c r="EW169" s="173" t="str">
        <f t="shared" si="277"/>
        <v/>
      </c>
    </row>
    <row r="170" spans="1:153" ht="15.75" hidden="1">
      <c r="A170" s="179" t="str">
        <f>IF(AND('Chack &amp; edit  SD sheet'!A170=""),"",'Chack &amp; edit  SD sheet'!A170)</f>
        <v/>
      </c>
      <c r="B170" s="179" t="str">
        <f>IF(AND('Chack &amp; edit  SD sheet'!B170=""),"",'Chack &amp; edit  SD sheet'!B170)</f>
        <v/>
      </c>
      <c r="C170" s="179" t="str">
        <f>IF(AND('Chack &amp; edit  SD sheet'!C170=""),"",IF(AND('Chack &amp; edit  SD sheet'!C170="Boy"),"M",IF(AND('Chack &amp; edit  SD sheet'!C170="Girl"),"F","")))</f>
        <v/>
      </c>
      <c r="D170" s="179" t="str">
        <f>IF(AND('Chack &amp; edit  SD sheet'!D170=""),"",VALUE('Chack &amp; edit  SD sheet'!D170))</f>
        <v/>
      </c>
      <c r="E170" s="179" t="str">
        <f>IF(AND('Chack &amp; edit  SD sheet'!E170=""),"",'Chack &amp; edit  SD sheet'!E170)</f>
        <v/>
      </c>
      <c r="F170" s="179" t="str">
        <f>IF(AND('Chack &amp; edit  SD sheet'!F170=""),"",'Chack &amp; edit  SD sheet'!F170)</f>
        <v/>
      </c>
      <c r="G170" s="180" t="str">
        <f>IF(AND('Chack &amp; edit  SD sheet'!G170=""),"",'Chack &amp; edit  SD sheet'!G170)</f>
        <v/>
      </c>
      <c r="H170" s="180" t="str">
        <f>IF(AND('Chack &amp; edit  SD sheet'!H170=""),"",'Chack &amp; edit  SD sheet'!H170)</f>
        <v/>
      </c>
      <c r="I170" s="180" t="str">
        <f>IF(AND('Chack &amp; edit  SD sheet'!I170=""),"",'Chack &amp; edit  SD sheet'!I170)</f>
        <v/>
      </c>
      <c r="J170" s="179" t="str">
        <f>IF(AND('Chack &amp; edit  SD sheet'!J170=""),"",'Chack &amp; edit  SD sheet'!J170)</f>
        <v/>
      </c>
      <c r="K170" s="179" t="str">
        <f>IF(AND('Chack &amp; edit  SD sheet'!K170=""),"",'Chack &amp; edit  SD sheet'!K170)</f>
        <v/>
      </c>
      <c r="L170" s="179" t="str">
        <f>IF(AND('Chack &amp; edit  SD sheet'!L170=""),"",'Chack &amp; edit  SD sheet'!L170)</f>
        <v/>
      </c>
      <c r="M170" s="179" t="str">
        <f t="shared" si="193"/>
        <v/>
      </c>
      <c r="N170" s="179" t="str">
        <f>IF(AND('Chack &amp; edit  SD sheet'!N170=""),"",'Chack &amp; edit  SD sheet'!N170)</f>
        <v/>
      </c>
      <c r="O170" s="179" t="str">
        <f t="shared" si="194"/>
        <v/>
      </c>
      <c r="P170" s="179" t="str">
        <f t="shared" si="195"/>
        <v/>
      </c>
      <c r="Q170" s="179" t="str">
        <f>IF(AND('Chack &amp; edit  SD sheet'!Q170=""),"",'Chack &amp; edit  SD sheet'!Q170)</f>
        <v/>
      </c>
      <c r="R170" s="179" t="str">
        <f t="shared" si="196"/>
        <v/>
      </c>
      <c r="S170" s="179" t="str">
        <f t="shared" si="197"/>
        <v/>
      </c>
      <c r="T170" s="179" t="str">
        <f>IF(AND('Chack &amp; edit  SD sheet'!T170=""),"",'Chack &amp; edit  SD sheet'!T170)</f>
        <v/>
      </c>
      <c r="U170" s="179" t="str">
        <f>IF(AND('Chack &amp; edit  SD sheet'!U170=""),"",'Chack &amp; edit  SD sheet'!U170)</f>
        <v/>
      </c>
      <c r="V170" s="179" t="str">
        <f>IF(AND('Chack &amp; edit  SD sheet'!V170=""),"",'Chack &amp; edit  SD sheet'!V170)</f>
        <v/>
      </c>
      <c r="W170" s="179" t="str">
        <f t="shared" si="198"/>
        <v/>
      </c>
      <c r="X170" s="179" t="str">
        <f>IF(AND('Chack &amp; edit  SD sheet'!X170=""),"",'Chack &amp; edit  SD sheet'!X170)</f>
        <v/>
      </c>
      <c r="Y170" s="179" t="str">
        <f t="shared" si="199"/>
        <v/>
      </c>
      <c r="Z170" s="179" t="str">
        <f t="shared" si="200"/>
        <v/>
      </c>
      <c r="AA170" s="179" t="str">
        <f>IF(AND('Chack &amp; edit  SD sheet'!AA170=""),"",'Chack &amp; edit  SD sheet'!AA170)</f>
        <v/>
      </c>
      <c r="AB170" s="179" t="str">
        <f t="shared" si="201"/>
        <v/>
      </c>
      <c r="AC170" s="179" t="str">
        <f t="shared" si="202"/>
        <v/>
      </c>
      <c r="AD170" s="179" t="str">
        <f>IF(AND('Chack &amp; edit  SD sheet'!AF170=""),"",'Chack &amp; edit  SD sheet'!AF170)</f>
        <v/>
      </c>
      <c r="AE170" s="179" t="str">
        <f>IF(AND('Chack &amp; edit  SD sheet'!AG170=""),"",'Chack &amp; edit  SD sheet'!AG170)</f>
        <v/>
      </c>
      <c r="AF170" s="179" t="str">
        <f>IF(AND('Chack &amp; edit  SD sheet'!AH170=""),"",'Chack &amp; edit  SD sheet'!AH170)</f>
        <v/>
      </c>
      <c r="AG170" s="179" t="str">
        <f t="shared" si="203"/>
        <v/>
      </c>
      <c r="AH170" s="179" t="str">
        <f>IF(AND('Chack &amp; edit  SD sheet'!AJ170=""),"",'Chack &amp; edit  SD sheet'!AJ170)</f>
        <v/>
      </c>
      <c r="AI170" s="179" t="str">
        <f t="shared" si="204"/>
        <v/>
      </c>
      <c r="AJ170" s="179" t="str">
        <f t="shared" si="205"/>
        <v/>
      </c>
      <c r="AK170" s="179" t="str">
        <f>IF(AND('Chack &amp; edit  SD sheet'!AM170=""),"",'Chack &amp; edit  SD sheet'!AM170)</f>
        <v/>
      </c>
      <c r="AL170" s="179" t="str">
        <f t="shared" si="206"/>
        <v/>
      </c>
      <c r="AM170" s="179" t="str">
        <f t="shared" si="207"/>
        <v/>
      </c>
      <c r="AN170" s="179" t="str">
        <f>IF(AND('Chack &amp; edit  SD sheet'!AP170=""),"",'Chack &amp; edit  SD sheet'!AP170)</f>
        <v/>
      </c>
      <c r="AO170" s="179" t="str">
        <f>IF(AND('Chack &amp; edit  SD sheet'!AQ170=""),"",'Chack &amp; edit  SD sheet'!AQ170)</f>
        <v/>
      </c>
      <c r="AP170" s="179" t="str">
        <f>IF(AND('Chack &amp; edit  SD sheet'!AR170=""),"",'Chack &amp; edit  SD sheet'!AR170)</f>
        <v/>
      </c>
      <c r="AQ170" s="179" t="str">
        <f t="shared" si="208"/>
        <v/>
      </c>
      <c r="AR170" s="179" t="str">
        <f>IF(AND('Chack &amp; edit  SD sheet'!AT170=""),"",'Chack &amp; edit  SD sheet'!AT170)</f>
        <v/>
      </c>
      <c r="AS170" s="179" t="str">
        <f t="shared" si="209"/>
        <v/>
      </c>
      <c r="AT170" s="179" t="str">
        <f t="shared" si="210"/>
        <v/>
      </c>
      <c r="AU170" s="179" t="str">
        <f>IF(AND('Chack &amp; edit  SD sheet'!AW170=""),"",'Chack &amp; edit  SD sheet'!AW170)</f>
        <v/>
      </c>
      <c r="AV170" s="179" t="str">
        <f t="shared" si="211"/>
        <v/>
      </c>
      <c r="AW170" s="179" t="str">
        <f t="shared" si="212"/>
        <v/>
      </c>
      <c r="AX170" s="179" t="str">
        <f>IF(AND('Chack &amp; edit  SD sheet'!AZ170=""),"",'Chack &amp; edit  SD sheet'!AZ170)</f>
        <v/>
      </c>
      <c r="AY170" s="179" t="str">
        <f>IF(AND('Chack &amp; edit  SD sheet'!BA170=""),"",'Chack &amp; edit  SD sheet'!BA170)</f>
        <v/>
      </c>
      <c r="AZ170" s="179" t="str">
        <f>IF(AND('Chack &amp; edit  SD sheet'!BB170=""),"",'Chack &amp; edit  SD sheet'!BB170)</f>
        <v/>
      </c>
      <c r="BA170" s="179" t="str">
        <f t="shared" si="213"/>
        <v/>
      </c>
      <c r="BB170" s="179" t="str">
        <f>IF(AND('Chack &amp; edit  SD sheet'!BD170=""),"",'Chack &amp; edit  SD sheet'!BD170)</f>
        <v/>
      </c>
      <c r="BC170" s="179" t="str">
        <f t="shared" si="214"/>
        <v/>
      </c>
      <c r="BD170" s="179" t="str">
        <f t="shared" si="215"/>
        <v/>
      </c>
      <c r="BE170" s="179" t="str">
        <f>IF(AND('Chack &amp; edit  SD sheet'!BG170=""),"",'Chack &amp; edit  SD sheet'!BG170)</f>
        <v/>
      </c>
      <c r="BF170" s="179" t="str">
        <f t="shared" si="216"/>
        <v/>
      </c>
      <c r="BG170" s="179" t="str">
        <f t="shared" si="217"/>
        <v/>
      </c>
      <c r="BH170" s="179" t="str">
        <f>IF(AND('Chack &amp; edit  SD sheet'!BK170=""),"",'Chack &amp; edit  SD sheet'!BK170)</f>
        <v/>
      </c>
      <c r="BI170" s="179" t="str">
        <f>IF(AND('Chack &amp; edit  SD sheet'!BL170=""),"",'Chack &amp; edit  SD sheet'!BL170)</f>
        <v/>
      </c>
      <c r="BJ170" s="179" t="str">
        <f>IF(AND('Chack &amp; edit  SD sheet'!BM170=""),"",'Chack &amp; edit  SD sheet'!BM170)</f>
        <v/>
      </c>
      <c r="BK170" s="179" t="str">
        <f t="shared" si="218"/>
        <v/>
      </c>
      <c r="BL170" s="179" t="str">
        <f t="shared" si="219"/>
        <v/>
      </c>
      <c r="BM170" s="179" t="str">
        <f>IF(AND('Chack &amp; edit  SD sheet'!BN170=""),"",'Chack &amp; edit  SD sheet'!BN170)</f>
        <v/>
      </c>
      <c r="BN170" s="179" t="str">
        <f>IF(AND('Chack &amp; edit  SD sheet'!BO170=""),"",'Chack &amp; edit  SD sheet'!BO170)</f>
        <v/>
      </c>
      <c r="BO170" s="179" t="str">
        <f>IF(AND('Chack &amp; edit  SD sheet'!BP170=""),"",'Chack &amp; edit  SD sheet'!BP170)</f>
        <v/>
      </c>
      <c r="BP170" s="179" t="str">
        <f t="shared" si="220"/>
        <v/>
      </c>
      <c r="BQ170" s="179" t="str">
        <f>IF(AND('Chack &amp; edit  SD sheet'!BR170=""),"",'Chack &amp; edit  SD sheet'!BR170)</f>
        <v/>
      </c>
      <c r="BR170" s="179" t="str">
        <f t="shared" si="221"/>
        <v/>
      </c>
      <c r="BS170" s="179" t="str">
        <f t="shared" si="222"/>
        <v/>
      </c>
      <c r="BT170" s="179" t="str">
        <f>IF(AND('Chack &amp; edit  SD sheet'!BU170=""),"",'Chack &amp; edit  SD sheet'!BU170)</f>
        <v/>
      </c>
      <c r="BU170" s="179" t="str">
        <f t="shared" si="223"/>
        <v/>
      </c>
      <c r="BV170" s="179" t="str">
        <f t="shared" si="224"/>
        <v/>
      </c>
      <c r="BW170" s="181" t="str">
        <f t="shared" si="225"/>
        <v/>
      </c>
      <c r="BX170" s="179" t="str">
        <f t="shared" si="226"/>
        <v/>
      </c>
      <c r="BY170" s="179">
        <f t="shared" si="227"/>
        <v>0</v>
      </c>
      <c r="BZ170" s="179">
        <f t="shared" si="228"/>
        <v>0</v>
      </c>
      <c r="CA170" s="179" t="str">
        <f t="shared" si="229"/>
        <v/>
      </c>
      <c r="CB170" s="179" t="str">
        <f t="shared" si="230"/>
        <v/>
      </c>
      <c r="CC170" s="182" t="str">
        <f t="shared" si="231"/>
        <v/>
      </c>
      <c r="CD170" s="183">
        <f t="shared" si="232"/>
        <v>0</v>
      </c>
      <c r="CE170" s="182">
        <f t="shared" si="233"/>
        <v>0</v>
      </c>
      <c r="CF170" s="179" t="str">
        <f t="shared" si="234"/>
        <v/>
      </c>
      <c r="CG170" s="183" t="str">
        <f t="shared" si="235"/>
        <v/>
      </c>
      <c r="CH170" s="182" t="str">
        <f t="shared" si="236"/>
        <v/>
      </c>
      <c r="CI170" s="182">
        <f t="shared" si="237"/>
        <v>0</v>
      </c>
      <c r="CJ170" s="182">
        <f t="shared" si="238"/>
        <v>0</v>
      </c>
      <c r="CK170" s="179" t="str">
        <f t="shared" si="239"/>
        <v/>
      </c>
      <c r="CL170" s="183" t="str">
        <f t="shared" si="240"/>
        <v/>
      </c>
      <c r="CM170" s="182" t="str">
        <f t="shared" si="241"/>
        <v/>
      </c>
      <c r="CN170" s="182">
        <f t="shared" si="242"/>
        <v>0</v>
      </c>
      <c r="CO170" s="182">
        <f t="shared" si="243"/>
        <v>0</v>
      </c>
      <c r="CP170" s="183" t="str">
        <f t="shared" si="244"/>
        <v/>
      </c>
      <c r="CQ170" s="183" t="str">
        <f t="shared" si="245"/>
        <v/>
      </c>
      <c r="CR170" s="182" t="str">
        <f t="shared" si="246"/>
        <v/>
      </c>
      <c r="CS170" s="182">
        <f t="shared" si="247"/>
        <v>0</v>
      </c>
      <c r="CT170" s="182">
        <f t="shared" si="248"/>
        <v>0</v>
      </c>
      <c r="CU170" s="183" t="str">
        <f t="shared" si="249"/>
        <v/>
      </c>
      <c r="CV170" s="183" t="str">
        <f t="shared" si="250"/>
        <v/>
      </c>
      <c r="CW170" s="182" t="str">
        <f t="shared" si="251"/>
        <v/>
      </c>
      <c r="CX170" s="182">
        <f t="shared" si="252"/>
        <v>0</v>
      </c>
      <c r="CY170" s="182">
        <f t="shared" si="253"/>
        <v>0</v>
      </c>
      <c r="CZ170" s="183" t="str">
        <f t="shared" si="254"/>
        <v/>
      </c>
      <c r="DA170" s="183" t="str">
        <f t="shared" si="255"/>
        <v/>
      </c>
      <c r="DB170" s="184">
        <f t="shared" si="256"/>
        <v>0</v>
      </c>
      <c r="DC170" s="19" t="str">
        <f t="shared" si="257"/>
        <v xml:space="preserve">      </v>
      </c>
      <c r="DD170" s="252" t="str">
        <f>IF('Chack &amp; edit  SD sheet'!BY170="","",'Chack &amp; edit  SD sheet'!BY170)</f>
        <v/>
      </c>
      <c r="DE170" s="252" t="str">
        <f>IF('Chack &amp; edit  SD sheet'!BZ170="","",'Chack &amp; edit  SD sheet'!BZ170)</f>
        <v/>
      </c>
      <c r="DF170" s="252" t="str">
        <f>IF('Chack &amp; edit  SD sheet'!CA170="","",'Chack &amp; edit  SD sheet'!CA170)</f>
        <v/>
      </c>
      <c r="DG170" s="212" t="str">
        <f t="shared" si="258"/>
        <v/>
      </c>
      <c r="DH170" s="252" t="str">
        <f>IF('Chack &amp; edit  SD sheet'!CB170="","",'Chack &amp; edit  SD sheet'!CB170)</f>
        <v/>
      </c>
      <c r="DI170" s="212" t="str">
        <f t="shared" si="259"/>
        <v/>
      </c>
      <c r="DJ170" s="252" t="str">
        <f>IF('Chack &amp; edit  SD sheet'!CC170="","",'Chack &amp; edit  SD sheet'!CC170)</f>
        <v/>
      </c>
      <c r="DK170" s="212" t="str">
        <f t="shared" si="260"/>
        <v/>
      </c>
      <c r="DL170" s="213" t="str">
        <f t="shared" si="261"/>
        <v/>
      </c>
      <c r="DM170" s="252" t="str">
        <f>IF('Chack &amp; edit  SD sheet'!CD170="","",'Chack &amp; edit  SD sheet'!CD170)</f>
        <v/>
      </c>
      <c r="DN170" s="252" t="str">
        <f>IF('Chack &amp; edit  SD sheet'!CE170="","",'Chack &amp; edit  SD sheet'!CE170)</f>
        <v/>
      </c>
      <c r="DO170" s="252" t="str">
        <f>IF('Chack &amp; edit  SD sheet'!CF170="","",'Chack &amp; edit  SD sheet'!CF170)</f>
        <v/>
      </c>
      <c r="DP170" s="212" t="str">
        <f t="shared" si="262"/>
        <v/>
      </c>
      <c r="DQ170" s="252" t="str">
        <f>IF('Chack &amp; edit  SD sheet'!CG170="","",'Chack &amp; edit  SD sheet'!CG170)</f>
        <v/>
      </c>
      <c r="DR170" s="212" t="str">
        <f t="shared" si="263"/>
        <v/>
      </c>
      <c r="DS170" s="252" t="str">
        <f>IF('Chack &amp; edit  SD sheet'!CH170="","",'Chack &amp; edit  SD sheet'!CH170)</f>
        <v/>
      </c>
      <c r="DT170" s="212" t="str">
        <f t="shared" si="264"/>
        <v/>
      </c>
      <c r="DU170" s="213" t="str">
        <f t="shared" si="265"/>
        <v/>
      </c>
      <c r="DV170" s="252" t="str">
        <f>IF('Chack &amp; edit  SD sheet'!CI170="","",'Chack &amp; edit  SD sheet'!CI170)</f>
        <v/>
      </c>
      <c r="DW170" s="252" t="str">
        <f>IF('Chack &amp; edit  SD sheet'!CJ170="","",'Chack &amp; edit  SD sheet'!CJ170)</f>
        <v/>
      </c>
      <c r="DX170" s="252" t="str">
        <f>IF('Chack &amp; edit  SD sheet'!CK170="","",'Chack &amp; edit  SD sheet'!CK170)</f>
        <v/>
      </c>
      <c r="DY170" s="254" t="str">
        <f t="shared" si="266"/>
        <v/>
      </c>
      <c r="DZ170" s="252" t="str">
        <f>IF('Chack &amp; edit  SD sheet'!CL170="","",'Chack &amp; edit  SD sheet'!CL170)</f>
        <v/>
      </c>
      <c r="EA170" s="252" t="str">
        <f>IF('Chack &amp; edit  SD sheet'!CM170="","",'Chack &amp; edit  SD sheet'!CM170)</f>
        <v/>
      </c>
      <c r="EB170" s="252" t="str">
        <f>IF('Chack &amp; edit  SD sheet'!CN170="","",'Chack &amp; edit  SD sheet'!CN170)</f>
        <v/>
      </c>
      <c r="EC170" s="252" t="str">
        <f>IF('Chack &amp; edit  SD sheet'!CO170="","",'Chack &amp; edit  SD sheet'!CO170)</f>
        <v/>
      </c>
      <c r="ED170" s="254" t="str">
        <f t="shared" si="267"/>
        <v/>
      </c>
      <c r="EE170" s="252" t="str">
        <f>IF('Chack &amp; edit  SD sheet'!CP170="","",'Chack &amp; edit  SD sheet'!CP170)</f>
        <v/>
      </c>
      <c r="EF170" s="252" t="str">
        <f>IF('Chack &amp; edit  SD sheet'!CQ170="","",'Chack &amp; edit  SD sheet'!CQ170)</f>
        <v/>
      </c>
      <c r="EG170" s="19" t="str">
        <f t="shared" si="268"/>
        <v/>
      </c>
      <c r="EH170" s="20" t="str">
        <f t="shared" si="269"/>
        <v/>
      </c>
      <c r="EI170" s="21" t="str">
        <f t="shared" si="270"/>
        <v/>
      </c>
      <c r="EJ170" s="185" t="str">
        <f t="shared" si="271"/>
        <v/>
      </c>
      <c r="EK170" s="253" t="str">
        <f t="shared" si="272"/>
        <v/>
      </c>
      <c r="EL170" s="252" t="str">
        <f t="shared" si="273"/>
        <v/>
      </c>
      <c r="ET170" s="173" t="str">
        <f t="shared" si="274"/>
        <v/>
      </c>
      <c r="EU170" s="173" t="str">
        <f t="shared" si="275"/>
        <v/>
      </c>
      <c r="EV170" s="173" t="str">
        <f t="shared" si="276"/>
        <v/>
      </c>
      <c r="EW170" s="173" t="str">
        <f t="shared" si="277"/>
        <v/>
      </c>
    </row>
    <row r="171" spans="1:153" ht="15.75" hidden="1">
      <c r="A171" s="179" t="str">
        <f>IF(AND('Chack &amp; edit  SD sheet'!A171=""),"",'Chack &amp; edit  SD sheet'!A171)</f>
        <v/>
      </c>
      <c r="B171" s="179" t="str">
        <f>IF(AND('Chack &amp; edit  SD sheet'!B171=""),"",'Chack &amp; edit  SD sheet'!B171)</f>
        <v/>
      </c>
      <c r="C171" s="179" t="str">
        <f>IF(AND('Chack &amp; edit  SD sheet'!C171=""),"",IF(AND('Chack &amp; edit  SD sheet'!C171="Boy"),"M",IF(AND('Chack &amp; edit  SD sheet'!C171="Girl"),"F","")))</f>
        <v/>
      </c>
      <c r="D171" s="179" t="str">
        <f>IF(AND('Chack &amp; edit  SD sheet'!D171=""),"",VALUE('Chack &amp; edit  SD sheet'!D171))</f>
        <v/>
      </c>
      <c r="E171" s="179" t="str">
        <f>IF(AND('Chack &amp; edit  SD sheet'!E171=""),"",'Chack &amp; edit  SD sheet'!E171)</f>
        <v/>
      </c>
      <c r="F171" s="179" t="str">
        <f>IF(AND('Chack &amp; edit  SD sheet'!F171=""),"",'Chack &amp; edit  SD sheet'!F171)</f>
        <v/>
      </c>
      <c r="G171" s="180" t="str">
        <f>IF(AND('Chack &amp; edit  SD sheet'!G171=""),"",'Chack &amp; edit  SD sheet'!G171)</f>
        <v/>
      </c>
      <c r="H171" s="180" t="str">
        <f>IF(AND('Chack &amp; edit  SD sheet'!H171=""),"",'Chack &amp; edit  SD sheet'!H171)</f>
        <v/>
      </c>
      <c r="I171" s="180" t="str">
        <f>IF(AND('Chack &amp; edit  SD sheet'!I171=""),"",'Chack &amp; edit  SD sheet'!I171)</f>
        <v/>
      </c>
      <c r="J171" s="179" t="str">
        <f>IF(AND('Chack &amp; edit  SD sheet'!J171=""),"",'Chack &amp; edit  SD sheet'!J171)</f>
        <v/>
      </c>
      <c r="K171" s="179" t="str">
        <f>IF(AND('Chack &amp; edit  SD sheet'!K171=""),"",'Chack &amp; edit  SD sheet'!K171)</f>
        <v/>
      </c>
      <c r="L171" s="179" t="str">
        <f>IF(AND('Chack &amp; edit  SD sheet'!L171=""),"",'Chack &amp; edit  SD sheet'!L171)</f>
        <v/>
      </c>
      <c r="M171" s="179" t="str">
        <f t="shared" si="193"/>
        <v/>
      </c>
      <c r="N171" s="179" t="str">
        <f>IF(AND('Chack &amp; edit  SD sheet'!N171=""),"",'Chack &amp; edit  SD sheet'!N171)</f>
        <v/>
      </c>
      <c r="O171" s="179" t="str">
        <f t="shared" si="194"/>
        <v/>
      </c>
      <c r="P171" s="179" t="str">
        <f t="shared" si="195"/>
        <v/>
      </c>
      <c r="Q171" s="179" t="str">
        <f>IF(AND('Chack &amp; edit  SD sheet'!Q171=""),"",'Chack &amp; edit  SD sheet'!Q171)</f>
        <v/>
      </c>
      <c r="R171" s="179" t="str">
        <f t="shared" si="196"/>
        <v/>
      </c>
      <c r="S171" s="179" t="str">
        <f t="shared" si="197"/>
        <v/>
      </c>
      <c r="T171" s="179" t="str">
        <f>IF(AND('Chack &amp; edit  SD sheet'!T171=""),"",'Chack &amp; edit  SD sheet'!T171)</f>
        <v/>
      </c>
      <c r="U171" s="179" t="str">
        <f>IF(AND('Chack &amp; edit  SD sheet'!U171=""),"",'Chack &amp; edit  SD sheet'!U171)</f>
        <v/>
      </c>
      <c r="V171" s="179" t="str">
        <f>IF(AND('Chack &amp; edit  SD sheet'!V171=""),"",'Chack &amp; edit  SD sheet'!V171)</f>
        <v/>
      </c>
      <c r="W171" s="179" t="str">
        <f t="shared" si="198"/>
        <v/>
      </c>
      <c r="X171" s="179" t="str">
        <f>IF(AND('Chack &amp; edit  SD sheet'!X171=""),"",'Chack &amp; edit  SD sheet'!X171)</f>
        <v/>
      </c>
      <c r="Y171" s="179" t="str">
        <f t="shared" si="199"/>
        <v/>
      </c>
      <c r="Z171" s="179" t="str">
        <f t="shared" si="200"/>
        <v/>
      </c>
      <c r="AA171" s="179" t="str">
        <f>IF(AND('Chack &amp; edit  SD sheet'!AA171=""),"",'Chack &amp; edit  SD sheet'!AA171)</f>
        <v/>
      </c>
      <c r="AB171" s="179" t="str">
        <f t="shared" si="201"/>
        <v/>
      </c>
      <c r="AC171" s="179" t="str">
        <f t="shared" si="202"/>
        <v/>
      </c>
      <c r="AD171" s="179" t="str">
        <f>IF(AND('Chack &amp; edit  SD sheet'!AF171=""),"",'Chack &amp; edit  SD sheet'!AF171)</f>
        <v/>
      </c>
      <c r="AE171" s="179" t="str">
        <f>IF(AND('Chack &amp; edit  SD sheet'!AG171=""),"",'Chack &amp; edit  SD sheet'!AG171)</f>
        <v/>
      </c>
      <c r="AF171" s="179" t="str">
        <f>IF(AND('Chack &amp; edit  SD sheet'!AH171=""),"",'Chack &amp; edit  SD sheet'!AH171)</f>
        <v/>
      </c>
      <c r="AG171" s="179" t="str">
        <f t="shared" si="203"/>
        <v/>
      </c>
      <c r="AH171" s="179" t="str">
        <f>IF(AND('Chack &amp; edit  SD sheet'!AJ171=""),"",'Chack &amp; edit  SD sheet'!AJ171)</f>
        <v/>
      </c>
      <c r="AI171" s="179" t="str">
        <f t="shared" si="204"/>
        <v/>
      </c>
      <c r="AJ171" s="179" t="str">
        <f t="shared" si="205"/>
        <v/>
      </c>
      <c r="AK171" s="179" t="str">
        <f>IF(AND('Chack &amp; edit  SD sheet'!AM171=""),"",'Chack &amp; edit  SD sheet'!AM171)</f>
        <v/>
      </c>
      <c r="AL171" s="179" t="str">
        <f t="shared" si="206"/>
        <v/>
      </c>
      <c r="AM171" s="179" t="str">
        <f t="shared" si="207"/>
        <v/>
      </c>
      <c r="AN171" s="179" t="str">
        <f>IF(AND('Chack &amp; edit  SD sheet'!AP171=""),"",'Chack &amp; edit  SD sheet'!AP171)</f>
        <v/>
      </c>
      <c r="AO171" s="179" t="str">
        <f>IF(AND('Chack &amp; edit  SD sheet'!AQ171=""),"",'Chack &amp; edit  SD sheet'!AQ171)</f>
        <v/>
      </c>
      <c r="AP171" s="179" t="str">
        <f>IF(AND('Chack &amp; edit  SD sheet'!AR171=""),"",'Chack &amp; edit  SD sheet'!AR171)</f>
        <v/>
      </c>
      <c r="AQ171" s="179" t="str">
        <f t="shared" si="208"/>
        <v/>
      </c>
      <c r="AR171" s="179" t="str">
        <f>IF(AND('Chack &amp; edit  SD sheet'!AT171=""),"",'Chack &amp; edit  SD sheet'!AT171)</f>
        <v/>
      </c>
      <c r="AS171" s="179" t="str">
        <f t="shared" si="209"/>
        <v/>
      </c>
      <c r="AT171" s="179" t="str">
        <f t="shared" si="210"/>
        <v/>
      </c>
      <c r="AU171" s="179" t="str">
        <f>IF(AND('Chack &amp; edit  SD sheet'!AW171=""),"",'Chack &amp; edit  SD sheet'!AW171)</f>
        <v/>
      </c>
      <c r="AV171" s="179" t="str">
        <f t="shared" si="211"/>
        <v/>
      </c>
      <c r="AW171" s="179" t="str">
        <f t="shared" si="212"/>
        <v/>
      </c>
      <c r="AX171" s="179" t="str">
        <f>IF(AND('Chack &amp; edit  SD sheet'!AZ171=""),"",'Chack &amp; edit  SD sheet'!AZ171)</f>
        <v/>
      </c>
      <c r="AY171" s="179" t="str">
        <f>IF(AND('Chack &amp; edit  SD sheet'!BA171=""),"",'Chack &amp; edit  SD sheet'!BA171)</f>
        <v/>
      </c>
      <c r="AZ171" s="179" t="str">
        <f>IF(AND('Chack &amp; edit  SD sheet'!BB171=""),"",'Chack &amp; edit  SD sheet'!BB171)</f>
        <v/>
      </c>
      <c r="BA171" s="179" t="str">
        <f t="shared" si="213"/>
        <v/>
      </c>
      <c r="BB171" s="179" t="str">
        <f>IF(AND('Chack &amp; edit  SD sheet'!BD171=""),"",'Chack &amp; edit  SD sheet'!BD171)</f>
        <v/>
      </c>
      <c r="BC171" s="179" t="str">
        <f t="shared" si="214"/>
        <v/>
      </c>
      <c r="BD171" s="179" t="str">
        <f t="shared" si="215"/>
        <v/>
      </c>
      <c r="BE171" s="179" t="str">
        <f>IF(AND('Chack &amp; edit  SD sheet'!BG171=""),"",'Chack &amp; edit  SD sheet'!BG171)</f>
        <v/>
      </c>
      <c r="BF171" s="179" t="str">
        <f t="shared" si="216"/>
        <v/>
      </c>
      <c r="BG171" s="179" t="str">
        <f t="shared" si="217"/>
        <v/>
      </c>
      <c r="BH171" s="179" t="str">
        <f>IF(AND('Chack &amp; edit  SD sheet'!BK171=""),"",'Chack &amp; edit  SD sheet'!BK171)</f>
        <v/>
      </c>
      <c r="BI171" s="179" t="str">
        <f>IF(AND('Chack &amp; edit  SD sheet'!BL171=""),"",'Chack &amp; edit  SD sheet'!BL171)</f>
        <v/>
      </c>
      <c r="BJ171" s="179" t="str">
        <f>IF(AND('Chack &amp; edit  SD sheet'!BM171=""),"",'Chack &amp; edit  SD sheet'!BM171)</f>
        <v/>
      </c>
      <c r="BK171" s="179" t="str">
        <f t="shared" si="218"/>
        <v/>
      </c>
      <c r="BL171" s="179" t="str">
        <f t="shared" si="219"/>
        <v/>
      </c>
      <c r="BM171" s="179" t="str">
        <f>IF(AND('Chack &amp; edit  SD sheet'!BN171=""),"",'Chack &amp; edit  SD sheet'!BN171)</f>
        <v/>
      </c>
      <c r="BN171" s="179" t="str">
        <f>IF(AND('Chack &amp; edit  SD sheet'!BO171=""),"",'Chack &amp; edit  SD sheet'!BO171)</f>
        <v/>
      </c>
      <c r="BO171" s="179" t="str">
        <f>IF(AND('Chack &amp; edit  SD sheet'!BP171=""),"",'Chack &amp; edit  SD sheet'!BP171)</f>
        <v/>
      </c>
      <c r="BP171" s="179" t="str">
        <f t="shared" si="220"/>
        <v/>
      </c>
      <c r="BQ171" s="179" t="str">
        <f>IF(AND('Chack &amp; edit  SD sheet'!BR171=""),"",'Chack &amp; edit  SD sheet'!BR171)</f>
        <v/>
      </c>
      <c r="BR171" s="179" t="str">
        <f t="shared" si="221"/>
        <v/>
      </c>
      <c r="BS171" s="179" t="str">
        <f t="shared" si="222"/>
        <v/>
      </c>
      <c r="BT171" s="179" t="str">
        <f>IF(AND('Chack &amp; edit  SD sheet'!BU171=""),"",'Chack &amp; edit  SD sheet'!BU171)</f>
        <v/>
      </c>
      <c r="BU171" s="179" t="str">
        <f t="shared" si="223"/>
        <v/>
      </c>
      <c r="BV171" s="179" t="str">
        <f t="shared" si="224"/>
        <v/>
      </c>
      <c r="BW171" s="181" t="str">
        <f t="shared" si="225"/>
        <v/>
      </c>
      <c r="BX171" s="179" t="str">
        <f t="shared" si="226"/>
        <v/>
      </c>
      <c r="BY171" s="179">
        <f t="shared" si="227"/>
        <v>0</v>
      </c>
      <c r="BZ171" s="179">
        <f t="shared" si="228"/>
        <v>0</v>
      </c>
      <c r="CA171" s="179" t="str">
        <f t="shared" si="229"/>
        <v/>
      </c>
      <c r="CB171" s="179" t="str">
        <f t="shared" si="230"/>
        <v/>
      </c>
      <c r="CC171" s="182" t="str">
        <f t="shared" si="231"/>
        <v/>
      </c>
      <c r="CD171" s="183">
        <f t="shared" si="232"/>
        <v>0</v>
      </c>
      <c r="CE171" s="182">
        <f t="shared" si="233"/>
        <v>0</v>
      </c>
      <c r="CF171" s="179" t="str">
        <f t="shared" si="234"/>
        <v/>
      </c>
      <c r="CG171" s="183" t="str">
        <f t="shared" si="235"/>
        <v/>
      </c>
      <c r="CH171" s="182" t="str">
        <f t="shared" si="236"/>
        <v/>
      </c>
      <c r="CI171" s="182">
        <f t="shared" si="237"/>
        <v>0</v>
      </c>
      <c r="CJ171" s="182">
        <f t="shared" si="238"/>
        <v>0</v>
      </c>
      <c r="CK171" s="179" t="str">
        <f t="shared" si="239"/>
        <v/>
      </c>
      <c r="CL171" s="183" t="str">
        <f t="shared" si="240"/>
        <v/>
      </c>
      <c r="CM171" s="182" t="str">
        <f t="shared" si="241"/>
        <v/>
      </c>
      <c r="CN171" s="182">
        <f t="shared" si="242"/>
        <v>0</v>
      </c>
      <c r="CO171" s="182">
        <f t="shared" si="243"/>
        <v>0</v>
      </c>
      <c r="CP171" s="183" t="str">
        <f t="shared" si="244"/>
        <v/>
      </c>
      <c r="CQ171" s="183" t="str">
        <f t="shared" si="245"/>
        <v/>
      </c>
      <c r="CR171" s="182" t="str">
        <f t="shared" si="246"/>
        <v/>
      </c>
      <c r="CS171" s="182">
        <f t="shared" si="247"/>
        <v>0</v>
      </c>
      <c r="CT171" s="182">
        <f t="shared" si="248"/>
        <v>0</v>
      </c>
      <c r="CU171" s="183" t="str">
        <f t="shared" si="249"/>
        <v/>
      </c>
      <c r="CV171" s="183" t="str">
        <f t="shared" si="250"/>
        <v/>
      </c>
      <c r="CW171" s="182" t="str">
        <f t="shared" si="251"/>
        <v/>
      </c>
      <c r="CX171" s="182">
        <f t="shared" si="252"/>
        <v>0</v>
      </c>
      <c r="CY171" s="182">
        <f t="shared" si="253"/>
        <v>0</v>
      </c>
      <c r="CZ171" s="183" t="str">
        <f t="shared" si="254"/>
        <v/>
      </c>
      <c r="DA171" s="183" t="str">
        <f t="shared" si="255"/>
        <v/>
      </c>
      <c r="DB171" s="184">
        <f t="shared" si="256"/>
        <v>0</v>
      </c>
      <c r="DC171" s="19" t="str">
        <f t="shared" si="257"/>
        <v xml:space="preserve">      </v>
      </c>
      <c r="DD171" s="252" t="str">
        <f>IF('Chack &amp; edit  SD sheet'!BY171="","",'Chack &amp; edit  SD sheet'!BY171)</f>
        <v/>
      </c>
      <c r="DE171" s="252" t="str">
        <f>IF('Chack &amp; edit  SD sheet'!BZ171="","",'Chack &amp; edit  SD sheet'!BZ171)</f>
        <v/>
      </c>
      <c r="DF171" s="252" t="str">
        <f>IF('Chack &amp; edit  SD sheet'!CA171="","",'Chack &amp; edit  SD sheet'!CA171)</f>
        <v/>
      </c>
      <c r="DG171" s="212" t="str">
        <f t="shared" si="258"/>
        <v/>
      </c>
      <c r="DH171" s="252" t="str">
        <f>IF('Chack &amp; edit  SD sheet'!CB171="","",'Chack &amp; edit  SD sheet'!CB171)</f>
        <v/>
      </c>
      <c r="DI171" s="212" t="str">
        <f t="shared" si="259"/>
        <v/>
      </c>
      <c r="DJ171" s="252" t="str">
        <f>IF('Chack &amp; edit  SD sheet'!CC171="","",'Chack &amp; edit  SD sheet'!CC171)</f>
        <v/>
      </c>
      <c r="DK171" s="212" t="str">
        <f t="shared" si="260"/>
        <v/>
      </c>
      <c r="DL171" s="213" t="str">
        <f t="shared" si="261"/>
        <v/>
      </c>
      <c r="DM171" s="252" t="str">
        <f>IF('Chack &amp; edit  SD sheet'!CD171="","",'Chack &amp; edit  SD sheet'!CD171)</f>
        <v/>
      </c>
      <c r="DN171" s="252" t="str">
        <f>IF('Chack &amp; edit  SD sheet'!CE171="","",'Chack &amp; edit  SD sheet'!CE171)</f>
        <v/>
      </c>
      <c r="DO171" s="252" t="str">
        <f>IF('Chack &amp; edit  SD sheet'!CF171="","",'Chack &amp; edit  SD sheet'!CF171)</f>
        <v/>
      </c>
      <c r="DP171" s="212" t="str">
        <f t="shared" si="262"/>
        <v/>
      </c>
      <c r="DQ171" s="252" t="str">
        <f>IF('Chack &amp; edit  SD sheet'!CG171="","",'Chack &amp; edit  SD sheet'!CG171)</f>
        <v/>
      </c>
      <c r="DR171" s="212" t="str">
        <f t="shared" si="263"/>
        <v/>
      </c>
      <c r="DS171" s="252" t="str">
        <f>IF('Chack &amp; edit  SD sheet'!CH171="","",'Chack &amp; edit  SD sheet'!CH171)</f>
        <v/>
      </c>
      <c r="DT171" s="212" t="str">
        <f t="shared" si="264"/>
        <v/>
      </c>
      <c r="DU171" s="213" t="str">
        <f t="shared" si="265"/>
        <v/>
      </c>
      <c r="DV171" s="252" t="str">
        <f>IF('Chack &amp; edit  SD sheet'!CI171="","",'Chack &amp; edit  SD sheet'!CI171)</f>
        <v/>
      </c>
      <c r="DW171" s="252" t="str">
        <f>IF('Chack &amp; edit  SD sheet'!CJ171="","",'Chack &amp; edit  SD sheet'!CJ171)</f>
        <v/>
      </c>
      <c r="DX171" s="252" t="str">
        <f>IF('Chack &amp; edit  SD sheet'!CK171="","",'Chack &amp; edit  SD sheet'!CK171)</f>
        <v/>
      </c>
      <c r="DY171" s="254" t="str">
        <f t="shared" si="266"/>
        <v/>
      </c>
      <c r="DZ171" s="252" t="str">
        <f>IF('Chack &amp; edit  SD sheet'!CL171="","",'Chack &amp; edit  SD sheet'!CL171)</f>
        <v/>
      </c>
      <c r="EA171" s="252" t="str">
        <f>IF('Chack &amp; edit  SD sheet'!CM171="","",'Chack &amp; edit  SD sheet'!CM171)</f>
        <v/>
      </c>
      <c r="EB171" s="252" t="str">
        <f>IF('Chack &amp; edit  SD sheet'!CN171="","",'Chack &amp; edit  SD sheet'!CN171)</f>
        <v/>
      </c>
      <c r="EC171" s="252" t="str">
        <f>IF('Chack &amp; edit  SD sheet'!CO171="","",'Chack &amp; edit  SD sheet'!CO171)</f>
        <v/>
      </c>
      <c r="ED171" s="254" t="str">
        <f t="shared" si="267"/>
        <v/>
      </c>
      <c r="EE171" s="252" t="str">
        <f>IF('Chack &amp; edit  SD sheet'!CP171="","",'Chack &amp; edit  SD sheet'!CP171)</f>
        <v/>
      </c>
      <c r="EF171" s="252" t="str">
        <f>IF('Chack &amp; edit  SD sheet'!CQ171="","",'Chack &amp; edit  SD sheet'!CQ171)</f>
        <v/>
      </c>
      <c r="EG171" s="19" t="str">
        <f t="shared" si="268"/>
        <v/>
      </c>
      <c r="EH171" s="20" t="str">
        <f t="shared" si="269"/>
        <v/>
      </c>
      <c r="EI171" s="21" t="str">
        <f t="shared" si="270"/>
        <v/>
      </c>
      <c r="EJ171" s="185" t="str">
        <f t="shared" si="271"/>
        <v/>
      </c>
      <c r="EK171" s="253" t="str">
        <f t="shared" si="272"/>
        <v/>
      </c>
      <c r="EL171" s="252" t="str">
        <f t="shared" si="273"/>
        <v/>
      </c>
      <c r="ET171" s="173" t="str">
        <f t="shared" si="274"/>
        <v/>
      </c>
      <c r="EU171" s="173" t="str">
        <f t="shared" si="275"/>
        <v/>
      </c>
      <c r="EV171" s="173" t="str">
        <f t="shared" si="276"/>
        <v/>
      </c>
      <c r="EW171" s="173" t="str">
        <f t="shared" si="277"/>
        <v/>
      </c>
    </row>
    <row r="172" spans="1:153" ht="15.75" hidden="1">
      <c r="A172" s="179" t="str">
        <f>IF(AND('Chack &amp; edit  SD sheet'!A172=""),"",'Chack &amp; edit  SD sheet'!A172)</f>
        <v/>
      </c>
      <c r="B172" s="179" t="str">
        <f>IF(AND('Chack &amp; edit  SD sheet'!B172=""),"",'Chack &amp; edit  SD sheet'!B172)</f>
        <v/>
      </c>
      <c r="C172" s="179" t="str">
        <f>IF(AND('Chack &amp; edit  SD sheet'!C172=""),"",IF(AND('Chack &amp; edit  SD sheet'!C172="Boy"),"M",IF(AND('Chack &amp; edit  SD sheet'!C172="Girl"),"F","")))</f>
        <v/>
      </c>
      <c r="D172" s="179" t="str">
        <f>IF(AND('Chack &amp; edit  SD sheet'!D172=""),"",VALUE('Chack &amp; edit  SD sheet'!D172))</f>
        <v/>
      </c>
      <c r="E172" s="179" t="str">
        <f>IF(AND('Chack &amp; edit  SD sheet'!E172=""),"",'Chack &amp; edit  SD sheet'!E172)</f>
        <v/>
      </c>
      <c r="F172" s="179" t="str">
        <f>IF(AND('Chack &amp; edit  SD sheet'!F172=""),"",'Chack &amp; edit  SD sheet'!F172)</f>
        <v/>
      </c>
      <c r="G172" s="180" t="str">
        <f>IF(AND('Chack &amp; edit  SD sheet'!G172=""),"",'Chack &amp; edit  SD sheet'!G172)</f>
        <v/>
      </c>
      <c r="H172" s="180" t="str">
        <f>IF(AND('Chack &amp; edit  SD sheet'!H172=""),"",'Chack &amp; edit  SD sheet'!H172)</f>
        <v/>
      </c>
      <c r="I172" s="180" t="str">
        <f>IF(AND('Chack &amp; edit  SD sheet'!I172=""),"",'Chack &amp; edit  SD sheet'!I172)</f>
        <v/>
      </c>
      <c r="J172" s="179" t="str">
        <f>IF(AND('Chack &amp; edit  SD sheet'!J172=""),"",'Chack &amp; edit  SD sheet'!J172)</f>
        <v/>
      </c>
      <c r="K172" s="179" t="str">
        <f>IF(AND('Chack &amp; edit  SD sheet'!K172=""),"",'Chack &amp; edit  SD sheet'!K172)</f>
        <v/>
      </c>
      <c r="L172" s="179" t="str">
        <f>IF(AND('Chack &amp; edit  SD sheet'!L172=""),"",'Chack &amp; edit  SD sheet'!L172)</f>
        <v/>
      </c>
      <c r="M172" s="179" t="str">
        <f t="shared" si="193"/>
        <v/>
      </c>
      <c r="N172" s="179" t="str">
        <f>IF(AND('Chack &amp; edit  SD sheet'!N172=""),"",'Chack &amp; edit  SD sheet'!N172)</f>
        <v/>
      </c>
      <c r="O172" s="179" t="str">
        <f t="shared" si="194"/>
        <v/>
      </c>
      <c r="P172" s="179" t="str">
        <f t="shared" si="195"/>
        <v/>
      </c>
      <c r="Q172" s="179" t="str">
        <f>IF(AND('Chack &amp; edit  SD sheet'!Q172=""),"",'Chack &amp; edit  SD sheet'!Q172)</f>
        <v/>
      </c>
      <c r="R172" s="179" t="str">
        <f t="shared" si="196"/>
        <v/>
      </c>
      <c r="S172" s="179" t="str">
        <f t="shared" si="197"/>
        <v/>
      </c>
      <c r="T172" s="179" t="str">
        <f>IF(AND('Chack &amp; edit  SD sheet'!T172=""),"",'Chack &amp; edit  SD sheet'!T172)</f>
        <v/>
      </c>
      <c r="U172" s="179" t="str">
        <f>IF(AND('Chack &amp; edit  SD sheet'!U172=""),"",'Chack &amp; edit  SD sheet'!U172)</f>
        <v/>
      </c>
      <c r="V172" s="179" t="str">
        <f>IF(AND('Chack &amp; edit  SD sheet'!V172=""),"",'Chack &amp; edit  SD sheet'!V172)</f>
        <v/>
      </c>
      <c r="W172" s="179" t="str">
        <f t="shared" si="198"/>
        <v/>
      </c>
      <c r="X172" s="179" t="str">
        <f>IF(AND('Chack &amp; edit  SD sheet'!X172=""),"",'Chack &amp; edit  SD sheet'!X172)</f>
        <v/>
      </c>
      <c r="Y172" s="179" t="str">
        <f t="shared" si="199"/>
        <v/>
      </c>
      <c r="Z172" s="179" t="str">
        <f t="shared" si="200"/>
        <v/>
      </c>
      <c r="AA172" s="179" t="str">
        <f>IF(AND('Chack &amp; edit  SD sheet'!AA172=""),"",'Chack &amp; edit  SD sheet'!AA172)</f>
        <v/>
      </c>
      <c r="AB172" s="179" t="str">
        <f t="shared" si="201"/>
        <v/>
      </c>
      <c r="AC172" s="179" t="str">
        <f t="shared" si="202"/>
        <v/>
      </c>
      <c r="AD172" s="179" t="str">
        <f>IF(AND('Chack &amp; edit  SD sheet'!AF172=""),"",'Chack &amp; edit  SD sheet'!AF172)</f>
        <v/>
      </c>
      <c r="AE172" s="179" t="str">
        <f>IF(AND('Chack &amp; edit  SD sheet'!AG172=""),"",'Chack &amp; edit  SD sheet'!AG172)</f>
        <v/>
      </c>
      <c r="AF172" s="179" t="str">
        <f>IF(AND('Chack &amp; edit  SD sheet'!AH172=""),"",'Chack &amp; edit  SD sheet'!AH172)</f>
        <v/>
      </c>
      <c r="AG172" s="179" t="str">
        <f t="shared" si="203"/>
        <v/>
      </c>
      <c r="AH172" s="179" t="str">
        <f>IF(AND('Chack &amp; edit  SD sheet'!AJ172=""),"",'Chack &amp; edit  SD sheet'!AJ172)</f>
        <v/>
      </c>
      <c r="AI172" s="179" t="str">
        <f t="shared" si="204"/>
        <v/>
      </c>
      <c r="AJ172" s="179" t="str">
        <f t="shared" si="205"/>
        <v/>
      </c>
      <c r="AK172" s="179" t="str">
        <f>IF(AND('Chack &amp; edit  SD sheet'!AM172=""),"",'Chack &amp; edit  SD sheet'!AM172)</f>
        <v/>
      </c>
      <c r="AL172" s="179" t="str">
        <f t="shared" si="206"/>
        <v/>
      </c>
      <c r="AM172" s="179" t="str">
        <f t="shared" si="207"/>
        <v/>
      </c>
      <c r="AN172" s="179" t="str">
        <f>IF(AND('Chack &amp; edit  SD sheet'!AP172=""),"",'Chack &amp; edit  SD sheet'!AP172)</f>
        <v/>
      </c>
      <c r="AO172" s="179" t="str">
        <f>IF(AND('Chack &amp; edit  SD sheet'!AQ172=""),"",'Chack &amp; edit  SD sheet'!AQ172)</f>
        <v/>
      </c>
      <c r="AP172" s="179" t="str">
        <f>IF(AND('Chack &amp; edit  SD sheet'!AR172=""),"",'Chack &amp; edit  SD sheet'!AR172)</f>
        <v/>
      </c>
      <c r="AQ172" s="179" t="str">
        <f t="shared" si="208"/>
        <v/>
      </c>
      <c r="AR172" s="179" t="str">
        <f>IF(AND('Chack &amp; edit  SD sheet'!AT172=""),"",'Chack &amp; edit  SD sheet'!AT172)</f>
        <v/>
      </c>
      <c r="AS172" s="179" t="str">
        <f t="shared" si="209"/>
        <v/>
      </c>
      <c r="AT172" s="179" t="str">
        <f t="shared" si="210"/>
        <v/>
      </c>
      <c r="AU172" s="179" t="str">
        <f>IF(AND('Chack &amp; edit  SD sheet'!AW172=""),"",'Chack &amp; edit  SD sheet'!AW172)</f>
        <v/>
      </c>
      <c r="AV172" s="179" t="str">
        <f t="shared" si="211"/>
        <v/>
      </c>
      <c r="AW172" s="179" t="str">
        <f t="shared" si="212"/>
        <v/>
      </c>
      <c r="AX172" s="179" t="str">
        <f>IF(AND('Chack &amp; edit  SD sheet'!AZ172=""),"",'Chack &amp; edit  SD sheet'!AZ172)</f>
        <v/>
      </c>
      <c r="AY172" s="179" t="str">
        <f>IF(AND('Chack &amp; edit  SD sheet'!BA172=""),"",'Chack &amp; edit  SD sheet'!BA172)</f>
        <v/>
      </c>
      <c r="AZ172" s="179" t="str">
        <f>IF(AND('Chack &amp; edit  SD sheet'!BB172=""),"",'Chack &amp; edit  SD sheet'!BB172)</f>
        <v/>
      </c>
      <c r="BA172" s="179" t="str">
        <f t="shared" si="213"/>
        <v/>
      </c>
      <c r="BB172" s="179" t="str">
        <f>IF(AND('Chack &amp; edit  SD sheet'!BD172=""),"",'Chack &amp; edit  SD sheet'!BD172)</f>
        <v/>
      </c>
      <c r="BC172" s="179" t="str">
        <f t="shared" si="214"/>
        <v/>
      </c>
      <c r="BD172" s="179" t="str">
        <f t="shared" si="215"/>
        <v/>
      </c>
      <c r="BE172" s="179" t="str">
        <f>IF(AND('Chack &amp; edit  SD sheet'!BG172=""),"",'Chack &amp; edit  SD sheet'!BG172)</f>
        <v/>
      </c>
      <c r="BF172" s="179" t="str">
        <f t="shared" si="216"/>
        <v/>
      </c>
      <c r="BG172" s="179" t="str">
        <f t="shared" si="217"/>
        <v/>
      </c>
      <c r="BH172" s="179" t="str">
        <f>IF(AND('Chack &amp; edit  SD sheet'!BK172=""),"",'Chack &amp; edit  SD sheet'!BK172)</f>
        <v/>
      </c>
      <c r="BI172" s="179" t="str">
        <f>IF(AND('Chack &amp; edit  SD sheet'!BL172=""),"",'Chack &amp; edit  SD sheet'!BL172)</f>
        <v/>
      </c>
      <c r="BJ172" s="179" t="str">
        <f>IF(AND('Chack &amp; edit  SD sheet'!BM172=""),"",'Chack &amp; edit  SD sheet'!BM172)</f>
        <v/>
      </c>
      <c r="BK172" s="179" t="str">
        <f t="shared" si="218"/>
        <v/>
      </c>
      <c r="BL172" s="179" t="str">
        <f t="shared" si="219"/>
        <v/>
      </c>
      <c r="BM172" s="179" t="str">
        <f>IF(AND('Chack &amp; edit  SD sheet'!BN172=""),"",'Chack &amp; edit  SD sheet'!BN172)</f>
        <v/>
      </c>
      <c r="BN172" s="179" t="str">
        <f>IF(AND('Chack &amp; edit  SD sheet'!BO172=""),"",'Chack &amp; edit  SD sheet'!BO172)</f>
        <v/>
      </c>
      <c r="BO172" s="179" t="str">
        <f>IF(AND('Chack &amp; edit  SD sheet'!BP172=""),"",'Chack &amp; edit  SD sheet'!BP172)</f>
        <v/>
      </c>
      <c r="BP172" s="179" t="str">
        <f t="shared" si="220"/>
        <v/>
      </c>
      <c r="BQ172" s="179" t="str">
        <f>IF(AND('Chack &amp; edit  SD sheet'!BR172=""),"",'Chack &amp; edit  SD sheet'!BR172)</f>
        <v/>
      </c>
      <c r="BR172" s="179" t="str">
        <f t="shared" si="221"/>
        <v/>
      </c>
      <c r="BS172" s="179" t="str">
        <f t="shared" si="222"/>
        <v/>
      </c>
      <c r="BT172" s="179" t="str">
        <f>IF(AND('Chack &amp; edit  SD sheet'!BU172=""),"",'Chack &amp; edit  SD sheet'!BU172)</f>
        <v/>
      </c>
      <c r="BU172" s="179" t="str">
        <f t="shared" si="223"/>
        <v/>
      </c>
      <c r="BV172" s="179" t="str">
        <f t="shared" si="224"/>
        <v/>
      </c>
      <c r="BW172" s="181" t="str">
        <f t="shared" si="225"/>
        <v/>
      </c>
      <c r="BX172" s="179" t="str">
        <f t="shared" si="226"/>
        <v/>
      </c>
      <c r="BY172" s="179">
        <f t="shared" si="227"/>
        <v>0</v>
      </c>
      <c r="BZ172" s="179">
        <f t="shared" si="228"/>
        <v>0</v>
      </c>
      <c r="CA172" s="179" t="str">
        <f t="shared" si="229"/>
        <v/>
      </c>
      <c r="CB172" s="179" t="str">
        <f t="shared" si="230"/>
        <v/>
      </c>
      <c r="CC172" s="182" t="str">
        <f t="shared" si="231"/>
        <v/>
      </c>
      <c r="CD172" s="183">
        <f t="shared" si="232"/>
        <v>0</v>
      </c>
      <c r="CE172" s="182">
        <f t="shared" si="233"/>
        <v>0</v>
      </c>
      <c r="CF172" s="179" t="str">
        <f t="shared" si="234"/>
        <v/>
      </c>
      <c r="CG172" s="183" t="str">
        <f t="shared" si="235"/>
        <v/>
      </c>
      <c r="CH172" s="182" t="str">
        <f t="shared" si="236"/>
        <v/>
      </c>
      <c r="CI172" s="182">
        <f t="shared" si="237"/>
        <v>0</v>
      </c>
      <c r="CJ172" s="182">
        <f t="shared" si="238"/>
        <v>0</v>
      </c>
      <c r="CK172" s="179" t="str">
        <f t="shared" si="239"/>
        <v/>
      </c>
      <c r="CL172" s="183" t="str">
        <f t="shared" si="240"/>
        <v/>
      </c>
      <c r="CM172" s="182" t="str">
        <f t="shared" si="241"/>
        <v/>
      </c>
      <c r="CN172" s="182">
        <f t="shared" si="242"/>
        <v>0</v>
      </c>
      <c r="CO172" s="182">
        <f t="shared" si="243"/>
        <v>0</v>
      </c>
      <c r="CP172" s="183" t="str">
        <f t="shared" si="244"/>
        <v/>
      </c>
      <c r="CQ172" s="183" t="str">
        <f t="shared" si="245"/>
        <v/>
      </c>
      <c r="CR172" s="182" t="str">
        <f t="shared" si="246"/>
        <v/>
      </c>
      <c r="CS172" s="182">
        <f t="shared" si="247"/>
        <v>0</v>
      </c>
      <c r="CT172" s="182">
        <f t="shared" si="248"/>
        <v>0</v>
      </c>
      <c r="CU172" s="183" t="str">
        <f t="shared" si="249"/>
        <v/>
      </c>
      <c r="CV172" s="183" t="str">
        <f t="shared" si="250"/>
        <v/>
      </c>
      <c r="CW172" s="182" t="str">
        <f t="shared" si="251"/>
        <v/>
      </c>
      <c r="CX172" s="182">
        <f t="shared" si="252"/>
        <v>0</v>
      </c>
      <c r="CY172" s="182">
        <f t="shared" si="253"/>
        <v>0</v>
      </c>
      <c r="CZ172" s="183" t="str">
        <f t="shared" si="254"/>
        <v/>
      </c>
      <c r="DA172" s="183" t="str">
        <f t="shared" si="255"/>
        <v/>
      </c>
      <c r="DB172" s="184">
        <f t="shared" si="256"/>
        <v>0</v>
      </c>
      <c r="DC172" s="19" t="str">
        <f t="shared" si="257"/>
        <v xml:space="preserve">      </v>
      </c>
      <c r="DD172" s="252" t="str">
        <f>IF('Chack &amp; edit  SD sheet'!BY172="","",'Chack &amp; edit  SD sheet'!BY172)</f>
        <v/>
      </c>
      <c r="DE172" s="252" t="str">
        <f>IF('Chack &amp; edit  SD sheet'!BZ172="","",'Chack &amp; edit  SD sheet'!BZ172)</f>
        <v/>
      </c>
      <c r="DF172" s="252" t="str">
        <f>IF('Chack &amp; edit  SD sheet'!CA172="","",'Chack &amp; edit  SD sheet'!CA172)</f>
        <v/>
      </c>
      <c r="DG172" s="212" t="str">
        <f t="shared" si="258"/>
        <v/>
      </c>
      <c r="DH172" s="252" t="str">
        <f>IF('Chack &amp; edit  SD sheet'!CB172="","",'Chack &amp; edit  SD sheet'!CB172)</f>
        <v/>
      </c>
      <c r="DI172" s="212" t="str">
        <f t="shared" si="259"/>
        <v/>
      </c>
      <c r="DJ172" s="252" t="str">
        <f>IF('Chack &amp; edit  SD sheet'!CC172="","",'Chack &amp; edit  SD sheet'!CC172)</f>
        <v/>
      </c>
      <c r="DK172" s="212" t="str">
        <f t="shared" si="260"/>
        <v/>
      </c>
      <c r="DL172" s="213" t="str">
        <f t="shared" si="261"/>
        <v/>
      </c>
      <c r="DM172" s="252" t="str">
        <f>IF('Chack &amp; edit  SD sheet'!CD172="","",'Chack &amp; edit  SD sheet'!CD172)</f>
        <v/>
      </c>
      <c r="DN172" s="252" t="str">
        <f>IF('Chack &amp; edit  SD sheet'!CE172="","",'Chack &amp; edit  SD sheet'!CE172)</f>
        <v/>
      </c>
      <c r="DO172" s="252" t="str">
        <f>IF('Chack &amp; edit  SD sheet'!CF172="","",'Chack &amp; edit  SD sheet'!CF172)</f>
        <v/>
      </c>
      <c r="DP172" s="212" t="str">
        <f t="shared" si="262"/>
        <v/>
      </c>
      <c r="DQ172" s="252" t="str">
        <f>IF('Chack &amp; edit  SD sheet'!CG172="","",'Chack &amp; edit  SD sheet'!CG172)</f>
        <v/>
      </c>
      <c r="DR172" s="212" t="str">
        <f t="shared" si="263"/>
        <v/>
      </c>
      <c r="DS172" s="252" t="str">
        <f>IF('Chack &amp; edit  SD sheet'!CH172="","",'Chack &amp; edit  SD sheet'!CH172)</f>
        <v/>
      </c>
      <c r="DT172" s="212" t="str">
        <f t="shared" si="264"/>
        <v/>
      </c>
      <c r="DU172" s="213" t="str">
        <f t="shared" si="265"/>
        <v/>
      </c>
      <c r="DV172" s="252" t="str">
        <f>IF('Chack &amp; edit  SD sheet'!CI172="","",'Chack &amp; edit  SD sheet'!CI172)</f>
        <v/>
      </c>
      <c r="DW172" s="252" t="str">
        <f>IF('Chack &amp; edit  SD sheet'!CJ172="","",'Chack &amp; edit  SD sheet'!CJ172)</f>
        <v/>
      </c>
      <c r="DX172" s="252" t="str">
        <f>IF('Chack &amp; edit  SD sheet'!CK172="","",'Chack &amp; edit  SD sheet'!CK172)</f>
        <v/>
      </c>
      <c r="DY172" s="254" t="str">
        <f t="shared" si="266"/>
        <v/>
      </c>
      <c r="DZ172" s="252" t="str">
        <f>IF('Chack &amp; edit  SD sheet'!CL172="","",'Chack &amp; edit  SD sheet'!CL172)</f>
        <v/>
      </c>
      <c r="EA172" s="252" t="str">
        <f>IF('Chack &amp; edit  SD sheet'!CM172="","",'Chack &amp; edit  SD sheet'!CM172)</f>
        <v/>
      </c>
      <c r="EB172" s="252" t="str">
        <f>IF('Chack &amp; edit  SD sheet'!CN172="","",'Chack &amp; edit  SD sheet'!CN172)</f>
        <v/>
      </c>
      <c r="EC172" s="252" t="str">
        <f>IF('Chack &amp; edit  SD sheet'!CO172="","",'Chack &amp; edit  SD sheet'!CO172)</f>
        <v/>
      </c>
      <c r="ED172" s="254" t="str">
        <f t="shared" si="267"/>
        <v/>
      </c>
      <c r="EE172" s="252" t="str">
        <f>IF('Chack &amp; edit  SD sheet'!CP172="","",'Chack &amp; edit  SD sheet'!CP172)</f>
        <v/>
      </c>
      <c r="EF172" s="252" t="str">
        <f>IF('Chack &amp; edit  SD sheet'!CQ172="","",'Chack &amp; edit  SD sheet'!CQ172)</f>
        <v/>
      </c>
      <c r="EG172" s="19" t="str">
        <f t="shared" si="268"/>
        <v/>
      </c>
      <c r="EH172" s="20" t="str">
        <f t="shared" si="269"/>
        <v/>
      </c>
      <c r="EI172" s="21" t="str">
        <f t="shared" si="270"/>
        <v/>
      </c>
      <c r="EJ172" s="185" t="str">
        <f t="shared" si="271"/>
        <v/>
      </c>
      <c r="EK172" s="253" t="str">
        <f t="shared" si="272"/>
        <v/>
      </c>
      <c r="EL172" s="252" t="str">
        <f t="shared" si="273"/>
        <v/>
      </c>
      <c r="ET172" s="173" t="str">
        <f t="shared" si="274"/>
        <v/>
      </c>
      <c r="EU172" s="173" t="str">
        <f t="shared" si="275"/>
        <v/>
      </c>
      <c r="EV172" s="173" t="str">
        <f t="shared" si="276"/>
        <v/>
      </c>
      <c r="EW172" s="173" t="str">
        <f t="shared" si="277"/>
        <v/>
      </c>
    </row>
    <row r="173" spans="1:153" ht="15.75" hidden="1">
      <c r="A173" s="179" t="str">
        <f>IF(AND('Chack &amp; edit  SD sheet'!A173=""),"",'Chack &amp; edit  SD sheet'!A173)</f>
        <v/>
      </c>
      <c r="B173" s="179" t="str">
        <f>IF(AND('Chack &amp; edit  SD sheet'!B173=""),"",'Chack &amp; edit  SD sheet'!B173)</f>
        <v/>
      </c>
      <c r="C173" s="179" t="str">
        <f>IF(AND('Chack &amp; edit  SD sheet'!C173=""),"",IF(AND('Chack &amp; edit  SD sheet'!C173="Boy"),"M",IF(AND('Chack &amp; edit  SD sheet'!C173="Girl"),"F","")))</f>
        <v/>
      </c>
      <c r="D173" s="179" t="str">
        <f>IF(AND('Chack &amp; edit  SD sheet'!D173=""),"",VALUE('Chack &amp; edit  SD sheet'!D173))</f>
        <v/>
      </c>
      <c r="E173" s="179" t="str">
        <f>IF(AND('Chack &amp; edit  SD sheet'!E173=""),"",'Chack &amp; edit  SD sheet'!E173)</f>
        <v/>
      </c>
      <c r="F173" s="179" t="str">
        <f>IF(AND('Chack &amp; edit  SD sheet'!F173=""),"",'Chack &amp; edit  SD sheet'!F173)</f>
        <v/>
      </c>
      <c r="G173" s="180" t="str">
        <f>IF(AND('Chack &amp; edit  SD sheet'!G173=""),"",'Chack &amp; edit  SD sheet'!G173)</f>
        <v/>
      </c>
      <c r="H173" s="180" t="str">
        <f>IF(AND('Chack &amp; edit  SD sheet'!H173=""),"",'Chack &amp; edit  SD sheet'!H173)</f>
        <v/>
      </c>
      <c r="I173" s="180" t="str">
        <f>IF(AND('Chack &amp; edit  SD sheet'!I173=""),"",'Chack &amp; edit  SD sheet'!I173)</f>
        <v/>
      </c>
      <c r="J173" s="179" t="str">
        <f>IF(AND('Chack &amp; edit  SD sheet'!J173=""),"",'Chack &amp; edit  SD sheet'!J173)</f>
        <v/>
      </c>
      <c r="K173" s="179" t="str">
        <f>IF(AND('Chack &amp; edit  SD sheet'!K173=""),"",'Chack &amp; edit  SD sheet'!K173)</f>
        <v/>
      </c>
      <c r="L173" s="179" t="str">
        <f>IF(AND('Chack &amp; edit  SD sheet'!L173=""),"",'Chack &amp; edit  SD sheet'!L173)</f>
        <v/>
      </c>
      <c r="M173" s="179" t="str">
        <f t="shared" si="193"/>
        <v/>
      </c>
      <c r="N173" s="179" t="str">
        <f>IF(AND('Chack &amp; edit  SD sheet'!N173=""),"",'Chack &amp; edit  SD sheet'!N173)</f>
        <v/>
      </c>
      <c r="O173" s="179" t="str">
        <f t="shared" si="194"/>
        <v/>
      </c>
      <c r="P173" s="179" t="str">
        <f t="shared" si="195"/>
        <v/>
      </c>
      <c r="Q173" s="179" t="str">
        <f>IF(AND('Chack &amp; edit  SD sheet'!Q173=""),"",'Chack &amp; edit  SD sheet'!Q173)</f>
        <v/>
      </c>
      <c r="R173" s="179" t="str">
        <f t="shared" si="196"/>
        <v/>
      </c>
      <c r="S173" s="179" t="str">
        <f t="shared" si="197"/>
        <v/>
      </c>
      <c r="T173" s="179" t="str">
        <f>IF(AND('Chack &amp; edit  SD sheet'!T173=""),"",'Chack &amp; edit  SD sheet'!T173)</f>
        <v/>
      </c>
      <c r="U173" s="179" t="str">
        <f>IF(AND('Chack &amp; edit  SD sheet'!U173=""),"",'Chack &amp; edit  SD sheet'!U173)</f>
        <v/>
      </c>
      <c r="V173" s="179" t="str">
        <f>IF(AND('Chack &amp; edit  SD sheet'!V173=""),"",'Chack &amp; edit  SD sheet'!V173)</f>
        <v/>
      </c>
      <c r="W173" s="179" t="str">
        <f t="shared" si="198"/>
        <v/>
      </c>
      <c r="X173" s="179" t="str">
        <f>IF(AND('Chack &amp; edit  SD sheet'!X173=""),"",'Chack &amp; edit  SD sheet'!X173)</f>
        <v/>
      </c>
      <c r="Y173" s="179" t="str">
        <f t="shared" si="199"/>
        <v/>
      </c>
      <c r="Z173" s="179" t="str">
        <f t="shared" si="200"/>
        <v/>
      </c>
      <c r="AA173" s="179" t="str">
        <f>IF(AND('Chack &amp; edit  SD sheet'!AA173=""),"",'Chack &amp; edit  SD sheet'!AA173)</f>
        <v/>
      </c>
      <c r="AB173" s="179" t="str">
        <f t="shared" si="201"/>
        <v/>
      </c>
      <c r="AC173" s="179" t="str">
        <f t="shared" si="202"/>
        <v/>
      </c>
      <c r="AD173" s="179" t="str">
        <f>IF(AND('Chack &amp; edit  SD sheet'!AF173=""),"",'Chack &amp; edit  SD sheet'!AF173)</f>
        <v/>
      </c>
      <c r="AE173" s="179" t="str">
        <f>IF(AND('Chack &amp; edit  SD sheet'!AG173=""),"",'Chack &amp; edit  SD sheet'!AG173)</f>
        <v/>
      </c>
      <c r="AF173" s="179" t="str">
        <f>IF(AND('Chack &amp; edit  SD sheet'!AH173=""),"",'Chack &amp; edit  SD sheet'!AH173)</f>
        <v/>
      </c>
      <c r="AG173" s="179" t="str">
        <f t="shared" si="203"/>
        <v/>
      </c>
      <c r="AH173" s="179" t="str">
        <f>IF(AND('Chack &amp; edit  SD sheet'!AJ173=""),"",'Chack &amp; edit  SD sheet'!AJ173)</f>
        <v/>
      </c>
      <c r="AI173" s="179" t="str">
        <f t="shared" si="204"/>
        <v/>
      </c>
      <c r="AJ173" s="179" t="str">
        <f t="shared" si="205"/>
        <v/>
      </c>
      <c r="AK173" s="179" t="str">
        <f>IF(AND('Chack &amp; edit  SD sheet'!AM173=""),"",'Chack &amp; edit  SD sheet'!AM173)</f>
        <v/>
      </c>
      <c r="AL173" s="179" t="str">
        <f t="shared" si="206"/>
        <v/>
      </c>
      <c r="AM173" s="179" t="str">
        <f t="shared" si="207"/>
        <v/>
      </c>
      <c r="AN173" s="179" t="str">
        <f>IF(AND('Chack &amp; edit  SD sheet'!AP173=""),"",'Chack &amp; edit  SD sheet'!AP173)</f>
        <v/>
      </c>
      <c r="AO173" s="179" t="str">
        <f>IF(AND('Chack &amp; edit  SD sheet'!AQ173=""),"",'Chack &amp; edit  SD sheet'!AQ173)</f>
        <v/>
      </c>
      <c r="AP173" s="179" t="str">
        <f>IF(AND('Chack &amp; edit  SD sheet'!AR173=""),"",'Chack &amp; edit  SD sheet'!AR173)</f>
        <v/>
      </c>
      <c r="AQ173" s="179" t="str">
        <f t="shared" si="208"/>
        <v/>
      </c>
      <c r="AR173" s="179" t="str">
        <f>IF(AND('Chack &amp; edit  SD sheet'!AT173=""),"",'Chack &amp; edit  SD sheet'!AT173)</f>
        <v/>
      </c>
      <c r="AS173" s="179" t="str">
        <f t="shared" si="209"/>
        <v/>
      </c>
      <c r="AT173" s="179" t="str">
        <f t="shared" si="210"/>
        <v/>
      </c>
      <c r="AU173" s="179" t="str">
        <f>IF(AND('Chack &amp; edit  SD sheet'!AW173=""),"",'Chack &amp; edit  SD sheet'!AW173)</f>
        <v/>
      </c>
      <c r="AV173" s="179" t="str">
        <f t="shared" si="211"/>
        <v/>
      </c>
      <c r="AW173" s="179" t="str">
        <f t="shared" si="212"/>
        <v/>
      </c>
      <c r="AX173" s="179" t="str">
        <f>IF(AND('Chack &amp; edit  SD sheet'!AZ173=""),"",'Chack &amp; edit  SD sheet'!AZ173)</f>
        <v/>
      </c>
      <c r="AY173" s="179" t="str">
        <f>IF(AND('Chack &amp; edit  SD sheet'!BA173=""),"",'Chack &amp; edit  SD sheet'!BA173)</f>
        <v/>
      </c>
      <c r="AZ173" s="179" t="str">
        <f>IF(AND('Chack &amp; edit  SD sheet'!BB173=""),"",'Chack &amp; edit  SD sheet'!BB173)</f>
        <v/>
      </c>
      <c r="BA173" s="179" t="str">
        <f t="shared" si="213"/>
        <v/>
      </c>
      <c r="BB173" s="179" t="str">
        <f>IF(AND('Chack &amp; edit  SD sheet'!BD173=""),"",'Chack &amp; edit  SD sheet'!BD173)</f>
        <v/>
      </c>
      <c r="BC173" s="179" t="str">
        <f t="shared" si="214"/>
        <v/>
      </c>
      <c r="BD173" s="179" t="str">
        <f t="shared" si="215"/>
        <v/>
      </c>
      <c r="BE173" s="179" t="str">
        <f>IF(AND('Chack &amp; edit  SD sheet'!BG173=""),"",'Chack &amp; edit  SD sheet'!BG173)</f>
        <v/>
      </c>
      <c r="BF173" s="179" t="str">
        <f t="shared" si="216"/>
        <v/>
      </c>
      <c r="BG173" s="179" t="str">
        <f t="shared" si="217"/>
        <v/>
      </c>
      <c r="BH173" s="179" t="str">
        <f>IF(AND('Chack &amp; edit  SD sheet'!BK173=""),"",'Chack &amp; edit  SD sheet'!BK173)</f>
        <v/>
      </c>
      <c r="BI173" s="179" t="str">
        <f>IF(AND('Chack &amp; edit  SD sheet'!BL173=""),"",'Chack &amp; edit  SD sheet'!BL173)</f>
        <v/>
      </c>
      <c r="BJ173" s="179" t="str">
        <f>IF(AND('Chack &amp; edit  SD sheet'!BM173=""),"",'Chack &amp; edit  SD sheet'!BM173)</f>
        <v/>
      </c>
      <c r="BK173" s="179" t="str">
        <f t="shared" si="218"/>
        <v/>
      </c>
      <c r="BL173" s="179" t="str">
        <f t="shared" si="219"/>
        <v/>
      </c>
      <c r="BM173" s="179" t="str">
        <f>IF(AND('Chack &amp; edit  SD sheet'!BN173=""),"",'Chack &amp; edit  SD sheet'!BN173)</f>
        <v/>
      </c>
      <c r="BN173" s="179" t="str">
        <f>IF(AND('Chack &amp; edit  SD sheet'!BO173=""),"",'Chack &amp; edit  SD sheet'!BO173)</f>
        <v/>
      </c>
      <c r="BO173" s="179" t="str">
        <f>IF(AND('Chack &amp; edit  SD sheet'!BP173=""),"",'Chack &amp; edit  SD sheet'!BP173)</f>
        <v/>
      </c>
      <c r="BP173" s="179" t="str">
        <f t="shared" si="220"/>
        <v/>
      </c>
      <c r="BQ173" s="179" t="str">
        <f>IF(AND('Chack &amp; edit  SD sheet'!BR173=""),"",'Chack &amp; edit  SD sheet'!BR173)</f>
        <v/>
      </c>
      <c r="BR173" s="179" t="str">
        <f t="shared" si="221"/>
        <v/>
      </c>
      <c r="BS173" s="179" t="str">
        <f t="shared" si="222"/>
        <v/>
      </c>
      <c r="BT173" s="179" t="str">
        <f>IF(AND('Chack &amp; edit  SD sheet'!BU173=""),"",'Chack &amp; edit  SD sheet'!BU173)</f>
        <v/>
      </c>
      <c r="BU173" s="179" t="str">
        <f t="shared" si="223"/>
        <v/>
      </c>
      <c r="BV173" s="179" t="str">
        <f t="shared" si="224"/>
        <v/>
      </c>
      <c r="BW173" s="181" t="str">
        <f t="shared" si="225"/>
        <v/>
      </c>
      <c r="BX173" s="179" t="str">
        <f t="shared" si="226"/>
        <v/>
      </c>
      <c r="BY173" s="179">
        <f t="shared" si="227"/>
        <v>0</v>
      </c>
      <c r="BZ173" s="179">
        <f t="shared" si="228"/>
        <v>0</v>
      </c>
      <c r="CA173" s="179" t="str">
        <f t="shared" si="229"/>
        <v/>
      </c>
      <c r="CB173" s="179" t="str">
        <f t="shared" si="230"/>
        <v/>
      </c>
      <c r="CC173" s="182" t="str">
        <f t="shared" si="231"/>
        <v/>
      </c>
      <c r="CD173" s="183">
        <f t="shared" si="232"/>
        <v>0</v>
      </c>
      <c r="CE173" s="182">
        <f t="shared" si="233"/>
        <v>0</v>
      </c>
      <c r="CF173" s="179" t="str">
        <f t="shared" si="234"/>
        <v/>
      </c>
      <c r="CG173" s="183" t="str">
        <f t="shared" si="235"/>
        <v/>
      </c>
      <c r="CH173" s="182" t="str">
        <f t="shared" si="236"/>
        <v/>
      </c>
      <c r="CI173" s="182">
        <f t="shared" si="237"/>
        <v>0</v>
      </c>
      <c r="CJ173" s="182">
        <f t="shared" si="238"/>
        <v>0</v>
      </c>
      <c r="CK173" s="179" t="str">
        <f t="shared" si="239"/>
        <v/>
      </c>
      <c r="CL173" s="183" t="str">
        <f t="shared" si="240"/>
        <v/>
      </c>
      <c r="CM173" s="182" t="str">
        <f t="shared" si="241"/>
        <v/>
      </c>
      <c r="CN173" s="182">
        <f t="shared" si="242"/>
        <v>0</v>
      </c>
      <c r="CO173" s="182">
        <f t="shared" si="243"/>
        <v>0</v>
      </c>
      <c r="CP173" s="183" t="str">
        <f t="shared" si="244"/>
        <v/>
      </c>
      <c r="CQ173" s="183" t="str">
        <f t="shared" si="245"/>
        <v/>
      </c>
      <c r="CR173" s="182" t="str">
        <f t="shared" si="246"/>
        <v/>
      </c>
      <c r="CS173" s="182">
        <f t="shared" si="247"/>
        <v>0</v>
      </c>
      <c r="CT173" s="182">
        <f t="shared" si="248"/>
        <v>0</v>
      </c>
      <c r="CU173" s="183" t="str">
        <f t="shared" si="249"/>
        <v/>
      </c>
      <c r="CV173" s="183" t="str">
        <f t="shared" si="250"/>
        <v/>
      </c>
      <c r="CW173" s="182" t="str">
        <f t="shared" si="251"/>
        <v/>
      </c>
      <c r="CX173" s="182">
        <f t="shared" si="252"/>
        <v>0</v>
      </c>
      <c r="CY173" s="182">
        <f t="shared" si="253"/>
        <v>0</v>
      </c>
      <c r="CZ173" s="183" t="str">
        <f t="shared" si="254"/>
        <v/>
      </c>
      <c r="DA173" s="183" t="str">
        <f t="shared" si="255"/>
        <v/>
      </c>
      <c r="DB173" s="184">
        <f t="shared" si="256"/>
        <v>0</v>
      </c>
      <c r="DC173" s="19" t="str">
        <f t="shared" si="257"/>
        <v xml:space="preserve">      </v>
      </c>
      <c r="DD173" s="252" t="str">
        <f>IF('Chack &amp; edit  SD sheet'!BY173="","",'Chack &amp; edit  SD sheet'!BY173)</f>
        <v/>
      </c>
      <c r="DE173" s="252" t="str">
        <f>IF('Chack &amp; edit  SD sheet'!BZ173="","",'Chack &amp; edit  SD sheet'!BZ173)</f>
        <v/>
      </c>
      <c r="DF173" s="252" t="str">
        <f>IF('Chack &amp; edit  SD sheet'!CA173="","",'Chack &amp; edit  SD sheet'!CA173)</f>
        <v/>
      </c>
      <c r="DG173" s="212" t="str">
        <f t="shared" si="258"/>
        <v/>
      </c>
      <c r="DH173" s="252" t="str">
        <f>IF('Chack &amp; edit  SD sheet'!CB173="","",'Chack &amp; edit  SD sheet'!CB173)</f>
        <v/>
      </c>
      <c r="DI173" s="212" t="str">
        <f t="shared" si="259"/>
        <v/>
      </c>
      <c r="DJ173" s="252" t="str">
        <f>IF('Chack &amp; edit  SD sheet'!CC173="","",'Chack &amp; edit  SD sheet'!CC173)</f>
        <v/>
      </c>
      <c r="DK173" s="212" t="str">
        <f t="shared" si="260"/>
        <v/>
      </c>
      <c r="DL173" s="213" t="str">
        <f t="shared" si="261"/>
        <v/>
      </c>
      <c r="DM173" s="252" t="str">
        <f>IF('Chack &amp; edit  SD sheet'!CD173="","",'Chack &amp; edit  SD sheet'!CD173)</f>
        <v/>
      </c>
      <c r="DN173" s="252" t="str">
        <f>IF('Chack &amp; edit  SD sheet'!CE173="","",'Chack &amp; edit  SD sheet'!CE173)</f>
        <v/>
      </c>
      <c r="DO173" s="252" t="str">
        <f>IF('Chack &amp; edit  SD sheet'!CF173="","",'Chack &amp; edit  SD sheet'!CF173)</f>
        <v/>
      </c>
      <c r="DP173" s="212" t="str">
        <f t="shared" si="262"/>
        <v/>
      </c>
      <c r="DQ173" s="252" t="str">
        <f>IF('Chack &amp; edit  SD sheet'!CG173="","",'Chack &amp; edit  SD sheet'!CG173)</f>
        <v/>
      </c>
      <c r="DR173" s="212" t="str">
        <f t="shared" si="263"/>
        <v/>
      </c>
      <c r="DS173" s="252" t="str">
        <f>IF('Chack &amp; edit  SD sheet'!CH173="","",'Chack &amp; edit  SD sheet'!CH173)</f>
        <v/>
      </c>
      <c r="DT173" s="212" t="str">
        <f t="shared" si="264"/>
        <v/>
      </c>
      <c r="DU173" s="213" t="str">
        <f t="shared" si="265"/>
        <v/>
      </c>
      <c r="DV173" s="252" t="str">
        <f>IF('Chack &amp; edit  SD sheet'!CI173="","",'Chack &amp; edit  SD sheet'!CI173)</f>
        <v/>
      </c>
      <c r="DW173" s="252" t="str">
        <f>IF('Chack &amp; edit  SD sheet'!CJ173="","",'Chack &amp; edit  SD sheet'!CJ173)</f>
        <v/>
      </c>
      <c r="DX173" s="252" t="str">
        <f>IF('Chack &amp; edit  SD sheet'!CK173="","",'Chack &amp; edit  SD sheet'!CK173)</f>
        <v/>
      </c>
      <c r="DY173" s="254" t="str">
        <f t="shared" si="266"/>
        <v/>
      </c>
      <c r="DZ173" s="252" t="str">
        <f>IF('Chack &amp; edit  SD sheet'!CL173="","",'Chack &amp; edit  SD sheet'!CL173)</f>
        <v/>
      </c>
      <c r="EA173" s="252" t="str">
        <f>IF('Chack &amp; edit  SD sheet'!CM173="","",'Chack &amp; edit  SD sheet'!CM173)</f>
        <v/>
      </c>
      <c r="EB173" s="252" t="str">
        <f>IF('Chack &amp; edit  SD sheet'!CN173="","",'Chack &amp; edit  SD sheet'!CN173)</f>
        <v/>
      </c>
      <c r="EC173" s="252" t="str">
        <f>IF('Chack &amp; edit  SD sheet'!CO173="","",'Chack &amp; edit  SD sheet'!CO173)</f>
        <v/>
      </c>
      <c r="ED173" s="254" t="str">
        <f t="shared" si="267"/>
        <v/>
      </c>
      <c r="EE173" s="252" t="str">
        <f>IF('Chack &amp; edit  SD sheet'!CP173="","",'Chack &amp; edit  SD sheet'!CP173)</f>
        <v/>
      </c>
      <c r="EF173" s="252" t="str">
        <f>IF('Chack &amp; edit  SD sheet'!CQ173="","",'Chack &amp; edit  SD sheet'!CQ173)</f>
        <v/>
      </c>
      <c r="EG173" s="19" t="str">
        <f t="shared" si="268"/>
        <v/>
      </c>
      <c r="EH173" s="20" t="str">
        <f t="shared" si="269"/>
        <v/>
      </c>
      <c r="EI173" s="21" t="str">
        <f t="shared" si="270"/>
        <v/>
      </c>
      <c r="EJ173" s="185" t="str">
        <f t="shared" si="271"/>
        <v/>
      </c>
      <c r="EK173" s="253" t="str">
        <f t="shared" si="272"/>
        <v/>
      </c>
      <c r="EL173" s="252" t="str">
        <f t="shared" si="273"/>
        <v/>
      </c>
      <c r="ET173" s="173" t="str">
        <f t="shared" si="274"/>
        <v/>
      </c>
      <c r="EU173" s="173" t="str">
        <f t="shared" si="275"/>
        <v/>
      </c>
      <c r="EV173" s="173" t="str">
        <f t="shared" si="276"/>
        <v/>
      </c>
      <c r="EW173" s="173" t="str">
        <f t="shared" si="277"/>
        <v/>
      </c>
    </row>
    <row r="174" spans="1:153" ht="15.75" hidden="1">
      <c r="A174" s="179" t="str">
        <f>IF(AND('Chack &amp; edit  SD sheet'!A174=""),"",'Chack &amp; edit  SD sheet'!A174)</f>
        <v/>
      </c>
      <c r="B174" s="179" t="str">
        <f>IF(AND('Chack &amp; edit  SD sheet'!B174=""),"",'Chack &amp; edit  SD sheet'!B174)</f>
        <v/>
      </c>
      <c r="C174" s="179" t="str">
        <f>IF(AND('Chack &amp; edit  SD sheet'!C174=""),"",IF(AND('Chack &amp; edit  SD sheet'!C174="Boy"),"M",IF(AND('Chack &amp; edit  SD sheet'!C174="Girl"),"F","")))</f>
        <v/>
      </c>
      <c r="D174" s="179" t="str">
        <f>IF(AND('Chack &amp; edit  SD sheet'!D174=""),"",VALUE('Chack &amp; edit  SD sheet'!D174))</f>
        <v/>
      </c>
      <c r="E174" s="179" t="str">
        <f>IF(AND('Chack &amp; edit  SD sheet'!E174=""),"",'Chack &amp; edit  SD sheet'!E174)</f>
        <v/>
      </c>
      <c r="F174" s="179" t="str">
        <f>IF(AND('Chack &amp; edit  SD sheet'!F174=""),"",'Chack &amp; edit  SD sheet'!F174)</f>
        <v/>
      </c>
      <c r="G174" s="180" t="str">
        <f>IF(AND('Chack &amp; edit  SD sheet'!G174=""),"",'Chack &amp; edit  SD sheet'!G174)</f>
        <v/>
      </c>
      <c r="H174" s="180" t="str">
        <f>IF(AND('Chack &amp; edit  SD sheet'!H174=""),"",'Chack &amp; edit  SD sheet'!H174)</f>
        <v/>
      </c>
      <c r="I174" s="180" t="str">
        <f>IF(AND('Chack &amp; edit  SD sheet'!I174=""),"",'Chack &amp; edit  SD sheet'!I174)</f>
        <v/>
      </c>
      <c r="J174" s="179" t="str">
        <f>IF(AND('Chack &amp; edit  SD sheet'!J174=""),"",'Chack &amp; edit  SD sheet'!J174)</f>
        <v/>
      </c>
      <c r="K174" s="179" t="str">
        <f>IF(AND('Chack &amp; edit  SD sheet'!K174=""),"",'Chack &amp; edit  SD sheet'!K174)</f>
        <v/>
      </c>
      <c r="L174" s="179" t="str">
        <f>IF(AND('Chack &amp; edit  SD sheet'!L174=""),"",'Chack &amp; edit  SD sheet'!L174)</f>
        <v/>
      </c>
      <c r="M174" s="179" t="str">
        <f t="shared" si="193"/>
        <v/>
      </c>
      <c r="N174" s="179" t="str">
        <f>IF(AND('Chack &amp; edit  SD sheet'!N174=""),"",'Chack &amp; edit  SD sheet'!N174)</f>
        <v/>
      </c>
      <c r="O174" s="179" t="str">
        <f t="shared" si="194"/>
        <v/>
      </c>
      <c r="P174" s="179" t="str">
        <f t="shared" si="195"/>
        <v/>
      </c>
      <c r="Q174" s="179" t="str">
        <f>IF(AND('Chack &amp; edit  SD sheet'!Q174=""),"",'Chack &amp; edit  SD sheet'!Q174)</f>
        <v/>
      </c>
      <c r="R174" s="179" t="str">
        <f t="shared" si="196"/>
        <v/>
      </c>
      <c r="S174" s="179" t="str">
        <f t="shared" si="197"/>
        <v/>
      </c>
      <c r="T174" s="179" t="str">
        <f>IF(AND('Chack &amp; edit  SD sheet'!T174=""),"",'Chack &amp; edit  SD sheet'!T174)</f>
        <v/>
      </c>
      <c r="U174" s="179" t="str">
        <f>IF(AND('Chack &amp; edit  SD sheet'!U174=""),"",'Chack &amp; edit  SD sheet'!U174)</f>
        <v/>
      </c>
      <c r="V174" s="179" t="str">
        <f>IF(AND('Chack &amp; edit  SD sheet'!V174=""),"",'Chack &amp; edit  SD sheet'!V174)</f>
        <v/>
      </c>
      <c r="W174" s="179" t="str">
        <f t="shared" si="198"/>
        <v/>
      </c>
      <c r="X174" s="179" t="str">
        <f>IF(AND('Chack &amp; edit  SD sheet'!X174=""),"",'Chack &amp; edit  SD sheet'!X174)</f>
        <v/>
      </c>
      <c r="Y174" s="179" t="str">
        <f t="shared" si="199"/>
        <v/>
      </c>
      <c r="Z174" s="179" t="str">
        <f t="shared" si="200"/>
        <v/>
      </c>
      <c r="AA174" s="179" t="str">
        <f>IF(AND('Chack &amp; edit  SD sheet'!AA174=""),"",'Chack &amp; edit  SD sheet'!AA174)</f>
        <v/>
      </c>
      <c r="AB174" s="179" t="str">
        <f t="shared" si="201"/>
        <v/>
      </c>
      <c r="AC174" s="179" t="str">
        <f t="shared" si="202"/>
        <v/>
      </c>
      <c r="AD174" s="179" t="str">
        <f>IF(AND('Chack &amp; edit  SD sheet'!AF174=""),"",'Chack &amp; edit  SD sheet'!AF174)</f>
        <v/>
      </c>
      <c r="AE174" s="179" t="str">
        <f>IF(AND('Chack &amp; edit  SD sheet'!AG174=""),"",'Chack &amp; edit  SD sheet'!AG174)</f>
        <v/>
      </c>
      <c r="AF174" s="179" t="str">
        <f>IF(AND('Chack &amp; edit  SD sheet'!AH174=""),"",'Chack &amp; edit  SD sheet'!AH174)</f>
        <v/>
      </c>
      <c r="AG174" s="179" t="str">
        <f t="shared" si="203"/>
        <v/>
      </c>
      <c r="AH174" s="179" t="str">
        <f>IF(AND('Chack &amp; edit  SD sheet'!AJ174=""),"",'Chack &amp; edit  SD sheet'!AJ174)</f>
        <v/>
      </c>
      <c r="AI174" s="179" t="str">
        <f t="shared" si="204"/>
        <v/>
      </c>
      <c r="AJ174" s="179" t="str">
        <f t="shared" si="205"/>
        <v/>
      </c>
      <c r="AK174" s="179" t="str">
        <f>IF(AND('Chack &amp; edit  SD sheet'!AM174=""),"",'Chack &amp; edit  SD sheet'!AM174)</f>
        <v/>
      </c>
      <c r="AL174" s="179" t="str">
        <f t="shared" si="206"/>
        <v/>
      </c>
      <c r="AM174" s="179" t="str">
        <f t="shared" si="207"/>
        <v/>
      </c>
      <c r="AN174" s="179" t="str">
        <f>IF(AND('Chack &amp; edit  SD sheet'!AP174=""),"",'Chack &amp; edit  SD sheet'!AP174)</f>
        <v/>
      </c>
      <c r="AO174" s="179" t="str">
        <f>IF(AND('Chack &amp; edit  SD sheet'!AQ174=""),"",'Chack &amp; edit  SD sheet'!AQ174)</f>
        <v/>
      </c>
      <c r="AP174" s="179" t="str">
        <f>IF(AND('Chack &amp; edit  SD sheet'!AR174=""),"",'Chack &amp; edit  SD sheet'!AR174)</f>
        <v/>
      </c>
      <c r="AQ174" s="179" t="str">
        <f t="shared" si="208"/>
        <v/>
      </c>
      <c r="AR174" s="179" t="str">
        <f>IF(AND('Chack &amp; edit  SD sheet'!AT174=""),"",'Chack &amp; edit  SD sheet'!AT174)</f>
        <v/>
      </c>
      <c r="AS174" s="179" t="str">
        <f t="shared" si="209"/>
        <v/>
      </c>
      <c r="AT174" s="179" t="str">
        <f t="shared" si="210"/>
        <v/>
      </c>
      <c r="AU174" s="179" t="str">
        <f>IF(AND('Chack &amp; edit  SD sheet'!AW174=""),"",'Chack &amp; edit  SD sheet'!AW174)</f>
        <v/>
      </c>
      <c r="AV174" s="179" t="str">
        <f t="shared" si="211"/>
        <v/>
      </c>
      <c r="AW174" s="179" t="str">
        <f t="shared" si="212"/>
        <v/>
      </c>
      <c r="AX174" s="179" t="str">
        <f>IF(AND('Chack &amp; edit  SD sheet'!AZ174=""),"",'Chack &amp; edit  SD sheet'!AZ174)</f>
        <v/>
      </c>
      <c r="AY174" s="179" t="str">
        <f>IF(AND('Chack &amp; edit  SD sheet'!BA174=""),"",'Chack &amp; edit  SD sheet'!BA174)</f>
        <v/>
      </c>
      <c r="AZ174" s="179" t="str">
        <f>IF(AND('Chack &amp; edit  SD sheet'!BB174=""),"",'Chack &amp; edit  SD sheet'!BB174)</f>
        <v/>
      </c>
      <c r="BA174" s="179" t="str">
        <f t="shared" si="213"/>
        <v/>
      </c>
      <c r="BB174" s="179" t="str">
        <f>IF(AND('Chack &amp; edit  SD sheet'!BD174=""),"",'Chack &amp; edit  SD sheet'!BD174)</f>
        <v/>
      </c>
      <c r="BC174" s="179" t="str">
        <f t="shared" si="214"/>
        <v/>
      </c>
      <c r="BD174" s="179" t="str">
        <f t="shared" si="215"/>
        <v/>
      </c>
      <c r="BE174" s="179" t="str">
        <f>IF(AND('Chack &amp; edit  SD sheet'!BG174=""),"",'Chack &amp; edit  SD sheet'!BG174)</f>
        <v/>
      </c>
      <c r="BF174" s="179" t="str">
        <f t="shared" si="216"/>
        <v/>
      </c>
      <c r="BG174" s="179" t="str">
        <f t="shared" si="217"/>
        <v/>
      </c>
      <c r="BH174" s="179" t="str">
        <f>IF(AND('Chack &amp; edit  SD sheet'!BK174=""),"",'Chack &amp; edit  SD sheet'!BK174)</f>
        <v/>
      </c>
      <c r="BI174" s="179" t="str">
        <f>IF(AND('Chack &amp; edit  SD sheet'!BL174=""),"",'Chack &amp; edit  SD sheet'!BL174)</f>
        <v/>
      </c>
      <c r="BJ174" s="179" t="str">
        <f>IF(AND('Chack &amp; edit  SD sheet'!BM174=""),"",'Chack &amp; edit  SD sheet'!BM174)</f>
        <v/>
      </c>
      <c r="BK174" s="179" t="str">
        <f t="shared" si="218"/>
        <v/>
      </c>
      <c r="BL174" s="179" t="str">
        <f t="shared" si="219"/>
        <v/>
      </c>
      <c r="BM174" s="179" t="str">
        <f>IF(AND('Chack &amp; edit  SD sheet'!BN174=""),"",'Chack &amp; edit  SD sheet'!BN174)</f>
        <v/>
      </c>
      <c r="BN174" s="179" t="str">
        <f>IF(AND('Chack &amp; edit  SD sheet'!BO174=""),"",'Chack &amp; edit  SD sheet'!BO174)</f>
        <v/>
      </c>
      <c r="BO174" s="179" t="str">
        <f>IF(AND('Chack &amp; edit  SD sheet'!BP174=""),"",'Chack &amp; edit  SD sheet'!BP174)</f>
        <v/>
      </c>
      <c r="BP174" s="179" t="str">
        <f t="shared" si="220"/>
        <v/>
      </c>
      <c r="BQ174" s="179" t="str">
        <f>IF(AND('Chack &amp; edit  SD sheet'!BR174=""),"",'Chack &amp; edit  SD sheet'!BR174)</f>
        <v/>
      </c>
      <c r="BR174" s="179" t="str">
        <f t="shared" si="221"/>
        <v/>
      </c>
      <c r="BS174" s="179" t="str">
        <f t="shared" si="222"/>
        <v/>
      </c>
      <c r="BT174" s="179" t="str">
        <f>IF(AND('Chack &amp; edit  SD sheet'!BU174=""),"",'Chack &amp; edit  SD sheet'!BU174)</f>
        <v/>
      </c>
      <c r="BU174" s="179" t="str">
        <f t="shared" si="223"/>
        <v/>
      </c>
      <c r="BV174" s="179" t="str">
        <f t="shared" si="224"/>
        <v/>
      </c>
      <c r="BW174" s="181" t="str">
        <f t="shared" si="225"/>
        <v/>
      </c>
      <c r="BX174" s="179" t="str">
        <f t="shared" si="226"/>
        <v/>
      </c>
      <c r="BY174" s="179">
        <f t="shared" si="227"/>
        <v>0</v>
      </c>
      <c r="BZ174" s="179">
        <f t="shared" si="228"/>
        <v>0</v>
      </c>
      <c r="CA174" s="179" t="str">
        <f t="shared" si="229"/>
        <v/>
      </c>
      <c r="CB174" s="179" t="str">
        <f t="shared" si="230"/>
        <v/>
      </c>
      <c r="CC174" s="182" t="str">
        <f t="shared" si="231"/>
        <v/>
      </c>
      <c r="CD174" s="183">
        <f t="shared" si="232"/>
        <v>0</v>
      </c>
      <c r="CE174" s="182">
        <f t="shared" si="233"/>
        <v>0</v>
      </c>
      <c r="CF174" s="179" t="str">
        <f t="shared" si="234"/>
        <v/>
      </c>
      <c r="CG174" s="183" t="str">
        <f t="shared" si="235"/>
        <v/>
      </c>
      <c r="CH174" s="182" t="str">
        <f t="shared" si="236"/>
        <v/>
      </c>
      <c r="CI174" s="182">
        <f t="shared" si="237"/>
        <v>0</v>
      </c>
      <c r="CJ174" s="182">
        <f t="shared" si="238"/>
        <v>0</v>
      </c>
      <c r="CK174" s="179" t="str">
        <f t="shared" si="239"/>
        <v/>
      </c>
      <c r="CL174" s="183" t="str">
        <f t="shared" si="240"/>
        <v/>
      </c>
      <c r="CM174" s="182" t="str">
        <f t="shared" si="241"/>
        <v/>
      </c>
      <c r="CN174" s="182">
        <f t="shared" si="242"/>
        <v>0</v>
      </c>
      <c r="CO174" s="182">
        <f t="shared" si="243"/>
        <v>0</v>
      </c>
      <c r="CP174" s="183" t="str">
        <f t="shared" si="244"/>
        <v/>
      </c>
      <c r="CQ174" s="183" t="str">
        <f t="shared" si="245"/>
        <v/>
      </c>
      <c r="CR174" s="182" t="str">
        <f t="shared" si="246"/>
        <v/>
      </c>
      <c r="CS174" s="182">
        <f t="shared" si="247"/>
        <v>0</v>
      </c>
      <c r="CT174" s="182">
        <f t="shared" si="248"/>
        <v>0</v>
      </c>
      <c r="CU174" s="183" t="str">
        <f t="shared" si="249"/>
        <v/>
      </c>
      <c r="CV174" s="183" t="str">
        <f t="shared" si="250"/>
        <v/>
      </c>
      <c r="CW174" s="182" t="str">
        <f t="shared" si="251"/>
        <v/>
      </c>
      <c r="CX174" s="182">
        <f t="shared" si="252"/>
        <v>0</v>
      </c>
      <c r="CY174" s="182">
        <f t="shared" si="253"/>
        <v>0</v>
      </c>
      <c r="CZ174" s="183" t="str">
        <f t="shared" si="254"/>
        <v/>
      </c>
      <c r="DA174" s="183" t="str">
        <f t="shared" si="255"/>
        <v/>
      </c>
      <c r="DB174" s="184">
        <f t="shared" si="256"/>
        <v>0</v>
      </c>
      <c r="DC174" s="19" t="str">
        <f t="shared" si="257"/>
        <v xml:space="preserve">      </v>
      </c>
      <c r="DD174" s="252" t="str">
        <f>IF('Chack &amp; edit  SD sheet'!BY174="","",'Chack &amp; edit  SD sheet'!BY174)</f>
        <v/>
      </c>
      <c r="DE174" s="252" t="str">
        <f>IF('Chack &amp; edit  SD sheet'!BZ174="","",'Chack &amp; edit  SD sheet'!BZ174)</f>
        <v/>
      </c>
      <c r="DF174" s="252" t="str">
        <f>IF('Chack &amp; edit  SD sheet'!CA174="","",'Chack &amp; edit  SD sheet'!CA174)</f>
        <v/>
      </c>
      <c r="DG174" s="212" t="str">
        <f t="shared" si="258"/>
        <v/>
      </c>
      <c r="DH174" s="252" t="str">
        <f>IF('Chack &amp; edit  SD sheet'!CB174="","",'Chack &amp; edit  SD sheet'!CB174)</f>
        <v/>
      </c>
      <c r="DI174" s="212" t="str">
        <f t="shared" si="259"/>
        <v/>
      </c>
      <c r="DJ174" s="252" t="str">
        <f>IF('Chack &amp; edit  SD sheet'!CC174="","",'Chack &amp; edit  SD sheet'!CC174)</f>
        <v/>
      </c>
      <c r="DK174" s="212" t="str">
        <f t="shared" si="260"/>
        <v/>
      </c>
      <c r="DL174" s="213" t="str">
        <f t="shared" si="261"/>
        <v/>
      </c>
      <c r="DM174" s="252" t="str">
        <f>IF('Chack &amp; edit  SD sheet'!CD174="","",'Chack &amp; edit  SD sheet'!CD174)</f>
        <v/>
      </c>
      <c r="DN174" s="252" t="str">
        <f>IF('Chack &amp; edit  SD sheet'!CE174="","",'Chack &amp; edit  SD sheet'!CE174)</f>
        <v/>
      </c>
      <c r="DO174" s="252" t="str">
        <f>IF('Chack &amp; edit  SD sheet'!CF174="","",'Chack &amp; edit  SD sheet'!CF174)</f>
        <v/>
      </c>
      <c r="DP174" s="212" t="str">
        <f t="shared" si="262"/>
        <v/>
      </c>
      <c r="DQ174" s="252" t="str">
        <f>IF('Chack &amp; edit  SD sheet'!CG174="","",'Chack &amp; edit  SD sheet'!CG174)</f>
        <v/>
      </c>
      <c r="DR174" s="212" t="str">
        <f t="shared" si="263"/>
        <v/>
      </c>
      <c r="DS174" s="252" t="str">
        <f>IF('Chack &amp; edit  SD sheet'!CH174="","",'Chack &amp; edit  SD sheet'!CH174)</f>
        <v/>
      </c>
      <c r="DT174" s="212" t="str">
        <f t="shared" si="264"/>
        <v/>
      </c>
      <c r="DU174" s="213" t="str">
        <f t="shared" si="265"/>
        <v/>
      </c>
      <c r="DV174" s="252" t="str">
        <f>IF('Chack &amp; edit  SD sheet'!CI174="","",'Chack &amp; edit  SD sheet'!CI174)</f>
        <v/>
      </c>
      <c r="DW174" s="252" t="str">
        <f>IF('Chack &amp; edit  SD sheet'!CJ174="","",'Chack &amp; edit  SD sheet'!CJ174)</f>
        <v/>
      </c>
      <c r="DX174" s="252" t="str">
        <f>IF('Chack &amp; edit  SD sheet'!CK174="","",'Chack &amp; edit  SD sheet'!CK174)</f>
        <v/>
      </c>
      <c r="DY174" s="254" t="str">
        <f t="shared" si="266"/>
        <v/>
      </c>
      <c r="DZ174" s="252" t="str">
        <f>IF('Chack &amp; edit  SD sheet'!CL174="","",'Chack &amp; edit  SD sheet'!CL174)</f>
        <v/>
      </c>
      <c r="EA174" s="252" t="str">
        <f>IF('Chack &amp; edit  SD sheet'!CM174="","",'Chack &amp; edit  SD sheet'!CM174)</f>
        <v/>
      </c>
      <c r="EB174" s="252" t="str">
        <f>IF('Chack &amp; edit  SD sheet'!CN174="","",'Chack &amp; edit  SD sheet'!CN174)</f>
        <v/>
      </c>
      <c r="EC174" s="252" t="str">
        <f>IF('Chack &amp; edit  SD sheet'!CO174="","",'Chack &amp; edit  SD sheet'!CO174)</f>
        <v/>
      </c>
      <c r="ED174" s="254" t="str">
        <f t="shared" si="267"/>
        <v/>
      </c>
      <c r="EE174" s="252" t="str">
        <f>IF('Chack &amp; edit  SD sheet'!CP174="","",'Chack &amp; edit  SD sheet'!CP174)</f>
        <v/>
      </c>
      <c r="EF174" s="252" t="str">
        <f>IF('Chack &amp; edit  SD sheet'!CQ174="","",'Chack &amp; edit  SD sheet'!CQ174)</f>
        <v/>
      </c>
      <c r="EG174" s="19" t="str">
        <f t="shared" si="268"/>
        <v/>
      </c>
      <c r="EH174" s="20" t="str">
        <f t="shared" si="269"/>
        <v/>
      </c>
      <c r="EI174" s="21" t="str">
        <f t="shared" si="270"/>
        <v/>
      </c>
      <c r="EJ174" s="185" t="str">
        <f t="shared" si="271"/>
        <v/>
      </c>
      <c r="EK174" s="253" t="str">
        <f t="shared" si="272"/>
        <v/>
      </c>
      <c r="EL174" s="252" t="str">
        <f t="shared" si="273"/>
        <v/>
      </c>
      <c r="ET174" s="173" t="str">
        <f t="shared" si="274"/>
        <v/>
      </c>
      <c r="EU174" s="173" t="str">
        <f t="shared" si="275"/>
        <v/>
      </c>
      <c r="EV174" s="173" t="str">
        <f t="shared" si="276"/>
        <v/>
      </c>
      <c r="EW174" s="173" t="str">
        <f t="shared" si="277"/>
        <v/>
      </c>
    </row>
    <row r="175" spans="1:153" ht="15.75" hidden="1">
      <c r="A175" s="179" t="str">
        <f>IF(AND('Chack &amp; edit  SD sheet'!A175=""),"",'Chack &amp; edit  SD sheet'!A175)</f>
        <v/>
      </c>
      <c r="B175" s="179" t="str">
        <f>IF(AND('Chack &amp; edit  SD sheet'!B175=""),"",'Chack &amp; edit  SD sheet'!B175)</f>
        <v/>
      </c>
      <c r="C175" s="179" t="str">
        <f>IF(AND('Chack &amp; edit  SD sheet'!C175=""),"",IF(AND('Chack &amp; edit  SD sheet'!C175="Boy"),"M",IF(AND('Chack &amp; edit  SD sheet'!C175="Girl"),"F","")))</f>
        <v/>
      </c>
      <c r="D175" s="179" t="str">
        <f>IF(AND('Chack &amp; edit  SD sheet'!D175=""),"",VALUE('Chack &amp; edit  SD sheet'!D175))</f>
        <v/>
      </c>
      <c r="E175" s="179" t="str">
        <f>IF(AND('Chack &amp; edit  SD sheet'!E175=""),"",'Chack &amp; edit  SD sheet'!E175)</f>
        <v/>
      </c>
      <c r="F175" s="179" t="str">
        <f>IF(AND('Chack &amp; edit  SD sheet'!F175=""),"",'Chack &amp; edit  SD sheet'!F175)</f>
        <v/>
      </c>
      <c r="G175" s="180" t="str">
        <f>IF(AND('Chack &amp; edit  SD sheet'!G175=""),"",'Chack &amp; edit  SD sheet'!G175)</f>
        <v/>
      </c>
      <c r="H175" s="180" t="str">
        <f>IF(AND('Chack &amp; edit  SD sheet'!H175=""),"",'Chack &amp; edit  SD sheet'!H175)</f>
        <v/>
      </c>
      <c r="I175" s="180" t="str">
        <f>IF(AND('Chack &amp; edit  SD sheet'!I175=""),"",'Chack &amp; edit  SD sheet'!I175)</f>
        <v/>
      </c>
      <c r="J175" s="179" t="str">
        <f>IF(AND('Chack &amp; edit  SD sheet'!J175=""),"",'Chack &amp; edit  SD sheet'!J175)</f>
        <v/>
      </c>
      <c r="K175" s="179" t="str">
        <f>IF(AND('Chack &amp; edit  SD sheet'!K175=""),"",'Chack &amp; edit  SD sheet'!K175)</f>
        <v/>
      </c>
      <c r="L175" s="179" t="str">
        <f>IF(AND('Chack &amp; edit  SD sheet'!L175=""),"",'Chack &amp; edit  SD sheet'!L175)</f>
        <v/>
      </c>
      <c r="M175" s="179" t="str">
        <f t="shared" si="193"/>
        <v/>
      </c>
      <c r="N175" s="179" t="str">
        <f>IF(AND('Chack &amp; edit  SD sheet'!N175=""),"",'Chack &amp; edit  SD sheet'!N175)</f>
        <v/>
      </c>
      <c r="O175" s="179" t="str">
        <f t="shared" si="194"/>
        <v/>
      </c>
      <c r="P175" s="179" t="str">
        <f t="shared" si="195"/>
        <v/>
      </c>
      <c r="Q175" s="179" t="str">
        <f>IF(AND('Chack &amp; edit  SD sheet'!Q175=""),"",'Chack &amp; edit  SD sheet'!Q175)</f>
        <v/>
      </c>
      <c r="R175" s="179" t="str">
        <f t="shared" si="196"/>
        <v/>
      </c>
      <c r="S175" s="179" t="str">
        <f t="shared" si="197"/>
        <v/>
      </c>
      <c r="T175" s="179" t="str">
        <f>IF(AND('Chack &amp; edit  SD sheet'!T175=""),"",'Chack &amp; edit  SD sheet'!T175)</f>
        <v/>
      </c>
      <c r="U175" s="179" t="str">
        <f>IF(AND('Chack &amp; edit  SD sheet'!U175=""),"",'Chack &amp; edit  SD sheet'!U175)</f>
        <v/>
      </c>
      <c r="V175" s="179" t="str">
        <f>IF(AND('Chack &amp; edit  SD sheet'!V175=""),"",'Chack &amp; edit  SD sheet'!V175)</f>
        <v/>
      </c>
      <c r="W175" s="179" t="str">
        <f t="shared" si="198"/>
        <v/>
      </c>
      <c r="X175" s="179" t="str">
        <f>IF(AND('Chack &amp; edit  SD sheet'!X175=""),"",'Chack &amp; edit  SD sheet'!X175)</f>
        <v/>
      </c>
      <c r="Y175" s="179" t="str">
        <f t="shared" si="199"/>
        <v/>
      </c>
      <c r="Z175" s="179" t="str">
        <f t="shared" si="200"/>
        <v/>
      </c>
      <c r="AA175" s="179" t="str">
        <f>IF(AND('Chack &amp; edit  SD sheet'!AA175=""),"",'Chack &amp; edit  SD sheet'!AA175)</f>
        <v/>
      </c>
      <c r="AB175" s="179" t="str">
        <f t="shared" si="201"/>
        <v/>
      </c>
      <c r="AC175" s="179" t="str">
        <f t="shared" si="202"/>
        <v/>
      </c>
      <c r="AD175" s="179" t="str">
        <f>IF(AND('Chack &amp; edit  SD sheet'!AF175=""),"",'Chack &amp; edit  SD sheet'!AF175)</f>
        <v/>
      </c>
      <c r="AE175" s="179" t="str">
        <f>IF(AND('Chack &amp; edit  SD sheet'!AG175=""),"",'Chack &amp; edit  SD sheet'!AG175)</f>
        <v/>
      </c>
      <c r="AF175" s="179" t="str">
        <f>IF(AND('Chack &amp; edit  SD sheet'!AH175=""),"",'Chack &amp; edit  SD sheet'!AH175)</f>
        <v/>
      </c>
      <c r="AG175" s="179" t="str">
        <f t="shared" si="203"/>
        <v/>
      </c>
      <c r="AH175" s="179" t="str">
        <f>IF(AND('Chack &amp; edit  SD sheet'!AJ175=""),"",'Chack &amp; edit  SD sheet'!AJ175)</f>
        <v/>
      </c>
      <c r="AI175" s="179" t="str">
        <f t="shared" si="204"/>
        <v/>
      </c>
      <c r="AJ175" s="179" t="str">
        <f t="shared" si="205"/>
        <v/>
      </c>
      <c r="AK175" s="179" t="str">
        <f>IF(AND('Chack &amp; edit  SD sheet'!AM175=""),"",'Chack &amp; edit  SD sheet'!AM175)</f>
        <v/>
      </c>
      <c r="AL175" s="179" t="str">
        <f t="shared" si="206"/>
        <v/>
      </c>
      <c r="AM175" s="179" t="str">
        <f t="shared" si="207"/>
        <v/>
      </c>
      <c r="AN175" s="179" t="str">
        <f>IF(AND('Chack &amp; edit  SD sheet'!AP175=""),"",'Chack &amp; edit  SD sheet'!AP175)</f>
        <v/>
      </c>
      <c r="AO175" s="179" t="str">
        <f>IF(AND('Chack &amp; edit  SD sheet'!AQ175=""),"",'Chack &amp; edit  SD sheet'!AQ175)</f>
        <v/>
      </c>
      <c r="AP175" s="179" t="str">
        <f>IF(AND('Chack &amp; edit  SD sheet'!AR175=""),"",'Chack &amp; edit  SD sheet'!AR175)</f>
        <v/>
      </c>
      <c r="AQ175" s="179" t="str">
        <f t="shared" si="208"/>
        <v/>
      </c>
      <c r="AR175" s="179" t="str">
        <f>IF(AND('Chack &amp; edit  SD sheet'!AT175=""),"",'Chack &amp; edit  SD sheet'!AT175)</f>
        <v/>
      </c>
      <c r="AS175" s="179" t="str">
        <f t="shared" si="209"/>
        <v/>
      </c>
      <c r="AT175" s="179" t="str">
        <f t="shared" si="210"/>
        <v/>
      </c>
      <c r="AU175" s="179" t="str">
        <f>IF(AND('Chack &amp; edit  SD sheet'!AW175=""),"",'Chack &amp; edit  SD sheet'!AW175)</f>
        <v/>
      </c>
      <c r="AV175" s="179" t="str">
        <f t="shared" si="211"/>
        <v/>
      </c>
      <c r="AW175" s="179" t="str">
        <f t="shared" si="212"/>
        <v/>
      </c>
      <c r="AX175" s="179" t="str">
        <f>IF(AND('Chack &amp; edit  SD sheet'!AZ175=""),"",'Chack &amp; edit  SD sheet'!AZ175)</f>
        <v/>
      </c>
      <c r="AY175" s="179" t="str">
        <f>IF(AND('Chack &amp; edit  SD sheet'!BA175=""),"",'Chack &amp; edit  SD sheet'!BA175)</f>
        <v/>
      </c>
      <c r="AZ175" s="179" t="str">
        <f>IF(AND('Chack &amp; edit  SD sheet'!BB175=""),"",'Chack &amp; edit  SD sheet'!BB175)</f>
        <v/>
      </c>
      <c r="BA175" s="179" t="str">
        <f t="shared" si="213"/>
        <v/>
      </c>
      <c r="BB175" s="179" t="str">
        <f>IF(AND('Chack &amp; edit  SD sheet'!BD175=""),"",'Chack &amp; edit  SD sheet'!BD175)</f>
        <v/>
      </c>
      <c r="BC175" s="179" t="str">
        <f t="shared" si="214"/>
        <v/>
      </c>
      <c r="BD175" s="179" t="str">
        <f t="shared" si="215"/>
        <v/>
      </c>
      <c r="BE175" s="179" t="str">
        <f>IF(AND('Chack &amp; edit  SD sheet'!BG175=""),"",'Chack &amp; edit  SD sheet'!BG175)</f>
        <v/>
      </c>
      <c r="BF175" s="179" t="str">
        <f t="shared" si="216"/>
        <v/>
      </c>
      <c r="BG175" s="179" t="str">
        <f t="shared" si="217"/>
        <v/>
      </c>
      <c r="BH175" s="179" t="str">
        <f>IF(AND('Chack &amp; edit  SD sheet'!BK175=""),"",'Chack &amp; edit  SD sheet'!BK175)</f>
        <v/>
      </c>
      <c r="BI175" s="179" t="str">
        <f>IF(AND('Chack &amp; edit  SD sheet'!BL175=""),"",'Chack &amp; edit  SD sheet'!BL175)</f>
        <v/>
      </c>
      <c r="BJ175" s="179" t="str">
        <f>IF(AND('Chack &amp; edit  SD sheet'!BM175=""),"",'Chack &amp; edit  SD sheet'!BM175)</f>
        <v/>
      </c>
      <c r="BK175" s="179" t="str">
        <f t="shared" si="218"/>
        <v/>
      </c>
      <c r="BL175" s="179" t="str">
        <f t="shared" si="219"/>
        <v/>
      </c>
      <c r="BM175" s="179" t="str">
        <f>IF(AND('Chack &amp; edit  SD sheet'!BN175=""),"",'Chack &amp; edit  SD sheet'!BN175)</f>
        <v/>
      </c>
      <c r="BN175" s="179" t="str">
        <f>IF(AND('Chack &amp; edit  SD sheet'!BO175=""),"",'Chack &amp; edit  SD sheet'!BO175)</f>
        <v/>
      </c>
      <c r="BO175" s="179" t="str">
        <f>IF(AND('Chack &amp; edit  SD sheet'!BP175=""),"",'Chack &amp; edit  SD sheet'!BP175)</f>
        <v/>
      </c>
      <c r="BP175" s="179" t="str">
        <f t="shared" si="220"/>
        <v/>
      </c>
      <c r="BQ175" s="179" t="str">
        <f>IF(AND('Chack &amp; edit  SD sheet'!BR175=""),"",'Chack &amp; edit  SD sheet'!BR175)</f>
        <v/>
      </c>
      <c r="BR175" s="179" t="str">
        <f t="shared" si="221"/>
        <v/>
      </c>
      <c r="BS175" s="179" t="str">
        <f t="shared" si="222"/>
        <v/>
      </c>
      <c r="BT175" s="179" t="str">
        <f>IF(AND('Chack &amp; edit  SD sheet'!BU175=""),"",'Chack &amp; edit  SD sheet'!BU175)</f>
        <v/>
      </c>
      <c r="BU175" s="179" t="str">
        <f t="shared" si="223"/>
        <v/>
      </c>
      <c r="BV175" s="179" t="str">
        <f t="shared" si="224"/>
        <v/>
      </c>
      <c r="BW175" s="181" t="str">
        <f t="shared" si="225"/>
        <v/>
      </c>
      <c r="BX175" s="179" t="str">
        <f t="shared" si="226"/>
        <v/>
      </c>
      <c r="BY175" s="179">
        <f t="shared" si="227"/>
        <v>0</v>
      </c>
      <c r="BZ175" s="179">
        <f t="shared" si="228"/>
        <v>0</v>
      </c>
      <c r="CA175" s="179" t="str">
        <f t="shared" si="229"/>
        <v/>
      </c>
      <c r="CB175" s="179" t="str">
        <f t="shared" si="230"/>
        <v/>
      </c>
      <c r="CC175" s="182" t="str">
        <f t="shared" si="231"/>
        <v/>
      </c>
      <c r="CD175" s="183">
        <f t="shared" si="232"/>
        <v>0</v>
      </c>
      <c r="CE175" s="182">
        <f t="shared" si="233"/>
        <v>0</v>
      </c>
      <c r="CF175" s="179" t="str">
        <f t="shared" si="234"/>
        <v/>
      </c>
      <c r="CG175" s="183" t="str">
        <f t="shared" si="235"/>
        <v/>
      </c>
      <c r="CH175" s="182" t="str">
        <f t="shared" si="236"/>
        <v/>
      </c>
      <c r="CI175" s="182">
        <f t="shared" si="237"/>
        <v>0</v>
      </c>
      <c r="CJ175" s="182">
        <f t="shared" si="238"/>
        <v>0</v>
      </c>
      <c r="CK175" s="179" t="str">
        <f t="shared" si="239"/>
        <v/>
      </c>
      <c r="CL175" s="183" t="str">
        <f t="shared" si="240"/>
        <v/>
      </c>
      <c r="CM175" s="182" t="str">
        <f t="shared" si="241"/>
        <v/>
      </c>
      <c r="CN175" s="182">
        <f t="shared" si="242"/>
        <v>0</v>
      </c>
      <c r="CO175" s="182">
        <f t="shared" si="243"/>
        <v>0</v>
      </c>
      <c r="CP175" s="183" t="str">
        <f t="shared" si="244"/>
        <v/>
      </c>
      <c r="CQ175" s="183" t="str">
        <f t="shared" si="245"/>
        <v/>
      </c>
      <c r="CR175" s="182" t="str">
        <f t="shared" si="246"/>
        <v/>
      </c>
      <c r="CS175" s="182">
        <f t="shared" si="247"/>
        <v>0</v>
      </c>
      <c r="CT175" s="182">
        <f t="shared" si="248"/>
        <v>0</v>
      </c>
      <c r="CU175" s="183" t="str">
        <f t="shared" si="249"/>
        <v/>
      </c>
      <c r="CV175" s="183" t="str">
        <f t="shared" si="250"/>
        <v/>
      </c>
      <c r="CW175" s="182" t="str">
        <f t="shared" si="251"/>
        <v/>
      </c>
      <c r="CX175" s="182">
        <f t="shared" si="252"/>
        <v>0</v>
      </c>
      <c r="CY175" s="182">
        <f t="shared" si="253"/>
        <v>0</v>
      </c>
      <c r="CZ175" s="183" t="str">
        <f t="shared" si="254"/>
        <v/>
      </c>
      <c r="DA175" s="183" t="str">
        <f t="shared" si="255"/>
        <v/>
      </c>
      <c r="DB175" s="184">
        <f t="shared" si="256"/>
        <v>0</v>
      </c>
      <c r="DC175" s="19" t="str">
        <f t="shared" si="257"/>
        <v xml:space="preserve">      </v>
      </c>
      <c r="DD175" s="252" t="str">
        <f>IF('Chack &amp; edit  SD sheet'!BY175="","",'Chack &amp; edit  SD sheet'!BY175)</f>
        <v/>
      </c>
      <c r="DE175" s="252" t="str">
        <f>IF('Chack &amp; edit  SD sheet'!BZ175="","",'Chack &amp; edit  SD sheet'!BZ175)</f>
        <v/>
      </c>
      <c r="DF175" s="252" t="str">
        <f>IF('Chack &amp; edit  SD sheet'!CA175="","",'Chack &amp; edit  SD sheet'!CA175)</f>
        <v/>
      </c>
      <c r="DG175" s="212" t="str">
        <f t="shared" si="258"/>
        <v/>
      </c>
      <c r="DH175" s="252" t="str">
        <f>IF('Chack &amp; edit  SD sheet'!CB175="","",'Chack &amp; edit  SD sheet'!CB175)</f>
        <v/>
      </c>
      <c r="DI175" s="212" t="str">
        <f t="shared" si="259"/>
        <v/>
      </c>
      <c r="DJ175" s="252" t="str">
        <f>IF('Chack &amp; edit  SD sheet'!CC175="","",'Chack &amp; edit  SD sheet'!CC175)</f>
        <v/>
      </c>
      <c r="DK175" s="212" t="str">
        <f t="shared" si="260"/>
        <v/>
      </c>
      <c r="DL175" s="213" t="str">
        <f t="shared" si="261"/>
        <v/>
      </c>
      <c r="DM175" s="252" t="str">
        <f>IF('Chack &amp; edit  SD sheet'!CD175="","",'Chack &amp; edit  SD sheet'!CD175)</f>
        <v/>
      </c>
      <c r="DN175" s="252" t="str">
        <f>IF('Chack &amp; edit  SD sheet'!CE175="","",'Chack &amp; edit  SD sheet'!CE175)</f>
        <v/>
      </c>
      <c r="DO175" s="252" t="str">
        <f>IF('Chack &amp; edit  SD sheet'!CF175="","",'Chack &amp; edit  SD sheet'!CF175)</f>
        <v/>
      </c>
      <c r="DP175" s="212" t="str">
        <f t="shared" si="262"/>
        <v/>
      </c>
      <c r="DQ175" s="252" t="str">
        <f>IF('Chack &amp; edit  SD sheet'!CG175="","",'Chack &amp; edit  SD sheet'!CG175)</f>
        <v/>
      </c>
      <c r="DR175" s="212" t="str">
        <f t="shared" si="263"/>
        <v/>
      </c>
      <c r="DS175" s="252" t="str">
        <f>IF('Chack &amp; edit  SD sheet'!CH175="","",'Chack &amp; edit  SD sheet'!CH175)</f>
        <v/>
      </c>
      <c r="DT175" s="212" t="str">
        <f t="shared" si="264"/>
        <v/>
      </c>
      <c r="DU175" s="213" t="str">
        <f t="shared" si="265"/>
        <v/>
      </c>
      <c r="DV175" s="252" t="str">
        <f>IF('Chack &amp; edit  SD sheet'!CI175="","",'Chack &amp; edit  SD sheet'!CI175)</f>
        <v/>
      </c>
      <c r="DW175" s="252" t="str">
        <f>IF('Chack &amp; edit  SD sheet'!CJ175="","",'Chack &amp; edit  SD sheet'!CJ175)</f>
        <v/>
      </c>
      <c r="DX175" s="252" t="str">
        <f>IF('Chack &amp; edit  SD sheet'!CK175="","",'Chack &amp; edit  SD sheet'!CK175)</f>
        <v/>
      </c>
      <c r="DY175" s="254" t="str">
        <f t="shared" si="266"/>
        <v/>
      </c>
      <c r="DZ175" s="252" t="str">
        <f>IF('Chack &amp; edit  SD sheet'!CL175="","",'Chack &amp; edit  SD sheet'!CL175)</f>
        <v/>
      </c>
      <c r="EA175" s="252" t="str">
        <f>IF('Chack &amp; edit  SD sheet'!CM175="","",'Chack &amp; edit  SD sheet'!CM175)</f>
        <v/>
      </c>
      <c r="EB175" s="252" t="str">
        <f>IF('Chack &amp; edit  SD sheet'!CN175="","",'Chack &amp; edit  SD sheet'!CN175)</f>
        <v/>
      </c>
      <c r="EC175" s="252" t="str">
        <f>IF('Chack &amp; edit  SD sheet'!CO175="","",'Chack &amp; edit  SD sheet'!CO175)</f>
        <v/>
      </c>
      <c r="ED175" s="254" t="str">
        <f t="shared" si="267"/>
        <v/>
      </c>
      <c r="EE175" s="252" t="str">
        <f>IF('Chack &amp; edit  SD sheet'!CP175="","",'Chack &amp; edit  SD sheet'!CP175)</f>
        <v/>
      </c>
      <c r="EF175" s="252" t="str">
        <f>IF('Chack &amp; edit  SD sheet'!CQ175="","",'Chack &amp; edit  SD sheet'!CQ175)</f>
        <v/>
      </c>
      <c r="EG175" s="19" t="str">
        <f t="shared" si="268"/>
        <v/>
      </c>
      <c r="EH175" s="20" t="str">
        <f t="shared" si="269"/>
        <v/>
      </c>
      <c r="EI175" s="21" t="str">
        <f t="shared" si="270"/>
        <v/>
      </c>
      <c r="EJ175" s="185" t="str">
        <f t="shared" si="271"/>
        <v/>
      </c>
      <c r="EK175" s="253" t="str">
        <f t="shared" si="272"/>
        <v/>
      </c>
      <c r="EL175" s="252" t="str">
        <f t="shared" si="273"/>
        <v/>
      </c>
      <c r="ET175" s="173" t="str">
        <f t="shared" si="274"/>
        <v/>
      </c>
      <c r="EU175" s="173" t="str">
        <f t="shared" si="275"/>
        <v/>
      </c>
      <c r="EV175" s="173" t="str">
        <f t="shared" si="276"/>
        <v/>
      </c>
      <c r="EW175" s="173" t="str">
        <f t="shared" si="277"/>
        <v/>
      </c>
    </row>
    <row r="176" spans="1:153" ht="15.75" hidden="1">
      <c r="A176" s="179" t="str">
        <f>IF(AND('Chack &amp; edit  SD sheet'!A176=""),"",'Chack &amp; edit  SD sheet'!A176)</f>
        <v/>
      </c>
      <c r="B176" s="179" t="str">
        <f>IF(AND('Chack &amp; edit  SD sheet'!B176=""),"",'Chack &amp; edit  SD sheet'!B176)</f>
        <v/>
      </c>
      <c r="C176" s="179" t="str">
        <f>IF(AND('Chack &amp; edit  SD sheet'!C176=""),"",IF(AND('Chack &amp; edit  SD sheet'!C176="Boy"),"M",IF(AND('Chack &amp; edit  SD sheet'!C176="Girl"),"F","")))</f>
        <v/>
      </c>
      <c r="D176" s="179" t="str">
        <f>IF(AND('Chack &amp; edit  SD sheet'!D176=""),"",VALUE('Chack &amp; edit  SD sheet'!D176))</f>
        <v/>
      </c>
      <c r="E176" s="179" t="str">
        <f>IF(AND('Chack &amp; edit  SD sheet'!E176=""),"",'Chack &amp; edit  SD sheet'!E176)</f>
        <v/>
      </c>
      <c r="F176" s="179" t="str">
        <f>IF(AND('Chack &amp; edit  SD sheet'!F176=""),"",'Chack &amp; edit  SD sheet'!F176)</f>
        <v/>
      </c>
      <c r="G176" s="180" t="str">
        <f>IF(AND('Chack &amp; edit  SD sheet'!G176=""),"",'Chack &amp; edit  SD sheet'!G176)</f>
        <v/>
      </c>
      <c r="H176" s="180" t="str">
        <f>IF(AND('Chack &amp; edit  SD sheet'!H176=""),"",'Chack &amp; edit  SD sheet'!H176)</f>
        <v/>
      </c>
      <c r="I176" s="180" t="str">
        <f>IF(AND('Chack &amp; edit  SD sheet'!I176=""),"",'Chack &amp; edit  SD sheet'!I176)</f>
        <v/>
      </c>
      <c r="J176" s="179" t="str">
        <f>IF(AND('Chack &amp; edit  SD sheet'!J176=""),"",'Chack &amp; edit  SD sheet'!J176)</f>
        <v/>
      </c>
      <c r="K176" s="179" t="str">
        <f>IF(AND('Chack &amp; edit  SD sheet'!K176=""),"",'Chack &amp; edit  SD sheet'!K176)</f>
        <v/>
      </c>
      <c r="L176" s="179" t="str">
        <f>IF(AND('Chack &amp; edit  SD sheet'!L176=""),"",'Chack &amp; edit  SD sheet'!L176)</f>
        <v/>
      </c>
      <c r="M176" s="179" t="str">
        <f t="shared" si="193"/>
        <v/>
      </c>
      <c r="N176" s="179" t="str">
        <f>IF(AND('Chack &amp; edit  SD sheet'!N176=""),"",'Chack &amp; edit  SD sheet'!N176)</f>
        <v/>
      </c>
      <c r="O176" s="179" t="str">
        <f t="shared" si="194"/>
        <v/>
      </c>
      <c r="P176" s="179" t="str">
        <f t="shared" si="195"/>
        <v/>
      </c>
      <c r="Q176" s="179" t="str">
        <f>IF(AND('Chack &amp; edit  SD sheet'!Q176=""),"",'Chack &amp; edit  SD sheet'!Q176)</f>
        <v/>
      </c>
      <c r="R176" s="179" t="str">
        <f t="shared" si="196"/>
        <v/>
      </c>
      <c r="S176" s="179" t="str">
        <f t="shared" si="197"/>
        <v/>
      </c>
      <c r="T176" s="179" t="str">
        <f>IF(AND('Chack &amp; edit  SD sheet'!T176=""),"",'Chack &amp; edit  SD sheet'!T176)</f>
        <v/>
      </c>
      <c r="U176" s="179" t="str">
        <f>IF(AND('Chack &amp; edit  SD sheet'!U176=""),"",'Chack &amp; edit  SD sheet'!U176)</f>
        <v/>
      </c>
      <c r="V176" s="179" t="str">
        <f>IF(AND('Chack &amp; edit  SD sheet'!V176=""),"",'Chack &amp; edit  SD sheet'!V176)</f>
        <v/>
      </c>
      <c r="W176" s="179" t="str">
        <f t="shared" si="198"/>
        <v/>
      </c>
      <c r="X176" s="179" t="str">
        <f>IF(AND('Chack &amp; edit  SD sheet'!X176=""),"",'Chack &amp; edit  SD sheet'!X176)</f>
        <v/>
      </c>
      <c r="Y176" s="179" t="str">
        <f t="shared" si="199"/>
        <v/>
      </c>
      <c r="Z176" s="179" t="str">
        <f t="shared" si="200"/>
        <v/>
      </c>
      <c r="AA176" s="179" t="str">
        <f>IF(AND('Chack &amp; edit  SD sheet'!AA176=""),"",'Chack &amp; edit  SD sheet'!AA176)</f>
        <v/>
      </c>
      <c r="AB176" s="179" t="str">
        <f t="shared" si="201"/>
        <v/>
      </c>
      <c r="AC176" s="179" t="str">
        <f t="shared" si="202"/>
        <v/>
      </c>
      <c r="AD176" s="179" t="str">
        <f>IF(AND('Chack &amp; edit  SD sheet'!AF176=""),"",'Chack &amp; edit  SD sheet'!AF176)</f>
        <v/>
      </c>
      <c r="AE176" s="179" t="str">
        <f>IF(AND('Chack &amp; edit  SD sheet'!AG176=""),"",'Chack &amp; edit  SD sheet'!AG176)</f>
        <v/>
      </c>
      <c r="AF176" s="179" t="str">
        <f>IF(AND('Chack &amp; edit  SD sheet'!AH176=""),"",'Chack &amp; edit  SD sheet'!AH176)</f>
        <v/>
      </c>
      <c r="AG176" s="179" t="str">
        <f t="shared" si="203"/>
        <v/>
      </c>
      <c r="AH176" s="179" t="str">
        <f>IF(AND('Chack &amp; edit  SD sheet'!AJ176=""),"",'Chack &amp; edit  SD sheet'!AJ176)</f>
        <v/>
      </c>
      <c r="AI176" s="179" t="str">
        <f t="shared" si="204"/>
        <v/>
      </c>
      <c r="AJ176" s="179" t="str">
        <f t="shared" si="205"/>
        <v/>
      </c>
      <c r="AK176" s="179" t="str">
        <f>IF(AND('Chack &amp; edit  SD sheet'!AM176=""),"",'Chack &amp; edit  SD sheet'!AM176)</f>
        <v/>
      </c>
      <c r="AL176" s="179" t="str">
        <f t="shared" si="206"/>
        <v/>
      </c>
      <c r="AM176" s="179" t="str">
        <f t="shared" si="207"/>
        <v/>
      </c>
      <c r="AN176" s="179" t="str">
        <f>IF(AND('Chack &amp; edit  SD sheet'!AP176=""),"",'Chack &amp; edit  SD sheet'!AP176)</f>
        <v/>
      </c>
      <c r="AO176" s="179" t="str">
        <f>IF(AND('Chack &amp; edit  SD sheet'!AQ176=""),"",'Chack &amp; edit  SD sheet'!AQ176)</f>
        <v/>
      </c>
      <c r="AP176" s="179" t="str">
        <f>IF(AND('Chack &amp; edit  SD sheet'!AR176=""),"",'Chack &amp; edit  SD sheet'!AR176)</f>
        <v/>
      </c>
      <c r="AQ176" s="179" t="str">
        <f t="shared" si="208"/>
        <v/>
      </c>
      <c r="AR176" s="179" t="str">
        <f>IF(AND('Chack &amp; edit  SD sheet'!AT176=""),"",'Chack &amp; edit  SD sheet'!AT176)</f>
        <v/>
      </c>
      <c r="AS176" s="179" t="str">
        <f t="shared" si="209"/>
        <v/>
      </c>
      <c r="AT176" s="179" t="str">
        <f t="shared" si="210"/>
        <v/>
      </c>
      <c r="AU176" s="179" t="str">
        <f>IF(AND('Chack &amp; edit  SD sheet'!AW176=""),"",'Chack &amp; edit  SD sheet'!AW176)</f>
        <v/>
      </c>
      <c r="AV176" s="179" t="str">
        <f t="shared" si="211"/>
        <v/>
      </c>
      <c r="AW176" s="179" t="str">
        <f t="shared" si="212"/>
        <v/>
      </c>
      <c r="AX176" s="179" t="str">
        <f>IF(AND('Chack &amp; edit  SD sheet'!AZ176=""),"",'Chack &amp; edit  SD sheet'!AZ176)</f>
        <v/>
      </c>
      <c r="AY176" s="179" t="str">
        <f>IF(AND('Chack &amp; edit  SD sheet'!BA176=""),"",'Chack &amp; edit  SD sheet'!BA176)</f>
        <v/>
      </c>
      <c r="AZ176" s="179" t="str">
        <f>IF(AND('Chack &amp; edit  SD sheet'!BB176=""),"",'Chack &amp; edit  SD sheet'!BB176)</f>
        <v/>
      </c>
      <c r="BA176" s="179" t="str">
        <f t="shared" si="213"/>
        <v/>
      </c>
      <c r="BB176" s="179" t="str">
        <f>IF(AND('Chack &amp; edit  SD sheet'!BD176=""),"",'Chack &amp; edit  SD sheet'!BD176)</f>
        <v/>
      </c>
      <c r="BC176" s="179" t="str">
        <f t="shared" si="214"/>
        <v/>
      </c>
      <c r="BD176" s="179" t="str">
        <f t="shared" si="215"/>
        <v/>
      </c>
      <c r="BE176" s="179" t="str">
        <f>IF(AND('Chack &amp; edit  SD sheet'!BG176=""),"",'Chack &amp; edit  SD sheet'!BG176)</f>
        <v/>
      </c>
      <c r="BF176" s="179" t="str">
        <f t="shared" si="216"/>
        <v/>
      </c>
      <c r="BG176" s="179" t="str">
        <f t="shared" si="217"/>
        <v/>
      </c>
      <c r="BH176" s="179" t="str">
        <f>IF(AND('Chack &amp; edit  SD sheet'!BK176=""),"",'Chack &amp; edit  SD sheet'!BK176)</f>
        <v/>
      </c>
      <c r="BI176" s="179" t="str">
        <f>IF(AND('Chack &amp; edit  SD sheet'!BL176=""),"",'Chack &amp; edit  SD sheet'!BL176)</f>
        <v/>
      </c>
      <c r="BJ176" s="179" t="str">
        <f>IF(AND('Chack &amp; edit  SD sheet'!BM176=""),"",'Chack &amp; edit  SD sheet'!BM176)</f>
        <v/>
      </c>
      <c r="BK176" s="179" t="str">
        <f t="shared" si="218"/>
        <v/>
      </c>
      <c r="BL176" s="179" t="str">
        <f t="shared" si="219"/>
        <v/>
      </c>
      <c r="BM176" s="179" t="str">
        <f>IF(AND('Chack &amp; edit  SD sheet'!BN176=""),"",'Chack &amp; edit  SD sheet'!BN176)</f>
        <v/>
      </c>
      <c r="BN176" s="179" t="str">
        <f>IF(AND('Chack &amp; edit  SD sheet'!BO176=""),"",'Chack &amp; edit  SD sheet'!BO176)</f>
        <v/>
      </c>
      <c r="BO176" s="179" t="str">
        <f>IF(AND('Chack &amp; edit  SD sheet'!BP176=""),"",'Chack &amp; edit  SD sheet'!BP176)</f>
        <v/>
      </c>
      <c r="BP176" s="179" t="str">
        <f t="shared" si="220"/>
        <v/>
      </c>
      <c r="BQ176" s="179" t="str">
        <f>IF(AND('Chack &amp; edit  SD sheet'!BR176=""),"",'Chack &amp; edit  SD sheet'!BR176)</f>
        <v/>
      </c>
      <c r="BR176" s="179" t="str">
        <f t="shared" si="221"/>
        <v/>
      </c>
      <c r="BS176" s="179" t="str">
        <f t="shared" si="222"/>
        <v/>
      </c>
      <c r="BT176" s="179" t="str">
        <f>IF(AND('Chack &amp; edit  SD sheet'!BU176=""),"",'Chack &amp; edit  SD sheet'!BU176)</f>
        <v/>
      </c>
      <c r="BU176" s="179" t="str">
        <f t="shared" si="223"/>
        <v/>
      </c>
      <c r="BV176" s="179" t="str">
        <f t="shared" si="224"/>
        <v/>
      </c>
      <c r="BW176" s="181" t="str">
        <f t="shared" si="225"/>
        <v/>
      </c>
      <c r="BX176" s="179" t="str">
        <f t="shared" si="226"/>
        <v/>
      </c>
      <c r="BY176" s="179">
        <f t="shared" si="227"/>
        <v>0</v>
      </c>
      <c r="BZ176" s="179">
        <f t="shared" si="228"/>
        <v>0</v>
      </c>
      <c r="CA176" s="179" t="str">
        <f t="shared" si="229"/>
        <v/>
      </c>
      <c r="CB176" s="179" t="str">
        <f t="shared" si="230"/>
        <v/>
      </c>
      <c r="CC176" s="182" t="str">
        <f t="shared" si="231"/>
        <v/>
      </c>
      <c r="CD176" s="183">
        <f t="shared" si="232"/>
        <v>0</v>
      </c>
      <c r="CE176" s="182">
        <f t="shared" si="233"/>
        <v>0</v>
      </c>
      <c r="CF176" s="179" t="str">
        <f t="shared" si="234"/>
        <v/>
      </c>
      <c r="CG176" s="183" t="str">
        <f t="shared" si="235"/>
        <v/>
      </c>
      <c r="CH176" s="182" t="str">
        <f t="shared" si="236"/>
        <v/>
      </c>
      <c r="CI176" s="182">
        <f t="shared" si="237"/>
        <v>0</v>
      </c>
      <c r="CJ176" s="182">
        <f t="shared" si="238"/>
        <v>0</v>
      </c>
      <c r="CK176" s="179" t="str">
        <f t="shared" si="239"/>
        <v/>
      </c>
      <c r="CL176" s="183" t="str">
        <f t="shared" si="240"/>
        <v/>
      </c>
      <c r="CM176" s="182" t="str">
        <f t="shared" si="241"/>
        <v/>
      </c>
      <c r="CN176" s="182">
        <f t="shared" si="242"/>
        <v>0</v>
      </c>
      <c r="CO176" s="182">
        <f t="shared" si="243"/>
        <v>0</v>
      </c>
      <c r="CP176" s="183" t="str">
        <f t="shared" si="244"/>
        <v/>
      </c>
      <c r="CQ176" s="183" t="str">
        <f t="shared" si="245"/>
        <v/>
      </c>
      <c r="CR176" s="182" t="str">
        <f t="shared" si="246"/>
        <v/>
      </c>
      <c r="CS176" s="182">
        <f t="shared" si="247"/>
        <v>0</v>
      </c>
      <c r="CT176" s="182">
        <f t="shared" si="248"/>
        <v>0</v>
      </c>
      <c r="CU176" s="183" t="str">
        <f t="shared" si="249"/>
        <v/>
      </c>
      <c r="CV176" s="183" t="str">
        <f t="shared" si="250"/>
        <v/>
      </c>
      <c r="CW176" s="182" t="str">
        <f t="shared" si="251"/>
        <v/>
      </c>
      <c r="CX176" s="182">
        <f t="shared" si="252"/>
        <v>0</v>
      </c>
      <c r="CY176" s="182">
        <f t="shared" si="253"/>
        <v>0</v>
      </c>
      <c r="CZ176" s="183" t="str">
        <f t="shared" si="254"/>
        <v/>
      </c>
      <c r="DA176" s="183" t="str">
        <f t="shared" si="255"/>
        <v/>
      </c>
      <c r="DB176" s="184">
        <f t="shared" si="256"/>
        <v>0</v>
      </c>
      <c r="DC176" s="19" t="str">
        <f t="shared" si="257"/>
        <v xml:space="preserve">      </v>
      </c>
      <c r="DD176" s="252" t="str">
        <f>IF('Chack &amp; edit  SD sheet'!BY176="","",'Chack &amp; edit  SD sheet'!BY176)</f>
        <v/>
      </c>
      <c r="DE176" s="252" t="str">
        <f>IF('Chack &amp; edit  SD sheet'!BZ176="","",'Chack &amp; edit  SD sheet'!BZ176)</f>
        <v/>
      </c>
      <c r="DF176" s="252" t="str">
        <f>IF('Chack &amp; edit  SD sheet'!CA176="","",'Chack &amp; edit  SD sheet'!CA176)</f>
        <v/>
      </c>
      <c r="DG176" s="212" t="str">
        <f t="shared" si="258"/>
        <v/>
      </c>
      <c r="DH176" s="252" t="str">
        <f>IF('Chack &amp; edit  SD sheet'!CB176="","",'Chack &amp; edit  SD sheet'!CB176)</f>
        <v/>
      </c>
      <c r="DI176" s="212" t="str">
        <f t="shared" si="259"/>
        <v/>
      </c>
      <c r="DJ176" s="252" t="str">
        <f>IF('Chack &amp; edit  SD sheet'!CC176="","",'Chack &amp; edit  SD sheet'!CC176)</f>
        <v/>
      </c>
      <c r="DK176" s="212" t="str">
        <f t="shared" si="260"/>
        <v/>
      </c>
      <c r="DL176" s="213" t="str">
        <f t="shared" si="261"/>
        <v/>
      </c>
      <c r="DM176" s="252" t="str">
        <f>IF('Chack &amp; edit  SD sheet'!CD176="","",'Chack &amp; edit  SD sheet'!CD176)</f>
        <v/>
      </c>
      <c r="DN176" s="252" t="str">
        <f>IF('Chack &amp; edit  SD sheet'!CE176="","",'Chack &amp; edit  SD sheet'!CE176)</f>
        <v/>
      </c>
      <c r="DO176" s="252" t="str">
        <f>IF('Chack &amp; edit  SD sheet'!CF176="","",'Chack &amp; edit  SD sheet'!CF176)</f>
        <v/>
      </c>
      <c r="DP176" s="212" t="str">
        <f t="shared" si="262"/>
        <v/>
      </c>
      <c r="DQ176" s="252" t="str">
        <f>IF('Chack &amp; edit  SD sheet'!CG176="","",'Chack &amp; edit  SD sheet'!CG176)</f>
        <v/>
      </c>
      <c r="DR176" s="212" t="str">
        <f t="shared" si="263"/>
        <v/>
      </c>
      <c r="DS176" s="252" t="str">
        <f>IF('Chack &amp; edit  SD sheet'!CH176="","",'Chack &amp; edit  SD sheet'!CH176)</f>
        <v/>
      </c>
      <c r="DT176" s="212" t="str">
        <f t="shared" si="264"/>
        <v/>
      </c>
      <c r="DU176" s="213" t="str">
        <f t="shared" si="265"/>
        <v/>
      </c>
      <c r="DV176" s="252" t="str">
        <f>IF('Chack &amp; edit  SD sheet'!CI176="","",'Chack &amp; edit  SD sheet'!CI176)</f>
        <v/>
      </c>
      <c r="DW176" s="252" t="str">
        <f>IF('Chack &amp; edit  SD sheet'!CJ176="","",'Chack &amp; edit  SD sheet'!CJ176)</f>
        <v/>
      </c>
      <c r="DX176" s="252" t="str">
        <f>IF('Chack &amp; edit  SD sheet'!CK176="","",'Chack &amp; edit  SD sheet'!CK176)</f>
        <v/>
      </c>
      <c r="DY176" s="254" t="str">
        <f t="shared" si="266"/>
        <v/>
      </c>
      <c r="DZ176" s="252" t="str">
        <f>IF('Chack &amp; edit  SD sheet'!CL176="","",'Chack &amp; edit  SD sheet'!CL176)</f>
        <v/>
      </c>
      <c r="EA176" s="252" t="str">
        <f>IF('Chack &amp; edit  SD sheet'!CM176="","",'Chack &amp; edit  SD sheet'!CM176)</f>
        <v/>
      </c>
      <c r="EB176" s="252" t="str">
        <f>IF('Chack &amp; edit  SD sheet'!CN176="","",'Chack &amp; edit  SD sheet'!CN176)</f>
        <v/>
      </c>
      <c r="EC176" s="252" t="str">
        <f>IF('Chack &amp; edit  SD sheet'!CO176="","",'Chack &amp; edit  SD sheet'!CO176)</f>
        <v/>
      </c>
      <c r="ED176" s="254" t="str">
        <f t="shared" si="267"/>
        <v/>
      </c>
      <c r="EE176" s="252" t="str">
        <f>IF('Chack &amp; edit  SD sheet'!CP176="","",'Chack &amp; edit  SD sheet'!CP176)</f>
        <v/>
      </c>
      <c r="EF176" s="252" t="str">
        <f>IF('Chack &amp; edit  SD sheet'!CQ176="","",'Chack &amp; edit  SD sheet'!CQ176)</f>
        <v/>
      </c>
      <c r="EG176" s="19" t="str">
        <f t="shared" si="268"/>
        <v/>
      </c>
      <c r="EH176" s="20" t="str">
        <f t="shared" si="269"/>
        <v/>
      </c>
      <c r="EI176" s="21" t="str">
        <f t="shared" si="270"/>
        <v/>
      </c>
      <c r="EJ176" s="185" t="str">
        <f t="shared" si="271"/>
        <v/>
      </c>
      <c r="EK176" s="253" t="str">
        <f t="shared" si="272"/>
        <v/>
      </c>
      <c r="EL176" s="252" t="str">
        <f t="shared" si="273"/>
        <v/>
      </c>
      <c r="ET176" s="173" t="str">
        <f t="shared" si="274"/>
        <v/>
      </c>
      <c r="EU176" s="173" t="str">
        <f t="shared" si="275"/>
        <v/>
      </c>
      <c r="EV176" s="173" t="str">
        <f t="shared" si="276"/>
        <v/>
      </c>
      <c r="EW176" s="173" t="str">
        <f t="shared" si="277"/>
        <v/>
      </c>
    </row>
    <row r="177" spans="1:153" ht="15.75" hidden="1">
      <c r="A177" s="179" t="str">
        <f>IF(AND('Chack &amp; edit  SD sheet'!A177=""),"",'Chack &amp; edit  SD sheet'!A177)</f>
        <v/>
      </c>
      <c r="B177" s="179" t="str">
        <f>IF(AND('Chack &amp; edit  SD sheet'!B177=""),"",'Chack &amp; edit  SD sheet'!B177)</f>
        <v/>
      </c>
      <c r="C177" s="179" t="str">
        <f>IF(AND('Chack &amp; edit  SD sheet'!C177=""),"",IF(AND('Chack &amp; edit  SD sheet'!C177="Boy"),"M",IF(AND('Chack &amp; edit  SD sheet'!C177="Girl"),"F","")))</f>
        <v/>
      </c>
      <c r="D177" s="179" t="str">
        <f>IF(AND('Chack &amp; edit  SD sheet'!D177=""),"",VALUE('Chack &amp; edit  SD sheet'!D177))</f>
        <v/>
      </c>
      <c r="E177" s="179" t="str">
        <f>IF(AND('Chack &amp; edit  SD sheet'!E177=""),"",'Chack &amp; edit  SD sheet'!E177)</f>
        <v/>
      </c>
      <c r="F177" s="179" t="str">
        <f>IF(AND('Chack &amp; edit  SD sheet'!F177=""),"",'Chack &amp; edit  SD sheet'!F177)</f>
        <v/>
      </c>
      <c r="G177" s="180" t="str">
        <f>IF(AND('Chack &amp; edit  SD sheet'!G177=""),"",'Chack &amp; edit  SD sheet'!G177)</f>
        <v/>
      </c>
      <c r="H177" s="180" t="str">
        <f>IF(AND('Chack &amp; edit  SD sheet'!H177=""),"",'Chack &amp; edit  SD sheet'!H177)</f>
        <v/>
      </c>
      <c r="I177" s="180" t="str">
        <f>IF(AND('Chack &amp; edit  SD sheet'!I177=""),"",'Chack &amp; edit  SD sheet'!I177)</f>
        <v/>
      </c>
      <c r="J177" s="179" t="str">
        <f>IF(AND('Chack &amp; edit  SD sheet'!J177=""),"",'Chack &amp; edit  SD sheet'!J177)</f>
        <v/>
      </c>
      <c r="K177" s="179" t="str">
        <f>IF(AND('Chack &amp; edit  SD sheet'!K177=""),"",'Chack &amp; edit  SD sheet'!K177)</f>
        <v/>
      </c>
      <c r="L177" s="179" t="str">
        <f>IF(AND('Chack &amp; edit  SD sheet'!L177=""),"",'Chack &amp; edit  SD sheet'!L177)</f>
        <v/>
      </c>
      <c r="M177" s="179" t="str">
        <f t="shared" si="193"/>
        <v/>
      </c>
      <c r="N177" s="179" t="str">
        <f>IF(AND('Chack &amp; edit  SD sheet'!N177=""),"",'Chack &amp; edit  SD sheet'!N177)</f>
        <v/>
      </c>
      <c r="O177" s="179" t="str">
        <f t="shared" si="194"/>
        <v/>
      </c>
      <c r="P177" s="179" t="str">
        <f t="shared" si="195"/>
        <v/>
      </c>
      <c r="Q177" s="179" t="str">
        <f>IF(AND('Chack &amp; edit  SD sheet'!Q177=""),"",'Chack &amp; edit  SD sheet'!Q177)</f>
        <v/>
      </c>
      <c r="R177" s="179" t="str">
        <f t="shared" si="196"/>
        <v/>
      </c>
      <c r="S177" s="179" t="str">
        <f t="shared" si="197"/>
        <v/>
      </c>
      <c r="T177" s="179" t="str">
        <f>IF(AND('Chack &amp; edit  SD sheet'!T177=""),"",'Chack &amp; edit  SD sheet'!T177)</f>
        <v/>
      </c>
      <c r="U177" s="179" t="str">
        <f>IF(AND('Chack &amp; edit  SD sheet'!U177=""),"",'Chack &amp; edit  SD sheet'!U177)</f>
        <v/>
      </c>
      <c r="V177" s="179" t="str">
        <f>IF(AND('Chack &amp; edit  SD sheet'!V177=""),"",'Chack &amp; edit  SD sheet'!V177)</f>
        <v/>
      </c>
      <c r="W177" s="179" t="str">
        <f t="shared" si="198"/>
        <v/>
      </c>
      <c r="X177" s="179" t="str">
        <f>IF(AND('Chack &amp; edit  SD sheet'!X177=""),"",'Chack &amp; edit  SD sheet'!X177)</f>
        <v/>
      </c>
      <c r="Y177" s="179" t="str">
        <f t="shared" si="199"/>
        <v/>
      </c>
      <c r="Z177" s="179" t="str">
        <f t="shared" si="200"/>
        <v/>
      </c>
      <c r="AA177" s="179" t="str">
        <f>IF(AND('Chack &amp; edit  SD sheet'!AA177=""),"",'Chack &amp; edit  SD sheet'!AA177)</f>
        <v/>
      </c>
      <c r="AB177" s="179" t="str">
        <f t="shared" si="201"/>
        <v/>
      </c>
      <c r="AC177" s="179" t="str">
        <f t="shared" si="202"/>
        <v/>
      </c>
      <c r="AD177" s="179" t="str">
        <f>IF(AND('Chack &amp; edit  SD sheet'!AF177=""),"",'Chack &amp; edit  SD sheet'!AF177)</f>
        <v/>
      </c>
      <c r="AE177" s="179" t="str">
        <f>IF(AND('Chack &amp; edit  SD sheet'!AG177=""),"",'Chack &amp; edit  SD sheet'!AG177)</f>
        <v/>
      </c>
      <c r="AF177" s="179" t="str">
        <f>IF(AND('Chack &amp; edit  SD sheet'!AH177=""),"",'Chack &amp; edit  SD sheet'!AH177)</f>
        <v/>
      </c>
      <c r="AG177" s="179" t="str">
        <f t="shared" si="203"/>
        <v/>
      </c>
      <c r="AH177" s="179" t="str">
        <f>IF(AND('Chack &amp; edit  SD sheet'!AJ177=""),"",'Chack &amp; edit  SD sheet'!AJ177)</f>
        <v/>
      </c>
      <c r="AI177" s="179" t="str">
        <f t="shared" si="204"/>
        <v/>
      </c>
      <c r="AJ177" s="179" t="str">
        <f t="shared" si="205"/>
        <v/>
      </c>
      <c r="AK177" s="179" t="str">
        <f>IF(AND('Chack &amp; edit  SD sheet'!AM177=""),"",'Chack &amp; edit  SD sheet'!AM177)</f>
        <v/>
      </c>
      <c r="AL177" s="179" t="str">
        <f t="shared" si="206"/>
        <v/>
      </c>
      <c r="AM177" s="179" t="str">
        <f t="shared" si="207"/>
        <v/>
      </c>
      <c r="AN177" s="179" t="str">
        <f>IF(AND('Chack &amp; edit  SD sheet'!AP177=""),"",'Chack &amp; edit  SD sheet'!AP177)</f>
        <v/>
      </c>
      <c r="AO177" s="179" t="str">
        <f>IF(AND('Chack &amp; edit  SD sheet'!AQ177=""),"",'Chack &amp; edit  SD sheet'!AQ177)</f>
        <v/>
      </c>
      <c r="AP177" s="179" t="str">
        <f>IF(AND('Chack &amp; edit  SD sheet'!AR177=""),"",'Chack &amp; edit  SD sheet'!AR177)</f>
        <v/>
      </c>
      <c r="AQ177" s="179" t="str">
        <f t="shared" si="208"/>
        <v/>
      </c>
      <c r="AR177" s="179" t="str">
        <f>IF(AND('Chack &amp; edit  SD sheet'!AT177=""),"",'Chack &amp; edit  SD sheet'!AT177)</f>
        <v/>
      </c>
      <c r="AS177" s="179" t="str">
        <f t="shared" si="209"/>
        <v/>
      </c>
      <c r="AT177" s="179" t="str">
        <f t="shared" si="210"/>
        <v/>
      </c>
      <c r="AU177" s="179" t="str">
        <f>IF(AND('Chack &amp; edit  SD sheet'!AW177=""),"",'Chack &amp; edit  SD sheet'!AW177)</f>
        <v/>
      </c>
      <c r="AV177" s="179" t="str">
        <f t="shared" si="211"/>
        <v/>
      </c>
      <c r="AW177" s="179" t="str">
        <f t="shared" si="212"/>
        <v/>
      </c>
      <c r="AX177" s="179" t="str">
        <f>IF(AND('Chack &amp; edit  SD sheet'!AZ177=""),"",'Chack &amp; edit  SD sheet'!AZ177)</f>
        <v/>
      </c>
      <c r="AY177" s="179" t="str">
        <f>IF(AND('Chack &amp; edit  SD sheet'!BA177=""),"",'Chack &amp; edit  SD sheet'!BA177)</f>
        <v/>
      </c>
      <c r="AZ177" s="179" t="str">
        <f>IF(AND('Chack &amp; edit  SD sheet'!BB177=""),"",'Chack &amp; edit  SD sheet'!BB177)</f>
        <v/>
      </c>
      <c r="BA177" s="179" t="str">
        <f t="shared" si="213"/>
        <v/>
      </c>
      <c r="BB177" s="179" t="str">
        <f>IF(AND('Chack &amp; edit  SD sheet'!BD177=""),"",'Chack &amp; edit  SD sheet'!BD177)</f>
        <v/>
      </c>
      <c r="BC177" s="179" t="str">
        <f t="shared" si="214"/>
        <v/>
      </c>
      <c r="BD177" s="179" t="str">
        <f t="shared" si="215"/>
        <v/>
      </c>
      <c r="BE177" s="179" t="str">
        <f>IF(AND('Chack &amp; edit  SD sheet'!BG177=""),"",'Chack &amp; edit  SD sheet'!BG177)</f>
        <v/>
      </c>
      <c r="BF177" s="179" t="str">
        <f t="shared" si="216"/>
        <v/>
      </c>
      <c r="BG177" s="179" t="str">
        <f t="shared" si="217"/>
        <v/>
      </c>
      <c r="BH177" s="179" t="str">
        <f>IF(AND('Chack &amp; edit  SD sheet'!BK177=""),"",'Chack &amp; edit  SD sheet'!BK177)</f>
        <v/>
      </c>
      <c r="BI177" s="179" t="str">
        <f>IF(AND('Chack &amp; edit  SD sheet'!BL177=""),"",'Chack &amp; edit  SD sheet'!BL177)</f>
        <v/>
      </c>
      <c r="BJ177" s="179" t="str">
        <f>IF(AND('Chack &amp; edit  SD sheet'!BM177=""),"",'Chack &amp; edit  SD sheet'!BM177)</f>
        <v/>
      </c>
      <c r="BK177" s="179" t="str">
        <f t="shared" si="218"/>
        <v/>
      </c>
      <c r="BL177" s="179" t="str">
        <f t="shared" si="219"/>
        <v/>
      </c>
      <c r="BM177" s="179" t="str">
        <f>IF(AND('Chack &amp; edit  SD sheet'!BN177=""),"",'Chack &amp; edit  SD sheet'!BN177)</f>
        <v/>
      </c>
      <c r="BN177" s="179" t="str">
        <f>IF(AND('Chack &amp; edit  SD sheet'!BO177=""),"",'Chack &amp; edit  SD sheet'!BO177)</f>
        <v/>
      </c>
      <c r="BO177" s="179" t="str">
        <f>IF(AND('Chack &amp; edit  SD sheet'!BP177=""),"",'Chack &amp; edit  SD sheet'!BP177)</f>
        <v/>
      </c>
      <c r="BP177" s="179" t="str">
        <f t="shared" si="220"/>
        <v/>
      </c>
      <c r="BQ177" s="179" t="str">
        <f>IF(AND('Chack &amp; edit  SD sheet'!BR177=""),"",'Chack &amp; edit  SD sheet'!BR177)</f>
        <v/>
      </c>
      <c r="BR177" s="179" t="str">
        <f t="shared" si="221"/>
        <v/>
      </c>
      <c r="BS177" s="179" t="str">
        <f t="shared" si="222"/>
        <v/>
      </c>
      <c r="BT177" s="179" t="str">
        <f>IF(AND('Chack &amp; edit  SD sheet'!BU177=""),"",'Chack &amp; edit  SD sheet'!BU177)</f>
        <v/>
      </c>
      <c r="BU177" s="179" t="str">
        <f t="shared" si="223"/>
        <v/>
      </c>
      <c r="BV177" s="179" t="str">
        <f t="shared" si="224"/>
        <v/>
      </c>
      <c r="BW177" s="181" t="str">
        <f t="shared" si="225"/>
        <v/>
      </c>
      <c r="BX177" s="179" t="str">
        <f t="shared" si="226"/>
        <v/>
      </c>
      <c r="BY177" s="179">
        <f t="shared" si="227"/>
        <v>0</v>
      </c>
      <c r="BZ177" s="179">
        <f t="shared" si="228"/>
        <v>0</v>
      </c>
      <c r="CA177" s="179" t="str">
        <f t="shared" si="229"/>
        <v/>
      </c>
      <c r="CB177" s="179" t="str">
        <f t="shared" si="230"/>
        <v/>
      </c>
      <c r="CC177" s="182" t="str">
        <f t="shared" si="231"/>
        <v/>
      </c>
      <c r="CD177" s="183">
        <f t="shared" si="232"/>
        <v>0</v>
      </c>
      <c r="CE177" s="182">
        <f t="shared" si="233"/>
        <v>0</v>
      </c>
      <c r="CF177" s="179" t="str">
        <f t="shared" si="234"/>
        <v/>
      </c>
      <c r="CG177" s="183" t="str">
        <f t="shared" si="235"/>
        <v/>
      </c>
      <c r="CH177" s="182" t="str">
        <f t="shared" si="236"/>
        <v/>
      </c>
      <c r="CI177" s="182">
        <f t="shared" si="237"/>
        <v>0</v>
      </c>
      <c r="CJ177" s="182">
        <f t="shared" si="238"/>
        <v>0</v>
      </c>
      <c r="CK177" s="179" t="str">
        <f t="shared" si="239"/>
        <v/>
      </c>
      <c r="CL177" s="183" t="str">
        <f t="shared" si="240"/>
        <v/>
      </c>
      <c r="CM177" s="182" t="str">
        <f t="shared" si="241"/>
        <v/>
      </c>
      <c r="CN177" s="182">
        <f t="shared" si="242"/>
        <v>0</v>
      </c>
      <c r="CO177" s="182">
        <f t="shared" si="243"/>
        <v>0</v>
      </c>
      <c r="CP177" s="183" t="str">
        <f t="shared" si="244"/>
        <v/>
      </c>
      <c r="CQ177" s="183" t="str">
        <f t="shared" si="245"/>
        <v/>
      </c>
      <c r="CR177" s="182" t="str">
        <f t="shared" si="246"/>
        <v/>
      </c>
      <c r="CS177" s="182">
        <f t="shared" si="247"/>
        <v>0</v>
      </c>
      <c r="CT177" s="182">
        <f t="shared" si="248"/>
        <v>0</v>
      </c>
      <c r="CU177" s="183" t="str">
        <f t="shared" si="249"/>
        <v/>
      </c>
      <c r="CV177" s="183" t="str">
        <f t="shared" si="250"/>
        <v/>
      </c>
      <c r="CW177" s="182" t="str">
        <f t="shared" si="251"/>
        <v/>
      </c>
      <c r="CX177" s="182">
        <f t="shared" si="252"/>
        <v>0</v>
      </c>
      <c r="CY177" s="182">
        <f t="shared" si="253"/>
        <v>0</v>
      </c>
      <c r="CZ177" s="183" t="str">
        <f t="shared" si="254"/>
        <v/>
      </c>
      <c r="DA177" s="183" t="str">
        <f t="shared" si="255"/>
        <v/>
      </c>
      <c r="DB177" s="184">
        <f t="shared" si="256"/>
        <v>0</v>
      </c>
      <c r="DC177" s="19" t="str">
        <f t="shared" si="257"/>
        <v xml:space="preserve">      </v>
      </c>
      <c r="DD177" s="252" t="str">
        <f>IF('Chack &amp; edit  SD sheet'!BY177="","",'Chack &amp; edit  SD sheet'!BY177)</f>
        <v/>
      </c>
      <c r="DE177" s="252" t="str">
        <f>IF('Chack &amp; edit  SD sheet'!BZ177="","",'Chack &amp; edit  SD sheet'!BZ177)</f>
        <v/>
      </c>
      <c r="DF177" s="252" t="str">
        <f>IF('Chack &amp; edit  SD sheet'!CA177="","",'Chack &amp; edit  SD sheet'!CA177)</f>
        <v/>
      </c>
      <c r="DG177" s="212" t="str">
        <f t="shared" si="258"/>
        <v/>
      </c>
      <c r="DH177" s="252" t="str">
        <f>IF('Chack &amp; edit  SD sheet'!CB177="","",'Chack &amp; edit  SD sheet'!CB177)</f>
        <v/>
      </c>
      <c r="DI177" s="212" t="str">
        <f t="shared" si="259"/>
        <v/>
      </c>
      <c r="DJ177" s="252" t="str">
        <f>IF('Chack &amp; edit  SD sheet'!CC177="","",'Chack &amp; edit  SD sheet'!CC177)</f>
        <v/>
      </c>
      <c r="DK177" s="212" t="str">
        <f t="shared" si="260"/>
        <v/>
      </c>
      <c r="DL177" s="213" t="str">
        <f t="shared" si="261"/>
        <v/>
      </c>
      <c r="DM177" s="252" t="str">
        <f>IF('Chack &amp; edit  SD sheet'!CD177="","",'Chack &amp; edit  SD sheet'!CD177)</f>
        <v/>
      </c>
      <c r="DN177" s="252" t="str">
        <f>IF('Chack &amp; edit  SD sheet'!CE177="","",'Chack &amp; edit  SD sheet'!CE177)</f>
        <v/>
      </c>
      <c r="DO177" s="252" t="str">
        <f>IF('Chack &amp; edit  SD sheet'!CF177="","",'Chack &amp; edit  SD sheet'!CF177)</f>
        <v/>
      </c>
      <c r="DP177" s="212" t="str">
        <f t="shared" si="262"/>
        <v/>
      </c>
      <c r="DQ177" s="252" t="str">
        <f>IF('Chack &amp; edit  SD sheet'!CG177="","",'Chack &amp; edit  SD sheet'!CG177)</f>
        <v/>
      </c>
      <c r="DR177" s="212" t="str">
        <f t="shared" si="263"/>
        <v/>
      </c>
      <c r="DS177" s="252" t="str">
        <f>IF('Chack &amp; edit  SD sheet'!CH177="","",'Chack &amp; edit  SD sheet'!CH177)</f>
        <v/>
      </c>
      <c r="DT177" s="212" t="str">
        <f t="shared" si="264"/>
        <v/>
      </c>
      <c r="DU177" s="213" t="str">
        <f t="shared" si="265"/>
        <v/>
      </c>
      <c r="DV177" s="252" t="str">
        <f>IF('Chack &amp; edit  SD sheet'!CI177="","",'Chack &amp; edit  SD sheet'!CI177)</f>
        <v/>
      </c>
      <c r="DW177" s="252" t="str">
        <f>IF('Chack &amp; edit  SD sheet'!CJ177="","",'Chack &amp; edit  SD sheet'!CJ177)</f>
        <v/>
      </c>
      <c r="DX177" s="252" t="str">
        <f>IF('Chack &amp; edit  SD sheet'!CK177="","",'Chack &amp; edit  SD sheet'!CK177)</f>
        <v/>
      </c>
      <c r="DY177" s="254" t="str">
        <f t="shared" si="266"/>
        <v/>
      </c>
      <c r="DZ177" s="252" t="str">
        <f>IF('Chack &amp; edit  SD sheet'!CL177="","",'Chack &amp; edit  SD sheet'!CL177)</f>
        <v/>
      </c>
      <c r="EA177" s="252" t="str">
        <f>IF('Chack &amp; edit  SD sheet'!CM177="","",'Chack &amp; edit  SD sheet'!CM177)</f>
        <v/>
      </c>
      <c r="EB177" s="252" t="str">
        <f>IF('Chack &amp; edit  SD sheet'!CN177="","",'Chack &amp; edit  SD sheet'!CN177)</f>
        <v/>
      </c>
      <c r="EC177" s="252" t="str">
        <f>IF('Chack &amp; edit  SD sheet'!CO177="","",'Chack &amp; edit  SD sheet'!CO177)</f>
        <v/>
      </c>
      <c r="ED177" s="254" t="str">
        <f t="shared" si="267"/>
        <v/>
      </c>
      <c r="EE177" s="252" t="str">
        <f>IF('Chack &amp; edit  SD sheet'!CP177="","",'Chack &amp; edit  SD sheet'!CP177)</f>
        <v/>
      </c>
      <c r="EF177" s="252" t="str">
        <f>IF('Chack &amp; edit  SD sheet'!CQ177="","",'Chack &amp; edit  SD sheet'!CQ177)</f>
        <v/>
      </c>
      <c r="EG177" s="19" t="str">
        <f t="shared" si="268"/>
        <v/>
      </c>
      <c r="EH177" s="20" t="str">
        <f t="shared" si="269"/>
        <v/>
      </c>
      <c r="EI177" s="21" t="str">
        <f t="shared" si="270"/>
        <v/>
      </c>
      <c r="EJ177" s="185" t="str">
        <f t="shared" si="271"/>
        <v/>
      </c>
      <c r="EK177" s="253" t="str">
        <f t="shared" si="272"/>
        <v/>
      </c>
      <c r="EL177" s="252" t="str">
        <f t="shared" si="273"/>
        <v/>
      </c>
      <c r="ET177" s="173" t="str">
        <f t="shared" si="274"/>
        <v/>
      </c>
      <c r="EU177" s="173" t="str">
        <f t="shared" si="275"/>
        <v/>
      </c>
      <c r="EV177" s="173" t="str">
        <f t="shared" si="276"/>
        <v/>
      </c>
      <c r="EW177" s="173" t="str">
        <f t="shared" si="277"/>
        <v/>
      </c>
    </row>
    <row r="178" spans="1:153" ht="15.75" hidden="1">
      <c r="A178" s="179" t="str">
        <f>IF(AND('Chack &amp; edit  SD sheet'!A178=""),"",'Chack &amp; edit  SD sheet'!A178)</f>
        <v/>
      </c>
      <c r="B178" s="179" t="str">
        <f>IF(AND('Chack &amp; edit  SD sheet'!B178=""),"",'Chack &amp; edit  SD sheet'!B178)</f>
        <v/>
      </c>
      <c r="C178" s="179" t="str">
        <f>IF(AND('Chack &amp; edit  SD sheet'!C178=""),"",IF(AND('Chack &amp; edit  SD sheet'!C178="Boy"),"M",IF(AND('Chack &amp; edit  SD sheet'!C178="Girl"),"F","")))</f>
        <v/>
      </c>
      <c r="D178" s="179" t="str">
        <f>IF(AND('Chack &amp; edit  SD sheet'!D178=""),"",VALUE('Chack &amp; edit  SD sheet'!D178))</f>
        <v/>
      </c>
      <c r="E178" s="179" t="str">
        <f>IF(AND('Chack &amp; edit  SD sheet'!E178=""),"",'Chack &amp; edit  SD sheet'!E178)</f>
        <v/>
      </c>
      <c r="F178" s="179" t="str">
        <f>IF(AND('Chack &amp; edit  SD sheet'!F178=""),"",'Chack &amp; edit  SD sheet'!F178)</f>
        <v/>
      </c>
      <c r="G178" s="180" t="str">
        <f>IF(AND('Chack &amp; edit  SD sheet'!G178=""),"",'Chack &amp; edit  SD sheet'!G178)</f>
        <v/>
      </c>
      <c r="H178" s="180" t="str">
        <f>IF(AND('Chack &amp; edit  SD sheet'!H178=""),"",'Chack &amp; edit  SD sheet'!H178)</f>
        <v/>
      </c>
      <c r="I178" s="180" t="str">
        <f>IF(AND('Chack &amp; edit  SD sheet'!I178=""),"",'Chack &amp; edit  SD sheet'!I178)</f>
        <v/>
      </c>
      <c r="J178" s="179" t="str">
        <f>IF(AND('Chack &amp; edit  SD sheet'!J178=""),"",'Chack &amp; edit  SD sheet'!J178)</f>
        <v/>
      </c>
      <c r="K178" s="179" t="str">
        <f>IF(AND('Chack &amp; edit  SD sheet'!K178=""),"",'Chack &amp; edit  SD sheet'!K178)</f>
        <v/>
      </c>
      <c r="L178" s="179" t="str">
        <f>IF(AND('Chack &amp; edit  SD sheet'!L178=""),"",'Chack &amp; edit  SD sheet'!L178)</f>
        <v/>
      </c>
      <c r="M178" s="179" t="str">
        <f t="shared" si="193"/>
        <v/>
      </c>
      <c r="N178" s="179" t="str">
        <f>IF(AND('Chack &amp; edit  SD sheet'!N178=""),"",'Chack &amp; edit  SD sheet'!N178)</f>
        <v/>
      </c>
      <c r="O178" s="179" t="str">
        <f t="shared" si="194"/>
        <v/>
      </c>
      <c r="P178" s="179" t="str">
        <f t="shared" si="195"/>
        <v/>
      </c>
      <c r="Q178" s="179" t="str">
        <f>IF(AND('Chack &amp; edit  SD sheet'!Q178=""),"",'Chack &amp; edit  SD sheet'!Q178)</f>
        <v/>
      </c>
      <c r="R178" s="179" t="str">
        <f t="shared" si="196"/>
        <v/>
      </c>
      <c r="S178" s="179" t="str">
        <f t="shared" si="197"/>
        <v/>
      </c>
      <c r="T178" s="179" t="str">
        <f>IF(AND('Chack &amp; edit  SD sheet'!T178=""),"",'Chack &amp; edit  SD sheet'!T178)</f>
        <v/>
      </c>
      <c r="U178" s="179" t="str">
        <f>IF(AND('Chack &amp; edit  SD sheet'!U178=""),"",'Chack &amp; edit  SD sheet'!U178)</f>
        <v/>
      </c>
      <c r="V178" s="179" t="str">
        <f>IF(AND('Chack &amp; edit  SD sheet'!V178=""),"",'Chack &amp; edit  SD sheet'!V178)</f>
        <v/>
      </c>
      <c r="W178" s="179" t="str">
        <f t="shared" si="198"/>
        <v/>
      </c>
      <c r="X178" s="179" t="str">
        <f>IF(AND('Chack &amp; edit  SD sheet'!X178=""),"",'Chack &amp; edit  SD sheet'!X178)</f>
        <v/>
      </c>
      <c r="Y178" s="179" t="str">
        <f t="shared" si="199"/>
        <v/>
      </c>
      <c r="Z178" s="179" t="str">
        <f t="shared" si="200"/>
        <v/>
      </c>
      <c r="AA178" s="179" t="str">
        <f>IF(AND('Chack &amp; edit  SD sheet'!AA178=""),"",'Chack &amp; edit  SD sheet'!AA178)</f>
        <v/>
      </c>
      <c r="AB178" s="179" t="str">
        <f t="shared" si="201"/>
        <v/>
      </c>
      <c r="AC178" s="179" t="str">
        <f t="shared" si="202"/>
        <v/>
      </c>
      <c r="AD178" s="179" t="str">
        <f>IF(AND('Chack &amp; edit  SD sheet'!AF178=""),"",'Chack &amp; edit  SD sheet'!AF178)</f>
        <v/>
      </c>
      <c r="AE178" s="179" t="str">
        <f>IF(AND('Chack &amp; edit  SD sheet'!AG178=""),"",'Chack &amp; edit  SD sheet'!AG178)</f>
        <v/>
      </c>
      <c r="AF178" s="179" t="str">
        <f>IF(AND('Chack &amp; edit  SD sheet'!AH178=""),"",'Chack &amp; edit  SD sheet'!AH178)</f>
        <v/>
      </c>
      <c r="AG178" s="179" t="str">
        <f t="shared" si="203"/>
        <v/>
      </c>
      <c r="AH178" s="179" t="str">
        <f>IF(AND('Chack &amp; edit  SD sheet'!AJ178=""),"",'Chack &amp; edit  SD sheet'!AJ178)</f>
        <v/>
      </c>
      <c r="AI178" s="179" t="str">
        <f t="shared" si="204"/>
        <v/>
      </c>
      <c r="AJ178" s="179" t="str">
        <f t="shared" si="205"/>
        <v/>
      </c>
      <c r="AK178" s="179" t="str">
        <f>IF(AND('Chack &amp; edit  SD sheet'!AM178=""),"",'Chack &amp; edit  SD sheet'!AM178)</f>
        <v/>
      </c>
      <c r="AL178" s="179" t="str">
        <f t="shared" si="206"/>
        <v/>
      </c>
      <c r="AM178" s="179" t="str">
        <f t="shared" si="207"/>
        <v/>
      </c>
      <c r="AN178" s="179" t="str">
        <f>IF(AND('Chack &amp; edit  SD sheet'!AP178=""),"",'Chack &amp; edit  SD sheet'!AP178)</f>
        <v/>
      </c>
      <c r="AO178" s="179" t="str">
        <f>IF(AND('Chack &amp; edit  SD sheet'!AQ178=""),"",'Chack &amp; edit  SD sheet'!AQ178)</f>
        <v/>
      </c>
      <c r="AP178" s="179" t="str">
        <f>IF(AND('Chack &amp; edit  SD sheet'!AR178=""),"",'Chack &amp; edit  SD sheet'!AR178)</f>
        <v/>
      </c>
      <c r="AQ178" s="179" t="str">
        <f t="shared" si="208"/>
        <v/>
      </c>
      <c r="AR178" s="179" t="str">
        <f>IF(AND('Chack &amp; edit  SD sheet'!AT178=""),"",'Chack &amp; edit  SD sheet'!AT178)</f>
        <v/>
      </c>
      <c r="AS178" s="179" t="str">
        <f t="shared" si="209"/>
        <v/>
      </c>
      <c r="AT178" s="179" t="str">
        <f t="shared" si="210"/>
        <v/>
      </c>
      <c r="AU178" s="179" t="str">
        <f>IF(AND('Chack &amp; edit  SD sheet'!AW178=""),"",'Chack &amp; edit  SD sheet'!AW178)</f>
        <v/>
      </c>
      <c r="AV178" s="179" t="str">
        <f t="shared" si="211"/>
        <v/>
      </c>
      <c r="AW178" s="179" t="str">
        <f t="shared" si="212"/>
        <v/>
      </c>
      <c r="AX178" s="179" t="str">
        <f>IF(AND('Chack &amp; edit  SD sheet'!AZ178=""),"",'Chack &amp; edit  SD sheet'!AZ178)</f>
        <v/>
      </c>
      <c r="AY178" s="179" t="str">
        <f>IF(AND('Chack &amp; edit  SD sheet'!BA178=""),"",'Chack &amp; edit  SD sheet'!BA178)</f>
        <v/>
      </c>
      <c r="AZ178" s="179" t="str">
        <f>IF(AND('Chack &amp; edit  SD sheet'!BB178=""),"",'Chack &amp; edit  SD sheet'!BB178)</f>
        <v/>
      </c>
      <c r="BA178" s="179" t="str">
        <f t="shared" si="213"/>
        <v/>
      </c>
      <c r="BB178" s="179" t="str">
        <f>IF(AND('Chack &amp; edit  SD sheet'!BD178=""),"",'Chack &amp; edit  SD sheet'!BD178)</f>
        <v/>
      </c>
      <c r="BC178" s="179" t="str">
        <f t="shared" si="214"/>
        <v/>
      </c>
      <c r="BD178" s="179" t="str">
        <f t="shared" si="215"/>
        <v/>
      </c>
      <c r="BE178" s="179" t="str">
        <f>IF(AND('Chack &amp; edit  SD sheet'!BG178=""),"",'Chack &amp; edit  SD sheet'!BG178)</f>
        <v/>
      </c>
      <c r="BF178" s="179" t="str">
        <f t="shared" si="216"/>
        <v/>
      </c>
      <c r="BG178" s="179" t="str">
        <f t="shared" si="217"/>
        <v/>
      </c>
      <c r="BH178" s="179" t="str">
        <f>IF(AND('Chack &amp; edit  SD sheet'!BK178=""),"",'Chack &amp; edit  SD sheet'!BK178)</f>
        <v/>
      </c>
      <c r="BI178" s="179" t="str">
        <f>IF(AND('Chack &amp; edit  SD sheet'!BL178=""),"",'Chack &amp; edit  SD sheet'!BL178)</f>
        <v/>
      </c>
      <c r="BJ178" s="179" t="str">
        <f>IF(AND('Chack &amp; edit  SD sheet'!BM178=""),"",'Chack &amp; edit  SD sheet'!BM178)</f>
        <v/>
      </c>
      <c r="BK178" s="179" t="str">
        <f t="shared" si="218"/>
        <v/>
      </c>
      <c r="BL178" s="179" t="str">
        <f t="shared" si="219"/>
        <v/>
      </c>
      <c r="BM178" s="179" t="str">
        <f>IF(AND('Chack &amp; edit  SD sheet'!BN178=""),"",'Chack &amp; edit  SD sheet'!BN178)</f>
        <v/>
      </c>
      <c r="BN178" s="179" t="str">
        <f>IF(AND('Chack &amp; edit  SD sheet'!BO178=""),"",'Chack &amp; edit  SD sheet'!BO178)</f>
        <v/>
      </c>
      <c r="BO178" s="179" t="str">
        <f>IF(AND('Chack &amp; edit  SD sheet'!BP178=""),"",'Chack &amp; edit  SD sheet'!BP178)</f>
        <v/>
      </c>
      <c r="BP178" s="179" t="str">
        <f t="shared" si="220"/>
        <v/>
      </c>
      <c r="BQ178" s="179" t="str">
        <f>IF(AND('Chack &amp; edit  SD sheet'!BR178=""),"",'Chack &amp; edit  SD sheet'!BR178)</f>
        <v/>
      </c>
      <c r="BR178" s="179" t="str">
        <f t="shared" si="221"/>
        <v/>
      </c>
      <c r="BS178" s="179" t="str">
        <f t="shared" si="222"/>
        <v/>
      </c>
      <c r="BT178" s="179" t="str">
        <f>IF(AND('Chack &amp; edit  SD sheet'!BU178=""),"",'Chack &amp; edit  SD sheet'!BU178)</f>
        <v/>
      </c>
      <c r="BU178" s="179" t="str">
        <f t="shared" si="223"/>
        <v/>
      </c>
      <c r="BV178" s="179" t="str">
        <f t="shared" si="224"/>
        <v/>
      </c>
      <c r="BW178" s="181" t="str">
        <f t="shared" si="225"/>
        <v/>
      </c>
      <c r="BX178" s="179" t="str">
        <f t="shared" si="226"/>
        <v/>
      </c>
      <c r="BY178" s="179">
        <f t="shared" si="227"/>
        <v>0</v>
      </c>
      <c r="BZ178" s="179">
        <f t="shared" si="228"/>
        <v>0</v>
      </c>
      <c r="CA178" s="179" t="str">
        <f t="shared" si="229"/>
        <v/>
      </c>
      <c r="CB178" s="179" t="str">
        <f t="shared" si="230"/>
        <v/>
      </c>
      <c r="CC178" s="182" t="str">
        <f t="shared" si="231"/>
        <v/>
      </c>
      <c r="CD178" s="183">
        <f t="shared" si="232"/>
        <v>0</v>
      </c>
      <c r="CE178" s="182">
        <f t="shared" si="233"/>
        <v>0</v>
      </c>
      <c r="CF178" s="179" t="str">
        <f t="shared" si="234"/>
        <v/>
      </c>
      <c r="CG178" s="183" t="str">
        <f t="shared" si="235"/>
        <v/>
      </c>
      <c r="CH178" s="182" t="str">
        <f t="shared" si="236"/>
        <v/>
      </c>
      <c r="CI178" s="182">
        <f t="shared" si="237"/>
        <v>0</v>
      </c>
      <c r="CJ178" s="182">
        <f t="shared" si="238"/>
        <v>0</v>
      </c>
      <c r="CK178" s="179" t="str">
        <f t="shared" si="239"/>
        <v/>
      </c>
      <c r="CL178" s="183" t="str">
        <f t="shared" si="240"/>
        <v/>
      </c>
      <c r="CM178" s="182" t="str">
        <f t="shared" si="241"/>
        <v/>
      </c>
      <c r="CN178" s="182">
        <f t="shared" si="242"/>
        <v>0</v>
      </c>
      <c r="CO178" s="182">
        <f t="shared" si="243"/>
        <v>0</v>
      </c>
      <c r="CP178" s="183" t="str">
        <f t="shared" si="244"/>
        <v/>
      </c>
      <c r="CQ178" s="183" t="str">
        <f t="shared" si="245"/>
        <v/>
      </c>
      <c r="CR178" s="182" t="str">
        <f t="shared" si="246"/>
        <v/>
      </c>
      <c r="CS178" s="182">
        <f t="shared" si="247"/>
        <v>0</v>
      </c>
      <c r="CT178" s="182">
        <f t="shared" si="248"/>
        <v>0</v>
      </c>
      <c r="CU178" s="183" t="str">
        <f t="shared" si="249"/>
        <v/>
      </c>
      <c r="CV178" s="183" t="str">
        <f t="shared" si="250"/>
        <v/>
      </c>
      <c r="CW178" s="182" t="str">
        <f t="shared" si="251"/>
        <v/>
      </c>
      <c r="CX178" s="182">
        <f t="shared" si="252"/>
        <v>0</v>
      </c>
      <c r="CY178" s="182">
        <f t="shared" si="253"/>
        <v>0</v>
      </c>
      <c r="CZ178" s="183" t="str">
        <f t="shared" si="254"/>
        <v/>
      </c>
      <c r="DA178" s="183" t="str">
        <f t="shared" si="255"/>
        <v/>
      </c>
      <c r="DB178" s="184">
        <f t="shared" si="256"/>
        <v>0</v>
      </c>
      <c r="DC178" s="19" t="str">
        <f t="shared" si="257"/>
        <v xml:space="preserve">      </v>
      </c>
      <c r="DD178" s="252" t="str">
        <f>IF('Chack &amp; edit  SD sheet'!BY178="","",'Chack &amp; edit  SD sheet'!BY178)</f>
        <v/>
      </c>
      <c r="DE178" s="252" t="str">
        <f>IF('Chack &amp; edit  SD sheet'!BZ178="","",'Chack &amp; edit  SD sheet'!BZ178)</f>
        <v/>
      </c>
      <c r="DF178" s="252" t="str">
        <f>IF('Chack &amp; edit  SD sheet'!CA178="","",'Chack &amp; edit  SD sheet'!CA178)</f>
        <v/>
      </c>
      <c r="DG178" s="212" t="str">
        <f t="shared" si="258"/>
        <v/>
      </c>
      <c r="DH178" s="252" t="str">
        <f>IF('Chack &amp; edit  SD sheet'!CB178="","",'Chack &amp; edit  SD sheet'!CB178)</f>
        <v/>
      </c>
      <c r="DI178" s="212" t="str">
        <f t="shared" si="259"/>
        <v/>
      </c>
      <c r="DJ178" s="252" t="str">
        <f>IF('Chack &amp; edit  SD sheet'!CC178="","",'Chack &amp; edit  SD sheet'!CC178)</f>
        <v/>
      </c>
      <c r="DK178" s="212" t="str">
        <f t="shared" si="260"/>
        <v/>
      </c>
      <c r="DL178" s="213" t="str">
        <f t="shared" si="261"/>
        <v/>
      </c>
      <c r="DM178" s="252" t="str">
        <f>IF('Chack &amp; edit  SD sheet'!CD178="","",'Chack &amp; edit  SD sheet'!CD178)</f>
        <v/>
      </c>
      <c r="DN178" s="252" t="str">
        <f>IF('Chack &amp; edit  SD sheet'!CE178="","",'Chack &amp; edit  SD sheet'!CE178)</f>
        <v/>
      </c>
      <c r="DO178" s="252" t="str">
        <f>IF('Chack &amp; edit  SD sheet'!CF178="","",'Chack &amp; edit  SD sheet'!CF178)</f>
        <v/>
      </c>
      <c r="DP178" s="212" t="str">
        <f t="shared" si="262"/>
        <v/>
      </c>
      <c r="DQ178" s="252" t="str">
        <f>IF('Chack &amp; edit  SD sheet'!CG178="","",'Chack &amp; edit  SD sheet'!CG178)</f>
        <v/>
      </c>
      <c r="DR178" s="212" t="str">
        <f t="shared" si="263"/>
        <v/>
      </c>
      <c r="DS178" s="252" t="str">
        <f>IF('Chack &amp; edit  SD sheet'!CH178="","",'Chack &amp; edit  SD sheet'!CH178)</f>
        <v/>
      </c>
      <c r="DT178" s="212" t="str">
        <f t="shared" si="264"/>
        <v/>
      </c>
      <c r="DU178" s="213" t="str">
        <f t="shared" si="265"/>
        <v/>
      </c>
      <c r="DV178" s="252" t="str">
        <f>IF('Chack &amp; edit  SD sheet'!CI178="","",'Chack &amp; edit  SD sheet'!CI178)</f>
        <v/>
      </c>
      <c r="DW178" s="252" t="str">
        <f>IF('Chack &amp; edit  SD sheet'!CJ178="","",'Chack &amp; edit  SD sheet'!CJ178)</f>
        <v/>
      </c>
      <c r="DX178" s="252" t="str">
        <f>IF('Chack &amp; edit  SD sheet'!CK178="","",'Chack &amp; edit  SD sheet'!CK178)</f>
        <v/>
      </c>
      <c r="DY178" s="254" t="str">
        <f t="shared" si="266"/>
        <v/>
      </c>
      <c r="DZ178" s="252" t="str">
        <f>IF('Chack &amp; edit  SD sheet'!CL178="","",'Chack &amp; edit  SD sheet'!CL178)</f>
        <v/>
      </c>
      <c r="EA178" s="252" t="str">
        <f>IF('Chack &amp; edit  SD sheet'!CM178="","",'Chack &amp; edit  SD sheet'!CM178)</f>
        <v/>
      </c>
      <c r="EB178" s="252" t="str">
        <f>IF('Chack &amp; edit  SD sheet'!CN178="","",'Chack &amp; edit  SD sheet'!CN178)</f>
        <v/>
      </c>
      <c r="EC178" s="252" t="str">
        <f>IF('Chack &amp; edit  SD sheet'!CO178="","",'Chack &amp; edit  SD sheet'!CO178)</f>
        <v/>
      </c>
      <c r="ED178" s="254" t="str">
        <f t="shared" si="267"/>
        <v/>
      </c>
      <c r="EE178" s="252" t="str">
        <f>IF('Chack &amp; edit  SD sheet'!CP178="","",'Chack &amp; edit  SD sheet'!CP178)</f>
        <v/>
      </c>
      <c r="EF178" s="252" t="str">
        <f>IF('Chack &amp; edit  SD sheet'!CQ178="","",'Chack &amp; edit  SD sheet'!CQ178)</f>
        <v/>
      </c>
      <c r="EG178" s="19" t="str">
        <f t="shared" si="268"/>
        <v/>
      </c>
      <c r="EH178" s="20" t="str">
        <f t="shared" si="269"/>
        <v/>
      </c>
      <c r="EI178" s="21" t="str">
        <f t="shared" si="270"/>
        <v/>
      </c>
      <c r="EJ178" s="185" t="str">
        <f t="shared" si="271"/>
        <v/>
      </c>
      <c r="EK178" s="253" t="str">
        <f t="shared" si="272"/>
        <v/>
      </c>
      <c r="EL178" s="252" t="str">
        <f t="shared" si="273"/>
        <v/>
      </c>
      <c r="ET178" s="173" t="str">
        <f t="shared" si="274"/>
        <v/>
      </c>
      <c r="EU178" s="173" t="str">
        <f t="shared" si="275"/>
        <v/>
      </c>
      <c r="EV178" s="173" t="str">
        <f t="shared" si="276"/>
        <v/>
      </c>
      <c r="EW178" s="173" t="str">
        <f t="shared" si="277"/>
        <v/>
      </c>
    </row>
    <row r="179" spans="1:153" ht="15.75" hidden="1">
      <c r="A179" s="179" t="str">
        <f>IF(AND('Chack &amp; edit  SD sheet'!A179=""),"",'Chack &amp; edit  SD sheet'!A179)</f>
        <v/>
      </c>
      <c r="B179" s="179" t="str">
        <f>IF(AND('Chack &amp; edit  SD sheet'!B179=""),"",'Chack &amp; edit  SD sheet'!B179)</f>
        <v/>
      </c>
      <c r="C179" s="179" t="str">
        <f>IF(AND('Chack &amp; edit  SD sheet'!C179=""),"",IF(AND('Chack &amp; edit  SD sheet'!C179="Boy"),"M",IF(AND('Chack &amp; edit  SD sheet'!C179="Girl"),"F","")))</f>
        <v/>
      </c>
      <c r="D179" s="179" t="str">
        <f>IF(AND('Chack &amp; edit  SD sheet'!D179=""),"",VALUE('Chack &amp; edit  SD sheet'!D179))</f>
        <v/>
      </c>
      <c r="E179" s="179" t="str">
        <f>IF(AND('Chack &amp; edit  SD sheet'!E179=""),"",'Chack &amp; edit  SD sheet'!E179)</f>
        <v/>
      </c>
      <c r="F179" s="179" t="str">
        <f>IF(AND('Chack &amp; edit  SD sheet'!F179=""),"",'Chack &amp; edit  SD sheet'!F179)</f>
        <v/>
      </c>
      <c r="G179" s="180" t="str">
        <f>IF(AND('Chack &amp; edit  SD sheet'!G179=""),"",'Chack &amp; edit  SD sheet'!G179)</f>
        <v/>
      </c>
      <c r="H179" s="180" t="str">
        <f>IF(AND('Chack &amp; edit  SD sheet'!H179=""),"",'Chack &amp; edit  SD sheet'!H179)</f>
        <v/>
      </c>
      <c r="I179" s="180" t="str">
        <f>IF(AND('Chack &amp; edit  SD sheet'!I179=""),"",'Chack &amp; edit  SD sheet'!I179)</f>
        <v/>
      </c>
      <c r="J179" s="179" t="str">
        <f>IF(AND('Chack &amp; edit  SD sheet'!J179=""),"",'Chack &amp; edit  SD sheet'!J179)</f>
        <v/>
      </c>
      <c r="K179" s="179" t="str">
        <f>IF(AND('Chack &amp; edit  SD sheet'!K179=""),"",'Chack &amp; edit  SD sheet'!K179)</f>
        <v/>
      </c>
      <c r="L179" s="179" t="str">
        <f>IF(AND('Chack &amp; edit  SD sheet'!L179=""),"",'Chack &amp; edit  SD sheet'!L179)</f>
        <v/>
      </c>
      <c r="M179" s="179" t="str">
        <f t="shared" si="193"/>
        <v/>
      </c>
      <c r="N179" s="179" t="str">
        <f>IF(AND('Chack &amp; edit  SD sheet'!N179=""),"",'Chack &amp; edit  SD sheet'!N179)</f>
        <v/>
      </c>
      <c r="O179" s="179" t="str">
        <f t="shared" si="194"/>
        <v/>
      </c>
      <c r="P179" s="179" t="str">
        <f t="shared" si="195"/>
        <v/>
      </c>
      <c r="Q179" s="179" t="str">
        <f>IF(AND('Chack &amp; edit  SD sheet'!Q179=""),"",'Chack &amp; edit  SD sheet'!Q179)</f>
        <v/>
      </c>
      <c r="R179" s="179" t="str">
        <f t="shared" si="196"/>
        <v/>
      </c>
      <c r="S179" s="179" t="str">
        <f t="shared" si="197"/>
        <v/>
      </c>
      <c r="T179" s="179" t="str">
        <f>IF(AND('Chack &amp; edit  SD sheet'!T179=""),"",'Chack &amp; edit  SD sheet'!T179)</f>
        <v/>
      </c>
      <c r="U179" s="179" t="str">
        <f>IF(AND('Chack &amp; edit  SD sheet'!U179=""),"",'Chack &amp; edit  SD sheet'!U179)</f>
        <v/>
      </c>
      <c r="V179" s="179" t="str">
        <f>IF(AND('Chack &amp; edit  SD sheet'!V179=""),"",'Chack &amp; edit  SD sheet'!V179)</f>
        <v/>
      </c>
      <c r="W179" s="179" t="str">
        <f t="shared" si="198"/>
        <v/>
      </c>
      <c r="X179" s="179" t="str">
        <f>IF(AND('Chack &amp; edit  SD sheet'!X179=""),"",'Chack &amp; edit  SD sheet'!X179)</f>
        <v/>
      </c>
      <c r="Y179" s="179" t="str">
        <f t="shared" si="199"/>
        <v/>
      </c>
      <c r="Z179" s="179" t="str">
        <f t="shared" si="200"/>
        <v/>
      </c>
      <c r="AA179" s="179" t="str">
        <f>IF(AND('Chack &amp; edit  SD sheet'!AA179=""),"",'Chack &amp; edit  SD sheet'!AA179)</f>
        <v/>
      </c>
      <c r="AB179" s="179" t="str">
        <f t="shared" si="201"/>
        <v/>
      </c>
      <c r="AC179" s="179" t="str">
        <f t="shared" si="202"/>
        <v/>
      </c>
      <c r="AD179" s="179" t="str">
        <f>IF(AND('Chack &amp; edit  SD sheet'!AF179=""),"",'Chack &amp; edit  SD sheet'!AF179)</f>
        <v/>
      </c>
      <c r="AE179" s="179" t="str">
        <f>IF(AND('Chack &amp; edit  SD sheet'!AG179=""),"",'Chack &amp; edit  SD sheet'!AG179)</f>
        <v/>
      </c>
      <c r="AF179" s="179" t="str">
        <f>IF(AND('Chack &amp; edit  SD sheet'!AH179=""),"",'Chack &amp; edit  SD sheet'!AH179)</f>
        <v/>
      </c>
      <c r="AG179" s="179" t="str">
        <f t="shared" si="203"/>
        <v/>
      </c>
      <c r="AH179" s="179" t="str">
        <f>IF(AND('Chack &amp; edit  SD sheet'!AJ179=""),"",'Chack &amp; edit  SD sheet'!AJ179)</f>
        <v/>
      </c>
      <c r="AI179" s="179" t="str">
        <f t="shared" si="204"/>
        <v/>
      </c>
      <c r="AJ179" s="179" t="str">
        <f t="shared" si="205"/>
        <v/>
      </c>
      <c r="AK179" s="179" t="str">
        <f>IF(AND('Chack &amp; edit  SD sheet'!AM179=""),"",'Chack &amp; edit  SD sheet'!AM179)</f>
        <v/>
      </c>
      <c r="AL179" s="179" t="str">
        <f t="shared" si="206"/>
        <v/>
      </c>
      <c r="AM179" s="179" t="str">
        <f t="shared" si="207"/>
        <v/>
      </c>
      <c r="AN179" s="179" t="str">
        <f>IF(AND('Chack &amp; edit  SD sheet'!AP179=""),"",'Chack &amp; edit  SD sheet'!AP179)</f>
        <v/>
      </c>
      <c r="AO179" s="179" t="str">
        <f>IF(AND('Chack &amp; edit  SD sheet'!AQ179=""),"",'Chack &amp; edit  SD sheet'!AQ179)</f>
        <v/>
      </c>
      <c r="AP179" s="179" t="str">
        <f>IF(AND('Chack &amp; edit  SD sheet'!AR179=""),"",'Chack &amp; edit  SD sheet'!AR179)</f>
        <v/>
      </c>
      <c r="AQ179" s="179" t="str">
        <f t="shared" si="208"/>
        <v/>
      </c>
      <c r="AR179" s="179" t="str">
        <f>IF(AND('Chack &amp; edit  SD sheet'!AT179=""),"",'Chack &amp; edit  SD sheet'!AT179)</f>
        <v/>
      </c>
      <c r="AS179" s="179" t="str">
        <f t="shared" si="209"/>
        <v/>
      </c>
      <c r="AT179" s="179" t="str">
        <f t="shared" si="210"/>
        <v/>
      </c>
      <c r="AU179" s="179" t="str">
        <f>IF(AND('Chack &amp; edit  SD sheet'!AW179=""),"",'Chack &amp; edit  SD sheet'!AW179)</f>
        <v/>
      </c>
      <c r="AV179" s="179" t="str">
        <f t="shared" si="211"/>
        <v/>
      </c>
      <c r="AW179" s="179" t="str">
        <f t="shared" si="212"/>
        <v/>
      </c>
      <c r="AX179" s="179" t="str">
        <f>IF(AND('Chack &amp; edit  SD sheet'!AZ179=""),"",'Chack &amp; edit  SD sheet'!AZ179)</f>
        <v/>
      </c>
      <c r="AY179" s="179" t="str">
        <f>IF(AND('Chack &amp; edit  SD sheet'!BA179=""),"",'Chack &amp; edit  SD sheet'!BA179)</f>
        <v/>
      </c>
      <c r="AZ179" s="179" t="str">
        <f>IF(AND('Chack &amp; edit  SD sheet'!BB179=""),"",'Chack &amp; edit  SD sheet'!BB179)</f>
        <v/>
      </c>
      <c r="BA179" s="179" t="str">
        <f t="shared" si="213"/>
        <v/>
      </c>
      <c r="BB179" s="179" t="str">
        <f>IF(AND('Chack &amp; edit  SD sheet'!BD179=""),"",'Chack &amp; edit  SD sheet'!BD179)</f>
        <v/>
      </c>
      <c r="BC179" s="179" t="str">
        <f t="shared" si="214"/>
        <v/>
      </c>
      <c r="BD179" s="179" t="str">
        <f t="shared" si="215"/>
        <v/>
      </c>
      <c r="BE179" s="179" t="str">
        <f>IF(AND('Chack &amp; edit  SD sheet'!BG179=""),"",'Chack &amp; edit  SD sheet'!BG179)</f>
        <v/>
      </c>
      <c r="BF179" s="179" t="str">
        <f t="shared" si="216"/>
        <v/>
      </c>
      <c r="BG179" s="179" t="str">
        <f t="shared" si="217"/>
        <v/>
      </c>
      <c r="BH179" s="179" t="str">
        <f>IF(AND('Chack &amp; edit  SD sheet'!BK179=""),"",'Chack &amp; edit  SD sheet'!BK179)</f>
        <v/>
      </c>
      <c r="BI179" s="179" t="str">
        <f>IF(AND('Chack &amp; edit  SD sheet'!BL179=""),"",'Chack &amp; edit  SD sheet'!BL179)</f>
        <v/>
      </c>
      <c r="BJ179" s="179" t="str">
        <f>IF(AND('Chack &amp; edit  SD sheet'!BM179=""),"",'Chack &amp; edit  SD sheet'!BM179)</f>
        <v/>
      </c>
      <c r="BK179" s="179" t="str">
        <f t="shared" si="218"/>
        <v/>
      </c>
      <c r="BL179" s="179" t="str">
        <f t="shared" si="219"/>
        <v/>
      </c>
      <c r="BM179" s="179" t="str">
        <f>IF(AND('Chack &amp; edit  SD sheet'!BN179=""),"",'Chack &amp; edit  SD sheet'!BN179)</f>
        <v/>
      </c>
      <c r="BN179" s="179" t="str">
        <f>IF(AND('Chack &amp; edit  SD sheet'!BO179=""),"",'Chack &amp; edit  SD sheet'!BO179)</f>
        <v/>
      </c>
      <c r="BO179" s="179" t="str">
        <f>IF(AND('Chack &amp; edit  SD sheet'!BP179=""),"",'Chack &amp; edit  SD sheet'!BP179)</f>
        <v/>
      </c>
      <c r="BP179" s="179" t="str">
        <f t="shared" si="220"/>
        <v/>
      </c>
      <c r="BQ179" s="179" t="str">
        <f>IF(AND('Chack &amp; edit  SD sheet'!BR179=""),"",'Chack &amp; edit  SD sheet'!BR179)</f>
        <v/>
      </c>
      <c r="BR179" s="179" t="str">
        <f t="shared" si="221"/>
        <v/>
      </c>
      <c r="BS179" s="179" t="str">
        <f t="shared" si="222"/>
        <v/>
      </c>
      <c r="BT179" s="179" t="str">
        <f>IF(AND('Chack &amp; edit  SD sheet'!BU179=""),"",'Chack &amp; edit  SD sheet'!BU179)</f>
        <v/>
      </c>
      <c r="BU179" s="179" t="str">
        <f t="shared" si="223"/>
        <v/>
      </c>
      <c r="BV179" s="179" t="str">
        <f t="shared" si="224"/>
        <v/>
      </c>
      <c r="BW179" s="181" t="str">
        <f t="shared" si="225"/>
        <v/>
      </c>
      <c r="BX179" s="179" t="str">
        <f t="shared" si="226"/>
        <v/>
      </c>
      <c r="BY179" s="179">
        <f t="shared" si="227"/>
        <v>0</v>
      </c>
      <c r="BZ179" s="179">
        <f t="shared" si="228"/>
        <v>0</v>
      </c>
      <c r="CA179" s="179" t="str">
        <f t="shared" si="229"/>
        <v/>
      </c>
      <c r="CB179" s="179" t="str">
        <f t="shared" si="230"/>
        <v/>
      </c>
      <c r="CC179" s="182" t="str">
        <f t="shared" si="231"/>
        <v/>
      </c>
      <c r="CD179" s="183">
        <f t="shared" si="232"/>
        <v>0</v>
      </c>
      <c r="CE179" s="182">
        <f t="shared" si="233"/>
        <v>0</v>
      </c>
      <c r="CF179" s="179" t="str">
        <f t="shared" si="234"/>
        <v/>
      </c>
      <c r="CG179" s="183" t="str">
        <f t="shared" si="235"/>
        <v/>
      </c>
      <c r="CH179" s="182" t="str">
        <f t="shared" si="236"/>
        <v/>
      </c>
      <c r="CI179" s="182">
        <f t="shared" si="237"/>
        <v>0</v>
      </c>
      <c r="CJ179" s="182">
        <f t="shared" si="238"/>
        <v>0</v>
      </c>
      <c r="CK179" s="179" t="str">
        <f t="shared" si="239"/>
        <v/>
      </c>
      <c r="CL179" s="183" t="str">
        <f t="shared" si="240"/>
        <v/>
      </c>
      <c r="CM179" s="182" t="str">
        <f t="shared" si="241"/>
        <v/>
      </c>
      <c r="CN179" s="182">
        <f t="shared" si="242"/>
        <v>0</v>
      </c>
      <c r="CO179" s="182">
        <f t="shared" si="243"/>
        <v>0</v>
      </c>
      <c r="CP179" s="183" t="str">
        <f t="shared" si="244"/>
        <v/>
      </c>
      <c r="CQ179" s="183" t="str">
        <f t="shared" si="245"/>
        <v/>
      </c>
      <c r="CR179" s="182" t="str">
        <f t="shared" si="246"/>
        <v/>
      </c>
      <c r="CS179" s="182">
        <f t="shared" si="247"/>
        <v>0</v>
      </c>
      <c r="CT179" s="182">
        <f t="shared" si="248"/>
        <v>0</v>
      </c>
      <c r="CU179" s="183" t="str">
        <f t="shared" si="249"/>
        <v/>
      </c>
      <c r="CV179" s="183" t="str">
        <f t="shared" si="250"/>
        <v/>
      </c>
      <c r="CW179" s="182" t="str">
        <f t="shared" si="251"/>
        <v/>
      </c>
      <c r="CX179" s="182">
        <f t="shared" si="252"/>
        <v>0</v>
      </c>
      <c r="CY179" s="182">
        <f t="shared" si="253"/>
        <v>0</v>
      </c>
      <c r="CZ179" s="183" t="str">
        <f t="shared" si="254"/>
        <v/>
      </c>
      <c r="DA179" s="183" t="str">
        <f t="shared" si="255"/>
        <v/>
      </c>
      <c r="DB179" s="184">
        <f t="shared" si="256"/>
        <v>0</v>
      </c>
      <c r="DC179" s="19" t="str">
        <f t="shared" si="257"/>
        <v xml:space="preserve">      </v>
      </c>
      <c r="DD179" s="252" t="str">
        <f>IF('Chack &amp; edit  SD sheet'!BY179="","",'Chack &amp; edit  SD sheet'!BY179)</f>
        <v/>
      </c>
      <c r="DE179" s="252" t="str">
        <f>IF('Chack &amp; edit  SD sheet'!BZ179="","",'Chack &amp; edit  SD sheet'!BZ179)</f>
        <v/>
      </c>
      <c r="DF179" s="252" t="str">
        <f>IF('Chack &amp; edit  SD sheet'!CA179="","",'Chack &amp; edit  SD sheet'!CA179)</f>
        <v/>
      </c>
      <c r="DG179" s="212" t="str">
        <f t="shared" si="258"/>
        <v/>
      </c>
      <c r="DH179" s="252" t="str">
        <f>IF('Chack &amp; edit  SD sheet'!CB179="","",'Chack &amp; edit  SD sheet'!CB179)</f>
        <v/>
      </c>
      <c r="DI179" s="212" t="str">
        <f t="shared" si="259"/>
        <v/>
      </c>
      <c r="DJ179" s="252" t="str">
        <f>IF('Chack &amp; edit  SD sheet'!CC179="","",'Chack &amp; edit  SD sheet'!CC179)</f>
        <v/>
      </c>
      <c r="DK179" s="212" t="str">
        <f t="shared" si="260"/>
        <v/>
      </c>
      <c r="DL179" s="213" t="str">
        <f t="shared" si="261"/>
        <v/>
      </c>
      <c r="DM179" s="252" t="str">
        <f>IF('Chack &amp; edit  SD sheet'!CD179="","",'Chack &amp; edit  SD sheet'!CD179)</f>
        <v/>
      </c>
      <c r="DN179" s="252" t="str">
        <f>IF('Chack &amp; edit  SD sheet'!CE179="","",'Chack &amp; edit  SD sheet'!CE179)</f>
        <v/>
      </c>
      <c r="DO179" s="252" t="str">
        <f>IF('Chack &amp; edit  SD sheet'!CF179="","",'Chack &amp; edit  SD sheet'!CF179)</f>
        <v/>
      </c>
      <c r="DP179" s="212" t="str">
        <f t="shared" si="262"/>
        <v/>
      </c>
      <c r="DQ179" s="252" t="str">
        <f>IF('Chack &amp; edit  SD sheet'!CG179="","",'Chack &amp; edit  SD sheet'!CG179)</f>
        <v/>
      </c>
      <c r="DR179" s="212" t="str">
        <f t="shared" si="263"/>
        <v/>
      </c>
      <c r="DS179" s="252" t="str">
        <f>IF('Chack &amp; edit  SD sheet'!CH179="","",'Chack &amp; edit  SD sheet'!CH179)</f>
        <v/>
      </c>
      <c r="DT179" s="212" t="str">
        <f t="shared" si="264"/>
        <v/>
      </c>
      <c r="DU179" s="213" t="str">
        <f t="shared" si="265"/>
        <v/>
      </c>
      <c r="DV179" s="252" t="str">
        <f>IF('Chack &amp; edit  SD sheet'!CI179="","",'Chack &amp; edit  SD sheet'!CI179)</f>
        <v/>
      </c>
      <c r="DW179" s="252" t="str">
        <f>IF('Chack &amp; edit  SD sheet'!CJ179="","",'Chack &amp; edit  SD sheet'!CJ179)</f>
        <v/>
      </c>
      <c r="DX179" s="252" t="str">
        <f>IF('Chack &amp; edit  SD sheet'!CK179="","",'Chack &amp; edit  SD sheet'!CK179)</f>
        <v/>
      </c>
      <c r="DY179" s="254" t="str">
        <f t="shared" si="266"/>
        <v/>
      </c>
      <c r="DZ179" s="252" t="str">
        <f>IF('Chack &amp; edit  SD sheet'!CL179="","",'Chack &amp; edit  SD sheet'!CL179)</f>
        <v/>
      </c>
      <c r="EA179" s="252" t="str">
        <f>IF('Chack &amp; edit  SD sheet'!CM179="","",'Chack &amp; edit  SD sheet'!CM179)</f>
        <v/>
      </c>
      <c r="EB179" s="252" t="str">
        <f>IF('Chack &amp; edit  SD sheet'!CN179="","",'Chack &amp; edit  SD sheet'!CN179)</f>
        <v/>
      </c>
      <c r="EC179" s="252" t="str">
        <f>IF('Chack &amp; edit  SD sheet'!CO179="","",'Chack &amp; edit  SD sheet'!CO179)</f>
        <v/>
      </c>
      <c r="ED179" s="254" t="str">
        <f t="shared" si="267"/>
        <v/>
      </c>
      <c r="EE179" s="252" t="str">
        <f>IF('Chack &amp; edit  SD sheet'!CP179="","",'Chack &amp; edit  SD sheet'!CP179)</f>
        <v/>
      </c>
      <c r="EF179" s="252" t="str">
        <f>IF('Chack &amp; edit  SD sheet'!CQ179="","",'Chack &amp; edit  SD sheet'!CQ179)</f>
        <v/>
      </c>
      <c r="EG179" s="19" t="str">
        <f t="shared" si="268"/>
        <v/>
      </c>
      <c r="EH179" s="20" t="str">
        <f t="shared" si="269"/>
        <v/>
      </c>
      <c r="EI179" s="21" t="str">
        <f t="shared" si="270"/>
        <v/>
      </c>
      <c r="EJ179" s="185" t="str">
        <f t="shared" si="271"/>
        <v/>
      </c>
      <c r="EK179" s="253" t="str">
        <f t="shared" si="272"/>
        <v/>
      </c>
      <c r="EL179" s="252" t="str">
        <f t="shared" si="273"/>
        <v/>
      </c>
      <c r="ET179" s="173" t="str">
        <f t="shared" si="274"/>
        <v/>
      </c>
      <c r="EU179" s="173" t="str">
        <f t="shared" si="275"/>
        <v/>
      </c>
      <c r="EV179" s="173" t="str">
        <f t="shared" si="276"/>
        <v/>
      </c>
      <c r="EW179" s="173" t="str">
        <f t="shared" si="277"/>
        <v/>
      </c>
    </row>
    <row r="180" spans="1:153" ht="15.75" hidden="1">
      <c r="A180" s="179" t="str">
        <f>IF(AND('Chack &amp; edit  SD sheet'!A180=""),"",'Chack &amp; edit  SD sheet'!A180)</f>
        <v/>
      </c>
      <c r="B180" s="179" t="str">
        <f>IF(AND('Chack &amp; edit  SD sheet'!B180=""),"",'Chack &amp; edit  SD sheet'!B180)</f>
        <v/>
      </c>
      <c r="C180" s="179" t="str">
        <f>IF(AND('Chack &amp; edit  SD sheet'!C180=""),"",IF(AND('Chack &amp; edit  SD sheet'!C180="Boy"),"M",IF(AND('Chack &amp; edit  SD sheet'!C180="Girl"),"F","")))</f>
        <v/>
      </c>
      <c r="D180" s="179" t="str">
        <f>IF(AND('Chack &amp; edit  SD sheet'!D180=""),"",VALUE('Chack &amp; edit  SD sheet'!D180))</f>
        <v/>
      </c>
      <c r="E180" s="179" t="str">
        <f>IF(AND('Chack &amp; edit  SD sheet'!E180=""),"",'Chack &amp; edit  SD sheet'!E180)</f>
        <v/>
      </c>
      <c r="F180" s="179" t="str">
        <f>IF(AND('Chack &amp; edit  SD sheet'!F180=""),"",'Chack &amp; edit  SD sheet'!F180)</f>
        <v/>
      </c>
      <c r="G180" s="180" t="str">
        <f>IF(AND('Chack &amp; edit  SD sheet'!G180=""),"",'Chack &amp; edit  SD sheet'!G180)</f>
        <v/>
      </c>
      <c r="H180" s="180" t="str">
        <f>IF(AND('Chack &amp; edit  SD sheet'!H180=""),"",'Chack &amp; edit  SD sheet'!H180)</f>
        <v/>
      </c>
      <c r="I180" s="180" t="str">
        <f>IF(AND('Chack &amp; edit  SD sheet'!I180=""),"",'Chack &amp; edit  SD sheet'!I180)</f>
        <v/>
      </c>
      <c r="J180" s="179" t="str">
        <f>IF(AND('Chack &amp; edit  SD sheet'!J180=""),"",'Chack &amp; edit  SD sheet'!J180)</f>
        <v/>
      </c>
      <c r="K180" s="179" t="str">
        <f>IF(AND('Chack &amp; edit  SD sheet'!K180=""),"",'Chack &amp; edit  SD sheet'!K180)</f>
        <v/>
      </c>
      <c r="L180" s="179" t="str">
        <f>IF(AND('Chack &amp; edit  SD sheet'!L180=""),"",'Chack &amp; edit  SD sheet'!L180)</f>
        <v/>
      </c>
      <c r="M180" s="179" t="str">
        <f t="shared" si="193"/>
        <v/>
      </c>
      <c r="N180" s="179" t="str">
        <f>IF(AND('Chack &amp; edit  SD sheet'!N180=""),"",'Chack &amp; edit  SD sheet'!N180)</f>
        <v/>
      </c>
      <c r="O180" s="179" t="str">
        <f t="shared" si="194"/>
        <v/>
      </c>
      <c r="P180" s="179" t="str">
        <f t="shared" si="195"/>
        <v/>
      </c>
      <c r="Q180" s="179" t="str">
        <f>IF(AND('Chack &amp; edit  SD sheet'!Q180=""),"",'Chack &amp; edit  SD sheet'!Q180)</f>
        <v/>
      </c>
      <c r="R180" s="179" t="str">
        <f t="shared" si="196"/>
        <v/>
      </c>
      <c r="S180" s="179" t="str">
        <f t="shared" si="197"/>
        <v/>
      </c>
      <c r="T180" s="179" t="str">
        <f>IF(AND('Chack &amp; edit  SD sheet'!T180=""),"",'Chack &amp; edit  SD sheet'!T180)</f>
        <v/>
      </c>
      <c r="U180" s="179" t="str">
        <f>IF(AND('Chack &amp; edit  SD sheet'!U180=""),"",'Chack &amp; edit  SD sheet'!U180)</f>
        <v/>
      </c>
      <c r="V180" s="179" t="str">
        <f>IF(AND('Chack &amp; edit  SD sheet'!V180=""),"",'Chack &amp; edit  SD sheet'!V180)</f>
        <v/>
      </c>
      <c r="W180" s="179" t="str">
        <f t="shared" si="198"/>
        <v/>
      </c>
      <c r="X180" s="179" t="str">
        <f>IF(AND('Chack &amp; edit  SD sheet'!X180=""),"",'Chack &amp; edit  SD sheet'!X180)</f>
        <v/>
      </c>
      <c r="Y180" s="179" t="str">
        <f t="shared" si="199"/>
        <v/>
      </c>
      <c r="Z180" s="179" t="str">
        <f t="shared" si="200"/>
        <v/>
      </c>
      <c r="AA180" s="179" t="str">
        <f>IF(AND('Chack &amp; edit  SD sheet'!AA180=""),"",'Chack &amp; edit  SD sheet'!AA180)</f>
        <v/>
      </c>
      <c r="AB180" s="179" t="str">
        <f t="shared" si="201"/>
        <v/>
      </c>
      <c r="AC180" s="179" t="str">
        <f t="shared" si="202"/>
        <v/>
      </c>
      <c r="AD180" s="179" t="str">
        <f>IF(AND('Chack &amp; edit  SD sheet'!AF180=""),"",'Chack &amp; edit  SD sheet'!AF180)</f>
        <v/>
      </c>
      <c r="AE180" s="179" t="str">
        <f>IF(AND('Chack &amp; edit  SD sheet'!AG180=""),"",'Chack &amp; edit  SD sheet'!AG180)</f>
        <v/>
      </c>
      <c r="AF180" s="179" t="str">
        <f>IF(AND('Chack &amp; edit  SD sheet'!AH180=""),"",'Chack &amp; edit  SD sheet'!AH180)</f>
        <v/>
      </c>
      <c r="AG180" s="179" t="str">
        <f t="shared" si="203"/>
        <v/>
      </c>
      <c r="AH180" s="179" t="str">
        <f>IF(AND('Chack &amp; edit  SD sheet'!AJ180=""),"",'Chack &amp; edit  SD sheet'!AJ180)</f>
        <v/>
      </c>
      <c r="AI180" s="179" t="str">
        <f t="shared" si="204"/>
        <v/>
      </c>
      <c r="AJ180" s="179" t="str">
        <f t="shared" si="205"/>
        <v/>
      </c>
      <c r="AK180" s="179" t="str">
        <f>IF(AND('Chack &amp; edit  SD sheet'!AM180=""),"",'Chack &amp; edit  SD sheet'!AM180)</f>
        <v/>
      </c>
      <c r="AL180" s="179" t="str">
        <f t="shared" si="206"/>
        <v/>
      </c>
      <c r="AM180" s="179" t="str">
        <f t="shared" si="207"/>
        <v/>
      </c>
      <c r="AN180" s="179" t="str">
        <f>IF(AND('Chack &amp; edit  SD sheet'!AP180=""),"",'Chack &amp; edit  SD sheet'!AP180)</f>
        <v/>
      </c>
      <c r="AO180" s="179" t="str">
        <f>IF(AND('Chack &amp; edit  SD sheet'!AQ180=""),"",'Chack &amp; edit  SD sheet'!AQ180)</f>
        <v/>
      </c>
      <c r="AP180" s="179" t="str">
        <f>IF(AND('Chack &amp; edit  SD sheet'!AR180=""),"",'Chack &amp; edit  SD sheet'!AR180)</f>
        <v/>
      </c>
      <c r="AQ180" s="179" t="str">
        <f t="shared" si="208"/>
        <v/>
      </c>
      <c r="AR180" s="179" t="str">
        <f>IF(AND('Chack &amp; edit  SD sheet'!AT180=""),"",'Chack &amp; edit  SD sheet'!AT180)</f>
        <v/>
      </c>
      <c r="AS180" s="179" t="str">
        <f t="shared" si="209"/>
        <v/>
      </c>
      <c r="AT180" s="179" t="str">
        <f t="shared" si="210"/>
        <v/>
      </c>
      <c r="AU180" s="179" t="str">
        <f>IF(AND('Chack &amp; edit  SD sheet'!AW180=""),"",'Chack &amp; edit  SD sheet'!AW180)</f>
        <v/>
      </c>
      <c r="AV180" s="179" t="str">
        <f t="shared" si="211"/>
        <v/>
      </c>
      <c r="AW180" s="179" t="str">
        <f t="shared" si="212"/>
        <v/>
      </c>
      <c r="AX180" s="179" t="str">
        <f>IF(AND('Chack &amp; edit  SD sheet'!AZ180=""),"",'Chack &amp; edit  SD sheet'!AZ180)</f>
        <v/>
      </c>
      <c r="AY180" s="179" t="str">
        <f>IF(AND('Chack &amp; edit  SD sheet'!BA180=""),"",'Chack &amp; edit  SD sheet'!BA180)</f>
        <v/>
      </c>
      <c r="AZ180" s="179" t="str">
        <f>IF(AND('Chack &amp; edit  SD sheet'!BB180=""),"",'Chack &amp; edit  SD sheet'!BB180)</f>
        <v/>
      </c>
      <c r="BA180" s="179" t="str">
        <f t="shared" si="213"/>
        <v/>
      </c>
      <c r="BB180" s="179" t="str">
        <f>IF(AND('Chack &amp; edit  SD sheet'!BD180=""),"",'Chack &amp; edit  SD sheet'!BD180)</f>
        <v/>
      </c>
      <c r="BC180" s="179" t="str">
        <f t="shared" si="214"/>
        <v/>
      </c>
      <c r="BD180" s="179" t="str">
        <f t="shared" si="215"/>
        <v/>
      </c>
      <c r="BE180" s="179" t="str">
        <f>IF(AND('Chack &amp; edit  SD sheet'!BG180=""),"",'Chack &amp; edit  SD sheet'!BG180)</f>
        <v/>
      </c>
      <c r="BF180" s="179" t="str">
        <f t="shared" si="216"/>
        <v/>
      </c>
      <c r="BG180" s="179" t="str">
        <f t="shared" si="217"/>
        <v/>
      </c>
      <c r="BH180" s="179" t="str">
        <f>IF(AND('Chack &amp; edit  SD sheet'!BK180=""),"",'Chack &amp; edit  SD sheet'!BK180)</f>
        <v/>
      </c>
      <c r="BI180" s="179" t="str">
        <f>IF(AND('Chack &amp; edit  SD sheet'!BL180=""),"",'Chack &amp; edit  SD sheet'!BL180)</f>
        <v/>
      </c>
      <c r="BJ180" s="179" t="str">
        <f>IF(AND('Chack &amp; edit  SD sheet'!BM180=""),"",'Chack &amp; edit  SD sheet'!BM180)</f>
        <v/>
      </c>
      <c r="BK180" s="179" t="str">
        <f t="shared" si="218"/>
        <v/>
      </c>
      <c r="BL180" s="179" t="str">
        <f t="shared" si="219"/>
        <v/>
      </c>
      <c r="BM180" s="179" t="str">
        <f>IF(AND('Chack &amp; edit  SD sheet'!BN180=""),"",'Chack &amp; edit  SD sheet'!BN180)</f>
        <v/>
      </c>
      <c r="BN180" s="179" t="str">
        <f>IF(AND('Chack &amp; edit  SD sheet'!BO180=""),"",'Chack &amp; edit  SD sheet'!BO180)</f>
        <v/>
      </c>
      <c r="BO180" s="179" t="str">
        <f>IF(AND('Chack &amp; edit  SD sheet'!BP180=""),"",'Chack &amp; edit  SD sheet'!BP180)</f>
        <v/>
      </c>
      <c r="BP180" s="179" t="str">
        <f t="shared" si="220"/>
        <v/>
      </c>
      <c r="BQ180" s="179" t="str">
        <f>IF(AND('Chack &amp; edit  SD sheet'!BR180=""),"",'Chack &amp; edit  SD sheet'!BR180)</f>
        <v/>
      </c>
      <c r="BR180" s="179" t="str">
        <f t="shared" si="221"/>
        <v/>
      </c>
      <c r="BS180" s="179" t="str">
        <f t="shared" si="222"/>
        <v/>
      </c>
      <c r="BT180" s="179" t="str">
        <f>IF(AND('Chack &amp; edit  SD sheet'!BU180=""),"",'Chack &amp; edit  SD sheet'!BU180)</f>
        <v/>
      </c>
      <c r="BU180" s="179" t="str">
        <f t="shared" si="223"/>
        <v/>
      </c>
      <c r="BV180" s="179" t="str">
        <f t="shared" si="224"/>
        <v/>
      </c>
      <c r="BW180" s="181" t="str">
        <f t="shared" si="225"/>
        <v/>
      </c>
      <c r="BX180" s="179" t="str">
        <f t="shared" si="226"/>
        <v/>
      </c>
      <c r="BY180" s="179">
        <f t="shared" si="227"/>
        <v>0</v>
      </c>
      <c r="BZ180" s="179">
        <f t="shared" si="228"/>
        <v>0</v>
      </c>
      <c r="CA180" s="179" t="str">
        <f t="shared" si="229"/>
        <v/>
      </c>
      <c r="CB180" s="179" t="str">
        <f t="shared" si="230"/>
        <v/>
      </c>
      <c r="CC180" s="182" t="str">
        <f t="shared" si="231"/>
        <v/>
      </c>
      <c r="CD180" s="183">
        <f t="shared" si="232"/>
        <v>0</v>
      </c>
      <c r="CE180" s="182">
        <f t="shared" si="233"/>
        <v>0</v>
      </c>
      <c r="CF180" s="179" t="str">
        <f t="shared" si="234"/>
        <v/>
      </c>
      <c r="CG180" s="183" t="str">
        <f t="shared" si="235"/>
        <v/>
      </c>
      <c r="CH180" s="182" t="str">
        <f t="shared" si="236"/>
        <v/>
      </c>
      <c r="CI180" s="182">
        <f t="shared" si="237"/>
        <v>0</v>
      </c>
      <c r="CJ180" s="182">
        <f t="shared" si="238"/>
        <v>0</v>
      </c>
      <c r="CK180" s="179" t="str">
        <f t="shared" si="239"/>
        <v/>
      </c>
      <c r="CL180" s="183" t="str">
        <f t="shared" si="240"/>
        <v/>
      </c>
      <c r="CM180" s="182" t="str">
        <f t="shared" si="241"/>
        <v/>
      </c>
      <c r="CN180" s="182">
        <f t="shared" si="242"/>
        <v>0</v>
      </c>
      <c r="CO180" s="182">
        <f t="shared" si="243"/>
        <v>0</v>
      </c>
      <c r="CP180" s="183" t="str">
        <f t="shared" si="244"/>
        <v/>
      </c>
      <c r="CQ180" s="183" t="str">
        <f t="shared" si="245"/>
        <v/>
      </c>
      <c r="CR180" s="182" t="str">
        <f t="shared" si="246"/>
        <v/>
      </c>
      <c r="CS180" s="182">
        <f t="shared" si="247"/>
        <v>0</v>
      </c>
      <c r="CT180" s="182">
        <f t="shared" si="248"/>
        <v>0</v>
      </c>
      <c r="CU180" s="183" t="str">
        <f t="shared" si="249"/>
        <v/>
      </c>
      <c r="CV180" s="183" t="str">
        <f t="shared" si="250"/>
        <v/>
      </c>
      <c r="CW180" s="182" t="str">
        <f t="shared" si="251"/>
        <v/>
      </c>
      <c r="CX180" s="182">
        <f t="shared" si="252"/>
        <v>0</v>
      </c>
      <c r="CY180" s="182">
        <f t="shared" si="253"/>
        <v>0</v>
      </c>
      <c r="CZ180" s="183" t="str">
        <f t="shared" si="254"/>
        <v/>
      </c>
      <c r="DA180" s="183" t="str">
        <f t="shared" si="255"/>
        <v/>
      </c>
      <c r="DB180" s="184">
        <f t="shared" si="256"/>
        <v>0</v>
      </c>
      <c r="DC180" s="19" t="str">
        <f t="shared" si="257"/>
        <v xml:space="preserve">      </v>
      </c>
      <c r="DD180" s="252" t="str">
        <f>IF('Chack &amp; edit  SD sheet'!BY180="","",'Chack &amp; edit  SD sheet'!BY180)</f>
        <v/>
      </c>
      <c r="DE180" s="252" t="str">
        <f>IF('Chack &amp; edit  SD sheet'!BZ180="","",'Chack &amp; edit  SD sheet'!BZ180)</f>
        <v/>
      </c>
      <c r="DF180" s="252" t="str">
        <f>IF('Chack &amp; edit  SD sheet'!CA180="","",'Chack &amp; edit  SD sheet'!CA180)</f>
        <v/>
      </c>
      <c r="DG180" s="212" t="str">
        <f t="shared" si="258"/>
        <v/>
      </c>
      <c r="DH180" s="252" t="str">
        <f>IF('Chack &amp; edit  SD sheet'!CB180="","",'Chack &amp; edit  SD sheet'!CB180)</f>
        <v/>
      </c>
      <c r="DI180" s="212" t="str">
        <f t="shared" si="259"/>
        <v/>
      </c>
      <c r="DJ180" s="252" t="str">
        <f>IF('Chack &amp; edit  SD sheet'!CC180="","",'Chack &amp; edit  SD sheet'!CC180)</f>
        <v/>
      </c>
      <c r="DK180" s="212" t="str">
        <f t="shared" si="260"/>
        <v/>
      </c>
      <c r="DL180" s="213" t="str">
        <f t="shared" si="261"/>
        <v/>
      </c>
      <c r="DM180" s="252" t="str">
        <f>IF('Chack &amp; edit  SD sheet'!CD180="","",'Chack &amp; edit  SD sheet'!CD180)</f>
        <v/>
      </c>
      <c r="DN180" s="252" t="str">
        <f>IF('Chack &amp; edit  SD sheet'!CE180="","",'Chack &amp; edit  SD sheet'!CE180)</f>
        <v/>
      </c>
      <c r="DO180" s="252" t="str">
        <f>IF('Chack &amp; edit  SD sheet'!CF180="","",'Chack &amp; edit  SD sheet'!CF180)</f>
        <v/>
      </c>
      <c r="DP180" s="212" t="str">
        <f t="shared" si="262"/>
        <v/>
      </c>
      <c r="DQ180" s="252" t="str">
        <f>IF('Chack &amp; edit  SD sheet'!CG180="","",'Chack &amp; edit  SD sheet'!CG180)</f>
        <v/>
      </c>
      <c r="DR180" s="212" t="str">
        <f t="shared" si="263"/>
        <v/>
      </c>
      <c r="DS180" s="252" t="str">
        <f>IF('Chack &amp; edit  SD sheet'!CH180="","",'Chack &amp; edit  SD sheet'!CH180)</f>
        <v/>
      </c>
      <c r="DT180" s="212" t="str">
        <f t="shared" si="264"/>
        <v/>
      </c>
      <c r="DU180" s="213" t="str">
        <f t="shared" si="265"/>
        <v/>
      </c>
      <c r="DV180" s="252" t="str">
        <f>IF('Chack &amp; edit  SD sheet'!CI180="","",'Chack &amp; edit  SD sheet'!CI180)</f>
        <v/>
      </c>
      <c r="DW180" s="252" t="str">
        <f>IF('Chack &amp; edit  SD sheet'!CJ180="","",'Chack &amp; edit  SD sheet'!CJ180)</f>
        <v/>
      </c>
      <c r="DX180" s="252" t="str">
        <f>IF('Chack &amp; edit  SD sheet'!CK180="","",'Chack &amp; edit  SD sheet'!CK180)</f>
        <v/>
      </c>
      <c r="DY180" s="254" t="str">
        <f t="shared" si="266"/>
        <v/>
      </c>
      <c r="DZ180" s="252" t="str">
        <f>IF('Chack &amp; edit  SD sheet'!CL180="","",'Chack &amp; edit  SD sheet'!CL180)</f>
        <v/>
      </c>
      <c r="EA180" s="252" t="str">
        <f>IF('Chack &amp; edit  SD sheet'!CM180="","",'Chack &amp; edit  SD sheet'!CM180)</f>
        <v/>
      </c>
      <c r="EB180" s="252" t="str">
        <f>IF('Chack &amp; edit  SD sheet'!CN180="","",'Chack &amp; edit  SD sheet'!CN180)</f>
        <v/>
      </c>
      <c r="EC180" s="252" t="str">
        <f>IF('Chack &amp; edit  SD sheet'!CO180="","",'Chack &amp; edit  SD sheet'!CO180)</f>
        <v/>
      </c>
      <c r="ED180" s="254" t="str">
        <f t="shared" si="267"/>
        <v/>
      </c>
      <c r="EE180" s="252" t="str">
        <f>IF('Chack &amp; edit  SD sheet'!CP180="","",'Chack &amp; edit  SD sheet'!CP180)</f>
        <v/>
      </c>
      <c r="EF180" s="252" t="str">
        <f>IF('Chack &amp; edit  SD sheet'!CQ180="","",'Chack &amp; edit  SD sheet'!CQ180)</f>
        <v/>
      </c>
      <c r="EG180" s="19" t="str">
        <f t="shared" si="268"/>
        <v/>
      </c>
      <c r="EH180" s="20" t="str">
        <f t="shared" si="269"/>
        <v/>
      </c>
      <c r="EI180" s="21" t="str">
        <f t="shared" si="270"/>
        <v/>
      </c>
      <c r="EJ180" s="185" t="str">
        <f t="shared" si="271"/>
        <v/>
      </c>
      <c r="EK180" s="253" t="str">
        <f t="shared" si="272"/>
        <v/>
      </c>
      <c r="EL180" s="252" t="str">
        <f t="shared" si="273"/>
        <v/>
      </c>
      <c r="ET180" s="173" t="str">
        <f t="shared" si="274"/>
        <v/>
      </c>
      <c r="EU180" s="173" t="str">
        <f t="shared" si="275"/>
        <v/>
      </c>
      <c r="EV180" s="173" t="str">
        <f t="shared" si="276"/>
        <v/>
      </c>
      <c r="EW180" s="173" t="str">
        <f t="shared" si="277"/>
        <v/>
      </c>
    </row>
    <row r="181" spans="1:153" ht="15.75" hidden="1">
      <c r="A181" s="179" t="str">
        <f>IF(AND('Chack &amp; edit  SD sheet'!A181=""),"",'Chack &amp; edit  SD sheet'!A181)</f>
        <v/>
      </c>
      <c r="B181" s="179" t="str">
        <f>IF(AND('Chack &amp; edit  SD sheet'!B181=""),"",'Chack &amp; edit  SD sheet'!B181)</f>
        <v/>
      </c>
      <c r="C181" s="179" t="str">
        <f>IF(AND('Chack &amp; edit  SD sheet'!C181=""),"",IF(AND('Chack &amp; edit  SD sheet'!C181="Boy"),"M",IF(AND('Chack &amp; edit  SD sheet'!C181="Girl"),"F","")))</f>
        <v/>
      </c>
      <c r="D181" s="179" t="str">
        <f>IF(AND('Chack &amp; edit  SD sheet'!D181=""),"",VALUE('Chack &amp; edit  SD sheet'!D181))</f>
        <v/>
      </c>
      <c r="E181" s="179" t="str">
        <f>IF(AND('Chack &amp; edit  SD sheet'!E181=""),"",'Chack &amp; edit  SD sheet'!E181)</f>
        <v/>
      </c>
      <c r="F181" s="179" t="str">
        <f>IF(AND('Chack &amp; edit  SD sheet'!F181=""),"",'Chack &amp; edit  SD sheet'!F181)</f>
        <v/>
      </c>
      <c r="G181" s="180" t="str">
        <f>IF(AND('Chack &amp; edit  SD sheet'!G181=""),"",'Chack &amp; edit  SD sheet'!G181)</f>
        <v/>
      </c>
      <c r="H181" s="180" t="str">
        <f>IF(AND('Chack &amp; edit  SD sheet'!H181=""),"",'Chack &amp; edit  SD sheet'!H181)</f>
        <v/>
      </c>
      <c r="I181" s="180" t="str">
        <f>IF(AND('Chack &amp; edit  SD sheet'!I181=""),"",'Chack &amp; edit  SD sheet'!I181)</f>
        <v/>
      </c>
      <c r="J181" s="179" t="str">
        <f>IF(AND('Chack &amp; edit  SD sheet'!J181=""),"",'Chack &amp; edit  SD sheet'!J181)</f>
        <v/>
      </c>
      <c r="K181" s="179" t="str">
        <f>IF(AND('Chack &amp; edit  SD sheet'!K181=""),"",'Chack &amp; edit  SD sheet'!K181)</f>
        <v/>
      </c>
      <c r="L181" s="179" t="str">
        <f>IF(AND('Chack &amp; edit  SD sheet'!L181=""),"",'Chack &amp; edit  SD sheet'!L181)</f>
        <v/>
      </c>
      <c r="M181" s="179" t="str">
        <f t="shared" si="193"/>
        <v/>
      </c>
      <c r="N181" s="179" t="str">
        <f>IF(AND('Chack &amp; edit  SD sheet'!N181=""),"",'Chack &amp; edit  SD sheet'!N181)</f>
        <v/>
      </c>
      <c r="O181" s="179" t="str">
        <f t="shared" si="194"/>
        <v/>
      </c>
      <c r="P181" s="179" t="str">
        <f t="shared" si="195"/>
        <v/>
      </c>
      <c r="Q181" s="179" t="str">
        <f>IF(AND('Chack &amp; edit  SD sheet'!Q181=""),"",'Chack &amp; edit  SD sheet'!Q181)</f>
        <v/>
      </c>
      <c r="R181" s="179" t="str">
        <f t="shared" si="196"/>
        <v/>
      </c>
      <c r="S181" s="179" t="str">
        <f t="shared" si="197"/>
        <v/>
      </c>
      <c r="T181" s="179" t="str">
        <f>IF(AND('Chack &amp; edit  SD sheet'!T181=""),"",'Chack &amp; edit  SD sheet'!T181)</f>
        <v/>
      </c>
      <c r="U181" s="179" t="str">
        <f>IF(AND('Chack &amp; edit  SD sheet'!U181=""),"",'Chack &amp; edit  SD sheet'!U181)</f>
        <v/>
      </c>
      <c r="V181" s="179" t="str">
        <f>IF(AND('Chack &amp; edit  SD sheet'!V181=""),"",'Chack &amp; edit  SD sheet'!V181)</f>
        <v/>
      </c>
      <c r="W181" s="179" t="str">
        <f t="shared" si="198"/>
        <v/>
      </c>
      <c r="X181" s="179" t="str">
        <f>IF(AND('Chack &amp; edit  SD sheet'!X181=""),"",'Chack &amp; edit  SD sheet'!X181)</f>
        <v/>
      </c>
      <c r="Y181" s="179" t="str">
        <f t="shared" si="199"/>
        <v/>
      </c>
      <c r="Z181" s="179" t="str">
        <f t="shared" si="200"/>
        <v/>
      </c>
      <c r="AA181" s="179" t="str">
        <f>IF(AND('Chack &amp; edit  SD sheet'!AA181=""),"",'Chack &amp; edit  SD sheet'!AA181)</f>
        <v/>
      </c>
      <c r="AB181" s="179" t="str">
        <f t="shared" si="201"/>
        <v/>
      </c>
      <c r="AC181" s="179" t="str">
        <f t="shared" si="202"/>
        <v/>
      </c>
      <c r="AD181" s="179" t="str">
        <f>IF(AND('Chack &amp; edit  SD sheet'!AF181=""),"",'Chack &amp; edit  SD sheet'!AF181)</f>
        <v/>
      </c>
      <c r="AE181" s="179" t="str">
        <f>IF(AND('Chack &amp; edit  SD sheet'!AG181=""),"",'Chack &amp; edit  SD sheet'!AG181)</f>
        <v/>
      </c>
      <c r="AF181" s="179" t="str">
        <f>IF(AND('Chack &amp; edit  SD sheet'!AH181=""),"",'Chack &amp; edit  SD sheet'!AH181)</f>
        <v/>
      </c>
      <c r="AG181" s="179" t="str">
        <f t="shared" si="203"/>
        <v/>
      </c>
      <c r="AH181" s="179" t="str">
        <f>IF(AND('Chack &amp; edit  SD sheet'!AJ181=""),"",'Chack &amp; edit  SD sheet'!AJ181)</f>
        <v/>
      </c>
      <c r="AI181" s="179" t="str">
        <f t="shared" si="204"/>
        <v/>
      </c>
      <c r="AJ181" s="179" t="str">
        <f t="shared" si="205"/>
        <v/>
      </c>
      <c r="AK181" s="179" t="str">
        <f>IF(AND('Chack &amp; edit  SD sheet'!AM181=""),"",'Chack &amp; edit  SD sheet'!AM181)</f>
        <v/>
      </c>
      <c r="AL181" s="179" t="str">
        <f t="shared" si="206"/>
        <v/>
      </c>
      <c r="AM181" s="179" t="str">
        <f t="shared" si="207"/>
        <v/>
      </c>
      <c r="AN181" s="179" t="str">
        <f>IF(AND('Chack &amp; edit  SD sheet'!AP181=""),"",'Chack &amp; edit  SD sheet'!AP181)</f>
        <v/>
      </c>
      <c r="AO181" s="179" t="str">
        <f>IF(AND('Chack &amp; edit  SD sheet'!AQ181=""),"",'Chack &amp; edit  SD sheet'!AQ181)</f>
        <v/>
      </c>
      <c r="AP181" s="179" t="str">
        <f>IF(AND('Chack &amp; edit  SD sheet'!AR181=""),"",'Chack &amp; edit  SD sheet'!AR181)</f>
        <v/>
      </c>
      <c r="AQ181" s="179" t="str">
        <f t="shared" si="208"/>
        <v/>
      </c>
      <c r="AR181" s="179" t="str">
        <f>IF(AND('Chack &amp; edit  SD sheet'!AT181=""),"",'Chack &amp; edit  SD sheet'!AT181)</f>
        <v/>
      </c>
      <c r="AS181" s="179" t="str">
        <f t="shared" si="209"/>
        <v/>
      </c>
      <c r="AT181" s="179" t="str">
        <f t="shared" si="210"/>
        <v/>
      </c>
      <c r="AU181" s="179" t="str">
        <f>IF(AND('Chack &amp; edit  SD sheet'!AW181=""),"",'Chack &amp; edit  SD sheet'!AW181)</f>
        <v/>
      </c>
      <c r="AV181" s="179" t="str">
        <f t="shared" si="211"/>
        <v/>
      </c>
      <c r="AW181" s="179" t="str">
        <f t="shared" si="212"/>
        <v/>
      </c>
      <c r="AX181" s="179" t="str">
        <f>IF(AND('Chack &amp; edit  SD sheet'!AZ181=""),"",'Chack &amp; edit  SD sheet'!AZ181)</f>
        <v/>
      </c>
      <c r="AY181" s="179" t="str">
        <f>IF(AND('Chack &amp; edit  SD sheet'!BA181=""),"",'Chack &amp; edit  SD sheet'!BA181)</f>
        <v/>
      </c>
      <c r="AZ181" s="179" t="str">
        <f>IF(AND('Chack &amp; edit  SD sheet'!BB181=""),"",'Chack &amp; edit  SD sheet'!BB181)</f>
        <v/>
      </c>
      <c r="BA181" s="179" t="str">
        <f t="shared" si="213"/>
        <v/>
      </c>
      <c r="BB181" s="179" t="str">
        <f>IF(AND('Chack &amp; edit  SD sheet'!BD181=""),"",'Chack &amp; edit  SD sheet'!BD181)</f>
        <v/>
      </c>
      <c r="BC181" s="179" t="str">
        <f t="shared" si="214"/>
        <v/>
      </c>
      <c r="BD181" s="179" t="str">
        <f t="shared" si="215"/>
        <v/>
      </c>
      <c r="BE181" s="179" t="str">
        <f>IF(AND('Chack &amp; edit  SD sheet'!BG181=""),"",'Chack &amp; edit  SD sheet'!BG181)</f>
        <v/>
      </c>
      <c r="BF181" s="179" t="str">
        <f t="shared" si="216"/>
        <v/>
      </c>
      <c r="BG181" s="179" t="str">
        <f t="shared" si="217"/>
        <v/>
      </c>
      <c r="BH181" s="179" t="str">
        <f>IF(AND('Chack &amp; edit  SD sheet'!BK181=""),"",'Chack &amp; edit  SD sheet'!BK181)</f>
        <v/>
      </c>
      <c r="BI181" s="179" t="str">
        <f>IF(AND('Chack &amp; edit  SD sheet'!BL181=""),"",'Chack &amp; edit  SD sheet'!BL181)</f>
        <v/>
      </c>
      <c r="BJ181" s="179" t="str">
        <f>IF(AND('Chack &amp; edit  SD sheet'!BM181=""),"",'Chack &amp; edit  SD sheet'!BM181)</f>
        <v/>
      </c>
      <c r="BK181" s="179" t="str">
        <f t="shared" si="218"/>
        <v/>
      </c>
      <c r="BL181" s="179" t="str">
        <f t="shared" si="219"/>
        <v/>
      </c>
      <c r="BM181" s="179" t="str">
        <f>IF(AND('Chack &amp; edit  SD sheet'!BN181=""),"",'Chack &amp; edit  SD sheet'!BN181)</f>
        <v/>
      </c>
      <c r="BN181" s="179" t="str">
        <f>IF(AND('Chack &amp; edit  SD sheet'!BO181=""),"",'Chack &amp; edit  SD sheet'!BO181)</f>
        <v/>
      </c>
      <c r="BO181" s="179" t="str">
        <f>IF(AND('Chack &amp; edit  SD sheet'!BP181=""),"",'Chack &amp; edit  SD sheet'!BP181)</f>
        <v/>
      </c>
      <c r="BP181" s="179" t="str">
        <f t="shared" si="220"/>
        <v/>
      </c>
      <c r="BQ181" s="179" t="str">
        <f>IF(AND('Chack &amp; edit  SD sheet'!BR181=""),"",'Chack &amp; edit  SD sheet'!BR181)</f>
        <v/>
      </c>
      <c r="BR181" s="179" t="str">
        <f t="shared" si="221"/>
        <v/>
      </c>
      <c r="BS181" s="179" t="str">
        <f t="shared" si="222"/>
        <v/>
      </c>
      <c r="BT181" s="179" t="str">
        <f>IF(AND('Chack &amp; edit  SD sheet'!BU181=""),"",'Chack &amp; edit  SD sheet'!BU181)</f>
        <v/>
      </c>
      <c r="BU181" s="179" t="str">
        <f t="shared" si="223"/>
        <v/>
      </c>
      <c r="BV181" s="179" t="str">
        <f t="shared" si="224"/>
        <v/>
      </c>
      <c r="BW181" s="181" t="str">
        <f t="shared" si="225"/>
        <v/>
      </c>
      <c r="BX181" s="179" t="str">
        <f t="shared" si="226"/>
        <v/>
      </c>
      <c r="BY181" s="179">
        <f t="shared" si="227"/>
        <v>0</v>
      </c>
      <c r="BZ181" s="179">
        <f t="shared" si="228"/>
        <v>0</v>
      </c>
      <c r="CA181" s="179" t="str">
        <f t="shared" si="229"/>
        <v/>
      </c>
      <c r="CB181" s="179" t="str">
        <f t="shared" si="230"/>
        <v/>
      </c>
      <c r="CC181" s="182" t="str">
        <f t="shared" si="231"/>
        <v/>
      </c>
      <c r="CD181" s="183">
        <f t="shared" si="232"/>
        <v>0</v>
      </c>
      <c r="CE181" s="182">
        <f t="shared" si="233"/>
        <v>0</v>
      </c>
      <c r="CF181" s="179" t="str">
        <f t="shared" si="234"/>
        <v/>
      </c>
      <c r="CG181" s="183" t="str">
        <f t="shared" si="235"/>
        <v/>
      </c>
      <c r="CH181" s="182" t="str">
        <f t="shared" si="236"/>
        <v/>
      </c>
      <c r="CI181" s="182">
        <f t="shared" si="237"/>
        <v>0</v>
      </c>
      <c r="CJ181" s="182">
        <f t="shared" si="238"/>
        <v>0</v>
      </c>
      <c r="CK181" s="179" t="str">
        <f t="shared" si="239"/>
        <v/>
      </c>
      <c r="CL181" s="183" t="str">
        <f t="shared" si="240"/>
        <v/>
      </c>
      <c r="CM181" s="182" t="str">
        <f t="shared" si="241"/>
        <v/>
      </c>
      <c r="CN181" s="182">
        <f t="shared" si="242"/>
        <v>0</v>
      </c>
      <c r="CO181" s="182">
        <f t="shared" si="243"/>
        <v>0</v>
      </c>
      <c r="CP181" s="183" t="str">
        <f t="shared" si="244"/>
        <v/>
      </c>
      <c r="CQ181" s="183" t="str">
        <f t="shared" si="245"/>
        <v/>
      </c>
      <c r="CR181" s="182" t="str">
        <f t="shared" si="246"/>
        <v/>
      </c>
      <c r="CS181" s="182">
        <f t="shared" si="247"/>
        <v>0</v>
      </c>
      <c r="CT181" s="182">
        <f t="shared" si="248"/>
        <v>0</v>
      </c>
      <c r="CU181" s="183" t="str">
        <f t="shared" si="249"/>
        <v/>
      </c>
      <c r="CV181" s="183" t="str">
        <f t="shared" si="250"/>
        <v/>
      </c>
      <c r="CW181" s="182" t="str">
        <f t="shared" si="251"/>
        <v/>
      </c>
      <c r="CX181" s="182">
        <f t="shared" si="252"/>
        <v>0</v>
      </c>
      <c r="CY181" s="182">
        <f t="shared" si="253"/>
        <v>0</v>
      </c>
      <c r="CZ181" s="183" t="str">
        <f t="shared" si="254"/>
        <v/>
      </c>
      <c r="DA181" s="183" t="str">
        <f t="shared" si="255"/>
        <v/>
      </c>
      <c r="DB181" s="184">
        <f t="shared" si="256"/>
        <v>0</v>
      </c>
      <c r="DC181" s="19" t="str">
        <f t="shared" si="257"/>
        <v xml:space="preserve">      </v>
      </c>
      <c r="DD181" s="252" t="str">
        <f>IF('Chack &amp; edit  SD sheet'!BY181="","",'Chack &amp; edit  SD sheet'!BY181)</f>
        <v/>
      </c>
      <c r="DE181" s="252" t="str">
        <f>IF('Chack &amp; edit  SD sheet'!BZ181="","",'Chack &amp; edit  SD sheet'!BZ181)</f>
        <v/>
      </c>
      <c r="DF181" s="252" t="str">
        <f>IF('Chack &amp; edit  SD sheet'!CA181="","",'Chack &amp; edit  SD sheet'!CA181)</f>
        <v/>
      </c>
      <c r="DG181" s="212" t="str">
        <f t="shared" si="258"/>
        <v/>
      </c>
      <c r="DH181" s="252" t="str">
        <f>IF('Chack &amp; edit  SD sheet'!CB181="","",'Chack &amp; edit  SD sheet'!CB181)</f>
        <v/>
      </c>
      <c r="DI181" s="212" t="str">
        <f t="shared" si="259"/>
        <v/>
      </c>
      <c r="DJ181" s="252" t="str">
        <f>IF('Chack &amp; edit  SD sheet'!CC181="","",'Chack &amp; edit  SD sheet'!CC181)</f>
        <v/>
      </c>
      <c r="DK181" s="212" t="str">
        <f t="shared" si="260"/>
        <v/>
      </c>
      <c r="DL181" s="213" t="str">
        <f t="shared" si="261"/>
        <v/>
      </c>
      <c r="DM181" s="252" t="str">
        <f>IF('Chack &amp; edit  SD sheet'!CD181="","",'Chack &amp; edit  SD sheet'!CD181)</f>
        <v/>
      </c>
      <c r="DN181" s="252" t="str">
        <f>IF('Chack &amp; edit  SD sheet'!CE181="","",'Chack &amp; edit  SD sheet'!CE181)</f>
        <v/>
      </c>
      <c r="DO181" s="252" t="str">
        <f>IF('Chack &amp; edit  SD sheet'!CF181="","",'Chack &amp; edit  SD sheet'!CF181)</f>
        <v/>
      </c>
      <c r="DP181" s="212" t="str">
        <f t="shared" si="262"/>
        <v/>
      </c>
      <c r="DQ181" s="252" t="str">
        <f>IF('Chack &amp; edit  SD sheet'!CG181="","",'Chack &amp; edit  SD sheet'!CG181)</f>
        <v/>
      </c>
      <c r="DR181" s="212" t="str">
        <f t="shared" si="263"/>
        <v/>
      </c>
      <c r="DS181" s="252" t="str">
        <f>IF('Chack &amp; edit  SD sheet'!CH181="","",'Chack &amp; edit  SD sheet'!CH181)</f>
        <v/>
      </c>
      <c r="DT181" s="212" t="str">
        <f t="shared" si="264"/>
        <v/>
      </c>
      <c r="DU181" s="213" t="str">
        <f t="shared" si="265"/>
        <v/>
      </c>
      <c r="DV181" s="252" t="str">
        <f>IF('Chack &amp; edit  SD sheet'!CI181="","",'Chack &amp; edit  SD sheet'!CI181)</f>
        <v/>
      </c>
      <c r="DW181" s="252" t="str">
        <f>IF('Chack &amp; edit  SD sheet'!CJ181="","",'Chack &amp; edit  SD sheet'!CJ181)</f>
        <v/>
      </c>
      <c r="DX181" s="252" t="str">
        <f>IF('Chack &amp; edit  SD sheet'!CK181="","",'Chack &amp; edit  SD sheet'!CK181)</f>
        <v/>
      </c>
      <c r="DY181" s="254" t="str">
        <f t="shared" si="266"/>
        <v/>
      </c>
      <c r="DZ181" s="252" t="str">
        <f>IF('Chack &amp; edit  SD sheet'!CL181="","",'Chack &amp; edit  SD sheet'!CL181)</f>
        <v/>
      </c>
      <c r="EA181" s="252" t="str">
        <f>IF('Chack &amp; edit  SD sheet'!CM181="","",'Chack &amp; edit  SD sheet'!CM181)</f>
        <v/>
      </c>
      <c r="EB181" s="252" t="str">
        <f>IF('Chack &amp; edit  SD sheet'!CN181="","",'Chack &amp; edit  SD sheet'!CN181)</f>
        <v/>
      </c>
      <c r="EC181" s="252" t="str">
        <f>IF('Chack &amp; edit  SD sheet'!CO181="","",'Chack &amp; edit  SD sheet'!CO181)</f>
        <v/>
      </c>
      <c r="ED181" s="254" t="str">
        <f t="shared" si="267"/>
        <v/>
      </c>
      <c r="EE181" s="252" t="str">
        <f>IF('Chack &amp; edit  SD sheet'!CP181="","",'Chack &amp; edit  SD sheet'!CP181)</f>
        <v/>
      </c>
      <c r="EF181" s="252" t="str">
        <f>IF('Chack &amp; edit  SD sheet'!CQ181="","",'Chack &amp; edit  SD sheet'!CQ181)</f>
        <v/>
      </c>
      <c r="EG181" s="19" t="str">
        <f t="shared" si="268"/>
        <v/>
      </c>
      <c r="EH181" s="20" t="str">
        <f t="shared" si="269"/>
        <v/>
      </c>
      <c r="EI181" s="21" t="str">
        <f t="shared" si="270"/>
        <v/>
      </c>
      <c r="EJ181" s="185" t="str">
        <f t="shared" si="271"/>
        <v/>
      </c>
      <c r="EK181" s="253" t="str">
        <f t="shared" si="272"/>
        <v/>
      </c>
      <c r="EL181" s="252" t="str">
        <f t="shared" si="273"/>
        <v/>
      </c>
      <c r="ET181" s="173" t="str">
        <f t="shared" si="274"/>
        <v/>
      </c>
      <c r="EU181" s="173" t="str">
        <f t="shared" si="275"/>
        <v/>
      </c>
      <c r="EV181" s="173" t="str">
        <f t="shared" si="276"/>
        <v/>
      </c>
      <c r="EW181" s="173" t="str">
        <f t="shared" si="277"/>
        <v/>
      </c>
    </row>
    <row r="182" spans="1:153" ht="15.75" hidden="1">
      <c r="A182" s="179" t="str">
        <f>IF(AND('Chack &amp; edit  SD sheet'!A182=""),"",'Chack &amp; edit  SD sheet'!A182)</f>
        <v/>
      </c>
      <c r="B182" s="179" t="str">
        <f>IF(AND('Chack &amp; edit  SD sheet'!B182=""),"",'Chack &amp; edit  SD sheet'!B182)</f>
        <v/>
      </c>
      <c r="C182" s="179" t="str">
        <f>IF(AND('Chack &amp; edit  SD sheet'!C182=""),"",IF(AND('Chack &amp; edit  SD sheet'!C182="Boy"),"M",IF(AND('Chack &amp; edit  SD sheet'!C182="Girl"),"F","")))</f>
        <v/>
      </c>
      <c r="D182" s="179" t="str">
        <f>IF(AND('Chack &amp; edit  SD sheet'!D182=""),"",VALUE('Chack &amp; edit  SD sheet'!D182))</f>
        <v/>
      </c>
      <c r="E182" s="179" t="str">
        <f>IF(AND('Chack &amp; edit  SD sheet'!E182=""),"",'Chack &amp; edit  SD sheet'!E182)</f>
        <v/>
      </c>
      <c r="F182" s="179" t="str">
        <f>IF(AND('Chack &amp; edit  SD sheet'!F182=""),"",'Chack &amp; edit  SD sheet'!F182)</f>
        <v/>
      </c>
      <c r="G182" s="180" t="str">
        <f>IF(AND('Chack &amp; edit  SD sheet'!G182=""),"",'Chack &amp; edit  SD sheet'!G182)</f>
        <v/>
      </c>
      <c r="H182" s="180" t="str">
        <f>IF(AND('Chack &amp; edit  SD sheet'!H182=""),"",'Chack &amp; edit  SD sheet'!H182)</f>
        <v/>
      </c>
      <c r="I182" s="180" t="str">
        <f>IF(AND('Chack &amp; edit  SD sheet'!I182=""),"",'Chack &amp; edit  SD sheet'!I182)</f>
        <v/>
      </c>
      <c r="J182" s="179" t="str">
        <f>IF(AND('Chack &amp; edit  SD sheet'!J182=""),"",'Chack &amp; edit  SD sheet'!J182)</f>
        <v/>
      </c>
      <c r="K182" s="179" t="str">
        <f>IF(AND('Chack &amp; edit  SD sheet'!K182=""),"",'Chack &amp; edit  SD sheet'!K182)</f>
        <v/>
      </c>
      <c r="L182" s="179" t="str">
        <f>IF(AND('Chack &amp; edit  SD sheet'!L182=""),"",'Chack &amp; edit  SD sheet'!L182)</f>
        <v/>
      </c>
      <c r="M182" s="179" t="str">
        <f t="shared" si="193"/>
        <v/>
      </c>
      <c r="N182" s="179" t="str">
        <f>IF(AND('Chack &amp; edit  SD sheet'!N182=""),"",'Chack &amp; edit  SD sheet'!N182)</f>
        <v/>
      </c>
      <c r="O182" s="179" t="str">
        <f t="shared" si="194"/>
        <v/>
      </c>
      <c r="P182" s="179" t="str">
        <f t="shared" si="195"/>
        <v/>
      </c>
      <c r="Q182" s="179" t="str">
        <f>IF(AND('Chack &amp; edit  SD sheet'!Q182=""),"",'Chack &amp; edit  SD sheet'!Q182)</f>
        <v/>
      </c>
      <c r="R182" s="179" t="str">
        <f t="shared" si="196"/>
        <v/>
      </c>
      <c r="S182" s="179" t="str">
        <f t="shared" si="197"/>
        <v/>
      </c>
      <c r="T182" s="179" t="str">
        <f>IF(AND('Chack &amp; edit  SD sheet'!T182=""),"",'Chack &amp; edit  SD sheet'!T182)</f>
        <v/>
      </c>
      <c r="U182" s="179" t="str">
        <f>IF(AND('Chack &amp; edit  SD sheet'!U182=""),"",'Chack &amp; edit  SD sheet'!U182)</f>
        <v/>
      </c>
      <c r="V182" s="179" t="str">
        <f>IF(AND('Chack &amp; edit  SD sheet'!V182=""),"",'Chack &amp; edit  SD sheet'!V182)</f>
        <v/>
      </c>
      <c r="W182" s="179" t="str">
        <f t="shared" si="198"/>
        <v/>
      </c>
      <c r="X182" s="179" t="str">
        <f>IF(AND('Chack &amp; edit  SD sheet'!X182=""),"",'Chack &amp; edit  SD sheet'!X182)</f>
        <v/>
      </c>
      <c r="Y182" s="179" t="str">
        <f t="shared" si="199"/>
        <v/>
      </c>
      <c r="Z182" s="179" t="str">
        <f t="shared" si="200"/>
        <v/>
      </c>
      <c r="AA182" s="179" t="str">
        <f>IF(AND('Chack &amp; edit  SD sheet'!AA182=""),"",'Chack &amp; edit  SD sheet'!AA182)</f>
        <v/>
      </c>
      <c r="AB182" s="179" t="str">
        <f t="shared" si="201"/>
        <v/>
      </c>
      <c r="AC182" s="179" t="str">
        <f t="shared" si="202"/>
        <v/>
      </c>
      <c r="AD182" s="179" t="str">
        <f>IF(AND('Chack &amp; edit  SD sheet'!AF182=""),"",'Chack &amp; edit  SD sheet'!AF182)</f>
        <v/>
      </c>
      <c r="AE182" s="179" t="str">
        <f>IF(AND('Chack &amp; edit  SD sheet'!AG182=""),"",'Chack &amp; edit  SD sheet'!AG182)</f>
        <v/>
      </c>
      <c r="AF182" s="179" t="str">
        <f>IF(AND('Chack &amp; edit  SD sheet'!AH182=""),"",'Chack &amp; edit  SD sheet'!AH182)</f>
        <v/>
      </c>
      <c r="AG182" s="179" t="str">
        <f t="shared" si="203"/>
        <v/>
      </c>
      <c r="AH182" s="179" t="str">
        <f>IF(AND('Chack &amp; edit  SD sheet'!AJ182=""),"",'Chack &amp; edit  SD sheet'!AJ182)</f>
        <v/>
      </c>
      <c r="AI182" s="179" t="str">
        <f t="shared" si="204"/>
        <v/>
      </c>
      <c r="AJ182" s="179" t="str">
        <f t="shared" si="205"/>
        <v/>
      </c>
      <c r="AK182" s="179" t="str">
        <f>IF(AND('Chack &amp; edit  SD sheet'!AM182=""),"",'Chack &amp; edit  SD sheet'!AM182)</f>
        <v/>
      </c>
      <c r="AL182" s="179" t="str">
        <f t="shared" si="206"/>
        <v/>
      </c>
      <c r="AM182" s="179" t="str">
        <f t="shared" si="207"/>
        <v/>
      </c>
      <c r="AN182" s="179" t="str">
        <f>IF(AND('Chack &amp; edit  SD sheet'!AP182=""),"",'Chack &amp; edit  SD sheet'!AP182)</f>
        <v/>
      </c>
      <c r="AO182" s="179" t="str">
        <f>IF(AND('Chack &amp; edit  SD sheet'!AQ182=""),"",'Chack &amp; edit  SD sheet'!AQ182)</f>
        <v/>
      </c>
      <c r="AP182" s="179" t="str">
        <f>IF(AND('Chack &amp; edit  SD sheet'!AR182=""),"",'Chack &amp; edit  SD sheet'!AR182)</f>
        <v/>
      </c>
      <c r="AQ182" s="179" t="str">
        <f t="shared" si="208"/>
        <v/>
      </c>
      <c r="AR182" s="179" t="str">
        <f>IF(AND('Chack &amp; edit  SD sheet'!AT182=""),"",'Chack &amp; edit  SD sheet'!AT182)</f>
        <v/>
      </c>
      <c r="AS182" s="179" t="str">
        <f t="shared" si="209"/>
        <v/>
      </c>
      <c r="AT182" s="179" t="str">
        <f t="shared" si="210"/>
        <v/>
      </c>
      <c r="AU182" s="179" t="str">
        <f>IF(AND('Chack &amp; edit  SD sheet'!AW182=""),"",'Chack &amp; edit  SD sheet'!AW182)</f>
        <v/>
      </c>
      <c r="AV182" s="179" t="str">
        <f t="shared" si="211"/>
        <v/>
      </c>
      <c r="AW182" s="179" t="str">
        <f t="shared" si="212"/>
        <v/>
      </c>
      <c r="AX182" s="179" t="str">
        <f>IF(AND('Chack &amp; edit  SD sheet'!AZ182=""),"",'Chack &amp; edit  SD sheet'!AZ182)</f>
        <v/>
      </c>
      <c r="AY182" s="179" t="str">
        <f>IF(AND('Chack &amp; edit  SD sheet'!BA182=""),"",'Chack &amp; edit  SD sheet'!BA182)</f>
        <v/>
      </c>
      <c r="AZ182" s="179" t="str">
        <f>IF(AND('Chack &amp; edit  SD sheet'!BB182=""),"",'Chack &amp; edit  SD sheet'!BB182)</f>
        <v/>
      </c>
      <c r="BA182" s="179" t="str">
        <f t="shared" si="213"/>
        <v/>
      </c>
      <c r="BB182" s="179" t="str">
        <f>IF(AND('Chack &amp; edit  SD sheet'!BD182=""),"",'Chack &amp; edit  SD sheet'!BD182)</f>
        <v/>
      </c>
      <c r="BC182" s="179" t="str">
        <f t="shared" si="214"/>
        <v/>
      </c>
      <c r="BD182" s="179" t="str">
        <f t="shared" si="215"/>
        <v/>
      </c>
      <c r="BE182" s="179" t="str">
        <f>IF(AND('Chack &amp; edit  SD sheet'!BG182=""),"",'Chack &amp; edit  SD sheet'!BG182)</f>
        <v/>
      </c>
      <c r="BF182" s="179" t="str">
        <f t="shared" si="216"/>
        <v/>
      </c>
      <c r="BG182" s="179" t="str">
        <f t="shared" si="217"/>
        <v/>
      </c>
      <c r="BH182" s="179" t="str">
        <f>IF(AND('Chack &amp; edit  SD sheet'!BK182=""),"",'Chack &amp; edit  SD sheet'!BK182)</f>
        <v/>
      </c>
      <c r="BI182" s="179" t="str">
        <f>IF(AND('Chack &amp; edit  SD sheet'!BL182=""),"",'Chack &amp; edit  SD sheet'!BL182)</f>
        <v/>
      </c>
      <c r="BJ182" s="179" t="str">
        <f>IF(AND('Chack &amp; edit  SD sheet'!BM182=""),"",'Chack &amp; edit  SD sheet'!BM182)</f>
        <v/>
      </c>
      <c r="BK182" s="179" t="str">
        <f t="shared" si="218"/>
        <v/>
      </c>
      <c r="BL182" s="179" t="str">
        <f t="shared" si="219"/>
        <v/>
      </c>
      <c r="BM182" s="179" t="str">
        <f>IF(AND('Chack &amp; edit  SD sheet'!BN182=""),"",'Chack &amp; edit  SD sheet'!BN182)</f>
        <v/>
      </c>
      <c r="BN182" s="179" t="str">
        <f>IF(AND('Chack &amp; edit  SD sheet'!BO182=""),"",'Chack &amp; edit  SD sheet'!BO182)</f>
        <v/>
      </c>
      <c r="BO182" s="179" t="str">
        <f>IF(AND('Chack &amp; edit  SD sheet'!BP182=""),"",'Chack &amp; edit  SD sheet'!BP182)</f>
        <v/>
      </c>
      <c r="BP182" s="179" t="str">
        <f t="shared" si="220"/>
        <v/>
      </c>
      <c r="BQ182" s="179" t="str">
        <f>IF(AND('Chack &amp; edit  SD sheet'!BR182=""),"",'Chack &amp; edit  SD sheet'!BR182)</f>
        <v/>
      </c>
      <c r="BR182" s="179" t="str">
        <f t="shared" si="221"/>
        <v/>
      </c>
      <c r="BS182" s="179" t="str">
        <f t="shared" si="222"/>
        <v/>
      </c>
      <c r="BT182" s="179" t="str">
        <f>IF(AND('Chack &amp; edit  SD sheet'!BU182=""),"",'Chack &amp; edit  SD sheet'!BU182)</f>
        <v/>
      </c>
      <c r="BU182" s="179" t="str">
        <f t="shared" si="223"/>
        <v/>
      </c>
      <c r="BV182" s="179" t="str">
        <f t="shared" si="224"/>
        <v/>
      </c>
      <c r="BW182" s="181" t="str">
        <f t="shared" si="225"/>
        <v/>
      </c>
      <c r="BX182" s="179" t="str">
        <f t="shared" si="226"/>
        <v/>
      </c>
      <c r="BY182" s="179">
        <f t="shared" si="227"/>
        <v>0</v>
      </c>
      <c r="BZ182" s="179">
        <f t="shared" si="228"/>
        <v>0</v>
      </c>
      <c r="CA182" s="179" t="str">
        <f t="shared" si="229"/>
        <v/>
      </c>
      <c r="CB182" s="179" t="str">
        <f t="shared" si="230"/>
        <v/>
      </c>
      <c r="CC182" s="182" t="str">
        <f t="shared" si="231"/>
        <v/>
      </c>
      <c r="CD182" s="183">
        <f t="shared" si="232"/>
        <v>0</v>
      </c>
      <c r="CE182" s="182">
        <f t="shared" si="233"/>
        <v>0</v>
      </c>
      <c r="CF182" s="179" t="str">
        <f t="shared" si="234"/>
        <v/>
      </c>
      <c r="CG182" s="183" t="str">
        <f t="shared" si="235"/>
        <v/>
      </c>
      <c r="CH182" s="182" t="str">
        <f t="shared" si="236"/>
        <v/>
      </c>
      <c r="CI182" s="182">
        <f t="shared" si="237"/>
        <v>0</v>
      </c>
      <c r="CJ182" s="182">
        <f t="shared" si="238"/>
        <v>0</v>
      </c>
      <c r="CK182" s="179" t="str">
        <f t="shared" si="239"/>
        <v/>
      </c>
      <c r="CL182" s="183" t="str">
        <f t="shared" si="240"/>
        <v/>
      </c>
      <c r="CM182" s="182" t="str">
        <f t="shared" si="241"/>
        <v/>
      </c>
      <c r="CN182" s="182">
        <f t="shared" si="242"/>
        <v>0</v>
      </c>
      <c r="CO182" s="182">
        <f t="shared" si="243"/>
        <v>0</v>
      </c>
      <c r="CP182" s="183" t="str">
        <f t="shared" si="244"/>
        <v/>
      </c>
      <c r="CQ182" s="183" t="str">
        <f t="shared" si="245"/>
        <v/>
      </c>
      <c r="CR182" s="182" t="str">
        <f t="shared" si="246"/>
        <v/>
      </c>
      <c r="CS182" s="182">
        <f t="shared" si="247"/>
        <v>0</v>
      </c>
      <c r="CT182" s="182">
        <f t="shared" si="248"/>
        <v>0</v>
      </c>
      <c r="CU182" s="183" t="str">
        <f t="shared" si="249"/>
        <v/>
      </c>
      <c r="CV182" s="183" t="str">
        <f t="shared" si="250"/>
        <v/>
      </c>
      <c r="CW182" s="182" t="str">
        <f t="shared" si="251"/>
        <v/>
      </c>
      <c r="CX182" s="182">
        <f t="shared" si="252"/>
        <v>0</v>
      </c>
      <c r="CY182" s="182">
        <f t="shared" si="253"/>
        <v>0</v>
      </c>
      <c r="CZ182" s="183" t="str">
        <f t="shared" si="254"/>
        <v/>
      </c>
      <c r="DA182" s="183" t="str">
        <f t="shared" si="255"/>
        <v/>
      </c>
      <c r="DB182" s="184">
        <f t="shared" si="256"/>
        <v>0</v>
      </c>
      <c r="DC182" s="19" t="str">
        <f t="shared" si="257"/>
        <v xml:space="preserve">      </v>
      </c>
      <c r="DD182" s="252" t="str">
        <f>IF('Chack &amp; edit  SD sheet'!BY182="","",'Chack &amp; edit  SD sheet'!BY182)</f>
        <v/>
      </c>
      <c r="DE182" s="252" t="str">
        <f>IF('Chack &amp; edit  SD sheet'!BZ182="","",'Chack &amp; edit  SD sheet'!BZ182)</f>
        <v/>
      </c>
      <c r="DF182" s="252" t="str">
        <f>IF('Chack &amp; edit  SD sheet'!CA182="","",'Chack &amp; edit  SD sheet'!CA182)</f>
        <v/>
      </c>
      <c r="DG182" s="212" t="str">
        <f t="shared" si="258"/>
        <v/>
      </c>
      <c r="DH182" s="252" t="str">
        <f>IF('Chack &amp; edit  SD sheet'!CB182="","",'Chack &amp; edit  SD sheet'!CB182)</f>
        <v/>
      </c>
      <c r="DI182" s="212" t="str">
        <f t="shared" si="259"/>
        <v/>
      </c>
      <c r="DJ182" s="252" t="str">
        <f>IF('Chack &amp; edit  SD sheet'!CC182="","",'Chack &amp; edit  SD sheet'!CC182)</f>
        <v/>
      </c>
      <c r="DK182" s="212" t="str">
        <f t="shared" si="260"/>
        <v/>
      </c>
      <c r="DL182" s="213" t="str">
        <f t="shared" si="261"/>
        <v/>
      </c>
      <c r="DM182" s="252" t="str">
        <f>IF('Chack &amp; edit  SD sheet'!CD182="","",'Chack &amp; edit  SD sheet'!CD182)</f>
        <v/>
      </c>
      <c r="DN182" s="252" t="str">
        <f>IF('Chack &amp; edit  SD sheet'!CE182="","",'Chack &amp; edit  SD sheet'!CE182)</f>
        <v/>
      </c>
      <c r="DO182" s="252" t="str">
        <f>IF('Chack &amp; edit  SD sheet'!CF182="","",'Chack &amp; edit  SD sheet'!CF182)</f>
        <v/>
      </c>
      <c r="DP182" s="212" t="str">
        <f t="shared" si="262"/>
        <v/>
      </c>
      <c r="DQ182" s="252" t="str">
        <f>IF('Chack &amp; edit  SD sheet'!CG182="","",'Chack &amp; edit  SD sheet'!CG182)</f>
        <v/>
      </c>
      <c r="DR182" s="212" t="str">
        <f t="shared" si="263"/>
        <v/>
      </c>
      <c r="DS182" s="252" t="str">
        <f>IF('Chack &amp; edit  SD sheet'!CH182="","",'Chack &amp; edit  SD sheet'!CH182)</f>
        <v/>
      </c>
      <c r="DT182" s="212" t="str">
        <f t="shared" si="264"/>
        <v/>
      </c>
      <c r="DU182" s="213" t="str">
        <f t="shared" si="265"/>
        <v/>
      </c>
      <c r="DV182" s="252" t="str">
        <f>IF('Chack &amp; edit  SD sheet'!CI182="","",'Chack &amp; edit  SD sheet'!CI182)</f>
        <v/>
      </c>
      <c r="DW182" s="252" t="str">
        <f>IF('Chack &amp; edit  SD sheet'!CJ182="","",'Chack &amp; edit  SD sheet'!CJ182)</f>
        <v/>
      </c>
      <c r="DX182" s="252" t="str">
        <f>IF('Chack &amp; edit  SD sheet'!CK182="","",'Chack &amp; edit  SD sheet'!CK182)</f>
        <v/>
      </c>
      <c r="DY182" s="254" t="str">
        <f t="shared" si="266"/>
        <v/>
      </c>
      <c r="DZ182" s="252" t="str">
        <f>IF('Chack &amp; edit  SD sheet'!CL182="","",'Chack &amp; edit  SD sheet'!CL182)</f>
        <v/>
      </c>
      <c r="EA182" s="252" t="str">
        <f>IF('Chack &amp; edit  SD sheet'!CM182="","",'Chack &amp; edit  SD sheet'!CM182)</f>
        <v/>
      </c>
      <c r="EB182" s="252" t="str">
        <f>IF('Chack &amp; edit  SD sheet'!CN182="","",'Chack &amp; edit  SD sheet'!CN182)</f>
        <v/>
      </c>
      <c r="EC182" s="252" t="str">
        <f>IF('Chack &amp; edit  SD sheet'!CO182="","",'Chack &amp; edit  SD sheet'!CO182)</f>
        <v/>
      </c>
      <c r="ED182" s="254" t="str">
        <f t="shared" si="267"/>
        <v/>
      </c>
      <c r="EE182" s="252" t="str">
        <f>IF('Chack &amp; edit  SD sheet'!CP182="","",'Chack &amp; edit  SD sheet'!CP182)</f>
        <v/>
      </c>
      <c r="EF182" s="252" t="str">
        <f>IF('Chack &amp; edit  SD sheet'!CQ182="","",'Chack &amp; edit  SD sheet'!CQ182)</f>
        <v/>
      </c>
      <c r="EG182" s="19" t="str">
        <f t="shared" si="268"/>
        <v/>
      </c>
      <c r="EH182" s="20" t="str">
        <f t="shared" si="269"/>
        <v/>
      </c>
      <c r="EI182" s="21" t="str">
        <f t="shared" si="270"/>
        <v/>
      </c>
      <c r="EJ182" s="185" t="str">
        <f t="shared" si="271"/>
        <v/>
      </c>
      <c r="EK182" s="253" t="str">
        <f t="shared" si="272"/>
        <v/>
      </c>
      <c r="EL182" s="252" t="str">
        <f t="shared" si="273"/>
        <v/>
      </c>
      <c r="ET182" s="173" t="str">
        <f t="shared" si="274"/>
        <v/>
      </c>
      <c r="EU182" s="173" t="str">
        <f t="shared" si="275"/>
        <v/>
      </c>
      <c r="EV182" s="173" t="str">
        <f t="shared" si="276"/>
        <v/>
      </c>
      <c r="EW182" s="173" t="str">
        <f t="shared" si="277"/>
        <v/>
      </c>
    </row>
    <row r="183" spans="1:153" ht="15.75" hidden="1">
      <c r="A183" s="179" t="str">
        <f>IF(AND('Chack &amp; edit  SD sheet'!A183=""),"",'Chack &amp; edit  SD sheet'!A183)</f>
        <v/>
      </c>
      <c r="B183" s="179" t="str">
        <f>IF(AND('Chack &amp; edit  SD sheet'!B183=""),"",'Chack &amp; edit  SD sheet'!B183)</f>
        <v/>
      </c>
      <c r="C183" s="179" t="str">
        <f>IF(AND('Chack &amp; edit  SD sheet'!C183=""),"",IF(AND('Chack &amp; edit  SD sheet'!C183="Boy"),"M",IF(AND('Chack &amp; edit  SD sheet'!C183="Girl"),"F","")))</f>
        <v/>
      </c>
      <c r="D183" s="179" t="str">
        <f>IF(AND('Chack &amp; edit  SD sheet'!D183=""),"",VALUE('Chack &amp; edit  SD sheet'!D183))</f>
        <v/>
      </c>
      <c r="E183" s="179" t="str">
        <f>IF(AND('Chack &amp; edit  SD sheet'!E183=""),"",'Chack &amp; edit  SD sheet'!E183)</f>
        <v/>
      </c>
      <c r="F183" s="179" t="str">
        <f>IF(AND('Chack &amp; edit  SD sheet'!F183=""),"",'Chack &amp; edit  SD sheet'!F183)</f>
        <v/>
      </c>
      <c r="G183" s="180" t="str">
        <f>IF(AND('Chack &amp; edit  SD sheet'!G183=""),"",'Chack &amp; edit  SD sheet'!G183)</f>
        <v/>
      </c>
      <c r="H183" s="180" t="str">
        <f>IF(AND('Chack &amp; edit  SD sheet'!H183=""),"",'Chack &amp; edit  SD sheet'!H183)</f>
        <v/>
      </c>
      <c r="I183" s="180" t="str">
        <f>IF(AND('Chack &amp; edit  SD sheet'!I183=""),"",'Chack &amp; edit  SD sheet'!I183)</f>
        <v/>
      </c>
      <c r="J183" s="179" t="str">
        <f>IF(AND('Chack &amp; edit  SD sheet'!J183=""),"",'Chack &amp; edit  SD sheet'!J183)</f>
        <v/>
      </c>
      <c r="K183" s="179" t="str">
        <f>IF(AND('Chack &amp; edit  SD sheet'!K183=""),"",'Chack &amp; edit  SD sheet'!K183)</f>
        <v/>
      </c>
      <c r="L183" s="179" t="str">
        <f>IF(AND('Chack &amp; edit  SD sheet'!L183=""),"",'Chack &amp; edit  SD sheet'!L183)</f>
        <v/>
      </c>
      <c r="M183" s="179" t="str">
        <f t="shared" si="193"/>
        <v/>
      </c>
      <c r="N183" s="179" t="str">
        <f>IF(AND('Chack &amp; edit  SD sheet'!N183=""),"",'Chack &amp; edit  SD sheet'!N183)</f>
        <v/>
      </c>
      <c r="O183" s="179" t="str">
        <f t="shared" si="194"/>
        <v/>
      </c>
      <c r="P183" s="179" t="str">
        <f t="shared" si="195"/>
        <v/>
      </c>
      <c r="Q183" s="179" t="str">
        <f>IF(AND('Chack &amp; edit  SD sheet'!Q183=""),"",'Chack &amp; edit  SD sheet'!Q183)</f>
        <v/>
      </c>
      <c r="R183" s="179" t="str">
        <f t="shared" si="196"/>
        <v/>
      </c>
      <c r="S183" s="179" t="str">
        <f t="shared" si="197"/>
        <v/>
      </c>
      <c r="T183" s="179" t="str">
        <f>IF(AND('Chack &amp; edit  SD sheet'!T183=""),"",'Chack &amp; edit  SD sheet'!T183)</f>
        <v/>
      </c>
      <c r="U183" s="179" t="str">
        <f>IF(AND('Chack &amp; edit  SD sheet'!U183=""),"",'Chack &amp; edit  SD sheet'!U183)</f>
        <v/>
      </c>
      <c r="V183" s="179" t="str">
        <f>IF(AND('Chack &amp; edit  SD sheet'!V183=""),"",'Chack &amp; edit  SD sheet'!V183)</f>
        <v/>
      </c>
      <c r="W183" s="179" t="str">
        <f t="shared" si="198"/>
        <v/>
      </c>
      <c r="X183" s="179" t="str">
        <f>IF(AND('Chack &amp; edit  SD sheet'!X183=""),"",'Chack &amp; edit  SD sheet'!X183)</f>
        <v/>
      </c>
      <c r="Y183" s="179" t="str">
        <f t="shared" si="199"/>
        <v/>
      </c>
      <c r="Z183" s="179" t="str">
        <f t="shared" si="200"/>
        <v/>
      </c>
      <c r="AA183" s="179" t="str">
        <f>IF(AND('Chack &amp; edit  SD sheet'!AA183=""),"",'Chack &amp; edit  SD sheet'!AA183)</f>
        <v/>
      </c>
      <c r="AB183" s="179" t="str">
        <f t="shared" si="201"/>
        <v/>
      </c>
      <c r="AC183" s="179" t="str">
        <f t="shared" si="202"/>
        <v/>
      </c>
      <c r="AD183" s="179" t="str">
        <f>IF(AND('Chack &amp; edit  SD sheet'!AF183=""),"",'Chack &amp; edit  SD sheet'!AF183)</f>
        <v/>
      </c>
      <c r="AE183" s="179" t="str">
        <f>IF(AND('Chack &amp; edit  SD sheet'!AG183=""),"",'Chack &amp; edit  SD sheet'!AG183)</f>
        <v/>
      </c>
      <c r="AF183" s="179" t="str">
        <f>IF(AND('Chack &amp; edit  SD sheet'!AH183=""),"",'Chack &amp; edit  SD sheet'!AH183)</f>
        <v/>
      </c>
      <c r="AG183" s="179" t="str">
        <f t="shared" si="203"/>
        <v/>
      </c>
      <c r="AH183" s="179" t="str">
        <f>IF(AND('Chack &amp; edit  SD sheet'!AJ183=""),"",'Chack &amp; edit  SD sheet'!AJ183)</f>
        <v/>
      </c>
      <c r="AI183" s="179" t="str">
        <f t="shared" si="204"/>
        <v/>
      </c>
      <c r="AJ183" s="179" t="str">
        <f t="shared" si="205"/>
        <v/>
      </c>
      <c r="AK183" s="179" t="str">
        <f>IF(AND('Chack &amp; edit  SD sheet'!AM183=""),"",'Chack &amp; edit  SD sheet'!AM183)</f>
        <v/>
      </c>
      <c r="AL183" s="179" t="str">
        <f t="shared" si="206"/>
        <v/>
      </c>
      <c r="AM183" s="179" t="str">
        <f t="shared" si="207"/>
        <v/>
      </c>
      <c r="AN183" s="179" t="str">
        <f>IF(AND('Chack &amp; edit  SD sheet'!AP183=""),"",'Chack &amp; edit  SD sheet'!AP183)</f>
        <v/>
      </c>
      <c r="AO183" s="179" t="str">
        <f>IF(AND('Chack &amp; edit  SD sheet'!AQ183=""),"",'Chack &amp; edit  SD sheet'!AQ183)</f>
        <v/>
      </c>
      <c r="AP183" s="179" t="str">
        <f>IF(AND('Chack &amp; edit  SD sheet'!AR183=""),"",'Chack &amp; edit  SD sheet'!AR183)</f>
        <v/>
      </c>
      <c r="AQ183" s="179" t="str">
        <f t="shared" si="208"/>
        <v/>
      </c>
      <c r="AR183" s="179" t="str">
        <f>IF(AND('Chack &amp; edit  SD sheet'!AT183=""),"",'Chack &amp; edit  SD sheet'!AT183)</f>
        <v/>
      </c>
      <c r="AS183" s="179" t="str">
        <f t="shared" si="209"/>
        <v/>
      </c>
      <c r="AT183" s="179" t="str">
        <f t="shared" si="210"/>
        <v/>
      </c>
      <c r="AU183" s="179" t="str">
        <f>IF(AND('Chack &amp; edit  SD sheet'!AW183=""),"",'Chack &amp; edit  SD sheet'!AW183)</f>
        <v/>
      </c>
      <c r="AV183" s="179" t="str">
        <f t="shared" si="211"/>
        <v/>
      </c>
      <c r="AW183" s="179" t="str">
        <f t="shared" si="212"/>
        <v/>
      </c>
      <c r="AX183" s="179" t="str">
        <f>IF(AND('Chack &amp; edit  SD sheet'!AZ183=""),"",'Chack &amp; edit  SD sheet'!AZ183)</f>
        <v/>
      </c>
      <c r="AY183" s="179" t="str">
        <f>IF(AND('Chack &amp; edit  SD sheet'!BA183=""),"",'Chack &amp; edit  SD sheet'!BA183)</f>
        <v/>
      </c>
      <c r="AZ183" s="179" t="str">
        <f>IF(AND('Chack &amp; edit  SD sheet'!BB183=""),"",'Chack &amp; edit  SD sheet'!BB183)</f>
        <v/>
      </c>
      <c r="BA183" s="179" t="str">
        <f t="shared" si="213"/>
        <v/>
      </c>
      <c r="BB183" s="179" t="str">
        <f>IF(AND('Chack &amp; edit  SD sheet'!BD183=""),"",'Chack &amp; edit  SD sheet'!BD183)</f>
        <v/>
      </c>
      <c r="BC183" s="179" t="str">
        <f t="shared" si="214"/>
        <v/>
      </c>
      <c r="BD183" s="179" t="str">
        <f t="shared" si="215"/>
        <v/>
      </c>
      <c r="BE183" s="179" t="str">
        <f>IF(AND('Chack &amp; edit  SD sheet'!BG183=""),"",'Chack &amp; edit  SD sheet'!BG183)</f>
        <v/>
      </c>
      <c r="BF183" s="179" t="str">
        <f t="shared" si="216"/>
        <v/>
      </c>
      <c r="BG183" s="179" t="str">
        <f t="shared" si="217"/>
        <v/>
      </c>
      <c r="BH183" s="179" t="str">
        <f>IF(AND('Chack &amp; edit  SD sheet'!BK183=""),"",'Chack &amp; edit  SD sheet'!BK183)</f>
        <v/>
      </c>
      <c r="BI183" s="179" t="str">
        <f>IF(AND('Chack &amp; edit  SD sheet'!BL183=""),"",'Chack &amp; edit  SD sheet'!BL183)</f>
        <v/>
      </c>
      <c r="BJ183" s="179" t="str">
        <f>IF(AND('Chack &amp; edit  SD sheet'!BM183=""),"",'Chack &amp; edit  SD sheet'!BM183)</f>
        <v/>
      </c>
      <c r="BK183" s="179" t="str">
        <f t="shared" si="218"/>
        <v/>
      </c>
      <c r="BL183" s="179" t="str">
        <f t="shared" si="219"/>
        <v/>
      </c>
      <c r="BM183" s="179" t="str">
        <f>IF(AND('Chack &amp; edit  SD sheet'!BN183=""),"",'Chack &amp; edit  SD sheet'!BN183)</f>
        <v/>
      </c>
      <c r="BN183" s="179" t="str">
        <f>IF(AND('Chack &amp; edit  SD sheet'!BO183=""),"",'Chack &amp; edit  SD sheet'!BO183)</f>
        <v/>
      </c>
      <c r="BO183" s="179" t="str">
        <f>IF(AND('Chack &amp; edit  SD sheet'!BP183=""),"",'Chack &amp; edit  SD sheet'!BP183)</f>
        <v/>
      </c>
      <c r="BP183" s="179" t="str">
        <f t="shared" si="220"/>
        <v/>
      </c>
      <c r="BQ183" s="179" t="str">
        <f>IF(AND('Chack &amp; edit  SD sheet'!BR183=""),"",'Chack &amp; edit  SD sheet'!BR183)</f>
        <v/>
      </c>
      <c r="BR183" s="179" t="str">
        <f t="shared" si="221"/>
        <v/>
      </c>
      <c r="BS183" s="179" t="str">
        <f t="shared" si="222"/>
        <v/>
      </c>
      <c r="BT183" s="179" t="str">
        <f>IF(AND('Chack &amp; edit  SD sheet'!BU183=""),"",'Chack &amp; edit  SD sheet'!BU183)</f>
        <v/>
      </c>
      <c r="BU183" s="179" t="str">
        <f t="shared" si="223"/>
        <v/>
      </c>
      <c r="BV183" s="179" t="str">
        <f t="shared" si="224"/>
        <v/>
      </c>
      <c r="BW183" s="181" t="str">
        <f t="shared" si="225"/>
        <v/>
      </c>
      <c r="BX183" s="179" t="str">
        <f t="shared" si="226"/>
        <v/>
      </c>
      <c r="BY183" s="179">
        <f t="shared" si="227"/>
        <v>0</v>
      </c>
      <c r="BZ183" s="179">
        <f t="shared" si="228"/>
        <v>0</v>
      </c>
      <c r="CA183" s="179" t="str">
        <f t="shared" si="229"/>
        <v/>
      </c>
      <c r="CB183" s="179" t="str">
        <f t="shared" si="230"/>
        <v/>
      </c>
      <c r="CC183" s="182" t="str">
        <f t="shared" si="231"/>
        <v/>
      </c>
      <c r="CD183" s="183">
        <f t="shared" si="232"/>
        <v>0</v>
      </c>
      <c r="CE183" s="182">
        <f t="shared" si="233"/>
        <v>0</v>
      </c>
      <c r="CF183" s="179" t="str">
        <f t="shared" si="234"/>
        <v/>
      </c>
      <c r="CG183" s="183" t="str">
        <f t="shared" si="235"/>
        <v/>
      </c>
      <c r="CH183" s="182" t="str">
        <f t="shared" si="236"/>
        <v/>
      </c>
      <c r="CI183" s="182">
        <f t="shared" si="237"/>
        <v>0</v>
      </c>
      <c r="CJ183" s="182">
        <f t="shared" si="238"/>
        <v>0</v>
      </c>
      <c r="CK183" s="179" t="str">
        <f t="shared" si="239"/>
        <v/>
      </c>
      <c r="CL183" s="183" t="str">
        <f t="shared" si="240"/>
        <v/>
      </c>
      <c r="CM183" s="182" t="str">
        <f t="shared" si="241"/>
        <v/>
      </c>
      <c r="CN183" s="182">
        <f t="shared" si="242"/>
        <v>0</v>
      </c>
      <c r="CO183" s="182">
        <f t="shared" si="243"/>
        <v>0</v>
      </c>
      <c r="CP183" s="183" t="str">
        <f t="shared" si="244"/>
        <v/>
      </c>
      <c r="CQ183" s="183" t="str">
        <f t="shared" si="245"/>
        <v/>
      </c>
      <c r="CR183" s="182" t="str">
        <f t="shared" si="246"/>
        <v/>
      </c>
      <c r="CS183" s="182">
        <f t="shared" si="247"/>
        <v>0</v>
      </c>
      <c r="CT183" s="182">
        <f t="shared" si="248"/>
        <v>0</v>
      </c>
      <c r="CU183" s="183" t="str">
        <f t="shared" si="249"/>
        <v/>
      </c>
      <c r="CV183" s="183" t="str">
        <f t="shared" si="250"/>
        <v/>
      </c>
      <c r="CW183" s="182" t="str">
        <f t="shared" si="251"/>
        <v/>
      </c>
      <c r="CX183" s="182">
        <f t="shared" si="252"/>
        <v>0</v>
      </c>
      <c r="CY183" s="182">
        <f t="shared" si="253"/>
        <v>0</v>
      </c>
      <c r="CZ183" s="183" t="str">
        <f t="shared" si="254"/>
        <v/>
      </c>
      <c r="DA183" s="183" t="str">
        <f t="shared" si="255"/>
        <v/>
      </c>
      <c r="DB183" s="184">
        <f t="shared" si="256"/>
        <v>0</v>
      </c>
      <c r="DC183" s="19" t="str">
        <f t="shared" si="257"/>
        <v xml:space="preserve">      </v>
      </c>
      <c r="DD183" s="252" t="str">
        <f>IF('Chack &amp; edit  SD sheet'!BY183="","",'Chack &amp; edit  SD sheet'!BY183)</f>
        <v/>
      </c>
      <c r="DE183" s="252" t="str">
        <f>IF('Chack &amp; edit  SD sheet'!BZ183="","",'Chack &amp; edit  SD sheet'!BZ183)</f>
        <v/>
      </c>
      <c r="DF183" s="252" t="str">
        <f>IF('Chack &amp; edit  SD sheet'!CA183="","",'Chack &amp; edit  SD sheet'!CA183)</f>
        <v/>
      </c>
      <c r="DG183" s="212" t="str">
        <f t="shared" si="258"/>
        <v/>
      </c>
      <c r="DH183" s="252" t="str">
        <f>IF('Chack &amp; edit  SD sheet'!CB183="","",'Chack &amp; edit  SD sheet'!CB183)</f>
        <v/>
      </c>
      <c r="DI183" s="212" t="str">
        <f t="shared" si="259"/>
        <v/>
      </c>
      <c r="DJ183" s="252" t="str">
        <f>IF('Chack &amp; edit  SD sheet'!CC183="","",'Chack &amp; edit  SD sheet'!CC183)</f>
        <v/>
      </c>
      <c r="DK183" s="212" t="str">
        <f t="shared" si="260"/>
        <v/>
      </c>
      <c r="DL183" s="213" t="str">
        <f t="shared" si="261"/>
        <v/>
      </c>
      <c r="DM183" s="252" t="str">
        <f>IF('Chack &amp; edit  SD sheet'!CD183="","",'Chack &amp; edit  SD sheet'!CD183)</f>
        <v/>
      </c>
      <c r="DN183" s="252" t="str">
        <f>IF('Chack &amp; edit  SD sheet'!CE183="","",'Chack &amp; edit  SD sheet'!CE183)</f>
        <v/>
      </c>
      <c r="DO183" s="252" t="str">
        <f>IF('Chack &amp; edit  SD sheet'!CF183="","",'Chack &amp; edit  SD sheet'!CF183)</f>
        <v/>
      </c>
      <c r="DP183" s="212" t="str">
        <f t="shared" si="262"/>
        <v/>
      </c>
      <c r="DQ183" s="252" t="str">
        <f>IF('Chack &amp; edit  SD sheet'!CG183="","",'Chack &amp; edit  SD sheet'!CG183)</f>
        <v/>
      </c>
      <c r="DR183" s="212" t="str">
        <f t="shared" si="263"/>
        <v/>
      </c>
      <c r="DS183" s="252" t="str">
        <f>IF('Chack &amp; edit  SD sheet'!CH183="","",'Chack &amp; edit  SD sheet'!CH183)</f>
        <v/>
      </c>
      <c r="DT183" s="212" t="str">
        <f t="shared" si="264"/>
        <v/>
      </c>
      <c r="DU183" s="213" t="str">
        <f t="shared" si="265"/>
        <v/>
      </c>
      <c r="DV183" s="252" t="str">
        <f>IF('Chack &amp; edit  SD sheet'!CI183="","",'Chack &amp; edit  SD sheet'!CI183)</f>
        <v/>
      </c>
      <c r="DW183" s="252" t="str">
        <f>IF('Chack &amp; edit  SD sheet'!CJ183="","",'Chack &amp; edit  SD sheet'!CJ183)</f>
        <v/>
      </c>
      <c r="DX183" s="252" t="str">
        <f>IF('Chack &amp; edit  SD sheet'!CK183="","",'Chack &amp; edit  SD sheet'!CK183)</f>
        <v/>
      </c>
      <c r="DY183" s="254" t="str">
        <f t="shared" si="266"/>
        <v/>
      </c>
      <c r="DZ183" s="252" t="str">
        <f>IF('Chack &amp; edit  SD sheet'!CL183="","",'Chack &amp; edit  SD sheet'!CL183)</f>
        <v/>
      </c>
      <c r="EA183" s="252" t="str">
        <f>IF('Chack &amp; edit  SD sheet'!CM183="","",'Chack &amp; edit  SD sheet'!CM183)</f>
        <v/>
      </c>
      <c r="EB183" s="252" t="str">
        <f>IF('Chack &amp; edit  SD sheet'!CN183="","",'Chack &amp; edit  SD sheet'!CN183)</f>
        <v/>
      </c>
      <c r="EC183" s="252" t="str">
        <f>IF('Chack &amp; edit  SD sheet'!CO183="","",'Chack &amp; edit  SD sheet'!CO183)</f>
        <v/>
      </c>
      <c r="ED183" s="254" t="str">
        <f t="shared" si="267"/>
        <v/>
      </c>
      <c r="EE183" s="252" t="str">
        <f>IF('Chack &amp; edit  SD sheet'!CP183="","",'Chack &amp; edit  SD sheet'!CP183)</f>
        <v/>
      </c>
      <c r="EF183" s="252" t="str">
        <f>IF('Chack &amp; edit  SD sheet'!CQ183="","",'Chack &amp; edit  SD sheet'!CQ183)</f>
        <v/>
      </c>
      <c r="EG183" s="19" t="str">
        <f t="shared" si="268"/>
        <v/>
      </c>
      <c r="EH183" s="20" t="str">
        <f t="shared" si="269"/>
        <v/>
      </c>
      <c r="EI183" s="21" t="str">
        <f t="shared" si="270"/>
        <v/>
      </c>
      <c r="EJ183" s="185" t="str">
        <f t="shared" si="271"/>
        <v/>
      </c>
      <c r="EK183" s="253" t="str">
        <f t="shared" si="272"/>
        <v/>
      </c>
      <c r="EL183" s="252" t="str">
        <f t="shared" si="273"/>
        <v/>
      </c>
      <c r="ET183" s="173" t="str">
        <f t="shared" si="274"/>
        <v/>
      </c>
      <c r="EU183" s="173" t="str">
        <f t="shared" si="275"/>
        <v/>
      </c>
      <c r="EV183" s="173" t="str">
        <f t="shared" si="276"/>
        <v/>
      </c>
      <c r="EW183" s="173" t="str">
        <f t="shared" si="277"/>
        <v/>
      </c>
    </row>
    <row r="184" spans="1:153" ht="15.75" hidden="1">
      <c r="A184" s="179" t="str">
        <f>IF(AND('Chack &amp; edit  SD sheet'!A184=""),"",'Chack &amp; edit  SD sheet'!A184)</f>
        <v/>
      </c>
      <c r="B184" s="179" t="str">
        <f>IF(AND('Chack &amp; edit  SD sheet'!B184=""),"",'Chack &amp; edit  SD sheet'!B184)</f>
        <v/>
      </c>
      <c r="C184" s="179" t="str">
        <f>IF(AND('Chack &amp; edit  SD sheet'!C184=""),"",IF(AND('Chack &amp; edit  SD sheet'!C184="Boy"),"M",IF(AND('Chack &amp; edit  SD sheet'!C184="Girl"),"F","")))</f>
        <v/>
      </c>
      <c r="D184" s="179" t="str">
        <f>IF(AND('Chack &amp; edit  SD sheet'!D184=""),"",VALUE('Chack &amp; edit  SD sheet'!D184))</f>
        <v/>
      </c>
      <c r="E184" s="179" t="str">
        <f>IF(AND('Chack &amp; edit  SD sheet'!E184=""),"",'Chack &amp; edit  SD sheet'!E184)</f>
        <v/>
      </c>
      <c r="F184" s="179" t="str">
        <f>IF(AND('Chack &amp; edit  SD sheet'!F184=""),"",'Chack &amp; edit  SD sheet'!F184)</f>
        <v/>
      </c>
      <c r="G184" s="180" t="str">
        <f>IF(AND('Chack &amp; edit  SD sheet'!G184=""),"",'Chack &amp; edit  SD sheet'!G184)</f>
        <v/>
      </c>
      <c r="H184" s="180" t="str">
        <f>IF(AND('Chack &amp; edit  SD sheet'!H184=""),"",'Chack &amp; edit  SD sheet'!H184)</f>
        <v/>
      </c>
      <c r="I184" s="180" t="str">
        <f>IF(AND('Chack &amp; edit  SD sheet'!I184=""),"",'Chack &amp; edit  SD sheet'!I184)</f>
        <v/>
      </c>
      <c r="J184" s="179" t="str">
        <f>IF(AND('Chack &amp; edit  SD sheet'!J184=""),"",'Chack &amp; edit  SD sheet'!J184)</f>
        <v/>
      </c>
      <c r="K184" s="179" t="str">
        <f>IF(AND('Chack &amp; edit  SD sheet'!K184=""),"",'Chack &amp; edit  SD sheet'!K184)</f>
        <v/>
      </c>
      <c r="L184" s="179" t="str">
        <f>IF(AND('Chack &amp; edit  SD sheet'!L184=""),"",'Chack &amp; edit  SD sheet'!L184)</f>
        <v/>
      </c>
      <c r="M184" s="179" t="str">
        <f t="shared" si="193"/>
        <v/>
      </c>
      <c r="N184" s="179" t="str">
        <f>IF(AND('Chack &amp; edit  SD sheet'!N184=""),"",'Chack &amp; edit  SD sheet'!N184)</f>
        <v/>
      </c>
      <c r="O184" s="179" t="str">
        <f t="shared" si="194"/>
        <v/>
      </c>
      <c r="P184" s="179" t="str">
        <f t="shared" si="195"/>
        <v/>
      </c>
      <c r="Q184" s="179" t="str">
        <f>IF(AND('Chack &amp; edit  SD sheet'!Q184=""),"",'Chack &amp; edit  SD sheet'!Q184)</f>
        <v/>
      </c>
      <c r="R184" s="179" t="str">
        <f t="shared" si="196"/>
        <v/>
      </c>
      <c r="S184" s="179" t="str">
        <f t="shared" si="197"/>
        <v/>
      </c>
      <c r="T184" s="179" t="str">
        <f>IF(AND('Chack &amp; edit  SD sheet'!T184=""),"",'Chack &amp; edit  SD sheet'!T184)</f>
        <v/>
      </c>
      <c r="U184" s="179" t="str">
        <f>IF(AND('Chack &amp; edit  SD sheet'!U184=""),"",'Chack &amp; edit  SD sheet'!U184)</f>
        <v/>
      </c>
      <c r="V184" s="179" t="str">
        <f>IF(AND('Chack &amp; edit  SD sheet'!V184=""),"",'Chack &amp; edit  SD sheet'!V184)</f>
        <v/>
      </c>
      <c r="W184" s="179" t="str">
        <f t="shared" si="198"/>
        <v/>
      </c>
      <c r="X184" s="179" t="str">
        <f>IF(AND('Chack &amp; edit  SD sheet'!X184=""),"",'Chack &amp; edit  SD sheet'!X184)</f>
        <v/>
      </c>
      <c r="Y184" s="179" t="str">
        <f t="shared" si="199"/>
        <v/>
      </c>
      <c r="Z184" s="179" t="str">
        <f t="shared" si="200"/>
        <v/>
      </c>
      <c r="AA184" s="179" t="str">
        <f>IF(AND('Chack &amp; edit  SD sheet'!AA184=""),"",'Chack &amp; edit  SD sheet'!AA184)</f>
        <v/>
      </c>
      <c r="AB184" s="179" t="str">
        <f t="shared" si="201"/>
        <v/>
      </c>
      <c r="AC184" s="179" t="str">
        <f t="shared" si="202"/>
        <v/>
      </c>
      <c r="AD184" s="179" t="str">
        <f>IF(AND('Chack &amp; edit  SD sheet'!AF184=""),"",'Chack &amp; edit  SD sheet'!AF184)</f>
        <v/>
      </c>
      <c r="AE184" s="179" t="str">
        <f>IF(AND('Chack &amp; edit  SD sheet'!AG184=""),"",'Chack &amp; edit  SD sheet'!AG184)</f>
        <v/>
      </c>
      <c r="AF184" s="179" t="str">
        <f>IF(AND('Chack &amp; edit  SD sheet'!AH184=""),"",'Chack &amp; edit  SD sheet'!AH184)</f>
        <v/>
      </c>
      <c r="AG184" s="179" t="str">
        <f t="shared" si="203"/>
        <v/>
      </c>
      <c r="AH184" s="179" t="str">
        <f>IF(AND('Chack &amp; edit  SD sheet'!AJ184=""),"",'Chack &amp; edit  SD sheet'!AJ184)</f>
        <v/>
      </c>
      <c r="AI184" s="179" t="str">
        <f t="shared" si="204"/>
        <v/>
      </c>
      <c r="AJ184" s="179" t="str">
        <f t="shared" si="205"/>
        <v/>
      </c>
      <c r="AK184" s="179" t="str">
        <f>IF(AND('Chack &amp; edit  SD sheet'!AM184=""),"",'Chack &amp; edit  SD sheet'!AM184)</f>
        <v/>
      </c>
      <c r="AL184" s="179" t="str">
        <f t="shared" si="206"/>
        <v/>
      </c>
      <c r="AM184" s="179" t="str">
        <f t="shared" si="207"/>
        <v/>
      </c>
      <c r="AN184" s="179" t="str">
        <f>IF(AND('Chack &amp; edit  SD sheet'!AP184=""),"",'Chack &amp; edit  SD sheet'!AP184)</f>
        <v/>
      </c>
      <c r="AO184" s="179" t="str">
        <f>IF(AND('Chack &amp; edit  SD sheet'!AQ184=""),"",'Chack &amp; edit  SD sheet'!AQ184)</f>
        <v/>
      </c>
      <c r="AP184" s="179" t="str">
        <f>IF(AND('Chack &amp; edit  SD sheet'!AR184=""),"",'Chack &amp; edit  SD sheet'!AR184)</f>
        <v/>
      </c>
      <c r="AQ184" s="179" t="str">
        <f t="shared" si="208"/>
        <v/>
      </c>
      <c r="AR184" s="179" t="str">
        <f>IF(AND('Chack &amp; edit  SD sheet'!AT184=""),"",'Chack &amp; edit  SD sheet'!AT184)</f>
        <v/>
      </c>
      <c r="AS184" s="179" t="str">
        <f t="shared" si="209"/>
        <v/>
      </c>
      <c r="AT184" s="179" t="str">
        <f t="shared" si="210"/>
        <v/>
      </c>
      <c r="AU184" s="179" t="str">
        <f>IF(AND('Chack &amp; edit  SD sheet'!AW184=""),"",'Chack &amp; edit  SD sheet'!AW184)</f>
        <v/>
      </c>
      <c r="AV184" s="179" t="str">
        <f t="shared" si="211"/>
        <v/>
      </c>
      <c r="AW184" s="179" t="str">
        <f t="shared" si="212"/>
        <v/>
      </c>
      <c r="AX184" s="179" t="str">
        <f>IF(AND('Chack &amp; edit  SD sheet'!AZ184=""),"",'Chack &amp; edit  SD sheet'!AZ184)</f>
        <v/>
      </c>
      <c r="AY184" s="179" t="str">
        <f>IF(AND('Chack &amp; edit  SD sheet'!BA184=""),"",'Chack &amp; edit  SD sheet'!BA184)</f>
        <v/>
      </c>
      <c r="AZ184" s="179" t="str">
        <f>IF(AND('Chack &amp; edit  SD sheet'!BB184=""),"",'Chack &amp; edit  SD sheet'!BB184)</f>
        <v/>
      </c>
      <c r="BA184" s="179" t="str">
        <f t="shared" si="213"/>
        <v/>
      </c>
      <c r="BB184" s="179" t="str">
        <f>IF(AND('Chack &amp; edit  SD sheet'!BD184=""),"",'Chack &amp; edit  SD sheet'!BD184)</f>
        <v/>
      </c>
      <c r="BC184" s="179" t="str">
        <f t="shared" si="214"/>
        <v/>
      </c>
      <c r="BD184" s="179" t="str">
        <f t="shared" si="215"/>
        <v/>
      </c>
      <c r="BE184" s="179" t="str">
        <f>IF(AND('Chack &amp; edit  SD sheet'!BG184=""),"",'Chack &amp; edit  SD sheet'!BG184)</f>
        <v/>
      </c>
      <c r="BF184" s="179" t="str">
        <f t="shared" si="216"/>
        <v/>
      </c>
      <c r="BG184" s="179" t="str">
        <f t="shared" si="217"/>
        <v/>
      </c>
      <c r="BH184" s="179" t="str">
        <f>IF(AND('Chack &amp; edit  SD sheet'!BK184=""),"",'Chack &amp; edit  SD sheet'!BK184)</f>
        <v/>
      </c>
      <c r="BI184" s="179" t="str">
        <f>IF(AND('Chack &amp; edit  SD sheet'!BL184=""),"",'Chack &amp; edit  SD sheet'!BL184)</f>
        <v/>
      </c>
      <c r="BJ184" s="179" t="str">
        <f>IF(AND('Chack &amp; edit  SD sheet'!BM184=""),"",'Chack &amp; edit  SD sheet'!BM184)</f>
        <v/>
      </c>
      <c r="BK184" s="179" t="str">
        <f t="shared" si="218"/>
        <v/>
      </c>
      <c r="BL184" s="179" t="str">
        <f t="shared" si="219"/>
        <v/>
      </c>
      <c r="BM184" s="179" t="str">
        <f>IF(AND('Chack &amp; edit  SD sheet'!BN184=""),"",'Chack &amp; edit  SD sheet'!BN184)</f>
        <v/>
      </c>
      <c r="BN184" s="179" t="str">
        <f>IF(AND('Chack &amp; edit  SD sheet'!BO184=""),"",'Chack &amp; edit  SD sheet'!BO184)</f>
        <v/>
      </c>
      <c r="BO184" s="179" t="str">
        <f>IF(AND('Chack &amp; edit  SD sheet'!BP184=""),"",'Chack &amp; edit  SD sheet'!BP184)</f>
        <v/>
      </c>
      <c r="BP184" s="179" t="str">
        <f t="shared" si="220"/>
        <v/>
      </c>
      <c r="BQ184" s="179" t="str">
        <f>IF(AND('Chack &amp; edit  SD sheet'!BR184=""),"",'Chack &amp; edit  SD sheet'!BR184)</f>
        <v/>
      </c>
      <c r="BR184" s="179" t="str">
        <f t="shared" si="221"/>
        <v/>
      </c>
      <c r="BS184" s="179" t="str">
        <f t="shared" si="222"/>
        <v/>
      </c>
      <c r="BT184" s="179" t="str">
        <f>IF(AND('Chack &amp; edit  SD sheet'!BU184=""),"",'Chack &amp; edit  SD sheet'!BU184)</f>
        <v/>
      </c>
      <c r="BU184" s="179" t="str">
        <f t="shared" si="223"/>
        <v/>
      </c>
      <c r="BV184" s="179" t="str">
        <f t="shared" si="224"/>
        <v/>
      </c>
      <c r="BW184" s="181" t="str">
        <f t="shared" si="225"/>
        <v/>
      </c>
      <c r="BX184" s="179" t="str">
        <f t="shared" si="226"/>
        <v/>
      </c>
      <c r="BY184" s="179">
        <f t="shared" si="227"/>
        <v>0</v>
      </c>
      <c r="BZ184" s="179">
        <f t="shared" si="228"/>
        <v>0</v>
      </c>
      <c r="CA184" s="179" t="str">
        <f t="shared" si="229"/>
        <v/>
      </c>
      <c r="CB184" s="179" t="str">
        <f t="shared" si="230"/>
        <v/>
      </c>
      <c r="CC184" s="182" t="str">
        <f t="shared" si="231"/>
        <v/>
      </c>
      <c r="CD184" s="183">
        <f t="shared" si="232"/>
        <v>0</v>
      </c>
      <c r="CE184" s="182">
        <f t="shared" si="233"/>
        <v>0</v>
      </c>
      <c r="CF184" s="179" t="str">
        <f t="shared" si="234"/>
        <v/>
      </c>
      <c r="CG184" s="183" t="str">
        <f t="shared" si="235"/>
        <v/>
      </c>
      <c r="CH184" s="182" t="str">
        <f t="shared" si="236"/>
        <v/>
      </c>
      <c r="CI184" s="182">
        <f t="shared" si="237"/>
        <v>0</v>
      </c>
      <c r="CJ184" s="182">
        <f t="shared" si="238"/>
        <v>0</v>
      </c>
      <c r="CK184" s="179" t="str">
        <f t="shared" si="239"/>
        <v/>
      </c>
      <c r="CL184" s="183" t="str">
        <f t="shared" si="240"/>
        <v/>
      </c>
      <c r="CM184" s="182" t="str">
        <f t="shared" si="241"/>
        <v/>
      </c>
      <c r="CN184" s="182">
        <f t="shared" si="242"/>
        <v>0</v>
      </c>
      <c r="CO184" s="182">
        <f t="shared" si="243"/>
        <v>0</v>
      </c>
      <c r="CP184" s="183" t="str">
        <f t="shared" si="244"/>
        <v/>
      </c>
      <c r="CQ184" s="183" t="str">
        <f t="shared" si="245"/>
        <v/>
      </c>
      <c r="CR184" s="182" t="str">
        <f t="shared" si="246"/>
        <v/>
      </c>
      <c r="CS184" s="182">
        <f t="shared" si="247"/>
        <v>0</v>
      </c>
      <c r="CT184" s="182">
        <f t="shared" si="248"/>
        <v>0</v>
      </c>
      <c r="CU184" s="183" t="str">
        <f t="shared" si="249"/>
        <v/>
      </c>
      <c r="CV184" s="183" t="str">
        <f t="shared" si="250"/>
        <v/>
      </c>
      <c r="CW184" s="182" t="str">
        <f t="shared" si="251"/>
        <v/>
      </c>
      <c r="CX184" s="182">
        <f t="shared" si="252"/>
        <v>0</v>
      </c>
      <c r="CY184" s="182">
        <f t="shared" si="253"/>
        <v>0</v>
      </c>
      <c r="CZ184" s="183" t="str">
        <f t="shared" si="254"/>
        <v/>
      </c>
      <c r="DA184" s="183" t="str">
        <f t="shared" si="255"/>
        <v/>
      </c>
      <c r="DB184" s="184">
        <f t="shared" si="256"/>
        <v>0</v>
      </c>
      <c r="DC184" s="19" t="str">
        <f t="shared" si="257"/>
        <v xml:space="preserve">      </v>
      </c>
      <c r="DD184" s="252" t="str">
        <f>IF('Chack &amp; edit  SD sheet'!BY184="","",'Chack &amp; edit  SD sheet'!BY184)</f>
        <v/>
      </c>
      <c r="DE184" s="252" t="str">
        <f>IF('Chack &amp; edit  SD sheet'!BZ184="","",'Chack &amp; edit  SD sheet'!BZ184)</f>
        <v/>
      </c>
      <c r="DF184" s="252" t="str">
        <f>IF('Chack &amp; edit  SD sheet'!CA184="","",'Chack &amp; edit  SD sheet'!CA184)</f>
        <v/>
      </c>
      <c r="DG184" s="212" t="str">
        <f t="shared" si="258"/>
        <v/>
      </c>
      <c r="DH184" s="252" t="str">
        <f>IF('Chack &amp; edit  SD sheet'!CB184="","",'Chack &amp; edit  SD sheet'!CB184)</f>
        <v/>
      </c>
      <c r="DI184" s="212" t="str">
        <f t="shared" si="259"/>
        <v/>
      </c>
      <c r="DJ184" s="252" t="str">
        <f>IF('Chack &amp; edit  SD sheet'!CC184="","",'Chack &amp; edit  SD sheet'!CC184)</f>
        <v/>
      </c>
      <c r="DK184" s="212" t="str">
        <f t="shared" si="260"/>
        <v/>
      </c>
      <c r="DL184" s="213" t="str">
        <f t="shared" si="261"/>
        <v/>
      </c>
      <c r="DM184" s="252" t="str">
        <f>IF('Chack &amp; edit  SD sheet'!CD184="","",'Chack &amp; edit  SD sheet'!CD184)</f>
        <v/>
      </c>
      <c r="DN184" s="252" t="str">
        <f>IF('Chack &amp; edit  SD sheet'!CE184="","",'Chack &amp; edit  SD sheet'!CE184)</f>
        <v/>
      </c>
      <c r="DO184" s="252" t="str">
        <f>IF('Chack &amp; edit  SD sheet'!CF184="","",'Chack &amp; edit  SD sheet'!CF184)</f>
        <v/>
      </c>
      <c r="DP184" s="212" t="str">
        <f t="shared" si="262"/>
        <v/>
      </c>
      <c r="DQ184" s="252" t="str">
        <f>IF('Chack &amp; edit  SD sheet'!CG184="","",'Chack &amp; edit  SD sheet'!CG184)</f>
        <v/>
      </c>
      <c r="DR184" s="212" t="str">
        <f t="shared" si="263"/>
        <v/>
      </c>
      <c r="DS184" s="252" t="str">
        <f>IF('Chack &amp; edit  SD sheet'!CH184="","",'Chack &amp; edit  SD sheet'!CH184)</f>
        <v/>
      </c>
      <c r="DT184" s="212" t="str">
        <f t="shared" si="264"/>
        <v/>
      </c>
      <c r="DU184" s="213" t="str">
        <f t="shared" si="265"/>
        <v/>
      </c>
      <c r="DV184" s="252" t="str">
        <f>IF('Chack &amp; edit  SD sheet'!CI184="","",'Chack &amp; edit  SD sheet'!CI184)</f>
        <v/>
      </c>
      <c r="DW184" s="252" t="str">
        <f>IF('Chack &amp; edit  SD sheet'!CJ184="","",'Chack &amp; edit  SD sheet'!CJ184)</f>
        <v/>
      </c>
      <c r="DX184" s="252" t="str">
        <f>IF('Chack &amp; edit  SD sheet'!CK184="","",'Chack &amp; edit  SD sheet'!CK184)</f>
        <v/>
      </c>
      <c r="DY184" s="254" t="str">
        <f t="shared" si="266"/>
        <v/>
      </c>
      <c r="DZ184" s="252" t="str">
        <f>IF('Chack &amp; edit  SD sheet'!CL184="","",'Chack &amp; edit  SD sheet'!CL184)</f>
        <v/>
      </c>
      <c r="EA184" s="252" t="str">
        <f>IF('Chack &amp; edit  SD sheet'!CM184="","",'Chack &amp; edit  SD sheet'!CM184)</f>
        <v/>
      </c>
      <c r="EB184" s="252" t="str">
        <f>IF('Chack &amp; edit  SD sheet'!CN184="","",'Chack &amp; edit  SD sheet'!CN184)</f>
        <v/>
      </c>
      <c r="EC184" s="252" t="str">
        <f>IF('Chack &amp; edit  SD sheet'!CO184="","",'Chack &amp; edit  SD sheet'!CO184)</f>
        <v/>
      </c>
      <c r="ED184" s="254" t="str">
        <f t="shared" si="267"/>
        <v/>
      </c>
      <c r="EE184" s="252" t="str">
        <f>IF('Chack &amp; edit  SD sheet'!CP184="","",'Chack &amp; edit  SD sheet'!CP184)</f>
        <v/>
      </c>
      <c r="EF184" s="252" t="str">
        <f>IF('Chack &amp; edit  SD sheet'!CQ184="","",'Chack &amp; edit  SD sheet'!CQ184)</f>
        <v/>
      </c>
      <c r="EG184" s="19" t="str">
        <f t="shared" si="268"/>
        <v/>
      </c>
      <c r="EH184" s="20" t="str">
        <f t="shared" si="269"/>
        <v/>
      </c>
      <c r="EI184" s="21" t="str">
        <f t="shared" si="270"/>
        <v/>
      </c>
      <c r="EJ184" s="185" t="str">
        <f t="shared" si="271"/>
        <v/>
      </c>
      <c r="EK184" s="253" t="str">
        <f t="shared" si="272"/>
        <v/>
      </c>
      <c r="EL184" s="252" t="str">
        <f t="shared" si="273"/>
        <v/>
      </c>
      <c r="ET184" s="173" t="str">
        <f t="shared" si="274"/>
        <v/>
      </c>
      <c r="EU184" s="173" t="str">
        <f t="shared" si="275"/>
        <v/>
      </c>
      <c r="EV184" s="173" t="str">
        <f t="shared" si="276"/>
        <v/>
      </c>
      <c r="EW184" s="173" t="str">
        <f t="shared" si="277"/>
        <v/>
      </c>
    </row>
    <row r="185" spans="1:153" ht="15.75" hidden="1">
      <c r="A185" s="179" t="str">
        <f>IF(AND('Chack &amp; edit  SD sheet'!A185=""),"",'Chack &amp; edit  SD sheet'!A185)</f>
        <v/>
      </c>
      <c r="B185" s="179" t="str">
        <f>IF(AND('Chack &amp; edit  SD sheet'!B185=""),"",'Chack &amp; edit  SD sheet'!B185)</f>
        <v/>
      </c>
      <c r="C185" s="179" t="str">
        <f>IF(AND('Chack &amp; edit  SD sheet'!C185=""),"",IF(AND('Chack &amp; edit  SD sheet'!C185="Boy"),"M",IF(AND('Chack &amp; edit  SD sheet'!C185="Girl"),"F","")))</f>
        <v/>
      </c>
      <c r="D185" s="179" t="str">
        <f>IF(AND('Chack &amp; edit  SD sheet'!D185=""),"",VALUE('Chack &amp; edit  SD sheet'!D185))</f>
        <v/>
      </c>
      <c r="E185" s="179" t="str">
        <f>IF(AND('Chack &amp; edit  SD sheet'!E185=""),"",'Chack &amp; edit  SD sheet'!E185)</f>
        <v/>
      </c>
      <c r="F185" s="179" t="str">
        <f>IF(AND('Chack &amp; edit  SD sheet'!F185=""),"",'Chack &amp; edit  SD sheet'!F185)</f>
        <v/>
      </c>
      <c r="G185" s="180" t="str">
        <f>IF(AND('Chack &amp; edit  SD sheet'!G185=""),"",'Chack &amp; edit  SD sheet'!G185)</f>
        <v/>
      </c>
      <c r="H185" s="180" t="str">
        <f>IF(AND('Chack &amp; edit  SD sheet'!H185=""),"",'Chack &amp; edit  SD sheet'!H185)</f>
        <v/>
      </c>
      <c r="I185" s="180" t="str">
        <f>IF(AND('Chack &amp; edit  SD sheet'!I185=""),"",'Chack &amp; edit  SD sheet'!I185)</f>
        <v/>
      </c>
      <c r="J185" s="179" t="str">
        <f>IF(AND('Chack &amp; edit  SD sheet'!J185=""),"",'Chack &amp; edit  SD sheet'!J185)</f>
        <v/>
      </c>
      <c r="K185" s="179" t="str">
        <f>IF(AND('Chack &amp; edit  SD sheet'!K185=""),"",'Chack &amp; edit  SD sheet'!K185)</f>
        <v/>
      </c>
      <c r="L185" s="179" t="str">
        <f>IF(AND('Chack &amp; edit  SD sheet'!L185=""),"",'Chack &amp; edit  SD sheet'!L185)</f>
        <v/>
      </c>
      <c r="M185" s="179" t="str">
        <f t="shared" si="193"/>
        <v/>
      </c>
      <c r="N185" s="179" t="str">
        <f>IF(AND('Chack &amp; edit  SD sheet'!N185=""),"",'Chack &amp; edit  SD sheet'!N185)</f>
        <v/>
      </c>
      <c r="O185" s="179" t="str">
        <f t="shared" si="194"/>
        <v/>
      </c>
      <c r="P185" s="179" t="str">
        <f t="shared" si="195"/>
        <v/>
      </c>
      <c r="Q185" s="179" t="str">
        <f>IF(AND('Chack &amp; edit  SD sheet'!Q185=""),"",'Chack &amp; edit  SD sheet'!Q185)</f>
        <v/>
      </c>
      <c r="R185" s="179" t="str">
        <f t="shared" si="196"/>
        <v/>
      </c>
      <c r="S185" s="179" t="str">
        <f t="shared" si="197"/>
        <v/>
      </c>
      <c r="T185" s="179" t="str">
        <f>IF(AND('Chack &amp; edit  SD sheet'!T185=""),"",'Chack &amp; edit  SD sheet'!T185)</f>
        <v/>
      </c>
      <c r="U185" s="179" t="str">
        <f>IF(AND('Chack &amp; edit  SD sheet'!U185=""),"",'Chack &amp; edit  SD sheet'!U185)</f>
        <v/>
      </c>
      <c r="V185" s="179" t="str">
        <f>IF(AND('Chack &amp; edit  SD sheet'!V185=""),"",'Chack &amp; edit  SD sheet'!V185)</f>
        <v/>
      </c>
      <c r="W185" s="179" t="str">
        <f t="shared" si="198"/>
        <v/>
      </c>
      <c r="X185" s="179" t="str">
        <f>IF(AND('Chack &amp; edit  SD sheet'!X185=""),"",'Chack &amp; edit  SD sheet'!X185)</f>
        <v/>
      </c>
      <c r="Y185" s="179" t="str">
        <f t="shared" si="199"/>
        <v/>
      </c>
      <c r="Z185" s="179" t="str">
        <f t="shared" si="200"/>
        <v/>
      </c>
      <c r="AA185" s="179" t="str">
        <f>IF(AND('Chack &amp; edit  SD sheet'!AA185=""),"",'Chack &amp; edit  SD sheet'!AA185)</f>
        <v/>
      </c>
      <c r="AB185" s="179" t="str">
        <f t="shared" si="201"/>
        <v/>
      </c>
      <c r="AC185" s="179" t="str">
        <f t="shared" si="202"/>
        <v/>
      </c>
      <c r="AD185" s="179" t="str">
        <f>IF(AND('Chack &amp; edit  SD sheet'!AF185=""),"",'Chack &amp; edit  SD sheet'!AF185)</f>
        <v/>
      </c>
      <c r="AE185" s="179" t="str">
        <f>IF(AND('Chack &amp; edit  SD sheet'!AG185=""),"",'Chack &amp; edit  SD sheet'!AG185)</f>
        <v/>
      </c>
      <c r="AF185" s="179" t="str">
        <f>IF(AND('Chack &amp; edit  SD sheet'!AH185=""),"",'Chack &amp; edit  SD sheet'!AH185)</f>
        <v/>
      </c>
      <c r="AG185" s="179" t="str">
        <f t="shared" si="203"/>
        <v/>
      </c>
      <c r="AH185" s="179" t="str">
        <f>IF(AND('Chack &amp; edit  SD sheet'!AJ185=""),"",'Chack &amp; edit  SD sheet'!AJ185)</f>
        <v/>
      </c>
      <c r="AI185" s="179" t="str">
        <f t="shared" si="204"/>
        <v/>
      </c>
      <c r="AJ185" s="179" t="str">
        <f t="shared" si="205"/>
        <v/>
      </c>
      <c r="AK185" s="179" t="str">
        <f>IF(AND('Chack &amp; edit  SD sheet'!AM185=""),"",'Chack &amp; edit  SD sheet'!AM185)</f>
        <v/>
      </c>
      <c r="AL185" s="179" t="str">
        <f t="shared" si="206"/>
        <v/>
      </c>
      <c r="AM185" s="179" t="str">
        <f t="shared" si="207"/>
        <v/>
      </c>
      <c r="AN185" s="179" t="str">
        <f>IF(AND('Chack &amp; edit  SD sheet'!AP185=""),"",'Chack &amp; edit  SD sheet'!AP185)</f>
        <v/>
      </c>
      <c r="AO185" s="179" t="str">
        <f>IF(AND('Chack &amp; edit  SD sheet'!AQ185=""),"",'Chack &amp; edit  SD sheet'!AQ185)</f>
        <v/>
      </c>
      <c r="AP185" s="179" t="str">
        <f>IF(AND('Chack &amp; edit  SD sheet'!AR185=""),"",'Chack &amp; edit  SD sheet'!AR185)</f>
        <v/>
      </c>
      <c r="AQ185" s="179" t="str">
        <f t="shared" si="208"/>
        <v/>
      </c>
      <c r="AR185" s="179" t="str">
        <f>IF(AND('Chack &amp; edit  SD sheet'!AT185=""),"",'Chack &amp; edit  SD sheet'!AT185)</f>
        <v/>
      </c>
      <c r="AS185" s="179" t="str">
        <f t="shared" si="209"/>
        <v/>
      </c>
      <c r="AT185" s="179" t="str">
        <f t="shared" si="210"/>
        <v/>
      </c>
      <c r="AU185" s="179" t="str">
        <f>IF(AND('Chack &amp; edit  SD sheet'!AW185=""),"",'Chack &amp; edit  SD sheet'!AW185)</f>
        <v/>
      </c>
      <c r="AV185" s="179" t="str">
        <f t="shared" si="211"/>
        <v/>
      </c>
      <c r="AW185" s="179" t="str">
        <f t="shared" si="212"/>
        <v/>
      </c>
      <c r="AX185" s="179" t="str">
        <f>IF(AND('Chack &amp; edit  SD sheet'!AZ185=""),"",'Chack &amp; edit  SD sheet'!AZ185)</f>
        <v/>
      </c>
      <c r="AY185" s="179" t="str">
        <f>IF(AND('Chack &amp; edit  SD sheet'!BA185=""),"",'Chack &amp; edit  SD sheet'!BA185)</f>
        <v/>
      </c>
      <c r="AZ185" s="179" t="str">
        <f>IF(AND('Chack &amp; edit  SD sheet'!BB185=""),"",'Chack &amp; edit  SD sheet'!BB185)</f>
        <v/>
      </c>
      <c r="BA185" s="179" t="str">
        <f t="shared" si="213"/>
        <v/>
      </c>
      <c r="BB185" s="179" t="str">
        <f>IF(AND('Chack &amp; edit  SD sheet'!BD185=""),"",'Chack &amp; edit  SD sheet'!BD185)</f>
        <v/>
      </c>
      <c r="BC185" s="179" t="str">
        <f t="shared" si="214"/>
        <v/>
      </c>
      <c r="BD185" s="179" t="str">
        <f t="shared" si="215"/>
        <v/>
      </c>
      <c r="BE185" s="179" t="str">
        <f>IF(AND('Chack &amp; edit  SD sheet'!BG185=""),"",'Chack &amp; edit  SD sheet'!BG185)</f>
        <v/>
      </c>
      <c r="BF185" s="179" t="str">
        <f t="shared" si="216"/>
        <v/>
      </c>
      <c r="BG185" s="179" t="str">
        <f t="shared" si="217"/>
        <v/>
      </c>
      <c r="BH185" s="179" t="str">
        <f>IF(AND('Chack &amp; edit  SD sheet'!BK185=""),"",'Chack &amp; edit  SD sheet'!BK185)</f>
        <v/>
      </c>
      <c r="BI185" s="179" t="str">
        <f>IF(AND('Chack &amp; edit  SD sheet'!BL185=""),"",'Chack &amp; edit  SD sheet'!BL185)</f>
        <v/>
      </c>
      <c r="BJ185" s="179" t="str">
        <f>IF(AND('Chack &amp; edit  SD sheet'!BM185=""),"",'Chack &amp; edit  SD sheet'!BM185)</f>
        <v/>
      </c>
      <c r="BK185" s="179" t="str">
        <f t="shared" si="218"/>
        <v/>
      </c>
      <c r="BL185" s="179" t="str">
        <f t="shared" si="219"/>
        <v/>
      </c>
      <c r="BM185" s="179" t="str">
        <f>IF(AND('Chack &amp; edit  SD sheet'!BN185=""),"",'Chack &amp; edit  SD sheet'!BN185)</f>
        <v/>
      </c>
      <c r="BN185" s="179" t="str">
        <f>IF(AND('Chack &amp; edit  SD sheet'!BO185=""),"",'Chack &amp; edit  SD sheet'!BO185)</f>
        <v/>
      </c>
      <c r="BO185" s="179" t="str">
        <f>IF(AND('Chack &amp; edit  SD sheet'!BP185=""),"",'Chack &amp; edit  SD sheet'!BP185)</f>
        <v/>
      </c>
      <c r="BP185" s="179" t="str">
        <f t="shared" si="220"/>
        <v/>
      </c>
      <c r="BQ185" s="179" t="str">
        <f>IF(AND('Chack &amp; edit  SD sheet'!BR185=""),"",'Chack &amp; edit  SD sheet'!BR185)</f>
        <v/>
      </c>
      <c r="BR185" s="179" t="str">
        <f t="shared" si="221"/>
        <v/>
      </c>
      <c r="BS185" s="179" t="str">
        <f t="shared" si="222"/>
        <v/>
      </c>
      <c r="BT185" s="179" t="str">
        <f>IF(AND('Chack &amp; edit  SD sheet'!BU185=""),"",'Chack &amp; edit  SD sheet'!BU185)</f>
        <v/>
      </c>
      <c r="BU185" s="179" t="str">
        <f t="shared" si="223"/>
        <v/>
      </c>
      <c r="BV185" s="179" t="str">
        <f t="shared" si="224"/>
        <v/>
      </c>
      <c r="BW185" s="181" t="str">
        <f t="shared" si="225"/>
        <v/>
      </c>
      <c r="BX185" s="179" t="str">
        <f t="shared" si="226"/>
        <v/>
      </c>
      <c r="BY185" s="179">
        <f t="shared" si="227"/>
        <v>0</v>
      </c>
      <c r="BZ185" s="179">
        <f t="shared" si="228"/>
        <v>0</v>
      </c>
      <c r="CA185" s="179" t="str">
        <f t="shared" si="229"/>
        <v/>
      </c>
      <c r="CB185" s="179" t="str">
        <f t="shared" si="230"/>
        <v/>
      </c>
      <c r="CC185" s="182" t="str">
        <f t="shared" si="231"/>
        <v/>
      </c>
      <c r="CD185" s="183">
        <f t="shared" si="232"/>
        <v>0</v>
      </c>
      <c r="CE185" s="182">
        <f t="shared" si="233"/>
        <v>0</v>
      </c>
      <c r="CF185" s="179" t="str">
        <f t="shared" si="234"/>
        <v/>
      </c>
      <c r="CG185" s="183" t="str">
        <f t="shared" si="235"/>
        <v/>
      </c>
      <c r="CH185" s="182" t="str">
        <f t="shared" si="236"/>
        <v/>
      </c>
      <c r="CI185" s="182">
        <f t="shared" si="237"/>
        <v>0</v>
      </c>
      <c r="CJ185" s="182">
        <f t="shared" si="238"/>
        <v>0</v>
      </c>
      <c r="CK185" s="179" t="str">
        <f t="shared" si="239"/>
        <v/>
      </c>
      <c r="CL185" s="183" t="str">
        <f t="shared" si="240"/>
        <v/>
      </c>
      <c r="CM185" s="182" t="str">
        <f t="shared" si="241"/>
        <v/>
      </c>
      <c r="CN185" s="182">
        <f t="shared" si="242"/>
        <v>0</v>
      </c>
      <c r="CO185" s="182">
        <f t="shared" si="243"/>
        <v>0</v>
      </c>
      <c r="CP185" s="183" t="str">
        <f t="shared" si="244"/>
        <v/>
      </c>
      <c r="CQ185" s="183" t="str">
        <f t="shared" si="245"/>
        <v/>
      </c>
      <c r="CR185" s="182" t="str">
        <f t="shared" si="246"/>
        <v/>
      </c>
      <c r="CS185" s="182">
        <f t="shared" si="247"/>
        <v>0</v>
      </c>
      <c r="CT185" s="182">
        <f t="shared" si="248"/>
        <v>0</v>
      </c>
      <c r="CU185" s="183" t="str">
        <f t="shared" si="249"/>
        <v/>
      </c>
      <c r="CV185" s="183" t="str">
        <f t="shared" si="250"/>
        <v/>
      </c>
      <c r="CW185" s="182" t="str">
        <f t="shared" si="251"/>
        <v/>
      </c>
      <c r="CX185" s="182">
        <f t="shared" si="252"/>
        <v>0</v>
      </c>
      <c r="CY185" s="182">
        <f t="shared" si="253"/>
        <v>0</v>
      </c>
      <c r="CZ185" s="183" t="str">
        <f t="shared" si="254"/>
        <v/>
      </c>
      <c r="DA185" s="183" t="str">
        <f t="shared" si="255"/>
        <v/>
      </c>
      <c r="DB185" s="184">
        <f t="shared" si="256"/>
        <v>0</v>
      </c>
      <c r="DC185" s="19" t="str">
        <f t="shared" si="257"/>
        <v xml:space="preserve">      </v>
      </c>
      <c r="DD185" s="252" t="str">
        <f>IF('Chack &amp; edit  SD sheet'!BY185="","",'Chack &amp; edit  SD sheet'!BY185)</f>
        <v/>
      </c>
      <c r="DE185" s="252" t="str">
        <f>IF('Chack &amp; edit  SD sheet'!BZ185="","",'Chack &amp; edit  SD sheet'!BZ185)</f>
        <v/>
      </c>
      <c r="DF185" s="252" t="str">
        <f>IF('Chack &amp; edit  SD sheet'!CA185="","",'Chack &amp; edit  SD sheet'!CA185)</f>
        <v/>
      </c>
      <c r="DG185" s="212" t="str">
        <f t="shared" si="258"/>
        <v/>
      </c>
      <c r="DH185" s="252" t="str">
        <f>IF('Chack &amp; edit  SD sheet'!CB185="","",'Chack &amp; edit  SD sheet'!CB185)</f>
        <v/>
      </c>
      <c r="DI185" s="212" t="str">
        <f t="shared" si="259"/>
        <v/>
      </c>
      <c r="DJ185" s="252" t="str">
        <f>IF('Chack &amp; edit  SD sheet'!CC185="","",'Chack &amp; edit  SD sheet'!CC185)</f>
        <v/>
      </c>
      <c r="DK185" s="212" t="str">
        <f t="shared" si="260"/>
        <v/>
      </c>
      <c r="DL185" s="213" t="str">
        <f t="shared" si="261"/>
        <v/>
      </c>
      <c r="DM185" s="252" t="str">
        <f>IF('Chack &amp; edit  SD sheet'!CD185="","",'Chack &amp; edit  SD sheet'!CD185)</f>
        <v/>
      </c>
      <c r="DN185" s="252" t="str">
        <f>IF('Chack &amp; edit  SD sheet'!CE185="","",'Chack &amp; edit  SD sheet'!CE185)</f>
        <v/>
      </c>
      <c r="DO185" s="252" t="str">
        <f>IF('Chack &amp; edit  SD sheet'!CF185="","",'Chack &amp; edit  SD sheet'!CF185)</f>
        <v/>
      </c>
      <c r="DP185" s="212" t="str">
        <f t="shared" si="262"/>
        <v/>
      </c>
      <c r="DQ185" s="252" t="str">
        <f>IF('Chack &amp; edit  SD sheet'!CG185="","",'Chack &amp; edit  SD sheet'!CG185)</f>
        <v/>
      </c>
      <c r="DR185" s="212" t="str">
        <f t="shared" si="263"/>
        <v/>
      </c>
      <c r="DS185" s="252" t="str">
        <f>IF('Chack &amp; edit  SD sheet'!CH185="","",'Chack &amp; edit  SD sheet'!CH185)</f>
        <v/>
      </c>
      <c r="DT185" s="212" t="str">
        <f t="shared" si="264"/>
        <v/>
      </c>
      <c r="DU185" s="213" t="str">
        <f t="shared" si="265"/>
        <v/>
      </c>
      <c r="DV185" s="252" t="str">
        <f>IF('Chack &amp; edit  SD sheet'!CI185="","",'Chack &amp; edit  SD sheet'!CI185)</f>
        <v/>
      </c>
      <c r="DW185" s="252" t="str">
        <f>IF('Chack &amp; edit  SD sheet'!CJ185="","",'Chack &amp; edit  SD sheet'!CJ185)</f>
        <v/>
      </c>
      <c r="DX185" s="252" t="str">
        <f>IF('Chack &amp; edit  SD sheet'!CK185="","",'Chack &amp; edit  SD sheet'!CK185)</f>
        <v/>
      </c>
      <c r="DY185" s="254" t="str">
        <f t="shared" si="266"/>
        <v/>
      </c>
      <c r="DZ185" s="252" t="str">
        <f>IF('Chack &amp; edit  SD sheet'!CL185="","",'Chack &amp; edit  SD sheet'!CL185)</f>
        <v/>
      </c>
      <c r="EA185" s="252" t="str">
        <f>IF('Chack &amp; edit  SD sheet'!CM185="","",'Chack &amp; edit  SD sheet'!CM185)</f>
        <v/>
      </c>
      <c r="EB185" s="252" t="str">
        <f>IF('Chack &amp; edit  SD sheet'!CN185="","",'Chack &amp; edit  SD sheet'!CN185)</f>
        <v/>
      </c>
      <c r="EC185" s="252" t="str">
        <f>IF('Chack &amp; edit  SD sheet'!CO185="","",'Chack &amp; edit  SD sheet'!CO185)</f>
        <v/>
      </c>
      <c r="ED185" s="254" t="str">
        <f t="shared" si="267"/>
        <v/>
      </c>
      <c r="EE185" s="252" t="str">
        <f>IF('Chack &amp; edit  SD sheet'!CP185="","",'Chack &amp; edit  SD sheet'!CP185)</f>
        <v/>
      </c>
      <c r="EF185" s="252" t="str">
        <f>IF('Chack &amp; edit  SD sheet'!CQ185="","",'Chack &amp; edit  SD sheet'!CQ185)</f>
        <v/>
      </c>
      <c r="EG185" s="19" t="str">
        <f t="shared" si="268"/>
        <v/>
      </c>
      <c r="EH185" s="20" t="str">
        <f t="shared" si="269"/>
        <v/>
      </c>
      <c r="EI185" s="21" t="str">
        <f t="shared" si="270"/>
        <v/>
      </c>
      <c r="EJ185" s="185" t="str">
        <f t="shared" si="271"/>
        <v/>
      </c>
      <c r="EK185" s="253" t="str">
        <f t="shared" si="272"/>
        <v/>
      </c>
      <c r="EL185" s="252" t="str">
        <f t="shared" si="273"/>
        <v/>
      </c>
      <c r="ET185" s="173" t="str">
        <f t="shared" si="274"/>
        <v/>
      </c>
      <c r="EU185" s="173" t="str">
        <f t="shared" si="275"/>
        <v/>
      </c>
      <c r="EV185" s="173" t="str">
        <f t="shared" si="276"/>
        <v/>
      </c>
      <c r="EW185" s="173" t="str">
        <f t="shared" si="277"/>
        <v/>
      </c>
    </row>
    <row r="186" spans="1:153" ht="15.75" hidden="1">
      <c r="A186" s="179" t="str">
        <f>IF(AND('Chack &amp; edit  SD sheet'!A186=""),"",'Chack &amp; edit  SD sheet'!A186)</f>
        <v/>
      </c>
      <c r="B186" s="179" t="str">
        <f>IF(AND('Chack &amp; edit  SD sheet'!B186=""),"",'Chack &amp; edit  SD sheet'!B186)</f>
        <v/>
      </c>
      <c r="C186" s="179" t="str">
        <f>IF(AND('Chack &amp; edit  SD sheet'!C186=""),"",IF(AND('Chack &amp; edit  SD sheet'!C186="Boy"),"M",IF(AND('Chack &amp; edit  SD sheet'!C186="Girl"),"F","")))</f>
        <v/>
      </c>
      <c r="D186" s="179" t="str">
        <f>IF(AND('Chack &amp; edit  SD sheet'!D186=""),"",VALUE('Chack &amp; edit  SD sheet'!D186))</f>
        <v/>
      </c>
      <c r="E186" s="179" t="str">
        <f>IF(AND('Chack &amp; edit  SD sheet'!E186=""),"",'Chack &amp; edit  SD sheet'!E186)</f>
        <v/>
      </c>
      <c r="F186" s="179" t="str">
        <f>IF(AND('Chack &amp; edit  SD sheet'!F186=""),"",'Chack &amp; edit  SD sheet'!F186)</f>
        <v/>
      </c>
      <c r="G186" s="180" t="str">
        <f>IF(AND('Chack &amp; edit  SD sheet'!G186=""),"",'Chack &amp; edit  SD sheet'!G186)</f>
        <v/>
      </c>
      <c r="H186" s="180" t="str">
        <f>IF(AND('Chack &amp; edit  SD sheet'!H186=""),"",'Chack &amp; edit  SD sheet'!H186)</f>
        <v/>
      </c>
      <c r="I186" s="180" t="str">
        <f>IF(AND('Chack &amp; edit  SD sheet'!I186=""),"",'Chack &amp; edit  SD sheet'!I186)</f>
        <v/>
      </c>
      <c r="J186" s="179" t="str">
        <f>IF(AND('Chack &amp; edit  SD sheet'!J186=""),"",'Chack &amp; edit  SD sheet'!J186)</f>
        <v/>
      </c>
      <c r="K186" s="179" t="str">
        <f>IF(AND('Chack &amp; edit  SD sheet'!K186=""),"",'Chack &amp; edit  SD sheet'!K186)</f>
        <v/>
      </c>
      <c r="L186" s="179" t="str">
        <f>IF(AND('Chack &amp; edit  SD sheet'!L186=""),"",'Chack &amp; edit  SD sheet'!L186)</f>
        <v/>
      </c>
      <c r="M186" s="179" t="str">
        <f t="shared" si="193"/>
        <v/>
      </c>
      <c r="N186" s="179" t="str">
        <f>IF(AND('Chack &amp; edit  SD sheet'!N186=""),"",'Chack &amp; edit  SD sheet'!N186)</f>
        <v/>
      </c>
      <c r="O186" s="179" t="str">
        <f t="shared" si="194"/>
        <v/>
      </c>
      <c r="P186" s="179" t="str">
        <f t="shared" si="195"/>
        <v/>
      </c>
      <c r="Q186" s="179" t="str">
        <f>IF(AND('Chack &amp; edit  SD sheet'!Q186=""),"",'Chack &amp; edit  SD sheet'!Q186)</f>
        <v/>
      </c>
      <c r="R186" s="179" t="str">
        <f t="shared" si="196"/>
        <v/>
      </c>
      <c r="S186" s="179" t="str">
        <f t="shared" si="197"/>
        <v/>
      </c>
      <c r="T186" s="179" t="str">
        <f>IF(AND('Chack &amp; edit  SD sheet'!T186=""),"",'Chack &amp; edit  SD sheet'!T186)</f>
        <v/>
      </c>
      <c r="U186" s="179" t="str">
        <f>IF(AND('Chack &amp; edit  SD sheet'!U186=""),"",'Chack &amp; edit  SD sheet'!U186)</f>
        <v/>
      </c>
      <c r="V186" s="179" t="str">
        <f>IF(AND('Chack &amp; edit  SD sheet'!V186=""),"",'Chack &amp; edit  SD sheet'!V186)</f>
        <v/>
      </c>
      <c r="W186" s="179" t="str">
        <f t="shared" si="198"/>
        <v/>
      </c>
      <c r="X186" s="179" t="str">
        <f>IF(AND('Chack &amp; edit  SD sheet'!X186=""),"",'Chack &amp; edit  SD sheet'!X186)</f>
        <v/>
      </c>
      <c r="Y186" s="179" t="str">
        <f t="shared" si="199"/>
        <v/>
      </c>
      <c r="Z186" s="179" t="str">
        <f t="shared" si="200"/>
        <v/>
      </c>
      <c r="AA186" s="179" t="str">
        <f>IF(AND('Chack &amp; edit  SD sheet'!AA186=""),"",'Chack &amp; edit  SD sheet'!AA186)</f>
        <v/>
      </c>
      <c r="AB186" s="179" t="str">
        <f t="shared" si="201"/>
        <v/>
      </c>
      <c r="AC186" s="179" t="str">
        <f t="shared" si="202"/>
        <v/>
      </c>
      <c r="AD186" s="179" t="str">
        <f>IF(AND('Chack &amp; edit  SD sheet'!AF186=""),"",'Chack &amp; edit  SD sheet'!AF186)</f>
        <v/>
      </c>
      <c r="AE186" s="179" t="str">
        <f>IF(AND('Chack &amp; edit  SD sheet'!AG186=""),"",'Chack &amp; edit  SD sheet'!AG186)</f>
        <v/>
      </c>
      <c r="AF186" s="179" t="str">
        <f>IF(AND('Chack &amp; edit  SD sheet'!AH186=""),"",'Chack &amp; edit  SD sheet'!AH186)</f>
        <v/>
      </c>
      <c r="AG186" s="179" t="str">
        <f t="shared" si="203"/>
        <v/>
      </c>
      <c r="AH186" s="179" t="str">
        <f>IF(AND('Chack &amp; edit  SD sheet'!AJ186=""),"",'Chack &amp; edit  SD sheet'!AJ186)</f>
        <v/>
      </c>
      <c r="AI186" s="179" t="str">
        <f t="shared" si="204"/>
        <v/>
      </c>
      <c r="AJ186" s="179" t="str">
        <f t="shared" si="205"/>
        <v/>
      </c>
      <c r="AK186" s="179" t="str">
        <f>IF(AND('Chack &amp; edit  SD sheet'!AM186=""),"",'Chack &amp; edit  SD sheet'!AM186)</f>
        <v/>
      </c>
      <c r="AL186" s="179" t="str">
        <f t="shared" si="206"/>
        <v/>
      </c>
      <c r="AM186" s="179" t="str">
        <f t="shared" si="207"/>
        <v/>
      </c>
      <c r="AN186" s="179" t="str">
        <f>IF(AND('Chack &amp; edit  SD sheet'!AP186=""),"",'Chack &amp; edit  SD sheet'!AP186)</f>
        <v/>
      </c>
      <c r="AO186" s="179" t="str">
        <f>IF(AND('Chack &amp; edit  SD sheet'!AQ186=""),"",'Chack &amp; edit  SD sheet'!AQ186)</f>
        <v/>
      </c>
      <c r="AP186" s="179" t="str">
        <f>IF(AND('Chack &amp; edit  SD sheet'!AR186=""),"",'Chack &amp; edit  SD sheet'!AR186)</f>
        <v/>
      </c>
      <c r="AQ186" s="179" t="str">
        <f t="shared" si="208"/>
        <v/>
      </c>
      <c r="AR186" s="179" t="str">
        <f>IF(AND('Chack &amp; edit  SD sheet'!AT186=""),"",'Chack &amp; edit  SD sheet'!AT186)</f>
        <v/>
      </c>
      <c r="AS186" s="179" t="str">
        <f t="shared" si="209"/>
        <v/>
      </c>
      <c r="AT186" s="179" t="str">
        <f t="shared" si="210"/>
        <v/>
      </c>
      <c r="AU186" s="179" t="str">
        <f>IF(AND('Chack &amp; edit  SD sheet'!AW186=""),"",'Chack &amp; edit  SD sheet'!AW186)</f>
        <v/>
      </c>
      <c r="AV186" s="179" t="str">
        <f t="shared" si="211"/>
        <v/>
      </c>
      <c r="AW186" s="179" t="str">
        <f t="shared" si="212"/>
        <v/>
      </c>
      <c r="AX186" s="179" t="str">
        <f>IF(AND('Chack &amp; edit  SD sheet'!AZ186=""),"",'Chack &amp; edit  SD sheet'!AZ186)</f>
        <v/>
      </c>
      <c r="AY186" s="179" t="str">
        <f>IF(AND('Chack &amp; edit  SD sheet'!BA186=""),"",'Chack &amp; edit  SD sheet'!BA186)</f>
        <v/>
      </c>
      <c r="AZ186" s="179" t="str">
        <f>IF(AND('Chack &amp; edit  SD sheet'!BB186=""),"",'Chack &amp; edit  SD sheet'!BB186)</f>
        <v/>
      </c>
      <c r="BA186" s="179" t="str">
        <f t="shared" si="213"/>
        <v/>
      </c>
      <c r="BB186" s="179" t="str">
        <f>IF(AND('Chack &amp; edit  SD sheet'!BD186=""),"",'Chack &amp; edit  SD sheet'!BD186)</f>
        <v/>
      </c>
      <c r="BC186" s="179" t="str">
        <f t="shared" si="214"/>
        <v/>
      </c>
      <c r="BD186" s="179" t="str">
        <f t="shared" si="215"/>
        <v/>
      </c>
      <c r="BE186" s="179" t="str">
        <f>IF(AND('Chack &amp; edit  SD sheet'!BG186=""),"",'Chack &amp; edit  SD sheet'!BG186)</f>
        <v/>
      </c>
      <c r="BF186" s="179" t="str">
        <f t="shared" si="216"/>
        <v/>
      </c>
      <c r="BG186" s="179" t="str">
        <f t="shared" si="217"/>
        <v/>
      </c>
      <c r="BH186" s="179" t="str">
        <f>IF(AND('Chack &amp; edit  SD sheet'!BK186=""),"",'Chack &amp; edit  SD sheet'!BK186)</f>
        <v/>
      </c>
      <c r="BI186" s="179" t="str">
        <f>IF(AND('Chack &amp; edit  SD sheet'!BL186=""),"",'Chack &amp; edit  SD sheet'!BL186)</f>
        <v/>
      </c>
      <c r="BJ186" s="179" t="str">
        <f>IF(AND('Chack &amp; edit  SD sheet'!BM186=""),"",'Chack &amp; edit  SD sheet'!BM186)</f>
        <v/>
      </c>
      <c r="BK186" s="179" t="str">
        <f t="shared" si="218"/>
        <v/>
      </c>
      <c r="BL186" s="179" t="str">
        <f t="shared" si="219"/>
        <v/>
      </c>
      <c r="BM186" s="179" t="str">
        <f>IF(AND('Chack &amp; edit  SD sheet'!BN186=""),"",'Chack &amp; edit  SD sheet'!BN186)</f>
        <v/>
      </c>
      <c r="BN186" s="179" t="str">
        <f>IF(AND('Chack &amp; edit  SD sheet'!BO186=""),"",'Chack &amp; edit  SD sheet'!BO186)</f>
        <v/>
      </c>
      <c r="BO186" s="179" t="str">
        <f>IF(AND('Chack &amp; edit  SD sheet'!BP186=""),"",'Chack &amp; edit  SD sheet'!BP186)</f>
        <v/>
      </c>
      <c r="BP186" s="179" t="str">
        <f t="shared" si="220"/>
        <v/>
      </c>
      <c r="BQ186" s="179" t="str">
        <f>IF(AND('Chack &amp; edit  SD sheet'!BR186=""),"",'Chack &amp; edit  SD sheet'!BR186)</f>
        <v/>
      </c>
      <c r="BR186" s="179" t="str">
        <f t="shared" si="221"/>
        <v/>
      </c>
      <c r="BS186" s="179" t="str">
        <f t="shared" si="222"/>
        <v/>
      </c>
      <c r="BT186" s="179" t="str">
        <f>IF(AND('Chack &amp; edit  SD sheet'!BU186=""),"",'Chack &amp; edit  SD sheet'!BU186)</f>
        <v/>
      </c>
      <c r="BU186" s="179" t="str">
        <f t="shared" si="223"/>
        <v/>
      </c>
      <c r="BV186" s="179" t="str">
        <f t="shared" si="224"/>
        <v/>
      </c>
      <c r="BW186" s="181" t="str">
        <f t="shared" si="225"/>
        <v/>
      </c>
      <c r="BX186" s="179" t="str">
        <f t="shared" si="226"/>
        <v/>
      </c>
      <c r="BY186" s="179">
        <f t="shared" si="227"/>
        <v>0</v>
      </c>
      <c r="BZ186" s="179">
        <f t="shared" si="228"/>
        <v>0</v>
      </c>
      <c r="CA186" s="179" t="str">
        <f t="shared" si="229"/>
        <v/>
      </c>
      <c r="CB186" s="179" t="str">
        <f t="shared" si="230"/>
        <v/>
      </c>
      <c r="CC186" s="182" t="str">
        <f t="shared" si="231"/>
        <v/>
      </c>
      <c r="CD186" s="183">
        <f t="shared" si="232"/>
        <v>0</v>
      </c>
      <c r="CE186" s="182">
        <f t="shared" si="233"/>
        <v>0</v>
      </c>
      <c r="CF186" s="179" t="str">
        <f t="shared" si="234"/>
        <v/>
      </c>
      <c r="CG186" s="183" t="str">
        <f t="shared" si="235"/>
        <v/>
      </c>
      <c r="CH186" s="182" t="str">
        <f t="shared" si="236"/>
        <v/>
      </c>
      <c r="CI186" s="182">
        <f t="shared" si="237"/>
        <v>0</v>
      </c>
      <c r="CJ186" s="182">
        <f t="shared" si="238"/>
        <v>0</v>
      </c>
      <c r="CK186" s="179" t="str">
        <f t="shared" si="239"/>
        <v/>
      </c>
      <c r="CL186" s="183" t="str">
        <f t="shared" si="240"/>
        <v/>
      </c>
      <c r="CM186" s="182" t="str">
        <f t="shared" si="241"/>
        <v/>
      </c>
      <c r="CN186" s="182">
        <f t="shared" si="242"/>
        <v>0</v>
      </c>
      <c r="CO186" s="182">
        <f t="shared" si="243"/>
        <v>0</v>
      </c>
      <c r="CP186" s="183" t="str">
        <f t="shared" si="244"/>
        <v/>
      </c>
      <c r="CQ186" s="183" t="str">
        <f t="shared" si="245"/>
        <v/>
      </c>
      <c r="CR186" s="182" t="str">
        <f t="shared" si="246"/>
        <v/>
      </c>
      <c r="CS186" s="182">
        <f t="shared" si="247"/>
        <v>0</v>
      </c>
      <c r="CT186" s="182">
        <f t="shared" si="248"/>
        <v>0</v>
      </c>
      <c r="CU186" s="183" t="str">
        <f t="shared" si="249"/>
        <v/>
      </c>
      <c r="CV186" s="183" t="str">
        <f t="shared" si="250"/>
        <v/>
      </c>
      <c r="CW186" s="182" t="str">
        <f t="shared" si="251"/>
        <v/>
      </c>
      <c r="CX186" s="182">
        <f t="shared" si="252"/>
        <v>0</v>
      </c>
      <c r="CY186" s="182">
        <f t="shared" si="253"/>
        <v>0</v>
      </c>
      <c r="CZ186" s="183" t="str">
        <f t="shared" si="254"/>
        <v/>
      </c>
      <c r="DA186" s="183" t="str">
        <f t="shared" si="255"/>
        <v/>
      </c>
      <c r="DB186" s="184">
        <f t="shared" si="256"/>
        <v>0</v>
      </c>
      <c r="DC186" s="19" t="str">
        <f t="shared" si="257"/>
        <v xml:space="preserve">      </v>
      </c>
      <c r="DD186" s="252" t="str">
        <f>IF('Chack &amp; edit  SD sheet'!BY186="","",'Chack &amp; edit  SD sheet'!BY186)</f>
        <v/>
      </c>
      <c r="DE186" s="252" t="str">
        <f>IF('Chack &amp; edit  SD sheet'!BZ186="","",'Chack &amp; edit  SD sheet'!BZ186)</f>
        <v/>
      </c>
      <c r="DF186" s="252" t="str">
        <f>IF('Chack &amp; edit  SD sheet'!CA186="","",'Chack &amp; edit  SD sheet'!CA186)</f>
        <v/>
      </c>
      <c r="DG186" s="212" t="str">
        <f t="shared" si="258"/>
        <v/>
      </c>
      <c r="DH186" s="252" t="str">
        <f>IF('Chack &amp; edit  SD sheet'!CB186="","",'Chack &amp; edit  SD sheet'!CB186)</f>
        <v/>
      </c>
      <c r="DI186" s="212" t="str">
        <f t="shared" si="259"/>
        <v/>
      </c>
      <c r="DJ186" s="252" t="str">
        <f>IF('Chack &amp; edit  SD sheet'!CC186="","",'Chack &amp; edit  SD sheet'!CC186)</f>
        <v/>
      </c>
      <c r="DK186" s="212" t="str">
        <f t="shared" si="260"/>
        <v/>
      </c>
      <c r="DL186" s="213" t="str">
        <f t="shared" si="261"/>
        <v/>
      </c>
      <c r="DM186" s="252" t="str">
        <f>IF('Chack &amp; edit  SD sheet'!CD186="","",'Chack &amp; edit  SD sheet'!CD186)</f>
        <v/>
      </c>
      <c r="DN186" s="252" t="str">
        <f>IF('Chack &amp; edit  SD sheet'!CE186="","",'Chack &amp; edit  SD sheet'!CE186)</f>
        <v/>
      </c>
      <c r="DO186" s="252" t="str">
        <f>IF('Chack &amp; edit  SD sheet'!CF186="","",'Chack &amp; edit  SD sheet'!CF186)</f>
        <v/>
      </c>
      <c r="DP186" s="212" t="str">
        <f t="shared" si="262"/>
        <v/>
      </c>
      <c r="DQ186" s="252" t="str">
        <f>IF('Chack &amp; edit  SD sheet'!CG186="","",'Chack &amp; edit  SD sheet'!CG186)</f>
        <v/>
      </c>
      <c r="DR186" s="212" t="str">
        <f t="shared" si="263"/>
        <v/>
      </c>
      <c r="DS186" s="252" t="str">
        <f>IF('Chack &amp; edit  SD sheet'!CH186="","",'Chack &amp; edit  SD sheet'!CH186)</f>
        <v/>
      </c>
      <c r="DT186" s="212" t="str">
        <f t="shared" si="264"/>
        <v/>
      </c>
      <c r="DU186" s="213" t="str">
        <f t="shared" si="265"/>
        <v/>
      </c>
      <c r="DV186" s="252" t="str">
        <f>IF('Chack &amp; edit  SD sheet'!CI186="","",'Chack &amp; edit  SD sheet'!CI186)</f>
        <v/>
      </c>
      <c r="DW186" s="252" t="str">
        <f>IF('Chack &amp; edit  SD sheet'!CJ186="","",'Chack &amp; edit  SD sheet'!CJ186)</f>
        <v/>
      </c>
      <c r="DX186" s="252" t="str">
        <f>IF('Chack &amp; edit  SD sheet'!CK186="","",'Chack &amp; edit  SD sheet'!CK186)</f>
        <v/>
      </c>
      <c r="DY186" s="254" t="str">
        <f t="shared" si="266"/>
        <v/>
      </c>
      <c r="DZ186" s="252" t="str">
        <f>IF('Chack &amp; edit  SD sheet'!CL186="","",'Chack &amp; edit  SD sheet'!CL186)</f>
        <v/>
      </c>
      <c r="EA186" s="252" t="str">
        <f>IF('Chack &amp; edit  SD sheet'!CM186="","",'Chack &amp; edit  SD sheet'!CM186)</f>
        <v/>
      </c>
      <c r="EB186" s="252" t="str">
        <f>IF('Chack &amp; edit  SD sheet'!CN186="","",'Chack &amp; edit  SD sheet'!CN186)</f>
        <v/>
      </c>
      <c r="EC186" s="252" t="str">
        <f>IF('Chack &amp; edit  SD sheet'!CO186="","",'Chack &amp; edit  SD sheet'!CO186)</f>
        <v/>
      </c>
      <c r="ED186" s="254" t="str">
        <f t="shared" si="267"/>
        <v/>
      </c>
      <c r="EE186" s="252" t="str">
        <f>IF('Chack &amp; edit  SD sheet'!CP186="","",'Chack &amp; edit  SD sheet'!CP186)</f>
        <v/>
      </c>
      <c r="EF186" s="252" t="str">
        <f>IF('Chack &amp; edit  SD sheet'!CQ186="","",'Chack &amp; edit  SD sheet'!CQ186)</f>
        <v/>
      </c>
      <c r="EG186" s="19" t="str">
        <f t="shared" si="268"/>
        <v/>
      </c>
      <c r="EH186" s="20" t="str">
        <f t="shared" si="269"/>
        <v/>
      </c>
      <c r="EI186" s="21" t="str">
        <f t="shared" si="270"/>
        <v/>
      </c>
      <c r="EJ186" s="185" t="str">
        <f t="shared" si="271"/>
        <v/>
      </c>
      <c r="EK186" s="253" t="str">
        <f t="shared" si="272"/>
        <v/>
      </c>
      <c r="EL186" s="252" t="str">
        <f t="shared" si="273"/>
        <v/>
      </c>
      <c r="ET186" s="173" t="str">
        <f t="shared" si="274"/>
        <v/>
      </c>
      <c r="EU186" s="173" t="str">
        <f t="shared" si="275"/>
        <v/>
      </c>
      <c r="EV186" s="173" t="str">
        <f t="shared" si="276"/>
        <v/>
      </c>
      <c r="EW186" s="173" t="str">
        <f t="shared" si="277"/>
        <v/>
      </c>
    </row>
    <row r="187" spans="1:153" ht="15.75" hidden="1">
      <c r="A187" s="179" t="str">
        <f>IF(AND('Chack &amp; edit  SD sheet'!A187=""),"",'Chack &amp; edit  SD sheet'!A187)</f>
        <v/>
      </c>
      <c r="B187" s="179" t="str">
        <f>IF(AND('Chack &amp; edit  SD sheet'!B187=""),"",'Chack &amp; edit  SD sheet'!B187)</f>
        <v/>
      </c>
      <c r="C187" s="179" t="str">
        <f>IF(AND('Chack &amp; edit  SD sheet'!C187=""),"",IF(AND('Chack &amp; edit  SD sheet'!C187="Boy"),"M",IF(AND('Chack &amp; edit  SD sheet'!C187="Girl"),"F","")))</f>
        <v/>
      </c>
      <c r="D187" s="179" t="str">
        <f>IF(AND('Chack &amp; edit  SD sheet'!D187=""),"",VALUE('Chack &amp; edit  SD sheet'!D187))</f>
        <v/>
      </c>
      <c r="E187" s="179" t="str">
        <f>IF(AND('Chack &amp; edit  SD sheet'!E187=""),"",'Chack &amp; edit  SD sheet'!E187)</f>
        <v/>
      </c>
      <c r="F187" s="179" t="str">
        <f>IF(AND('Chack &amp; edit  SD sheet'!F187=""),"",'Chack &amp; edit  SD sheet'!F187)</f>
        <v/>
      </c>
      <c r="G187" s="180" t="str">
        <f>IF(AND('Chack &amp; edit  SD sheet'!G187=""),"",'Chack &amp; edit  SD sheet'!G187)</f>
        <v/>
      </c>
      <c r="H187" s="180" t="str">
        <f>IF(AND('Chack &amp; edit  SD sheet'!H187=""),"",'Chack &amp; edit  SD sheet'!H187)</f>
        <v/>
      </c>
      <c r="I187" s="180" t="str">
        <f>IF(AND('Chack &amp; edit  SD sheet'!I187=""),"",'Chack &amp; edit  SD sheet'!I187)</f>
        <v/>
      </c>
      <c r="J187" s="179" t="str">
        <f>IF(AND('Chack &amp; edit  SD sheet'!J187=""),"",'Chack &amp; edit  SD sheet'!J187)</f>
        <v/>
      </c>
      <c r="K187" s="179" t="str">
        <f>IF(AND('Chack &amp; edit  SD sheet'!K187=""),"",'Chack &amp; edit  SD sheet'!K187)</f>
        <v/>
      </c>
      <c r="L187" s="179" t="str">
        <f>IF(AND('Chack &amp; edit  SD sheet'!L187=""),"",'Chack &amp; edit  SD sheet'!L187)</f>
        <v/>
      </c>
      <c r="M187" s="179" t="str">
        <f t="shared" si="193"/>
        <v/>
      </c>
      <c r="N187" s="179" t="str">
        <f>IF(AND('Chack &amp; edit  SD sheet'!N187=""),"",'Chack &amp; edit  SD sheet'!N187)</f>
        <v/>
      </c>
      <c r="O187" s="179" t="str">
        <f t="shared" si="194"/>
        <v/>
      </c>
      <c r="P187" s="179" t="str">
        <f t="shared" si="195"/>
        <v/>
      </c>
      <c r="Q187" s="179" t="str">
        <f>IF(AND('Chack &amp; edit  SD sheet'!Q187=""),"",'Chack &amp; edit  SD sheet'!Q187)</f>
        <v/>
      </c>
      <c r="R187" s="179" t="str">
        <f t="shared" si="196"/>
        <v/>
      </c>
      <c r="S187" s="179" t="str">
        <f t="shared" si="197"/>
        <v/>
      </c>
      <c r="T187" s="179" t="str">
        <f>IF(AND('Chack &amp; edit  SD sheet'!T187=""),"",'Chack &amp; edit  SD sheet'!T187)</f>
        <v/>
      </c>
      <c r="U187" s="179" t="str">
        <f>IF(AND('Chack &amp; edit  SD sheet'!U187=""),"",'Chack &amp; edit  SD sheet'!U187)</f>
        <v/>
      </c>
      <c r="V187" s="179" t="str">
        <f>IF(AND('Chack &amp; edit  SD sheet'!V187=""),"",'Chack &amp; edit  SD sheet'!V187)</f>
        <v/>
      </c>
      <c r="W187" s="179" t="str">
        <f t="shared" si="198"/>
        <v/>
      </c>
      <c r="X187" s="179" t="str">
        <f>IF(AND('Chack &amp; edit  SD sheet'!X187=""),"",'Chack &amp; edit  SD sheet'!X187)</f>
        <v/>
      </c>
      <c r="Y187" s="179" t="str">
        <f t="shared" si="199"/>
        <v/>
      </c>
      <c r="Z187" s="179" t="str">
        <f t="shared" si="200"/>
        <v/>
      </c>
      <c r="AA187" s="179" t="str">
        <f>IF(AND('Chack &amp; edit  SD sheet'!AA187=""),"",'Chack &amp; edit  SD sheet'!AA187)</f>
        <v/>
      </c>
      <c r="AB187" s="179" t="str">
        <f t="shared" si="201"/>
        <v/>
      </c>
      <c r="AC187" s="179" t="str">
        <f t="shared" si="202"/>
        <v/>
      </c>
      <c r="AD187" s="179" t="str">
        <f>IF(AND('Chack &amp; edit  SD sheet'!AF187=""),"",'Chack &amp; edit  SD sheet'!AF187)</f>
        <v/>
      </c>
      <c r="AE187" s="179" t="str">
        <f>IF(AND('Chack &amp; edit  SD sheet'!AG187=""),"",'Chack &amp; edit  SD sheet'!AG187)</f>
        <v/>
      </c>
      <c r="AF187" s="179" t="str">
        <f>IF(AND('Chack &amp; edit  SD sheet'!AH187=""),"",'Chack &amp; edit  SD sheet'!AH187)</f>
        <v/>
      </c>
      <c r="AG187" s="179" t="str">
        <f t="shared" si="203"/>
        <v/>
      </c>
      <c r="AH187" s="179" t="str">
        <f>IF(AND('Chack &amp; edit  SD sheet'!AJ187=""),"",'Chack &amp; edit  SD sheet'!AJ187)</f>
        <v/>
      </c>
      <c r="AI187" s="179" t="str">
        <f t="shared" si="204"/>
        <v/>
      </c>
      <c r="AJ187" s="179" t="str">
        <f t="shared" si="205"/>
        <v/>
      </c>
      <c r="AK187" s="179" t="str">
        <f>IF(AND('Chack &amp; edit  SD sheet'!AM187=""),"",'Chack &amp; edit  SD sheet'!AM187)</f>
        <v/>
      </c>
      <c r="AL187" s="179" t="str">
        <f t="shared" si="206"/>
        <v/>
      </c>
      <c r="AM187" s="179" t="str">
        <f t="shared" si="207"/>
        <v/>
      </c>
      <c r="AN187" s="179" t="str">
        <f>IF(AND('Chack &amp; edit  SD sheet'!AP187=""),"",'Chack &amp; edit  SD sheet'!AP187)</f>
        <v/>
      </c>
      <c r="AO187" s="179" t="str">
        <f>IF(AND('Chack &amp; edit  SD sheet'!AQ187=""),"",'Chack &amp; edit  SD sheet'!AQ187)</f>
        <v/>
      </c>
      <c r="AP187" s="179" t="str">
        <f>IF(AND('Chack &amp; edit  SD sheet'!AR187=""),"",'Chack &amp; edit  SD sheet'!AR187)</f>
        <v/>
      </c>
      <c r="AQ187" s="179" t="str">
        <f t="shared" si="208"/>
        <v/>
      </c>
      <c r="AR187" s="179" t="str">
        <f>IF(AND('Chack &amp; edit  SD sheet'!AT187=""),"",'Chack &amp; edit  SD sheet'!AT187)</f>
        <v/>
      </c>
      <c r="AS187" s="179" t="str">
        <f t="shared" si="209"/>
        <v/>
      </c>
      <c r="AT187" s="179" t="str">
        <f t="shared" si="210"/>
        <v/>
      </c>
      <c r="AU187" s="179" t="str">
        <f>IF(AND('Chack &amp; edit  SD sheet'!AW187=""),"",'Chack &amp; edit  SD sheet'!AW187)</f>
        <v/>
      </c>
      <c r="AV187" s="179" t="str">
        <f t="shared" si="211"/>
        <v/>
      </c>
      <c r="AW187" s="179" t="str">
        <f t="shared" si="212"/>
        <v/>
      </c>
      <c r="AX187" s="179" t="str">
        <f>IF(AND('Chack &amp; edit  SD sheet'!AZ187=""),"",'Chack &amp; edit  SD sheet'!AZ187)</f>
        <v/>
      </c>
      <c r="AY187" s="179" t="str">
        <f>IF(AND('Chack &amp; edit  SD sheet'!BA187=""),"",'Chack &amp; edit  SD sheet'!BA187)</f>
        <v/>
      </c>
      <c r="AZ187" s="179" t="str">
        <f>IF(AND('Chack &amp; edit  SD sheet'!BB187=""),"",'Chack &amp; edit  SD sheet'!BB187)</f>
        <v/>
      </c>
      <c r="BA187" s="179" t="str">
        <f t="shared" si="213"/>
        <v/>
      </c>
      <c r="BB187" s="179" t="str">
        <f>IF(AND('Chack &amp; edit  SD sheet'!BD187=""),"",'Chack &amp; edit  SD sheet'!BD187)</f>
        <v/>
      </c>
      <c r="BC187" s="179" t="str">
        <f t="shared" si="214"/>
        <v/>
      </c>
      <c r="BD187" s="179" t="str">
        <f t="shared" si="215"/>
        <v/>
      </c>
      <c r="BE187" s="179" t="str">
        <f>IF(AND('Chack &amp; edit  SD sheet'!BG187=""),"",'Chack &amp; edit  SD sheet'!BG187)</f>
        <v/>
      </c>
      <c r="BF187" s="179" t="str">
        <f t="shared" si="216"/>
        <v/>
      </c>
      <c r="BG187" s="179" t="str">
        <f t="shared" si="217"/>
        <v/>
      </c>
      <c r="BH187" s="179" t="str">
        <f>IF(AND('Chack &amp; edit  SD sheet'!BK187=""),"",'Chack &amp; edit  SD sheet'!BK187)</f>
        <v/>
      </c>
      <c r="BI187" s="179" t="str">
        <f>IF(AND('Chack &amp; edit  SD sheet'!BL187=""),"",'Chack &amp; edit  SD sheet'!BL187)</f>
        <v/>
      </c>
      <c r="BJ187" s="179" t="str">
        <f>IF(AND('Chack &amp; edit  SD sheet'!BM187=""),"",'Chack &amp; edit  SD sheet'!BM187)</f>
        <v/>
      </c>
      <c r="BK187" s="179" t="str">
        <f t="shared" si="218"/>
        <v/>
      </c>
      <c r="BL187" s="179" t="str">
        <f t="shared" si="219"/>
        <v/>
      </c>
      <c r="BM187" s="179" t="str">
        <f>IF(AND('Chack &amp; edit  SD sheet'!BN187=""),"",'Chack &amp; edit  SD sheet'!BN187)</f>
        <v/>
      </c>
      <c r="BN187" s="179" t="str">
        <f>IF(AND('Chack &amp; edit  SD sheet'!BO187=""),"",'Chack &amp; edit  SD sheet'!BO187)</f>
        <v/>
      </c>
      <c r="BO187" s="179" t="str">
        <f>IF(AND('Chack &amp; edit  SD sheet'!BP187=""),"",'Chack &amp; edit  SD sheet'!BP187)</f>
        <v/>
      </c>
      <c r="BP187" s="179" t="str">
        <f t="shared" si="220"/>
        <v/>
      </c>
      <c r="BQ187" s="179" t="str">
        <f>IF(AND('Chack &amp; edit  SD sheet'!BR187=""),"",'Chack &amp; edit  SD sheet'!BR187)</f>
        <v/>
      </c>
      <c r="BR187" s="179" t="str">
        <f t="shared" si="221"/>
        <v/>
      </c>
      <c r="BS187" s="179" t="str">
        <f t="shared" si="222"/>
        <v/>
      </c>
      <c r="BT187" s="179" t="str">
        <f>IF(AND('Chack &amp; edit  SD sheet'!BU187=""),"",'Chack &amp; edit  SD sheet'!BU187)</f>
        <v/>
      </c>
      <c r="BU187" s="179" t="str">
        <f t="shared" si="223"/>
        <v/>
      </c>
      <c r="BV187" s="179" t="str">
        <f t="shared" si="224"/>
        <v/>
      </c>
      <c r="BW187" s="181" t="str">
        <f t="shared" si="225"/>
        <v/>
      </c>
      <c r="BX187" s="179" t="str">
        <f t="shared" si="226"/>
        <v/>
      </c>
      <c r="BY187" s="179">
        <f t="shared" si="227"/>
        <v>0</v>
      </c>
      <c r="BZ187" s="179">
        <f t="shared" si="228"/>
        <v>0</v>
      </c>
      <c r="CA187" s="179" t="str">
        <f t="shared" si="229"/>
        <v/>
      </c>
      <c r="CB187" s="179" t="str">
        <f t="shared" si="230"/>
        <v/>
      </c>
      <c r="CC187" s="182" t="str">
        <f t="shared" si="231"/>
        <v/>
      </c>
      <c r="CD187" s="183">
        <f t="shared" si="232"/>
        <v>0</v>
      </c>
      <c r="CE187" s="182">
        <f t="shared" si="233"/>
        <v>0</v>
      </c>
      <c r="CF187" s="179" t="str">
        <f t="shared" si="234"/>
        <v/>
      </c>
      <c r="CG187" s="183" t="str">
        <f t="shared" si="235"/>
        <v/>
      </c>
      <c r="CH187" s="182" t="str">
        <f t="shared" si="236"/>
        <v/>
      </c>
      <c r="CI187" s="182">
        <f t="shared" si="237"/>
        <v>0</v>
      </c>
      <c r="CJ187" s="182">
        <f t="shared" si="238"/>
        <v>0</v>
      </c>
      <c r="CK187" s="179" t="str">
        <f t="shared" si="239"/>
        <v/>
      </c>
      <c r="CL187" s="183" t="str">
        <f t="shared" si="240"/>
        <v/>
      </c>
      <c r="CM187" s="182" t="str">
        <f t="shared" si="241"/>
        <v/>
      </c>
      <c r="CN187" s="182">
        <f t="shared" si="242"/>
        <v>0</v>
      </c>
      <c r="CO187" s="182">
        <f t="shared" si="243"/>
        <v>0</v>
      </c>
      <c r="CP187" s="183" t="str">
        <f t="shared" si="244"/>
        <v/>
      </c>
      <c r="CQ187" s="183" t="str">
        <f t="shared" si="245"/>
        <v/>
      </c>
      <c r="CR187" s="182" t="str">
        <f t="shared" si="246"/>
        <v/>
      </c>
      <c r="CS187" s="182">
        <f t="shared" si="247"/>
        <v>0</v>
      </c>
      <c r="CT187" s="182">
        <f t="shared" si="248"/>
        <v>0</v>
      </c>
      <c r="CU187" s="183" t="str">
        <f t="shared" si="249"/>
        <v/>
      </c>
      <c r="CV187" s="183" t="str">
        <f t="shared" si="250"/>
        <v/>
      </c>
      <c r="CW187" s="182" t="str">
        <f t="shared" si="251"/>
        <v/>
      </c>
      <c r="CX187" s="182">
        <f t="shared" si="252"/>
        <v>0</v>
      </c>
      <c r="CY187" s="182">
        <f t="shared" si="253"/>
        <v>0</v>
      </c>
      <c r="CZ187" s="183" t="str">
        <f t="shared" si="254"/>
        <v/>
      </c>
      <c r="DA187" s="183" t="str">
        <f t="shared" si="255"/>
        <v/>
      </c>
      <c r="DB187" s="184">
        <f t="shared" si="256"/>
        <v>0</v>
      </c>
      <c r="DC187" s="19" t="str">
        <f t="shared" si="257"/>
        <v xml:space="preserve">      </v>
      </c>
      <c r="DD187" s="252" t="str">
        <f>IF('Chack &amp; edit  SD sheet'!BY187="","",'Chack &amp; edit  SD sheet'!BY187)</f>
        <v/>
      </c>
      <c r="DE187" s="252" t="str">
        <f>IF('Chack &amp; edit  SD sheet'!BZ187="","",'Chack &amp; edit  SD sheet'!BZ187)</f>
        <v/>
      </c>
      <c r="DF187" s="252" t="str">
        <f>IF('Chack &amp; edit  SD sheet'!CA187="","",'Chack &amp; edit  SD sheet'!CA187)</f>
        <v/>
      </c>
      <c r="DG187" s="212" t="str">
        <f t="shared" si="258"/>
        <v/>
      </c>
      <c r="DH187" s="252" t="str">
        <f>IF('Chack &amp; edit  SD sheet'!CB187="","",'Chack &amp; edit  SD sheet'!CB187)</f>
        <v/>
      </c>
      <c r="DI187" s="212" t="str">
        <f t="shared" si="259"/>
        <v/>
      </c>
      <c r="DJ187" s="252" t="str">
        <f>IF('Chack &amp; edit  SD sheet'!CC187="","",'Chack &amp; edit  SD sheet'!CC187)</f>
        <v/>
      </c>
      <c r="DK187" s="212" t="str">
        <f t="shared" si="260"/>
        <v/>
      </c>
      <c r="DL187" s="213" t="str">
        <f t="shared" si="261"/>
        <v/>
      </c>
      <c r="DM187" s="252" t="str">
        <f>IF('Chack &amp; edit  SD sheet'!CD187="","",'Chack &amp; edit  SD sheet'!CD187)</f>
        <v/>
      </c>
      <c r="DN187" s="252" t="str">
        <f>IF('Chack &amp; edit  SD sheet'!CE187="","",'Chack &amp; edit  SD sheet'!CE187)</f>
        <v/>
      </c>
      <c r="DO187" s="252" t="str">
        <f>IF('Chack &amp; edit  SD sheet'!CF187="","",'Chack &amp; edit  SD sheet'!CF187)</f>
        <v/>
      </c>
      <c r="DP187" s="212" t="str">
        <f t="shared" si="262"/>
        <v/>
      </c>
      <c r="DQ187" s="252" t="str">
        <f>IF('Chack &amp; edit  SD sheet'!CG187="","",'Chack &amp; edit  SD sheet'!CG187)</f>
        <v/>
      </c>
      <c r="DR187" s="212" t="str">
        <f t="shared" si="263"/>
        <v/>
      </c>
      <c r="DS187" s="252" t="str">
        <f>IF('Chack &amp; edit  SD sheet'!CH187="","",'Chack &amp; edit  SD sheet'!CH187)</f>
        <v/>
      </c>
      <c r="DT187" s="212" t="str">
        <f t="shared" si="264"/>
        <v/>
      </c>
      <c r="DU187" s="213" t="str">
        <f t="shared" si="265"/>
        <v/>
      </c>
      <c r="DV187" s="252" t="str">
        <f>IF('Chack &amp; edit  SD sheet'!CI187="","",'Chack &amp; edit  SD sheet'!CI187)</f>
        <v/>
      </c>
      <c r="DW187" s="252" t="str">
        <f>IF('Chack &amp; edit  SD sheet'!CJ187="","",'Chack &amp; edit  SD sheet'!CJ187)</f>
        <v/>
      </c>
      <c r="DX187" s="252" t="str">
        <f>IF('Chack &amp; edit  SD sheet'!CK187="","",'Chack &amp; edit  SD sheet'!CK187)</f>
        <v/>
      </c>
      <c r="DY187" s="254" t="str">
        <f t="shared" si="266"/>
        <v/>
      </c>
      <c r="DZ187" s="252" t="str">
        <f>IF('Chack &amp; edit  SD sheet'!CL187="","",'Chack &amp; edit  SD sheet'!CL187)</f>
        <v/>
      </c>
      <c r="EA187" s="252" t="str">
        <f>IF('Chack &amp; edit  SD sheet'!CM187="","",'Chack &amp; edit  SD sheet'!CM187)</f>
        <v/>
      </c>
      <c r="EB187" s="252" t="str">
        <f>IF('Chack &amp; edit  SD sheet'!CN187="","",'Chack &amp; edit  SD sheet'!CN187)</f>
        <v/>
      </c>
      <c r="EC187" s="252" t="str">
        <f>IF('Chack &amp; edit  SD sheet'!CO187="","",'Chack &amp; edit  SD sheet'!CO187)</f>
        <v/>
      </c>
      <c r="ED187" s="254" t="str">
        <f t="shared" si="267"/>
        <v/>
      </c>
      <c r="EE187" s="252" t="str">
        <f>IF('Chack &amp; edit  SD sheet'!CP187="","",'Chack &amp; edit  SD sheet'!CP187)</f>
        <v/>
      </c>
      <c r="EF187" s="252" t="str">
        <f>IF('Chack &amp; edit  SD sheet'!CQ187="","",'Chack &amp; edit  SD sheet'!CQ187)</f>
        <v/>
      </c>
      <c r="EG187" s="19" t="str">
        <f t="shared" si="268"/>
        <v/>
      </c>
      <c r="EH187" s="20" t="str">
        <f t="shared" si="269"/>
        <v/>
      </c>
      <c r="EI187" s="21" t="str">
        <f t="shared" si="270"/>
        <v/>
      </c>
      <c r="EJ187" s="185" t="str">
        <f t="shared" si="271"/>
        <v/>
      </c>
      <c r="EK187" s="253" t="str">
        <f t="shared" si="272"/>
        <v/>
      </c>
      <c r="EL187" s="252" t="str">
        <f t="shared" si="273"/>
        <v/>
      </c>
      <c r="ET187" s="173" t="str">
        <f t="shared" si="274"/>
        <v/>
      </c>
      <c r="EU187" s="173" t="str">
        <f t="shared" si="275"/>
        <v/>
      </c>
      <c r="EV187" s="173" t="str">
        <f t="shared" si="276"/>
        <v/>
      </c>
      <c r="EW187" s="173" t="str">
        <f t="shared" si="277"/>
        <v/>
      </c>
    </row>
    <row r="188" spans="1:153" ht="15.75" hidden="1">
      <c r="A188" s="179" t="str">
        <f>IF(AND('Chack &amp; edit  SD sheet'!A188=""),"",'Chack &amp; edit  SD sheet'!A188)</f>
        <v/>
      </c>
      <c r="B188" s="179" t="str">
        <f>IF(AND('Chack &amp; edit  SD sheet'!B188=""),"",'Chack &amp; edit  SD sheet'!B188)</f>
        <v/>
      </c>
      <c r="C188" s="179" t="str">
        <f>IF(AND('Chack &amp; edit  SD sheet'!C188=""),"",IF(AND('Chack &amp; edit  SD sheet'!C188="Boy"),"M",IF(AND('Chack &amp; edit  SD sheet'!C188="Girl"),"F","")))</f>
        <v/>
      </c>
      <c r="D188" s="179" t="str">
        <f>IF(AND('Chack &amp; edit  SD sheet'!D188=""),"",VALUE('Chack &amp; edit  SD sheet'!D188))</f>
        <v/>
      </c>
      <c r="E188" s="179" t="str">
        <f>IF(AND('Chack &amp; edit  SD sheet'!E188=""),"",'Chack &amp; edit  SD sheet'!E188)</f>
        <v/>
      </c>
      <c r="F188" s="179" t="str">
        <f>IF(AND('Chack &amp; edit  SD sheet'!F188=""),"",'Chack &amp; edit  SD sheet'!F188)</f>
        <v/>
      </c>
      <c r="G188" s="180" t="str">
        <f>IF(AND('Chack &amp; edit  SD sheet'!G188=""),"",'Chack &amp; edit  SD sheet'!G188)</f>
        <v/>
      </c>
      <c r="H188" s="180" t="str">
        <f>IF(AND('Chack &amp; edit  SD sheet'!H188=""),"",'Chack &amp; edit  SD sheet'!H188)</f>
        <v/>
      </c>
      <c r="I188" s="180" t="str">
        <f>IF(AND('Chack &amp; edit  SD sheet'!I188=""),"",'Chack &amp; edit  SD sheet'!I188)</f>
        <v/>
      </c>
      <c r="J188" s="179" t="str">
        <f>IF(AND('Chack &amp; edit  SD sheet'!J188=""),"",'Chack &amp; edit  SD sheet'!J188)</f>
        <v/>
      </c>
      <c r="K188" s="179" t="str">
        <f>IF(AND('Chack &amp; edit  SD sheet'!K188=""),"",'Chack &amp; edit  SD sheet'!K188)</f>
        <v/>
      </c>
      <c r="L188" s="179" t="str">
        <f>IF(AND('Chack &amp; edit  SD sheet'!L188=""),"",'Chack &amp; edit  SD sheet'!L188)</f>
        <v/>
      </c>
      <c r="M188" s="179" t="str">
        <f t="shared" si="193"/>
        <v/>
      </c>
      <c r="N188" s="179" t="str">
        <f>IF(AND('Chack &amp; edit  SD sheet'!N188=""),"",'Chack &amp; edit  SD sheet'!N188)</f>
        <v/>
      </c>
      <c r="O188" s="179" t="str">
        <f t="shared" si="194"/>
        <v/>
      </c>
      <c r="P188" s="179" t="str">
        <f t="shared" si="195"/>
        <v/>
      </c>
      <c r="Q188" s="179" t="str">
        <f>IF(AND('Chack &amp; edit  SD sheet'!Q188=""),"",'Chack &amp; edit  SD sheet'!Q188)</f>
        <v/>
      </c>
      <c r="R188" s="179" t="str">
        <f t="shared" si="196"/>
        <v/>
      </c>
      <c r="S188" s="179" t="str">
        <f t="shared" si="197"/>
        <v/>
      </c>
      <c r="T188" s="179" t="str">
        <f>IF(AND('Chack &amp; edit  SD sheet'!T188=""),"",'Chack &amp; edit  SD sheet'!T188)</f>
        <v/>
      </c>
      <c r="U188" s="179" t="str">
        <f>IF(AND('Chack &amp; edit  SD sheet'!U188=""),"",'Chack &amp; edit  SD sheet'!U188)</f>
        <v/>
      </c>
      <c r="V188" s="179" t="str">
        <f>IF(AND('Chack &amp; edit  SD sheet'!V188=""),"",'Chack &amp; edit  SD sheet'!V188)</f>
        <v/>
      </c>
      <c r="W188" s="179" t="str">
        <f t="shared" si="198"/>
        <v/>
      </c>
      <c r="X188" s="179" t="str">
        <f>IF(AND('Chack &amp; edit  SD sheet'!X188=""),"",'Chack &amp; edit  SD sheet'!X188)</f>
        <v/>
      </c>
      <c r="Y188" s="179" t="str">
        <f t="shared" si="199"/>
        <v/>
      </c>
      <c r="Z188" s="179" t="str">
        <f t="shared" si="200"/>
        <v/>
      </c>
      <c r="AA188" s="179" t="str">
        <f>IF(AND('Chack &amp; edit  SD sheet'!AA188=""),"",'Chack &amp; edit  SD sheet'!AA188)</f>
        <v/>
      </c>
      <c r="AB188" s="179" t="str">
        <f t="shared" si="201"/>
        <v/>
      </c>
      <c r="AC188" s="179" t="str">
        <f t="shared" si="202"/>
        <v/>
      </c>
      <c r="AD188" s="179" t="str">
        <f>IF(AND('Chack &amp; edit  SD sheet'!AF188=""),"",'Chack &amp; edit  SD sheet'!AF188)</f>
        <v/>
      </c>
      <c r="AE188" s="179" t="str">
        <f>IF(AND('Chack &amp; edit  SD sheet'!AG188=""),"",'Chack &amp; edit  SD sheet'!AG188)</f>
        <v/>
      </c>
      <c r="AF188" s="179" t="str">
        <f>IF(AND('Chack &amp; edit  SD sheet'!AH188=""),"",'Chack &amp; edit  SD sheet'!AH188)</f>
        <v/>
      </c>
      <c r="AG188" s="179" t="str">
        <f t="shared" si="203"/>
        <v/>
      </c>
      <c r="AH188" s="179" t="str">
        <f>IF(AND('Chack &amp; edit  SD sheet'!AJ188=""),"",'Chack &amp; edit  SD sheet'!AJ188)</f>
        <v/>
      </c>
      <c r="AI188" s="179" t="str">
        <f t="shared" si="204"/>
        <v/>
      </c>
      <c r="AJ188" s="179" t="str">
        <f t="shared" si="205"/>
        <v/>
      </c>
      <c r="AK188" s="179" t="str">
        <f>IF(AND('Chack &amp; edit  SD sheet'!AM188=""),"",'Chack &amp; edit  SD sheet'!AM188)</f>
        <v/>
      </c>
      <c r="AL188" s="179" t="str">
        <f t="shared" si="206"/>
        <v/>
      </c>
      <c r="AM188" s="179" t="str">
        <f t="shared" si="207"/>
        <v/>
      </c>
      <c r="AN188" s="179" t="str">
        <f>IF(AND('Chack &amp; edit  SD sheet'!AP188=""),"",'Chack &amp; edit  SD sheet'!AP188)</f>
        <v/>
      </c>
      <c r="AO188" s="179" t="str">
        <f>IF(AND('Chack &amp; edit  SD sheet'!AQ188=""),"",'Chack &amp; edit  SD sheet'!AQ188)</f>
        <v/>
      </c>
      <c r="AP188" s="179" t="str">
        <f>IF(AND('Chack &amp; edit  SD sheet'!AR188=""),"",'Chack &amp; edit  SD sheet'!AR188)</f>
        <v/>
      </c>
      <c r="AQ188" s="179" t="str">
        <f t="shared" si="208"/>
        <v/>
      </c>
      <c r="AR188" s="179" t="str">
        <f>IF(AND('Chack &amp; edit  SD sheet'!AT188=""),"",'Chack &amp; edit  SD sheet'!AT188)</f>
        <v/>
      </c>
      <c r="AS188" s="179" t="str">
        <f t="shared" si="209"/>
        <v/>
      </c>
      <c r="AT188" s="179" t="str">
        <f t="shared" si="210"/>
        <v/>
      </c>
      <c r="AU188" s="179" t="str">
        <f>IF(AND('Chack &amp; edit  SD sheet'!AW188=""),"",'Chack &amp; edit  SD sheet'!AW188)</f>
        <v/>
      </c>
      <c r="AV188" s="179" t="str">
        <f t="shared" si="211"/>
        <v/>
      </c>
      <c r="AW188" s="179" t="str">
        <f t="shared" si="212"/>
        <v/>
      </c>
      <c r="AX188" s="179" t="str">
        <f>IF(AND('Chack &amp; edit  SD sheet'!AZ188=""),"",'Chack &amp; edit  SD sheet'!AZ188)</f>
        <v/>
      </c>
      <c r="AY188" s="179" t="str">
        <f>IF(AND('Chack &amp; edit  SD sheet'!BA188=""),"",'Chack &amp; edit  SD sheet'!BA188)</f>
        <v/>
      </c>
      <c r="AZ188" s="179" t="str">
        <f>IF(AND('Chack &amp; edit  SD sheet'!BB188=""),"",'Chack &amp; edit  SD sheet'!BB188)</f>
        <v/>
      </c>
      <c r="BA188" s="179" t="str">
        <f t="shared" si="213"/>
        <v/>
      </c>
      <c r="BB188" s="179" t="str">
        <f>IF(AND('Chack &amp; edit  SD sheet'!BD188=""),"",'Chack &amp; edit  SD sheet'!BD188)</f>
        <v/>
      </c>
      <c r="BC188" s="179" t="str">
        <f t="shared" si="214"/>
        <v/>
      </c>
      <c r="BD188" s="179" t="str">
        <f t="shared" si="215"/>
        <v/>
      </c>
      <c r="BE188" s="179" t="str">
        <f>IF(AND('Chack &amp; edit  SD sheet'!BG188=""),"",'Chack &amp; edit  SD sheet'!BG188)</f>
        <v/>
      </c>
      <c r="BF188" s="179" t="str">
        <f t="shared" si="216"/>
        <v/>
      </c>
      <c r="BG188" s="179" t="str">
        <f t="shared" si="217"/>
        <v/>
      </c>
      <c r="BH188" s="179" t="str">
        <f>IF(AND('Chack &amp; edit  SD sheet'!BK188=""),"",'Chack &amp; edit  SD sheet'!BK188)</f>
        <v/>
      </c>
      <c r="BI188" s="179" t="str">
        <f>IF(AND('Chack &amp; edit  SD sheet'!BL188=""),"",'Chack &amp; edit  SD sheet'!BL188)</f>
        <v/>
      </c>
      <c r="BJ188" s="179" t="str">
        <f>IF(AND('Chack &amp; edit  SD sheet'!BM188=""),"",'Chack &amp; edit  SD sheet'!BM188)</f>
        <v/>
      </c>
      <c r="BK188" s="179" t="str">
        <f t="shared" si="218"/>
        <v/>
      </c>
      <c r="BL188" s="179" t="str">
        <f t="shared" si="219"/>
        <v/>
      </c>
      <c r="BM188" s="179" t="str">
        <f>IF(AND('Chack &amp; edit  SD sheet'!BN188=""),"",'Chack &amp; edit  SD sheet'!BN188)</f>
        <v/>
      </c>
      <c r="BN188" s="179" t="str">
        <f>IF(AND('Chack &amp; edit  SD sheet'!BO188=""),"",'Chack &amp; edit  SD sheet'!BO188)</f>
        <v/>
      </c>
      <c r="BO188" s="179" t="str">
        <f>IF(AND('Chack &amp; edit  SD sheet'!BP188=""),"",'Chack &amp; edit  SD sheet'!BP188)</f>
        <v/>
      </c>
      <c r="BP188" s="179" t="str">
        <f t="shared" si="220"/>
        <v/>
      </c>
      <c r="BQ188" s="179" t="str">
        <f>IF(AND('Chack &amp; edit  SD sheet'!BR188=""),"",'Chack &amp; edit  SD sheet'!BR188)</f>
        <v/>
      </c>
      <c r="BR188" s="179" t="str">
        <f t="shared" si="221"/>
        <v/>
      </c>
      <c r="BS188" s="179" t="str">
        <f t="shared" si="222"/>
        <v/>
      </c>
      <c r="BT188" s="179" t="str">
        <f>IF(AND('Chack &amp; edit  SD sheet'!BU188=""),"",'Chack &amp; edit  SD sheet'!BU188)</f>
        <v/>
      </c>
      <c r="BU188" s="179" t="str">
        <f t="shared" si="223"/>
        <v/>
      </c>
      <c r="BV188" s="179" t="str">
        <f t="shared" si="224"/>
        <v/>
      </c>
      <c r="BW188" s="181" t="str">
        <f t="shared" si="225"/>
        <v/>
      </c>
      <c r="BX188" s="179" t="str">
        <f t="shared" si="226"/>
        <v/>
      </c>
      <c r="BY188" s="179">
        <f t="shared" si="227"/>
        <v>0</v>
      </c>
      <c r="BZ188" s="179">
        <f t="shared" si="228"/>
        <v>0</v>
      </c>
      <c r="CA188" s="179" t="str">
        <f t="shared" si="229"/>
        <v/>
      </c>
      <c r="CB188" s="179" t="str">
        <f t="shared" si="230"/>
        <v/>
      </c>
      <c r="CC188" s="182" t="str">
        <f t="shared" si="231"/>
        <v/>
      </c>
      <c r="CD188" s="183">
        <f t="shared" si="232"/>
        <v>0</v>
      </c>
      <c r="CE188" s="182">
        <f t="shared" si="233"/>
        <v>0</v>
      </c>
      <c r="CF188" s="179" t="str">
        <f t="shared" si="234"/>
        <v/>
      </c>
      <c r="CG188" s="183" t="str">
        <f t="shared" si="235"/>
        <v/>
      </c>
      <c r="CH188" s="182" t="str">
        <f t="shared" si="236"/>
        <v/>
      </c>
      <c r="CI188" s="182">
        <f t="shared" si="237"/>
        <v>0</v>
      </c>
      <c r="CJ188" s="182">
        <f t="shared" si="238"/>
        <v>0</v>
      </c>
      <c r="CK188" s="179" t="str">
        <f t="shared" si="239"/>
        <v/>
      </c>
      <c r="CL188" s="183" t="str">
        <f t="shared" si="240"/>
        <v/>
      </c>
      <c r="CM188" s="182" t="str">
        <f t="shared" si="241"/>
        <v/>
      </c>
      <c r="CN188" s="182">
        <f t="shared" si="242"/>
        <v>0</v>
      </c>
      <c r="CO188" s="182">
        <f t="shared" si="243"/>
        <v>0</v>
      </c>
      <c r="CP188" s="183" t="str">
        <f t="shared" si="244"/>
        <v/>
      </c>
      <c r="CQ188" s="183" t="str">
        <f t="shared" si="245"/>
        <v/>
      </c>
      <c r="CR188" s="182" t="str">
        <f t="shared" si="246"/>
        <v/>
      </c>
      <c r="CS188" s="182">
        <f t="shared" si="247"/>
        <v>0</v>
      </c>
      <c r="CT188" s="182">
        <f t="shared" si="248"/>
        <v>0</v>
      </c>
      <c r="CU188" s="183" t="str">
        <f t="shared" si="249"/>
        <v/>
      </c>
      <c r="CV188" s="183" t="str">
        <f t="shared" si="250"/>
        <v/>
      </c>
      <c r="CW188" s="182" t="str">
        <f t="shared" si="251"/>
        <v/>
      </c>
      <c r="CX188" s="182">
        <f t="shared" si="252"/>
        <v>0</v>
      </c>
      <c r="CY188" s="182">
        <f t="shared" si="253"/>
        <v>0</v>
      </c>
      <c r="CZ188" s="183" t="str">
        <f t="shared" si="254"/>
        <v/>
      </c>
      <c r="DA188" s="183" t="str">
        <f t="shared" si="255"/>
        <v/>
      </c>
      <c r="DB188" s="184">
        <f t="shared" si="256"/>
        <v>0</v>
      </c>
      <c r="DC188" s="19" t="str">
        <f t="shared" si="257"/>
        <v xml:space="preserve">      </v>
      </c>
      <c r="DD188" s="252" t="str">
        <f>IF('Chack &amp; edit  SD sheet'!BY188="","",'Chack &amp; edit  SD sheet'!BY188)</f>
        <v/>
      </c>
      <c r="DE188" s="252" t="str">
        <f>IF('Chack &amp; edit  SD sheet'!BZ188="","",'Chack &amp; edit  SD sheet'!BZ188)</f>
        <v/>
      </c>
      <c r="DF188" s="252" t="str">
        <f>IF('Chack &amp; edit  SD sheet'!CA188="","",'Chack &amp; edit  SD sheet'!CA188)</f>
        <v/>
      </c>
      <c r="DG188" s="212" t="str">
        <f t="shared" si="258"/>
        <v/>
      </c>
      <c r="DH188" s="252" t="str">
        <f>IF('Chack &amp; edit  SD sheet'!CB188="","",'Chack &amp; edit  SD sheet'!CB188)</f>
        <v/>
      </c>
      <c r="DI188" s="212" t="str">
        <f t="shared" si="259"/>
        <v/>
      </c>
      <c r="DJ188" s="252" t="str">
        <f>IF('Chack &amp; edit  SD sheet'!CC188="","",'Chack &amp; edit  SD sheet'!CC188)</f>
        <v/>
      </c>
      <c r="DK188" s="212" t="str">
        <f t="shared" si="260"/>
        <v/>
      </c>
      <c r="DL188" s="213" t="str">
        <f t="shared" si="261"/>
        <v/>
      </c>
      <c r="DM188" s="252" t="str">
        <f>IF('Chack &amp; edit  SD sheet'!CD188="","",'Chack &amp; edit  SD sheet'!CD188)</f>
        <v/>
      </c>
      <c r="DN188" s="252" t="str">
        <f>IF('Chack &amp; edit  SD sheet'!CE188="","",'Chack &amp; edit  SD sheet'!CE188)</f>
        <v/>
      </c>
      <c r="DO188" s="252" t="str">
        <f>IF('Chack &amp; edit  SD sheet'!CF188="","",'Chack &amp; edit  SD sheet'!CF188)</f>
        <v/>
      </c>
      <c r="DP188" s="212" t="str">
        <f t="shared" si="262"/>
        <v/>
      </c>
      <c r="DQ188" s="252" t="str">
        <f>IF('Chack &amp; edit  SD sheet'!CG188="","",'Chack &amp; edit  SD sheet'!CG188)</f>
        <v/>
      </c>
      <c r="DR188" s="212" t="str">
        <f t="shared" si="263"/>
        <v/>
      </c>
      <c r="DS188" s="252" t="str">
        <f>IF('Chack &amp; edit  SD sheet'!CH188="","",'Chack &amp; edit  SD sheet'!CH188)</f>
        <v/>
      </c>
      <c r="DT188" s="212" t="str">
        <f t="shared" si="264"/>
        <v/>
      </c>
      <c r="DU188" s="213" t="str">
        <f t="shared" si="265"/>
        <v/>
      </c>
      <c r="DV188" s="252" t="str">
        <f>IF('Chack &amp; edit  SD sheet'!CI188="","",'Chack &amp; edit  SD sheet'!CI188)</f>
        <v/>
      </c>
      <c r="DW188" s="252" t="str">
        <f>IF('Chack &amp; edit  SD sheet'!CJ188="","",'Chack &amp; edit  SD sheet'!CJ188)</f>
        <v/>
      </c>
      <c r="DX188" s="252" t="str">
        <f>IF('Chack &amp; edit  SD sheet'!CK188="","",'Chack &amp; edit  SD sheet'!CK188)</f>
        <v/>
      </c>
      <c r="DY188" s="254" t="str">
        <f t="shared" si="266"/>
        <v/>
      </c>
      <c r="DZ188" s="252" t="str">
        <f>IF('Chack &amp; edit  SD sheet'!CL188="","",'Chack &amp; edit  SD sheet'!CL188)</f>
        <v/>
      </c>
      <c r="EA188" s="252" t="str">
        <f>IF('Chack &amp; edit  SD sheet'!CM188="","",'Chack &amp; edit  SD sheet'!CM188)</f>
        <v/>
      </c>
      <c r="EB188" s="252" t="str">
        <f>IF('Chack &amp; edit  SD sheet'!CN188="","",'Chack &amp; edit  SD sheet'!CN188)</f>
        <v/>
      </c>
      <c r="EC188" s="252" t="str">
        <f>IF('Chack &amp; edit  SD sheet'!CO188="","",'Chack &amp; edit  SD sheet'!CO188)</f>
        <v/>
      </c>
      <c r="ED188" s="254" t="str">
        <f t="shared" si="267"/>
        <v/>
      </c>
      <c r="EE188" s="252" t="str">
        <f>IF('Chack &amp; edit  SD sheet'!CP188="","",'Chack &amp; edit  SD sheet'!CP188)</f>
        <v/>
      </c>
      <c r="EF188" s="252" t="str">
        <f>IF('Chack &amp; edit  SD sheet'!CQ188="","",'Chack &amp; edit  SD sheet'!CQ188)</f>
        <v/>
      </c>
      <c r="EG188" s="19" t="str">
        <f t="shared" si="268"/>
        <v/>
      </c>
      <c r="EH188" s="20" t="str">
        <f t="shared" si="269"/>
        <v/>
      </c>
      <c r="EI188" s="21" t="str">
        <f t="shared" si="270"/>
        <v/>
      </c>
      <c r="EJ188" s="185" t="str">
        <f t="shared" si="271"/>
        <v/>
      </c>
      <c r="EK188" s="253" t="str">
        <f t="shared" si="272"/>
        <v/>
      </c>
      <c r="EL188" s="252" t="str">
        <f t="shared" si="273"/>
        <v/>
      </c>
      <c r="ET188" s="173" t="str">
        <f t="shared" si="274"/>
        <v/>
      </c>
      <c r="EU188" s="173" t="str">
        <f t="shared" si="275"/>
        <v/>
      </c>
      <c r="EV188" s="173" t="str">
        <f t="shared" si="276"/>
        <v/>
      </c>
      <c r="EW188" s="173" t="str">
        <f t="shared" si="277"/>
        <v/>
      </c>
    </row>
    <row r="189" spans="1:153" ht="15.75" hidden="1">
      <c r="A189" s="179" t="str">
        <f>IF(AND('Chack &amp; edit  SD sheet'!A189=""),"",'Chack &amp; edit  SD sheet'!A189)</f>
        <v/>
      </c>
      <c r="B189" s="179" t="str">
        <f>IF(AND('Chack &amp; edit  SD sheet'!B189=""),"",'Chack &amp; edit  SD sheet'!B189)</f>
        <v/>
      </c>
      <c r="C189" s="179" t="str">
        <f>IF(AND('Chack &amp; edit  SD sheet'!C189=""),"",IF(AND('Chack &amp; edit  SD sheet'!C189="Boy"),"M",IF(AND('Chack &amp; edit  SD sheet'!C189="Girl"),"F","")))</f>
        <v/>
      </c>
      <c r="D189" s="179" t="str">
        <f>IF(AND('Chack &amp; edit  SD sheet'!D189=""),"",VALUE('Chack &amp; edit  SD sheet'!D189))</f>
        <v/>
      </c>
      <c r="E189" s="179" t="str">
        <f>IF(AND('Chack &amp; edit  SD sheet'!E189=""),"",'Chack &amp; edit  SD sheet'!E189)</f>
        <v/>
      </c>
      <c r="F189" s="179" t="str">
        <f>IF(AND('Chack &amp; edit  SD sheet'!F189=""),"",'Chack &amp; edit  SD sheet'!F189)</f>
        <v/>
      </c>
      <c r="G189" s="180" t="str">
        <f>IF(AND('Chack &amp; edit  SD sheet'!G189=""),"",'Chack &amp; edit  SD sheet'!G189)</f>
        <v/>
      </c>
      <c r="H189" s="180" t="str">
        <f>IF(AND('Chack &amp; edit  SD sheet'!H189=""),"",'Chack &amp; edit  SD sheet'!H189)</f>
        <v/>
      </c>
      <c r="I189" s="180" t="str">
        <f>IF(AND('Chack &amp; edit  SD sheet'!I189=""),"",'Chack &amp; edit  SD sheet'!I189)</f>
        <v/>
      </c>
      <c r="J189" s="179" t="str">
        <f>IF(AND('Chack &amp; edit  SD sheet'!J189=""),"",'Chack &amp; edit  SD sheet'!J189)</f>
        <v/>
      </c>
      <c r="K189" s="179" t="str">
        <f>IF(AND('Chack &amp; edit  SD sheet'!K189=""),"",'Chack &amp; edit  SD sheet'!K189)</f>
        <v/>
      </c>
      <c r="L189" s="179" t="str">
        <f>IF(AND('Chack &amp; edit  SD sheet'!L189=""),"",'Chack &amp; edit  SD sheet'!L189)</f>
        <v/>
      </c>
      <c r="M189" s="179" t="str">
        <f t="shared" si="193"/>
        <v/>
      </c>
      <c r="N189" s="179" t="str">
        <f>IF(AND('Chack &amp; edit  SD sheet'!N189=""),"",'Chack &amp; edit  SD sheet'!N189)</f>
        <v/>
      </c>
      <c r="O189" s="179" t="str">
        <f t="shared" si="194"/>
        <v/>
      </c>
      <c r="P189" s="179" t="str">
        <f t="shared" si="195"/>
        <v/>
      </c>
      <c r="Q189" s="179" t="str">
        <f>IF(AND('Chack &amp; edit  SD sheet'!Q189=""),"",'Chack &amp; edit  SD sheet'!Q189)</f>
        <v/>
      </c>
      <c r="R189" s="179" t="str">
        <f t="shared" si="196"/>
        <v/>
      </c>
      <c r="S189" s="179" t="str">
        <f t="shared" si="197"/>
        <v/>
      </c>
      <c r="T189" s="179" t="str">
        <f>IF(AND('Chack &amp; edit  SD sheet'!T189=""),"",'Chack &amp; edit  SD sheet'!T189)</f>
        <v/>
      </c>
      <c r="U189" s="179" t="str">
        <f>IF(AND('Chack &amp; edit  SD sheet'!U189=""),"",'Chack &amp; edit  SD sheet'!U189)</f>
        <v/>
      </c>
      <c r="V189" s="179" t="str">
        <f>IF(AND('Chack &amp; edit  SD sheet'!V189=""),"",'Chack &amp; edit  SD sheet'!V189)</f>
        <v/>
      </c>
      <c r="W189" s="179" t="str">
        <f t="shared" si="198"/>
        <v/>
      </c>
      <c r="X189" s="179" t="str">
        <f>IF(AND('Chack &amp; edit  SD sheet'!X189=""),"",'Chack &amp; edit  SD sheet'!X189)</f>
        <v/>
      </c>
      <c r="Y189" s="179" t="str">
        <f t="shared" si="199"/>
        <v/>
      </c>
      <c r="Z189" s="179" t="str">
        <f t="shared" si="200"/>
        <v/>
      </c>
      <c r="AA189" s="179" t="str">
        <f>IF(AND('Chack &amp; edit  SD sheet'!AA189=""),"",'Chack &amp; edit  SD sheet'!AA189)</f>
        <v/>
      </c>
      <c r="AB189" s="179" t="str">
        <f t="shared" si="201"/>
        <v/>
      </c>
      <c r="AC189" s="179" t="str">
        <f t="shared" si="202"/>
        <v/>
      </c>
      <c r="AD189" s="179" t="str">
        <f>IF(AND('Chack &amp; edit  SD sheet'!AF189=""),"",'Chack &amp; edit  SD sheet'!AF189)</f>
        <v/>
      </c>
      <c r="AE189" s="179" t="str">
        <f>IF(AND('Chack &amp; edit  SD sheet'!AG189=""),"",'Chack &amp; edit  SD sheet'!AG189)</f>
        <v/>
      </c>
      <c r="AF189" s="179" t="str">
        <f>IF(AND('Chack &amp; edit  SD sheet'!AH189=""),"",'Chack &amp; edit  SD sheet'!AH189)</f>
        <v/>
      </c>
      <c r="AG189" s="179" t="str">
        <f t="shared" si="203"/>
        <v/>
      </c>
      <c r="AH189" s="179" t="str">
        <f>IF(AND('Chack &amp; edit  SD sheet'!AJ189=""),"",'Chack &amp; edit  SD sheet'!AJ189)</f>
        <v/>
      </c>
      <c r="AI189" s="179" t="str">
        <f t="shared" si="204"/>
        <v/>
      </c>
      <c r="AJ189" s="179" t="str">
        <f t="shared" si="205"/>
        <v/>
      </c>
      <c r="AK189" s="179" t="str">
        <f>IF(AND('Chack &amp; edit  SD sheet'!AM189=""),"",'Chack &amp; edit  SD sheet'!AM189)</f>
        <v/>
      </c>
      <c r="AL189" s="179" t="str">
        <f t="shared" si="206"/>
        <v/>
      </c>
      <c r="AM189" s="179" t="str">
        <f t="shared" si="207"/>
        <v/>
      </c>
      <c r="AN189" s="179" t="str">
        <f>IF(AND('Chack &amp; edit  SD sheet'!AP189=""),"",'Chack &amp; edit  SD sheet'!AP189)</f>
        <v/>
      </c>
      <c r="AO189" s="179" t="str">
        <f>IF(AND('Chack &amp; edit  SD sheet'!AQ189=""),"",'Chack &amp; edit  SD sheet'!AQ189)</f>
        <v/>
      </c>
      <c r="AP189" s="179" t="str">
        <f>IF(AND('Chack &amp; edit  SD sheet'!AR189=""),"",'Chack &amp; edit  SD sheet'!AR189)</f>
        <v/>
      </c>
      <c r="AQ189" s="179" t="str">
        <f t="shared" si="208"/>
        <v/>
      </c>
      <c r="AR189" s="179" t="str">
        <f>IF(AND('Chack &amp; edit  SD sheet'!AT189=""),"",'Chack &amp; edit  SD sheet'!AT189)</f>
        <v/>
      </c>
      <c r="AS189" s="179" t="str">
        <f t="shared" si="209"/>
        <v/>
      </c>
      <c r="AT189" s="179" t="str">
        <f t="shared" si="210"/>
        <v/>
      </c>
      <c r="AU189" s="179" t="str">
        <f>IF(AND('Chack &amp; edit  SD sheet'!AW189=""),"",'Chack &amp; edit  SD sheet'!AW189)</f>
        <v/>
      </c>
      <c r="AV189" s="179" t="str">
        <f t="shared" si="211"/>
        <v/>
      </c>
      <c r="AW189" s="179" t="str">
        <f t="shared" si="212"/>
        <v/>
      </c>
      <c r="AX189" s="179" t="str">
        <f>IF(AND('Chack &amp; edit  SD sheet'!AZ189=""),"",'Chack &amp; edit  SD sheet'!AZ189)</f>
        <v/>
      </c>
      <c r="AY189" s="179" t="str">
        <f>IF(AND('Chack &amp; edit  SD sheet'!BA189=""),"",'Chack &amp; edit  SD sheet'!BA189)</f>
        <v/>
      </c>
      <c r="AZ189" s="179" t="str">
        <f>IF(AND('Chack &amp; edit  SD sheet'!BB189=""),"",'Chack &amp; edit  SD sheet'!BB189)</f>
        <v/>
      </c>
      <c r="BA189" s="179" t="str">
        <f t="shared" si="213"/>
        <v/>
      </c>
      <c r="BB189" s="179" t="str">
        <f>IF(AND('Chack &amp; edit  SD sheet'!BD189=""),"",'Chack &amp; edit  SD sheet'!BD189)</f>
        <v/>
      </c>
      <c r="BC189" s="179" t="str">
        <f t="shared" si="214"/>
        <v/>
      </c>
      <c r="BD189" s="179" t="str">
        <f t="shared" si="215"/>
        <v/>
      </c>
      <c r="BE189" s="179" t="str">
        <f>IF(AND('Chack &amp; edit  SD sheet'!BG189=""),"",'Chack &amp; edit  SD sheet'!BG189)</f>
        <v/>
      </c>
      <c r="BF189" s="179" t="str">
        <f t="shared" si="216"/>
        <v/>
      </c>
      <c r="BG189" s="179" t="str">
        <f t="shared" si="217"/>
        <v/>
      </c>
      <c r="BH189" s="179" t="str">
        <f>IF(AND('Chack &amp; edit  SD sheet'!BK189=""),"",'Chack &amp; edit  SD sheet'!BK189)</f>
        <v/>
      </c>
      <c r="BI189" s="179" t="str">
        <f>IF(AND('Chack &amp; edit  SD sheet'!BL189=""),"",'Chack &amp; edit  SD sheet'!BL189)</f>
        <v/>
      </c>
      <c r="BJ189" s="179" t="str">
        <f>IF(AND('Chack &amp; edit  SD sheet'!BM189=""),"",'Chack &amp; edit  SD sheet'!BM189)</f>
        <v/>
      </c>
      <c r="BK189" s="179" t="str">
        <f t="shared" si="218"/>
        <v/>
      </c>
      <c r="BL189" s="179" t="str">
        <f t="shared" si="219"/>
        <v/>
      </c>
      <c r="BM189" s="179" t="str">
        <f>IF(AND('Chack &amp; edit  SD sheet'!BN189=""),"",'Chack &amp; edit  SD sheet'!BN189)</f>
        <v/>
      </c>
      <c r="BN189" s="179" t="str">
        <f>IF(AND('Chack &amp; edit  SD sheet'!BO189=""),"",'Chack &amp; edit  SD sheet'!BO189)</f>
        <v/>
      </c>
      <c r="BO189" s="179" t="str">
        <f>IF(AND('Chack &amp; edit  SD sheet'!BP189=""),"",'Chack &amp; edit  SD sheet'!BP189)</f>
        <v/>
      </c>
      <c r="BP189" s="179" t="str">
        <f t="shared" si="220"/>
        <v/>
      </c>
      <c r="BQ189" s="179" t="str">
        <f>IF(AND('Chack &amp; edit  SD sheet'!BR189=""),"",'Chack &amp; edit  SD sheet'!BR189)</f>
        <v/>
      </c>
      <c r="BR189" s="179" t="str">
        <f t="shared" si="221"/>
        <v/>
      </c>
      <c r="BS189" s="179" t="str">
        <f t="shared" si="222"/>
        <v/>
      </c>
      <c r="BT189" s="179" t="str">
        <f>IF(AND('Chack &amp; edit  SD sheet'!BU189=""),"",'Chack &amp; edit  SD sheet'!BU189)</f>
        <v/>
      </c>
      <c r="BU189" s="179" t="str">
        <f t="shared" si="223"/>
        <v/>
      </c>
      <c r="BV189" s="179" t="str">
        <f t="shared" si="224"/>
        <v/>
      </c>
      <c r="BW189" s="181" t="str">
        <f t="shared" si="225"/>
        <v/>
      </c>
      <c r="BX189" s="179" t="str">
        <f t="shared" si="226"/>
        <v/>
      </c>
      <c r="BY189" s="179">
        <f t="shared" si="227"/>
        <v>0</v>
      </c>
      <c r="BZ189" s="179">
        <f t="shared" si="228"/>
        <v>0</v>
      </c>
      <c r="CA189" s="179" t="str">
        <f t="shared" si="229"/>
        <v/>
      </c>
      <c r="CB189" s="179" t="str">
        <f t="shared" si="230"/>
        <v/>
      </c>
      <c r="CC189" s="182" t="str">
        <f t="shared" si="231"/>
        <v/>
      </c>
      <c r="CD189" s="183">
        <f t="shared" si="232"/>
        <v>0</v>
      </c>
      <c r="CE189" s="182">
        <f t="shared" si="233"/>
        <v>0</v>
      </c>
      <c r="CF189" s="179" t="str">
        <f t="shared" si="234"/>
        <v/>
      </c>
      <c r="CG189" s="183" t="str">
        <f t="shared" si="235"/>
        <v/>
      </c>
      <c r="CH189" s="182" t="str">
        <f t="shared" si="236"/>
        <v/>
      </c>
      <c r="CI189" s="182">
        <f t="shared" si="237"/>
        <v>0</v>
      </c>
      <c r="CJ189" s="182">
        <f t="shared" si="238"/>
        <v>0</v>
      </c>
      <c r="CK189" s="179" t="str">
        <f t="shared" si="239"/>
        <v/>
      </c>
      <c r="CL189" s="183" t="str">
        <f t="shared" si="240"/>
        <v/>
      </c>
      <c r="CM189" s="182" t="str">
        <f t="shared" si="241"/>
        <v/>
      </c>
      <c r="CN189" s="182">
        <f t="shared" si="242"/>
        <v>0</v>
      </c>
      <c r="CO189" s="182">
        <f t="shared" si="243"/>
        <v>0</v>
      </c>
      <c r="CP189" s="183" t="str">
        <f t="shared" si="244"/>
        <v/>
      </c>
      <c r="CQ189" s="183" t="str">
        <f t="shared" si="245"/>
        <v/>
      </c>
      <c r="CR189" s="182" t="str">
        <f t="shared" si="246"/>
        <v/>
      </c>
      <c r="CS189" s="182">
        <f t="shared" si="247"/>
        <v>0</v>
      </c>
      <c r="CT189" s="182">
        <f t="shared" si="248"/>
        <v>0</v>
      </c>
      <c r="CU189" s="183" t="str">
        <f t="shared" si="249"/>
        <v/>
      </c>
      <c r="CV189" s="183" t="str">
        <f t="shared" si="250"/>
        <v/>
      </c>
      <c r="CW189" s="182" t="str">
        <f t="shared" si="251"/>
        <v/>
      </c>
      <c r="CX189" s="182">
        <f t="shared" si="252"/>
        <v>0</v>
      </c>
      <c r="CY189" s="182">
        <f t="shared" si="253"/>
        <v>0</v>
      </c>
      <c r="CZ189" s="183" t="str">
        <f t="shared" si="254"/>
        <v/>
      </c>
      <c r="DA189" s="183" t="str">
        <f t="shared" si="255"/>
        <v/>
      </c>
      <c r="DB189" s="184">
        <f t="shared" si="256"/>
        <v>0</v>
      </c>
      <c r="DC189" s="19" t="str">
        <f t="shared" si="257"/>
        <v xml:space="preserve">      </v>
      </c>
      <c r="DD189" s="252" t="str">
        <f>IF('Chack &amp; edit  SD sheet'!BY189="","",'Chack &amp; edit  SD sheet'!BY189)</f>
        <v/>
      </c>
      <c r="DE189" s="252" t="str">
        <f>IF('Chack &amp; edit  SD sheet'!BZ189="","",'Chack &amp; edit  SD sheet'!BZ189)</f>
        <v/>
      </c>
      <c r="DF189" s="252" t="str">
        <f>IF('Chack &amp; edit  SD sheet'!CA189="","",'Chack &amp; edit  SD sheet'!CA189)</f>
        <v/>
      </c>
      <c r="DG189" s="212" t="str">
        <f t="shared" si="258"/>
        <v/>
      </c>
      <c r="DH189" s="252" t="str">
        <f>IF('Chack &amp; edit  SD sheet'!CB189="","",'Chack &amp; edit  SD sheet'!CB189)</f>
        <v/>
      </c>
      <c r="DI189" s="212" t="str">
        <f t="shared" si="259"/>
        <v/>
      </c>
      <c r="DJ189" s="252" t="str">
        <f>IF('Chack &amp; edit  SD sheet'!CC189="","",'Chack &amp; edit  SD sheet'!CC189)</f>
        <v/>
      </c>
      <c r="DK189" s="212" t="str">
        <f t="shared" si="260"/>
        <v/>
      </c>
      <c r="DL189" s="213" t="str">
        <f t="shared" si="261"/>
        <v/>
      </c>
      <c r="DM189" s="252" t="str">
        <f>IF('Chack &amp; edit  SD sheet'!CD189="","",'Chack &amp; edit  SD sheet'!CD189)</f>
        <v/>
      </c>
      <c r="DN189" s="252" t="str">
        <f>IF('Chack &amp; edit  SD sheet'!CE189="","",'Chack &amp; edit  SD sheet'!CE189)</f>
        <v/>
      </c>
      <c r="DO189" s="252" t="str">
        <f>IF('Chack &amp; edit  SD sheet'!CF189="","",'Chack &amp; edit  SD sheet'!CF189)</f>
        <v/>
      </c>
      <c r="DP189" s="212" t="str">
        <f t="shared" si="262"/>
        <v/>
      </c>
      <c r="DQ189" s="252" t="str">
        <f>IF('Chack &amp; edit  SD sheet'!CG189="","",'Chack &amp; edit  SD sheet'!CG189)</f>
        <v/>
      </c>
      <c r="DR189" s="212" t="str">
        <f t="shared" si="263"/>
        <v/>
      </c>
      <c r="DS189" s="252" t="str">
        <f>IF('Chack &amp; edit  SD sheet'!CH189="","",'Chack &amp; edit  SD sheet'!CH189)</f>
        <v/>
      </c>
      <c r="DT189" s="212" t="str">
        <f t="shared" si="264"/>
        <v/>
      </c>
      <c r="DU189" s="213" t="str">
        <f t="shared" si="265"/>
        <v/>
      </c>
      <c r="DV189" s="252" t="str">
        <f>IF('Chack &amp; edit  SD sheet'!CI189="","",'Chack &amp; edit  SD sheet'!CI189)</f>
        <v/>
      </c>
      <c r="DW189" s="252" t="str">
        <f>IF('Chack &amp; edit  SD sheet'!CJ189="","",'Chack &amp; edit  SD sheet'!CJ189)</f>
        <v/>
      </c>
      <c r="DX189" s="252" t="str">
        <f>IF('Chack &amp; edit  SD sheet'!CK189="","",'Chack &amp; edit  SD sheet'!CK189)</f>
        <v/>
      </c>
      <c r="DY189" s="254" t="str">
        <f t="shared" si="266"/>
        <v/>
      </c>
      <c r="DZ189" s="252" t="str">
        <f>IF('Chack &amp; edit  SD sheet'!CL189="","",'Chack &amp; edit  SD sheet'!CL189)</f>
        <v/>
      </c>
      <c r="EA189" s="252" t="str">
        <f>IF('Chack &amp; edit  SD sheet'!CM189="","",'Chack &amp; edit  SD sheet'!CM189)</f>
        <v/>
      </c>
      <c r="EB189" s="252" t="str">
        <f>IF('Chack &amp; edit  SD sheet'!CN189="","",'Chack &amp; edit  SD sheet'!CN189)</f>
        <v/>
      </c>
      <c r="EC189" s="252" t="str">
        <f>IF('Chack &amp; edit  SD sheet'!CO189="","",'Chack &amp; edit  SD sheet'!CO189)</f>
        <v/>
      </c>
      <c r="ED189" s="254" t="str">
        <f t="shared" si="267"/>
        <v/>
      </c>
      <c r="EE189" s="252" t="str">
        <f>IF('Chack &amp; edit  SD sheet'!CP189="","",'Chack &amp; edit  SD sheet'!CP189)</f>
        <v/>
      </c>
      <c r="EF189" s="252" t="str">
        <f>IF('Chack &amp; edit  SD sheet'!CQ189="","",'Chack &amp; edit  SD sheet'!CQ189)</f>
        <v/>
      </c>
      <c r="EG189" s="19" t="str">
        <f t="shared" si="268"/>
        <v/>
      </c>
      <c r="EH189" s="20" t="str">
        <f t="shared" si="269"/>
        <v/>
      </c>
      <c r="EI189" s="21" t="str">
        <f t="shared" si="270"/>
        <v/>
      </c>
      <c r="EJ189" s="185" t="str">
        <f t="shared" si="271"/>
        <v/>
      </c>
      <c r="EK189" s="253" t="str">
        <f t="shared" si="272"/>
        <v/>
      </c>
      <c r="EL189" s="252" t="str">
        <f t="shared" si="273"/>
        <v/>
      </c>
      <c r="ET189" s="173" t="str">
        <f t="shared" si="274"/>
        <v/>
      </c>
      <c r="EU189" s="173" t="str">
        <f t="shared" si="275"/>
        <v/>
      </c>
      <c r="EV189" s="173" t="str">
        <f t="shared" si="276"/>
        <v/>
      </c>
      <c r="EW189" s="173" t="str">
        <f t="shared" si="277"/>
        <v/>
      </c>
    </row>
    <row r="190" spans="1:153" ht="15.75" hidden="1">
      <c r="A190" s="179" t="str">
        <f>IF(AND('Chack &amp; edit  SD sheet'!A190=""),"",'Chack &amp; edit  SD sheet'!A190)</f>
        <v/>
      </c>
      <c r="B190" s="179" t="str">
        <f>IF(AND('Chack &amp; edit  SD sheet'!B190=""),"",'Chack &amp; edit  SD sheet'!B190)</f>
        <v/>
      </c>
      <c r="C190" s="179" t="str">
        <f>IF(AND('Chack &amp; edit  SD sheet'!C190=""),"",IF(AND('Chack &amp; edit  SD sheet'!C190="Boy"),"M",IF(AND('Chack &amp; edit  SD sheet'!C190="Girl"),"F","")))</f>
        <v/>
      </c>
      <c r="D190" s="179" t="str">
        <f>IF(AND('Chack &amp; edit  SD sheet'!D190=""),"",VALUE('Chack &amp; edit  SD sheet'!D190))</f>
        <v/>
      </c>
      <c r="E190" s="179" t="str">
        <f>IF(AND('Chack &amp; edit  SD sheet'!E190=""),"",'Chack &amp; edit  SD sheet'!E190)</f>
        <v/>
      </c>
      <c r="F190" s="179" t="str">
        <f>IF(AND('Chack &amp; edit  SD sheet'!F190=""),"",'Chack &amp; edit  SD sheet'!F190)</f>
        <v/>
      </c>
      <c r="G190" s="180" t="str">
        <f>IF(AND('Chack &amp; edit  SD sheet'!G190=""),"",'Chack &amp; edit  SD sheet'!G190)</f>
        <v/>
      </c>
      <c r="H190" s="180" t="str">
        <f>IF(AND('Chack &amp; edit  SD sheet'!H190=""),"",'Chack &amp; edit  SD sheet'!H190)</f>
        <v/>
      </c>
      <c r="I190" s="180" t="str">
        <f>IF(AND('Chack &amp; edit  SD sheet'!I190=""),"",'Chack &amp; edit  SD sheet'!I190)</f>
        <v/>
      </c>
      <c r="J190" s="179" t="str">
        <f>IF(AND('Chack &amp; edit  SD sheet'!J190=""),"",'Chack &amp; edit  SD sheet'!J190)</f>
        <v/>
      </c>
      <c r="K190" s="179" t="str">
        <f>IF(AND('Chack &amp; edit  SD sheet'!K190=""),"",'Chack &amp; edit  SD sheet'!K190)</f>
        <v/>
      </c>
      <c r="L190" s="179" t="str">
        <f>IF(AND('Chack &amp; edit  SD sheet'!L190=""),"",'Chack &amp; edit  SD sheet'!L190)</f>
        <v/>
      </c>
      <c r="M190" s="179" t="str">
        <f t="shared" si="193"/>
        <v/>
      </c>
      <c r="N190" s="179" t="str">
        <f>IF(AND('Chack &amp; edit  SD sheet'!N190=""),"",'Chack &amp; edit  SD sheet'!N190)</f>
        <v/>
      </c>
      <c r="O190" s="179" t="str">
        <f t="shared" si="194"/>
        <v/>
      </c>
      <c r="P190" s="179" t="str">
        <f t="shared" si="195"/>
        <v/>
      </c>
      <c r="Q190" s="179" t="str">
        <f>IF(AND('Chack &amp; edit  SD sheet'!Q190=""),"",'Chack &amp; edit  SD sheet'!Q190)</f>
        <v/>
      </c>
      <c r="R190" s="179" t="str">
        <f t="shared" si="196"/>
        <v/>
      </c>
      <c r="S190" s="179" t="str">
        <f t="shared" si="197"/>
        <v/>
      </c>
      <c r="T190" s="179" t="str">
        <f>IF(AND('Chack &amp; edit  SD sheet'!T190=""),"",'Chack &amp; edit  SD sheet'!T190)</f>
        <v/>
      </c>
      <c r="U190" s="179" t="str">
        <f>IF(AND('Chack &amp; edit  SD sheet'!U190=""),"",'Chack &amp; edit  SD sheet'!U190)</f>
        <v/>
      </c>
      <c r="V190" s="179" t="str">
        <f>IF(AND('Chack &amp; edit  SD sheet'!V190=""),"",'Chack &amp; edit  SD sheet'!V190)</f>
        <v/>
      </c>
      <c r="W190" s="179" t="str">
        <f t="shared" si="198"/>
        <v/>
      </c>
      <c r="X190" s="179" t="str">
        <f>IF(AND('Chack &amp; edit  SD sheet'!X190=""),"",'Chack &amp; edit  SD sheet'!X190)</f>
        <v/>
      </c>
      <c r="Y190" s="179" t="str">
        <f t="shared" si="199"/>
        <v/>
      </c>
      <c r="Z190" s="179" t="str">
        <f t="shared" si="200"/>
        <v/>
      </c>
      <c r="AA190" s="179" t="str">
        <f>IF(AND('Chack &amp; edit  SD sheet'!AA190=""),"",'Chack &amp; edit  SD sheet'!AA190)</f>
        <v/>
      </c>
      <c r="AB190" s="179" t="str">
        <f t="shared" si="201"/>
        <v/>
      </c>
      <c r="AC190" s="179" t="str">
        <f t="shared" si="202"/>
        <v/>
      </c>
      <c r="AD190" s="179" t="str">
        <f>IF(AND('Chack &amp; edit  SD sheet'!AF190=""),"",'Chack &amp; edit  SD sheet'!AF190)</f>
        <v/>
      </c>
      <c r="AE190" s="179" t="str">
        <f>IF(AND('Chack &amp; edit  SD sheet'!AG190=""),"",'Chack &amp; edit  SD sheet'!AG190)</f>
        <v/>
      </c>
      <c r="AF190" s="179" t="str">
        <f>IF(AND('Chack &amp; edit  SD sheet'!AH190=""),"",'Chack &amp; edit  SD sheet'!AH190)</f>
        <v/>
      </c>
      <c r="AG190" s="179" t="str">
        <f t="shared" si="203"/>
        <v/>
      </c>
      <c r="AH190" s="179" t="str">
        <f>IF(AND('Chack &amp; edit  SD sheet'!AJ190=""),"",'Chack &amp; edit  SD sheet'!AJ190)</f>
        <v/>
      </c>
      <c r="AI190" s="179" t="str">
        <f t="shared" si="204"/>
        <v/>
      </c>
      <c r="AJ190" s="179" t="str">
        <f t="shared" si="205"/>
        <v/>
      </c>
      <c r="AK190" s="179" t="str">
        <f>IF(AND('Chack &amp; edit  SD sheet'!AM190=""),"",'Chack &amp; edit  SD sheet'!AM190)</f>
        <v/>
      </c>
      <c r="AL190" s="179" t="str">
        <f t="shared" si="206"/>
        <v/>
      </c>
      <c r="AM190" s="179" t="str">
        <f t="shared" si="207"/>
        <v/>
      </c>
      <c r="AN190" s="179" t="str">
        <f>IF(AND('Chack &amp; edit  SD sheet'!AP190=""),"",'Chack &amp; edit  SD sheet'!AP190)</f>
        <v/>
      </c>
      <c r="AO190" s="179" t="str">
        <f>IF(AND('Chack &amp; edit  SD sheet'!AQ190=""),"",'Chack &amp; edit  SD sheet'!AQ190)</f>
        <v/>
      </c>
      <c r="AP190" s="179" t="str">
        <f>IF(AND('Chack &amp; edit  SD sheet'!AR190=""),"",'Chack &amp; edit  SD sheet'!AR190)</f>
        <v/>
      </c>
      <c r="AQ190" s="179" t="str">
        <f t="shared" si="208"/>
        <v/>
      </c>
      <c r="AR190" s="179" t="str">
        <f>IF(AND('Chack &amp; edit  SD sheet'!AT190=""),"",'Chack &amp; edit  SD sheet'!AT190)</f>
        <v/>
      </c>
      <c r="AS190" s="179" t="str">
        <f t="shared" si="209"/>
        <v/>
      </c>
      <c r="AT190" s="179" t="str">
        <f t="shared" si="210"/>
        <v/>
      </c>
      <c r="AU190" s="179" t="str">
        <f>IF(AND('Chack &amp; edit  SD sheet'!AW190=""),"",'Chack &amp; edit  SD sheet'!AW190)</f>
        <v/>
      </c>
      <c r="AV190" s="179" t="str">
        <f t="shared" si="211"/>
        <v/>
      </c>
      <c r="AW190" s="179" t="str">
        <f t="shared" si="212"/>
        <v/>
      </c>
      <c r="AX190" s="179" t="str">
        <f>IF(AND('Chack &amp; edit  SD sheet'!AZ190=""),"",'Chack &amp; edit  SD sheet'!AZ190)</f>
        <v/>
      </c>
      <c r="AY190" s="179" t="str">
        <f>IF(AND('Chack &amp; edit  SD sheet'!BA190=""),"",'Chack &amp; edit  SD sheet'!BA190)</f>
        <v/>
      </c>
      <c r="AZ190" s="179" t="str">
        <f>IF(AND('Chack &amp; edit  SD sheet'!BB190=""),"",'Chack &amp; edit  SD sheet'!BB190)</f>
        <v/>
      </c>
      <c r="BA190" s="179" t="str">
        <f t="shared" si="213"/>
        <v/>
      </c>
      <c r="BB190" s="179" t="str">
        <f>IF(AND('Chack &amp; edit  SD sheet'!BD190=""),"",'Chack &amp; edit  SD sheet'!BD190)</f>
        <v/>
      </c>
      <c r="BC190" s="179" t="str">
        <f t="shared" si="214"/>
        <v/>
      </c>
      <c r="BD190" s="179" t="str">
        <f t="shared" si="215"/>
        <v/>
      </c>
      <c r="BE190" s="179" t="str">
        <f>IF(AND('Chack &amp; edit  SD sheet'!BG190=""),"",'Chack &amp; edit  SD sheet'!BG190)</f>
        <v/>
      </c>
      <c r="BF190" s="179" t="str">
        <f t="shared" si="216"/>
        <v/>
      </c>
      <c r="BG190" s="179" t="str">
        <f t="shared" si="217"/>
        <v/>
      </c>
      <c r="BH190" s="179" t="str">
        <f>IF(AND('Chack &amp; edit  SD sheet'!BK190=""),"",'Chack &amp; edit  SD sheet'!BK190)</f>
        <v/>
      </c>
      <c r="BI190" s="179" t="str">
        <f>IF(AND('Chack &amp; edit  SD sheet'!BL190=""),"",'Chack &amp; edit  SD sheet'!BL190)</f>
        <v/>
      </c>
      <c r="BJ190" s="179" t="str">
        <f>IF(AND('Chack &amp; edit  SD sheet'!BM190=""),"",'Chack &amp; edit  SD sheet'!BM190)</f>
        <v/>
      </c>
      <c r="BK190" s="179" t="str">
        <f t="shared" si="218"/>
        <v/>
      </c>
      <c r="BL190" s="179" t="str">
        <f t="shared" si="219"/>
        <v/>
      </c>
      <c r="BM190" s="179" t="str">
        <f>IF(AND('Chack &amp; edit  SD sheet'!BN190=""),"",'Chack &amp; edit  SD sheet'!BN190)</f>
        <v/>
      </c>
      <c r="BN190" s="179" t="str">
        <f>IF(AND('Chack &amp; edit  SD sheet'!BO190=""),"",'Chack &amp; edit  SD sheet'!BO190)</f>
        <v/>
      </c>
      <c r="BO190" s="179" t="str">
        <f>IF(AND('Chack &amp; edit  SD sheet'!BP190=""),"",'Chack &amp; edit  SD sheet'!BP190)</f>
        <v/>
      </c>
      <c r="BP190" s="179" t="str">
        <f t="shared" si="220"/>
        <v/>
      </c>
      <c r="BQ190" s="179" t="str">
        <f>IF(AND('Chack &amp; edit  SD sheet'!BR190=""),"",'Chack &amp; edit  SD sheet'!BR190)</f>
        <v/>
      </c>
      <c r="BR190" s="179" t="str">
        <f t="shared" si="221"/>
        <v/>
      </c>
      <c r="BS190" s="179" t="str">
        <f t="shared" si="222"/>
        <v/>
      </c>
      <c r="BT190" s="179" t="str">
        <f>IF(AND('Chack &amp; edit  SD sheet'!BU190=""),"",'Chack &amp; edit  SD sheet'!BU190)</f>
        <v/>
      </c>
      <c r="BU190" s="179" t="str">
        <f t="shared" si="223"/>
        <v/>
      </c>
      <c r="BV190" s="179" t="str">
        <f t="shared" si="224"/>
        <v/>
      </c>
      <c r="BW190" s="181" t="str">
        <f t="shared" si="225"/>
        <v/>
      </c>
      <c r="BX190" s="179" t="str">
        <f t="shared" si="226"/>
        <v/>
      </c>
      <c r="BY190" s="179">
        <f t="shared" si="227"/>
        <v>0</v>
      </c>
      <c r="BZ190" s="179">
        <f t="shared" si="228"/>
        <v>0</v>
      </c>
      <c r="CA190" s="179" t="str">
        <f t="shared" si="229"/>
        <v/>
      </c>
      <c r="CB190" s="179" t="str">
        <f t="shared" si="230"/>
        <v/>
      </c>
      <c r="CC190" s="182" t="str">
        <f t="shared" si="231"/>
        <v/>
      </c>
      <c r="CD190" s="183">
        <f t="shared" si="232"/>
        <v>0</v>
      </c>
      <c r="CE190" s="182">
        <f t="shared" si="233"/>
        <v>0</v>
      </c>
      <c r="CF190" s="179" t="str">
        <f t="shared" si="234"/>
        <v/>
      </c>
      <c r="CG190" s="183" t="str">
        <f t="shared" si="235"/>
        <v/>
      </c>
      <c r="CH190" s="182" t="str">
        <f t="shared" si="236"/>
        <v/>
      </c>
      <c r="CI190" s="182">
        <f t="shared" si="237"/>
        <v>0</v>
      </c>
      <c r="CJ190" s="182">
        <f t="shared" si="238"/>
        <v>0</v>
      </c>
      <c r="CK190" s="179" t="str">
        <f t="shared" si="239"/>
        <v/>
      </c>
      <c r="CL190" s="183" t="str">
        <f t="shared" si="240"/>
        <v/>
      </c>
      <c r="CM190" s="182" t="str">
        <f t="shared" si="241"/>
        <v/>
      </c>
      <c r="CN190" s="182">
        <f t="shared" si="242"/>
        <v>0</v>
      </c>
      <c r="CO190" s="182">
        <f t="shared" si="243"/>
        <v>0</v>
      </c>
      <c r="CP190" s="183" t="str">
        <f t="shared" si="244"/>
        <v/>
      </c>
      <c r="CQ190" s="183" t="str">
        <f t="shared" si="245"/>
        <v/>
      </c>
      <c r="CR190" s="182" t="str">
        <f t="shared" si="246"/>
        <v/>
      </c>
      <c r="CS190" s="182">
        <f t="shared" si="247"/>
        <v>0</v>
      </c>
      <c r="CT190" s="182">
        <f t="shared" si="248"/>
        <v>0</v>
      </c>
      <c r="CU190" s="183" t="str">
        <f t="shared" si="249"/>
        <v/>
      </c>
      <c r="CV190" s="183" t="str">
        <f t="shared" si="250"/>
        <v/>
      </c>
      <c r="CW190" s="182" t="str">
        <f t="shared" si="251"/>
        <v/>
      </c>
      <c r="CX190" s="182">
        <f t="shared" si="252"/>
        <v>0</v>
      </c>
      <c r="CY190" s="182">
        <f t="shared" si="253"/>
        <v>0</v>
      </c>
      <c r="CZ190" s="183" t="str">
        <f t="shared" si="254"/>
        <v/>
      </c>
      <c r="DA190" s="183" t="str">
        <f t="shared" si="255"/>
        <v/>
      </c>
      <c r="DB190" s="184">
        <f t="shared" si="256"/>
        <v>0</v>
      </c>
      <c r="DC190" s="19" t="str">
        <f t="shared" si="257"/>
        <v xml:space="preserve">      </v>
      </c>
      <c r="DD190" s="252" t="str">
        <f>IF('Chack &amp; edit  SD sheet'!BY190="","",'Chack &amp; edit  SD sheet'!BY190)</f>
        <v/>
      </c>
      <c r="DE190" s="252" t="str">
        <f>IF('Chack &amp; edit  SD sheet'!BZ190="","",'Chack &amp; edit  SD sheet'!BZ190)</f>
        <v/>
      </c>
      <c r="DF190" s="252" t="str">
        <f>IF('Chack &amp; edit  SD sheet'!CA190="","",'Chack &amp; edit  SD sheet'!CA190)</f>
        <v/>
      </c>
      <c r="DG190" s="212" t="str">
        <f t="shared" si="258"/>
        <v/>
      </c>
      <c r="DH190" s="252" t="str">
        <f>IF('Chack &amp; edit  SD sheet'!CB190="","",'Chack &amp; edit  SD sheet'!CB190)</f>
        <v/>
      </c>
      <c r="DI190" s="212" t="str">
        <f t="shared" si="259"/>
        <v/>
      </c>
      <c r="DJ190" s="252" t="str">
        <f>IF('Chack &amp; edit  SD sheet'!CC190="","",'Chack &amp; edit  SD sheet'!CC190)</f>
        <v/>
      </c>
      <c r="DK190" s="212" t="str">
        <f t="shared" si="260"/>
        <v/>
      </c>
      <c r="DL190" s="213" t="str">
        <f t="shared" si="261"/>
        <v/>
      </c>
      <c r="DM190" s="252" t="str">
        <f>IF('Chack &amp; edit  SD sheet'!CD190="","",'Chack &amp; edit  SD sheet'!CD190)</f>
        <v/>
      </c>
      <c r="DN190" s="252" t="str">
        <f>IF('Chack &amp; edit  SD sheet'!CE190="","",'Chack &amp; edit  SD sheet'!CE190)</f>
        <v/>
      </c>
      <c r="DO190" s="252" t="str">
        <f>IF('Chack &amp; edit  SD sheet'!CF190="","",'Chack &amp; edit  SD sheet'!CF190)</f>
        <v/>
      </c>
      <c r="DP190" s="212" t="str">
        <f t="shared" si="262"/>
        <v/>
      </c>
      <c r="DQ190" s="252" t="str">
        <f>IF('Chack &amp; edit  SD sheet'!CG190="","",'Chack &amp; edit  SD sheet'!CG190)</f>
        <v/>
      </c>
      <c r="DR190" s="212" t="str">
        <f t="shared" si="263"/>
        <v/>
      </c>
      <c r="DS190" s="252" t="str">
        <f>IF('Chack &amp; edit  SD sheet'!CH190="","",'Chack &amp; edit  SD sheet'!CH190)</f>
        <v/>
      </c>
      <c r="DT190" s="212" t="str">
        <f t="shared" si="264"/>
        <v/>
      </c>
      <c r="DU190" s="213" t="str">
        <f t="shared" si="265"/>
        <v/>
      </c>
      <c r="DV190" s="252" t="str">
        <f>IF('Chack &amp; edit  SD sheet'!CI190="","",'Chack &amp; edit  SD sheet'!CI190)</f>
        <v/>
      </c>
      <c r="DW190" s="252" t="str">
        <f>IF('Chack &amp; edit  SD sheet'!CJ190="","",'Chack &amp; edit  SD sheet'!CJ190)</f>
        <v/>
      </c>
      <c r="DX190" s="252" t="str">
        <f>IF('Chack &amp; edit  SD sheet'!CK190="","",'Chack &amp; edit  SD sheet'!CK190)</f>
        <v/>
      </c>
      <c r="DY190" s="254" t="str">
        <f t="shared" si="266"/>
        <v/>
      </c>
      <c r="DZ190" s="252" t="str">
        <f>IF('Chack &amp; edit  SD sheet'!CL190="","",'Chack &amp; edit  SD sheet'!CL190)</f>
        <v/>
      </c>
      <c r="EA190" s="252" t="str">
        <f>IF('Chack &amp; edit  SD sheet'!CM190="","",'Chack &amp; edit  SD sheet'!CM190)</f>
        <v/>
      </c>
      <c r="EB190" s="252" t="str">
        <f>IF('Chack &amp; edit  SD sheet'!CN190="","",'Chack &amp; edit  SD sheet'!CN190)</f>
        <v/>
      </c>
      <c r="EC190" s="252" t="str">
        <f>IF('Chack &amp; edit  SD sheet'!CO190="","",'Chack &amp; edit  SD sheet'!CO190)</f>
        <v/>
      </c>
      <c r="ED190" s="254" t="str">
        <f t="shared" si="267"/>
        <v/>
      </c>
      <c r="EE190" s="252" t="str">
        <f>IF('Chack &amp; edit  SD sheet'!CP190="","",'Chack &amp; edit  SD sheet'!CP190)</f>
        <v/>
      </c>
      <c r="EF190" s="252" t="str">
        <f>IF('Chack &amp; edit  SD sheet'!CQ190="","",'Chack &amp; edit  SD sheet'!CQ190)</f>
        <v/>
      </c>
      <c r="EG190" s="19" t="str">
        <f t="shared" si="268"/>
        <v/>
      </c>
      <c r="EH190" s="20" t="str">
        <f t="shared" si="269"/>
        <v/>
      </c>
      <c r="EI190" s="21" t="str">
        <f t="shared" si="270"/>
        <v/>
      </c>
      <c r="EJ190" s="185" t="str">
        <f t="shared" si="271"/>
        <v/>
      </c>
      <c r="EK190" s="253" t="str">
        <f t="shared" si="272"/>
        <v/>
      </c>
      <c r="EL190" s="252" t="str">
        <f t="shared" si="273"/>
        <v/>
      </c>
      <c r="ET190" s="173" t="str">
        <f t="shared" si="274"/>
        <v/>
      </c>
      <c r="EU190" s="173" t="str">
        <f t="shared" si="275"/>
        <v/>
      </c>
      <c r="EV190" s="173" t="str">
        <f t="shared" si="276"/>
        <v/>
      </c>
      <c r="EW190" s="173" t="str">
        <f t="shared" si="277"/>
        <v/>
      </c>
    </row>
    <row r="191" spans="1:153" ht="15.75" hidden="1">
      <c r="A191" s="179" t="str">
        <f>IF(AND('Chack &amp; edit  SD sheet'!A191=""),"",'Chack &amp; edit  SD sheet'!A191)</f>
        <v/>
      </c>
      <c r="B191" s="179" t="str">
        <f>IF(AND('Chack &amp; edit  SD sheet'!B191=""),"",'Chack &amp; edit  SD sheet'!B191)</f>
        <v/>
      </c>
      <c r="C191" s="179" t="str">
        <f>IF(AND('Chack &amp; edit  SD sheet'!C191=""),"",IF(AND('Chack &amp; edit  SD sheet'!C191="Boy"),"M",IF(AND('Chack &amp; edit  SD sheet'!C191="Girl"),"F","")))</f>
        <v/>
      </c>
      <c r="D191" s="179" t="str">
        <f>IF(AND('Chack &amp; edit  SD sheet'!D191=""),"",VALUE('Chack &amp; edit  SD sheet'!D191))</f>
        <v/>
      </c>
      <c r="E191" s="179" t="str">
        <f>IF(AND('Chack &amp; edit  SD sheet'!E191=""),"",'Chack &amp; edit  SD sheet'!E191)</f>
        <v/>
      </c>
      <c r="F191" s="179" t="str">
        <f>IF(AND('Chack &amp; edit  SD sheet'!F191=""),"",'Chack &amp; edit  SD sheet'!F191)</f>
        <v/>
      </c>
      <c r="G191" s="180" t="str">
        <f>IF(AND('Chack &amp; edit  SD sheet'!G191=""),"",'Chack &amp; edit  SD sheet'!G191)</f>
        <v/>
      </c>
      <c r="H191" s="180" t="str">
        <f>IF(AND('Chack &amp; edit  SD sheet'!H191=""),"",'Chack &amp; edit  SD sheet'!H191)</f>
        <v/>
      </c>
      <c r="I191" s="180" t="str">
        <f>IF(AND('Chack &amp; edit  SD sheet'!I191=""),"",'Chack &amp; edit  SD sheet'!I191)</f>
        <v/>
      </c>
      <c r="J191" s="179" t="str">
        <f>IF(AND('Chack &amp; edit  SD sheet'!J191=""),"",'Chack &amp; edit  SD sheet'!J191)</f>
        <v/>
      </c>
      <c r="K191" s="179" t="str">
        <f>IF(AND('Chack &amp; edit  SD sheet'!K191=""),"",'Chack &amp; edit  SD sheet'!K191)</f>
        <v/>
      </c>
      <c r="L191" s="179" t="str">
        <f>IF(AND('Chack &amp; edit  SD sheet'!L191=""),"",'Chack &amp; edit  SD sheet'!L191)</f>
        <v/>
      </c>
      <c r="M191" s="179" t="str">
        <f t="shared" si="193"/>
        <v/>
      </c>
      <c r="N191" s="179" t="str">
        <f>IF(AND('Chack &amp; edit  SD sheet'!N191=""),"",'Chack &amp; edit  SD sheet'!N191)</f>
        <v/>
      </c>
      <c r="O191" s="179" t="str">
        <f t="shared" si="194"/>
        <v/>
      </c>
      <c r="P191" s="179" t="str">
        <f t="shared" si="195"/>
        <v/>
      </c>
      <c r="Q191" s="179" t="str">
        <f>IF(AND('Chack &amp; edit  SD sheet'!Q191=""),"",'Chack &amp; edit  SD sheet'!Q191)</f>
        <v/>
      </c>
      <c r="R191" s="179" t="str">
        <f t="shared" si="196"/>
        <v/>
      </c>
      <c r="S191" s="179" t="str">
        <f t="shared" si="197"/>
        <v/>
      </c>
      <c r="T191" s="179" t="str">
        <f>IF(AND('Chack &amp; edit  SD sheet'!T191=""),"",'Chack &amp; edit  SD sheet'!T191)</f>
        <v/>
      </c>
      <c r="U191" s="179" t="str">
        <f>IF(AND('Chack &amp; edit  SD sheet'!U191=""),"",'Chack &amp; edit  SD sheet'!U191)</f>
        <v/>
      </c>
      <c r="V191" s="179" t="str">
        <f>IF(AND('Chack &amp; edit  SD sheet'!V191=""),"",'Chack &amp; edit  SD sheet'!V191)</f>
        <v/>
      </c>
      <c r="W191" s="179" t="str">
        <f t="shared" si="198"/>
        <v/>
      </c>
      <c r="X191" s="179" t="str">
        <f>IF(AND('Chack &amp; edit  SD sheet'!X191=""),"",'Chack &amp; edit  SD sheet'!X191)</f>
        <v/>
      </c>
      <c r="Y191" s="179" t="str">
        <f t="shared" si="199"/>
        <v/>
      </c>
      <c r="Z191" s="179" t="str">
        <f t="shared" si="200"/>
        <v/>
      </c>
      <c r="AA191" s="179" t="str">
        <f>IF(AND('Chack &amp; edit  SD sheet'!AA191=""),"",'Chack &amp; edit  SD sheet'!AA191)</f>
        <v/>
      </c>
      <c r="AB191" s="179" t="str">
        <f t="shared" si="201"/>
        <v/>
      </c>
      <c r="AC191" s="179" t="str">
        <f t="shared" si="202"/>
        <v/>
      </c>
      <c r="AD191" s="179" t="str">
        <f>IF(AND('Chack &amp; edit  SD sheet'!AF191=""),"",'Chack &amp; edit  SD sheet'!AF191)</f>
        <v/>
      </c>
      <c r="AE191" s="179" t="str">
        <f>IF(AND('Chack &amp; edit  SD sheet'!AG191=""),"",'Chack &amp; edit  SD sheet'!AG191)</f>
        <v/>
      </c>
      <c r="AF191" s="179" t="str">
        <f>IF(AND('Chack &amp; edit  SD sheet'!AH191=""),"",'Chack &amp; edit  SD sheet'!AH191)</f>
        <v/>
      </c>
      <c r="AG191" s="179" t="str">
        <f t="shared" si="203"/>
        <v/>
      </c>
      <c r="AH191" s="179" t="str">
        <f>IF(AND('Chack &amp; edit  SD sheet'!AJ191=""),"",'Chack &amp; edit  SD sheet'!AJ191)</f>
        <v/>
      </c>
      <c r="AI191" s="179" t="str">
        <f t="shared" si="204"/>
        <v/>
      </c>
      <c r="AJ191" s="179" t="str">
        <f t="shared" si="205"/>
        <v/>
      </c>
      <c r="AK191" s="179" t="str">
        <f>IF(AND('Chack &amp; edit  SD sheet'!AM191=""),"",'Chack &amp; edit  SD sheet'!AM191)</f>
        <v/>
      </c>
      <c r="AL191" s="179" t="str">
        <f t="shared" si="206"/>
        <v/>
      </c>
      <c r="AM191" s="179" t="str">
        <f t="shared" si="207"/>
        <v/>
      </c>
      <c r="AN191" s="179" t="str">
        <f>IF(AND('Chack &amp; edit  SD sheet'!AP191=""),"",'Chack &amp; edit  SD sheet'!AP191)</f>
        <v/>
      </c>
      <c r="AO191" s="179" t="str">
        <f>IF(AND('Chack &amp; edit  SD sheet'!AQ191=""),"",'Chack &amp; edit  SD sheet'!AQ191)</f>
        <v/>
      </c>
      <c r="AP191" s="179" t="str">
        <f>IF(AND('Chack &amp; edit  SD sheet'!AR191=""),"",'Chack &amp; edit  SD sheet'!AR191)</f>
        <v/>
      </c>
      <c r="AQ191" s="179" t="str">
        <f t="shared" si="208"/>
        <v/>
      </c>
      <c r="AR191" s="179" t="str">
        <f>IF(AND('Chack &amp; edit  SD sheet'!AT191=""),"",'Chack &amp; edit  SD sheet'!AT191)</f>
        <v/>
      </c>
      <c r="AS191" s="179" t="str">
        <f t="shared" si="209"/>
        <v/>
      </c>
      <c r="AT191" s="179" t="str">
        <f t="shared" si="210"/>
        <v/>
      </c>
      <c r="AU191" s="179" t="str">
        <f>IF(AND('Chack &amp; edit  SD sheet'!AW191=""),"",'Chack &amp; edit  SD sheet'!AW191)</f>
        <v/>
      </c>
      <c r="AV191" s="179" t="str">
        <f t="shared" si="211"/>
        <v/>
      </c>
      <c r="AW191" s="179" t="str">
        <f t="shared" si="212"/>
        <v/>
      </c>
      <c r="AX191" s="179" t="str">
        <f>IF(AND('Chack &amp; edit  SD sheet'!AZ191=""),"",'Chack &amp; edit  SD sheet'!AZ191)</f>
        <v/>
      </c>
      <c r="AY191" s="179" t="str">
        <f>IF(AND('Chack &amp; edit  SD sheet'!BA191=""),"",'Chack &amp; edit  SD sheet'!BA191)</f>
        <v/>
      </c>
      <c r="AZ191" s="179" t="str">
        <f>IF(AND('Chack &amp; edit  SD sheet'!BB191=""),"",'Chack &amp; edit  SD sheet'!BB191)</f>
        <v/>
      </c>
      <c r="BA191" s="179" t="str">
        <f t="shared" si="213"/>
        <v/>
      </c>
      <c r="BB191" s="179" t="str">
        <f>IF(AND('Chack &amp; edit  SD sheet'!BD191=""),"",'Chack &amp; edit  SD sheet'!BD191)</f>
        <v/>
      </c>
      <c r="BC191" s="179" t="str">
        <f t="shared" si="214"/>
        <v/>
      </c>
      <c r="BD191" s="179" t="str">
        <f t="shared" si="215"/>
        <v/>
      </c>
      <c r="BE191" s="179" t="str">
        <f>IF(AND('Chack &amp; edit  SD sheet'!BG191=""),"",'Chack &amp; edit  SD sheet'!BG191)</f>
        <v/>
      </c>
      <c r="BF191" s="179" t="str">
        <f t="shared" si="216"/>
        <v/>
      </c>
      <c r="BG191" s="179" t="str">
        <f t="shared" si="217"/>
        <v/>
      </c>
      <c r="BH191" s="179" t="str">
        <f>IF(AND('Chack &amp; edit  SD sheet'!BK191=""),"",'Chack &amp; edit  SD sheet'!BK191)</f>
        <v/>
      </c>
      <c r="BI191" s="179" t="str">
        <f>IF(AND('Chack &amp; edit  SD sheet'!BL191=""),"",'Chack &amp; edit  SD sheet'!BL191)</f>
        <v/>
      </c>
      <c r="BJ191" s="179" t="str">
        <f>IF(AND('Chack &amp; edit  SD sheet'!BM191=""),"",'Chack &amp; edit  SD sheet'!BM191)</f>
        <v/>
      </c>
      <c r="BK191" s="179" t="str">
        <f t="shared" si="218"/>
        <v/>
      </c>
      <c r="BL191" s="179" t="str">
        <f t="shared" si="219"/>
        <v/>
      </c>
      <c r="BM191" s="179" t="str">
        <f>IF(AND('Chack &amp; edit  SD sheet'!BN191=""),"",'Chack &amp; edit  SD sheet'!BN191)</f>
        <v/>
      </c>
      <c r="BN191" s="179" t="str">
        <f>IF(AND('Chack &amp; edit  SD sheet'!BO191=""),"",'Chack &amp; edit  SD sheet'!BO191)</f>
        <v/>
      </c>
      <c r="BO191" s="179" t="str">
        <f>IF(AND('Chack &amp; edit  SD sheet'!BP191=""),"",'Chack &amp; edit  SD sheet'!BP191)</f>
        <v/>
      </c>
      <c r="BP191" s="179" t="str">
        <f t="shared" si="220"/>
        <v/>
      </c>
      <c r="BQ191" s="179" t="str">
        <f>IF(AND('Chack &amp; edit  SD sheet'!BR191=""),"",'Chack &amp; edit  SD sheet'!BR191)</f>
        <v/>
      </c>
      <c r="BR191" s="179" t="str">
        <f t="shared" si="221"/>
        <v/>
      </c>
      <c r="BS191" s="179" t="str">
        <f t="shared" si="222"/>
        <v/>
      </c>
      <c r="BT191" s="179" t="str">
        <f>IF(AND('Chack &amp; edit  SD sheet'!BU191=""),"",'Chack &amp; edit  SD sheet'!BU191)</f>
        <v/>
      </c>
      <c r="BU191" s="179" t="str">
        <f t="shared" si="223"/>
        <v/>
      </c>
      <c r="BV191" s="179" t="str">
        <f t="shared" si="224"/>
        <v/>
      </c>
      <c r="BW191" s="181" t="str">
        <f t="shared" si="225"/>
        <v/>
      </c>
      <c r="BX191" s="179" t="str">
        <f t="shared" si="226"/>
        <v/>
      </c>
      <c r="BY191" s="179">
        <f t="shared" si="227"/>
        <v>0</v>
      </c>
      <c r="BZ191" s="179">
        <f t="shared" si="228"/>
        <v>0</v>
      </c>
      <c r="CA191" s="179" t="str">
        <f t="shared" si="229"/>
        <v/>
      </c>
      <c r="CB191" s="179" t="str">
        <f t="shared" si="230"/>
        <v/>
      </c>
      <c r="CC191" s="182" t="str">
        <f t="shared" si="231"/>
        <v/>
      </c>
      <c r="CD191" s="183">
        <f t="shared" si="232"/>
        <v>0</v>
      </c>
      <c r="CE191" s="182">
        <f t="shared" si="233"/>
        <v>0</v>
      </c>
      <c r="CF191" s="179" t="str">
        <f t="shared" si="234"/>
        <v/>
      </c>
      <c r="CG191" s="183" t="str">
        <f t="shared" si="235"/>
        <v/>
      </c>
      <c r="CH191" s="182" t="str">
        <f t="shared" si="236"/>
        <v/>
      </c>
      <c r="CI191" s="182">
        <f t="shared" si="237"/>
        <v>0</v>
      </c>
      <c r="CJ191" s="182">
        <f t="shared" si="238"/>
        <v>0</v>
      </c>
      <c r="CK191" s="179" t="str">
        <f t="shared" si="239"/>
        <v/>
      </c>
      <c r="CL191" s="183" t="str">
        <f t="shared" si="240"/>
        <v/>
      </c>
      <c r="CM191" s="182" t="str">
        <f t="shared" si="241"/>
        <v/>
      </c>
      <c r="CN191" s="182">
        <f t="shared" si="242"/>
        <v>0</v>
      </c>
      <c r="CO191" s="182">
        <f t="shared" si="243"/>
        <v>0</v>
      </c>
      <c r="CP191" s="183" t="str">
        <f t="shared" si="244"/>
        <v/>
      </c>
      <c r="CQ191" s="183" t="str">
        <f t="shared" si="245"/>
        <v/>
      </c>
      <c r="CR191" s="182" t="str">
        <f t="shared" si="246"/>
        <v/>
      </c>
      <c r="CS191" s="182">
        <f t="shared" si="247"/>
        <v>0</v>
      </c>
      <c r="CT191" s="182">
        <f t="shared" si="248"/>
        <v>0</v>
      </c>
      <c r="CU191" s="183" t="str">
        <f t="shared" si="249"/>
        <v/>
      </c>
      <c r="CV191" s="183" t="str">
        <f t="shared" si="250"/>
        <v/>
      </c>
      <c r="CW191" s="182" t="str">
        <f t="shared" si="251"/>
        <v/>
      </c>
      <c r="CX191" s="182">
        <f t="shared" si="252"/>
        <v>0</v>
      </c>
      <c r="CY191" s="182">
        <f t="shared" si="253"/>
        <v>0</v>
      </c>
      <c r="CZ191" s="183" t="str">
        <f t="shared" si="254"/>
        <v/>
      </c>
      <c r="DA191" s="183" t="str">
        <f t="shared" si="255"/>
        <v/>
      </c>
      <c r="DB191" s="184">
        <f t="shared" si="256"/>
        <v>0</v>
      </c>
      <c r="DC191" s="19" t="str">
        <f t="shared" si="257"/>
        <v xml:space="preserve">      </v>
      </c>
      <c r="DD191" s="252" t="str">
        <f>IF('Chack &amp; edit  SD sheet'!BY191="","",'Chack &amp; edit  SD sheet'!BY191)</f>
        <v/>
      </c>
      <c r="DE191" s="252" t="str">
        <f>IF('Chack &amp; edit  SD sheet'!BZ191="","",'Chack &amp; edit  SD sheet'!BZ191)</f>
        <v/>
      </c>
      <c r="DF191" s="252" t="str">
        <f>IF('Chack &amp; edit  SD sheet'!CA191="","",'Chack &amp; edit  SD sheet'!CA191)</f>
        <v/>
      </c>
      <c r="DG191" s="212" t="str">
        <f t="shared" si="258"/>
        <v/>
      </c>
      <c r="DH191" s="252" t="str">
        <f>IF('Chack &amp; edit  SD sheet'!CB191="","",'Chack &amp; edit  SD sheet'!CB191)</f>
        <v/>
      </c>
      <c r="DI191" s="212" t="str">
        <f t="shared" si="259"/>
        <v/>
      </c>
      <c r="DJ191" s="252" t="str">
        <f>IF('Chack &amp; edit  SD sheet'!CC191="","",'Chack &amp; edit  SD sheet'!CC191)</f>
        <v/>
      </c>
      <c r="DK191" s="212" t="str">
        <f t="shared" si="260"/>
        <v/>
      </c>
      <c r="DL191" s="213" t="str">
        <f t="shared" si="261"/>
        <v/>
      </c>
      <c r="DM191" s="252" t="str">
        <f>IF('Chack &amp; edit  SD sheet'!CD191="","",'Chack &amp; edit  SD sheet'!CD191)</f>
        <v/>
      </c>
      <c r="DN191" s="252" t="str">
        <f>IF('Chack &amp; edit  SD sheet'!CE191="","",'Chack &amp; edit  SD sheet'!CE191)</f>
        <v/>
      </c>
      <c r="DO191" s="252" t="str">
        <f>IF('Chack &amp; edit  SD sheet'!CF191="","",'Chack &amp; edit  SD sheet'!CF191)</f>
        <v/>
      </c>
      <c r="DP191" s="212" t="str">
        <f t="shared" si="262"/>
        <v/>
      </c>
      <c r="DQ191" s="252" t="str">
        <f>IF('Chack &amp; edit  SD sheet'!CG191="","",'Chack &amp; edit  SD sheet'!CG191)</f>
        <v/>
      </c>
      <c r="DR191" s="212" t="str">
        <f t="shared" si="263"/>
        <v/>
      </c>
      <c r="DS191" s="252" t="str">
        <f>IF('Chack &amp; edit  SD sheet'!CH191="","",'Chack &amp; edit  SD sheet'!CH191)</f>
        <v/>
      </c>
      <c r="DT191" s="212" t="str">
        <f t="shared" si="264"/>
        <v/>
      </c>
      <c r="DU191" s="213" t="str">
        <f t="shared" si="265"/>
        <v/>
      </c>
      <c r="DV191" s="252" t="str">
        <f>IF('Chack &amp; edit  SD sheet'!CI191="","",'Chack &amp; edit  SD sheet'!CI191)</f>
        <v/>
      </c>
      <c r="DW191" s="252" t="str">
        <f>IF('Chack &amp; edit  SD sheet'!CJ191="","",'Chack &amp; edit  SD sheet'!CJ191)</f>
        <v/>
      </c>
      <c r="DX191" s="252" t="str">
        <f>IF('Chack &amp; edit  SD sheet'!CK191="","",'Chack &amp; edit  SD sheet'!CK191)</f>
        <v/>
      </c>
      <c r="DY191" s="254" t="str">
        <f t="shared" si="266"/>
        <v/>
      </c>
      <c r="DZ191" s="252" t="str">
        <f>IF('Chack &amp; edit  SD sheet'!CL191="","",'Chack &amp; edit  SD sheet'!CL191)</f>
        <v/>
      </c>
      <c r="EA191" s="252" t="str">
        <f>IF('Chack &amp; edit  SD sheet'!CM191="","",'Chack &amp; edit  SD sheet'!CM191)</f>
        <v/>
      </c>
      <c r="EB191" s="252" t="str">
        <f>IF('Chack &amp; edit  SD sheet'!CN191="","",'Chack &amp; edit  SD sheet'!CN191)</f>
        <v/>
      </c>
      <c r="EC191" s="252" t="str">
        <f>IF('Chack &amp; edit  SD sheet'!CO191="","",'Chack &amp; edit  SD sheet'!CO191)</f>
        <v/>
      </c>
      <c r="ED191" s="254" t="str">
        <f t="shared" si="267"/>
        <v/>
      </c>
      <c r="EE191" s="252" t="str">
        <f>IF('Chack &amp; edit  SD sheet'!CP191="","",'Chack &amp; edit  SD sheet'!CP191)</f>
        <v/>
      </c>
      <c r="EF191" s="252" t="str">
        <f>IF('Chack &amp; edit  SD sheet'!CQ191="","",'Chack &amp; edit  SD sheet'!CQ191)</f>
        <v/>
      </c>
      <c r="EG191" s="19" t="str">
        <f t="shared" si="268"/>
        <v/>
      </c>
      <c r="EH191" s="20" t="str">
        <f t="shared" si="269"/>
        <v/>
      </c>
      <c r="EI191" s="21" t="str">
        <f t="shared" si="270"/>
        <v/>
      </c>
      <c r="EJ191" s="185" t="str">
        <f t="shared" si="271"/>
        <v/>
      </c>
      <c r="EK191" s="253" t="str">
        <f t="shared" si="272"/>
        <v/>
      </c>
      <c r="EL191" s="252" t="str">
        <f t="shared" si="273"/>
        <v/>
      </c>
      <c r="ET191" s="173" t="str">
        <f t="shared" si="274"/>
        <v/>
      </c>
      <c r="EU191" s="173" t="str">
        <f t="shared" si="275"/>
        <v/>
      </c>
      <c r="EV191" s="173" t="str">
        <f t="shared" si="276"/>
        <v/>
      </c>
      <c r="EW191" s="173" t="str">
        <f t="shared" si="277"/>
        <v/>
      </c>
    </row>
    <row r="192" spans="1:153" ht="15.75" hidden="1">
      <c r="A192" s="179" t="str">
        <f>IF(AND('Chack &amp; edit  SD sheet'!A192=""),"",'Chack &amp; edit  SD sheet'!A192)</f>
        <v/>
      </c>
      <c r="B192" s="179" t="str">
        <f>IF(AND('Chack &amp; edit  SD sheet'!B192=""),"",'Chack &amp; edit  SD sheet'!B192)</f>
        <v/>
      </c>
      <c r="C192" s="179" t="str">
        <f>IF(AND('Chack &amp; edit  SD sheet'!C192=""),"",IF(AND('Chack &amp; edit  SD sheet'!C192="Boy"),"M",IF(AND('Chack &amp; edit  SD sheet'!C192="Girl"),"F","")))</f>
        <v/>
      </c>
      <c r="D192" s="179" t="str">
        <f>IF(AND('Chack &amp; edit  SD sheet'!D192=""),"",VALUE('Chack &amp; edit  SD sheet'!D192))</f>
        <v/>
      </c>
      <c r="E192" s="179" t="str">
        <f>IF(AND('Chack &amp; edit  SD sheet'!E192=""),"",'Chack &amp; edit  SD sheet'!E192)</f>
        <v/>
      </c>
      <c r="F192" s="179" t="str">
        <f>IF(AND('Chack &amp; edit  SD sheet'!F192=""),"",'Chack &amp; edit  SD sheet'!F192)</f>
        <v/>
      </c>
      <c r="G192" s="180" t="str">
        <f>IF(AND('Chack &amp; edit  SD sheet'!G192=""),"",'Chack &amp; edit  SD sheet'!G192)</f>
        <v/>
      </c>
      <c r="H192" s="180" t="str">
        <f>IF(AND('Chack &amp; edit  SD sheet'!H192=""),"",'Chack &amp; edit  SD sheet'!H192)</f>
        <v/>
      </c>
      <c r="I192" s="180" t="str">
        <f>IF(AND('Chack &amp; edit  SD sheet'!I192=""),"",'Chack &amp; edit  SD sheet'!I192)</f>
        <v/>
      </c>
      <c r="J192" s="179" t="str">
        <f>IF(AND('Chack &amp; edit  SD sheet'!J192=""),"",'Chack &amp; edit  SD sheet'!J192)</f>
        <v/>
      </c>
      <c r="K192" s="179" t="str">
        <f>IF(AND('Chack &amp; edit  SD sheet'!K192=""),"",'Chack &amp; edit  SD sheet'!K192)</f>
        <v/>
      </c>
      <c r="L192" s="179" t="str">
        <f>IF(AND('Chack &amp; edit  SD sheet'!L192=""),"",'Chack &amp; edit  SD sheet'!L192)</f>
        <v/>
      </c>
      <c r="M192" s="179" t="str">
        <f t="shared" si="193"/>
        <v/>
      </c>
      <c r="N192" s="179" t="str">
        <f>IF(AND('Chack &amp; edit  SD sheet'!N192=""),"",'Chack &amp; edit  SD sheet'!N192)</f>
        <v/>
      </c>
      <c r="O192" s="179" t="str">
        <f t="shared" si="194"/>
        <v/>
      </c>
      <c r="P192" s="179" t="str">
        <f t="shared" si="195"/>
        <v/>
      </c>
      <c r="Q192" s="179" t="str">
        <f>IF(AND('Chack &amp; edit  SD sheet'!Q192=""),"",'Chack &amp; edit  SD sheet'!Q192)</f>
        <v/>
      </c>
      <c r="R192" s="179" t="str">
        <f t="shared" si="196"/>
        <v/>
      </c>
      <c r="S192" s="179" t="str">
        <f t="shared" si="197"/>
        <v/>
      </c>
      <c r="T192" s="179" t="str">
        <f>IF(AND('Chack &amp; edit  SD sheet'!T192=""),"",'Chack &amp; edit  SD sheet'!T192)</f>
        <v/>
      </c>
      <c r="U192" s="179" t="str">
        <f>IF(AND('Chack &amp; edit  SD sheet'!U192=""),"",'Chack &amp; edit  SD sheet'!U192)</f>
        <v/>
      </c>
      <c r="V192" s="179" t="str">
        <f>IF(AND('Chack &amp; edit  SD sheet'!V192=""),"",'Chack &amp; edit  SD sheet'!V192)</f>
        <v/>
      </c>
      <c r="W192" s="179" t="str">
        <f t="shared" si="198"/>
        <v/>
      </c>
      <c r="X192" s="179" t="str">
        <f>IF(AND('Chack &amp; edit  SD sheet'!X192=""),"",'Chack &amp; edit  SD sheet'!X192)</f>
        <v/>
      </c>
      <c r="Y192" s="179" t="str">
        <f t="shared" si="199"/>
        <v/>
      </c>
      <c r="Z192" s="179" t="str">
        <f t="shared" si="200"/>
        <v/>
      </c>
      <c r="AA192" s="179" t="str">
        <f>IF(AND('Chack &amp; edit  SD sheet'!AA192=""),"",'Chack &amp; edit  SD sheet'!AA192)</f>
        <v/>
      </c>
      <c r="AB192" s="179" t="str">
        <f t="shared" si="201"/>
        <v/>
      </c>
      <c r="AC192" s="179" t="str">
        <f t="shared" si="202"/>
        <v/>
      </c>
      <c r="AD192" s="179" t="str">
        <f>IF(AND('Chack &amp; edit  SD sheet'!AF192=""),"",'Chack &amp; edit  SD sheet'!AF192)</f>
        <v/>
      </c>
      <c r="AE192" s="179" t="str">
        <f>IF(AND('Chack &amp; edit  SD sheet'!AG192=""),"",'Chack &amp; edit  SD sheet'!AG192)</f>
        <v/>
      </c>
      <c r="AF192" s="179" t="str">
        <f>IF(AND('Chack &amp; edit  SD sheet'!AH192=""),"",'Chack &amp; edit  SD sheet'!AH192)</f>
        <v/>
      </c>
      <c r="AG192" s="179" t="str">
        <f t="shared" si="203"/>
        <v/>
      </c>
      <c r="AH192" s="179" t="str">
        <f>IF(AND('Chack &amp; edit  SD sheet'!AJ192=""),"",'Chack &amp; edit  SD sheet'!AJ192)</f>
        <v/>
      </c>
      <c r="AI192" s="179" t="str">
        <f t="shared" si="204"/>
        <v/>
      </c>
      <c r="AJ192" s="179" t="str">
        <f t="shared" si="205"/>
        <v/>
      </c>
      <c r="AK192" s="179" t="str">
        <f>IF(AND('Chack &amp; edit  SD sheet'!AM192=""),"",'Chack &amp; edit  SD sheet'!AM192)</f>
        <v/>
      </c>
      <c r="AL192" s="179" t="str">
        <f t="shared" si="206"/>
        <v/>
      </c>
      <c r="AM192" s="179" t="str">
        <f t="shared" si="207"/>
        <v/>
      </c>
      <c r="AN192" s="179" t="str">
        <f>IF(AND('Chack &amp; edit  SD sheet'!AP192=""),"",'Chack &amp; edit  SD sheet'!AP192)</f>
        <v/>
      </c>
      <c r="AO192" s="179" t="str">
        <f>IF(AND('Chack &amp; edit  SD sheet'!AQ192=""),"",'Chack &amp; edit  SD sheet'!AQ192)</f>
        <v/>
      </c>
      <c r="AP192" s="179" t="str">
        <f>IF(AND('Chack &amp; edit  SD sheet'!AR192=""),"",'Chack &amp; edit  SD sheet'!AR192)</f>
        <v/>
      </c>
      <c r="AQ192" s="179" t="str">
        <f t="shared" si="208"/>
        <v/>
      </c>
      <c r="AR192" s="179" t="str">
        <f>IF(AND('Chack &amp; edit  SD sheet'!AT192=""),"",'Chack &amp; edit  SD sheet'!AT192)</f>
        <v/>
      </c>
      <c r="AS192" s="179" t="str">
        <f t="shared" si="209"/>
        <v/>
      </c>
      <c r="AT192" s="179" t="str">
        <f t="shared" si="210"/>
        <v/>
      </c>
      <c r="AU192" s="179" t="str">
        <f>IF(AND('Chack &amp; edit  SD sheet'!AW192=""),"",'Chack &amp; edit  SD sheet'!AW192)</f>
        <v/>
      </c>
      <c r="AV192" s="179" t="str">
        <f t="shared" si="211"/>
        <v/>
      </c>
      <c r="AW192" s="179" t="str">
        <f t="shared" si="212"/>
        <v/>
      </c>
      <c r="AX192" s="179" t="str">
        <f>IF(AND('Chack &amp; edit  SD sheet'!AZ192=""),"",'Chack &amp; edit  SD sheet'!AZ192)</f>
        <v/>
      </c>
      <c r="AY192" s="179" t="str">
        <f>IF(AND('Chack &amp; edit  SD sheet'!BA192=""),"",'Chack &amp; edit  SD sheet'!BA192)</f>
        <v/>
      </c>
      <c r="AZ192" s="179" t="str">
        <f>IF(AND('Chack &amp; edit  SD sheet'!BB192=""),"",'Chack &amp; edit  SD sheet'!BB192)</f>
        <v/>
      </c>
      <c r="BA192" s="179" t="str">
        <f t="shared" si="213"/>
        <v/>
      </c>
      <c r="BB192" s="179" t="str">
        <f>IF(AND('Chack &amp; edit  SD sheet'!BD192=""),"",'Chack &amp; edit  SD sheet'!BD192)</f>
        <v/>
      </c>
      <c r="BC192" s="179" t="str">
        <f t="shared" si="214"/>
        <v/>
      </c>
      <c r="BD192" s="179" t="str">
        <f t="shared" si="215"/>
        <v/>
      </c>
      <c r="BE192" s="179" t="str">
        <f>IF(AND('Chack &amp; edit  SD sheet'!BG192=""),"",'Chack &amp; edit  SD sheet'!BG192)</f>
        <v/>
      </c>
      <c r="BF192" s="179" t="str">
        <f t="shared" si="216"/>
        <v/>
      </c>
      <c r="BG192" s="179" t="str">
        <f t="shared" si="217"/>
        <v/>
      </c>
      <c r="BH192" s="179" t="str">
        <f>IF(AND('Chack &amp; edit  SD sheet'!BK192=""),"",'Chack &amp; edit  SD sheet'!BK192)</f>
        <v/>
      </c>
      <c r="BI192" s="179" t="str">
        <f>IF(AND('Chack &amp; edit  SD sheet'!BL192=""),"",'Chack &amp; edit  SD sheet'!BL192)</f>
        <v/>
      </c>
      <c r="BJ192" s="179" t="str">
        <f>IF(AND('Chack &amp; edit  SD sheet'!BM192=""),"",'Chack &amp; edit  SD sheet'!BM192)</f>
        <v/>
      </c>
      <c r="BK192" s="179" t="str">
        <f t="shared" si="218"/>
        <v/>
      </c>
      <c r="BL192" s="179" t="str">
        <f t="shared" si="219"/>
        <v/>
      </c>
      <c r="BM192" s="179" t="str">
        <f>IF(AND('Chack &amp; edit  SD sheet'!BN192=""),"",'Chack &amp; edit  SD sheet'!BN192)</f>
        <v/>
      </c>
      <c r="BN192" s="179" t="str">
        <f>IF(AND('Chack &amp; edit  SD sheet'!BO192=""),"",'Chack &amp; edit  SD sheet'!BO192)</f>
        <v/>
      </c>
      <c r="BO192" s="179" t="str">
        <f>IF(AND('Chack &amp; edit  SD sheet'!BP192=""),"",'Chack &amp; edit  SD sheet'!BP192)</f>
        <v/>
      </c>
      <c r="BP192" s="179" t="str">
        <f t="shared" si="220"/>
        <v/>
      </c>
      <c r="BQ192" s="179" t="str">
        <f>IF(AND('Chack &amp; edit  SD sheet'!BR192=""),"",'Chack &amp; edit  SD sheet'!BR192)</f>
        <v/>
      </c>
      <c r="BR192" s="179" t="str">
        <f t="shared" si="221"/>
        <v/>
      </c>
      <c r="BS192" s="179" t="str">
        <f t="shared" si="222"/>
        <v/>
      </c>
      <c r="BT192" s="179" t="str">
        <f>IF(AND('Chack &amp; edit  SD sheet'!BU192=""),"",'Chack &amp; edit  SD sheet'!BU192)</f>
        <v/>
      </c>
      <c r="BU192" s="179" t="str">
        <f t="shared" si="223"/>
        <v/>
      </c>
      <c r="BV192" s="179" t="str">
        <f t="shared" si="224"/>
        <v/>
      </c>
      <c r="BW192" s="181" t="str">
        <f t="shared" si="225"/>
        <v/>
      </c>
      <c r="BX192" s="179" t="str">
        <f t="shared" si="226"/>
        <v/>
      </c>
      <c r="BY192" s="179">
        <f t="shared" si="227"/>
        <v>0</v>
      </c>
      <c r="BZ192" s="179">
        <f t="shared" si="228"/>
        <v>0</v>
      </c>
      <c r="CA192" s="179" t="str">
        <f t="shared" si="229"/>
        <v/>
      </c>
      <c r="CB192" s="179" t="str">
        <f t="shared" si="230"/>
        <v/>
      </c>
      <c r="CC192" s="182" t="str">
        <f t="shared" si="231"/>
        <v/>
      </c>
      <c r="CD192" s="183">
        <f t="shared" si="232"/>
        <v>0</v>
      </c>
      <c r="CE192" s="182">
        <f t="shared" si="233"/>
        <v>0</v>
      </c>
      <c r="CF192" s="179" t="str">
        <f t="shared" si="234"/>
        <v/>
      </c>
      <c r="CG192" s="183" t="str">
        <f t="shared" si="235"/>
        <v/>
      </c>
      <c r="CH192" s="182" t="str">
        <f t="shared" si="236"/>
        <v/>
      </c>
      <c r="CI192" s="182">
        <f t="shared" si="237"/>
        <v>0</v>
      </c>
      <c r="CJ192" s="182">
        <f t="shared" si="238"/>
        <v>0</v>
      </c>
      <c r="CK192" s="179" t="str">
        <f t="shared" si="239"/>
        <v/>
      </c>
      <c r="CL192" s="183" t="str">
        <f t="shared" si="240"/>
        <v/>
      </c>
      <c r="CM192" s="182" t="str">
        <f t="shared" si="241"/>
        <v/>
      </c>
      <c r="CN192" s="182">
        <f t="shared" si="242"/>
        <v>0</v>
      </c>
      <c r="CO192" s="182">
        <f t="shared" si="243"/>
        <v>0</v>
      </c>
      <c r="CP192" s="183" t="str">
        <f t="shared" si="244"/>
        <v/>
      </c>
      <c r="CQ192" s="183" t="str">
        <f t="shared" si="245"/>
        <v/>
      </c>
      <c r="CR192" s="182" t="str">
        <f t="shared" si="246"/>
        <v/>
      </c>
      <c r="CS192" s="182">
        <f t="shared" si="247"/>
        <v>0</v>
      </c>
      <c r="CT192" s="182">
        <f t="shared" si="248"/>
        <v>0</v>
      </c>
      <c r="CU192" s="183" t="str">
        <f t="shared" si="249"/>
        <v/>
      </c>
      <c r="CV192" s="183" t="str">
        <f t="shared" si="250"/>
        <v/>
      </c>
      <c r="CW192" s="182" t="str">
        <f t="shared" si="251"/>
        <v/>
      </c>
      <c r="CX192" s="182">
        <f t="shared" si="252"/>
        <v>0</v>
      </c>
      <c r="CY192" s="182">
        <f t="shared" si="253"/>
        <v>0</v>
      </c>
      <c r="CZ192" s="183" t="str">
        <f t="shared" si="254"/>
        <v/>
      </c>
      <c r="DA192" s="183" t="str">
        <f t="shared" si="255"/>
        <v/>
      </c>
      <c r="DB192" s="184">
        <f t="shared" si="256"/>
        <v>0</v>
      </c>
      <c r="DC192" s="19" t="str">
        <f t="shared" si="257"/>
        <v xml:space="preserve">      </v>
      </c>
      <c r="DD192" s="252" t="str">
        <f>IF('Chack &amp; edit  SD sheet'!BY192="","",'Chack &amp; edit  SD sheet'!BY192)</f>
        <v/>
      </c>
      <c r="DE192" s="252" t="str">
        <f>IF('Chack &amp; edit  SD sheet'!BZ192="","",'Chack &amp; edit  SD sheet'!BZ192)</f>
        <v/>
      </c>
      <c r="DF192" s="252" t="str">
        <f>IF('Chack &amp; edit  SD sheet'!CA192="","",'Chack &amp; edit  SD sheet'!CA192)</f>
        <v/>
      </c>
      <c r="DG192" s="212" t="str">
        <f t="shared" si="258"/>
        <v/>
      </c>
      <c r="DH192" s="252" t="str">
        <f>IF('Chack &amp; edit  SD sheet'!CB192="","",'Chack &amp; edit  SD sheet'!CB192)</f>
        <v/>
      </c>
      <c r="DI192" s="212" t="str">
        <f t="shared" si="259"/>
        <v/>
      </c>
      <c r="DJ192" s="252" t="str">
        <f>IF('Chack &amp; edit  SD sheet'!CC192="","",'Chack &amp; edit  SD sheet'!CC192)</f>
        <v/>
      </c>
      <c r="DK192" s="212" t="str">
        <f t="shared" si="260"/>
        <v/>
      </c>
      <c r="DL192" s="213" t="str">
        <f t="shared" si="261"/>
        <v/>
      </c>
      <c r="DM192" s="252" t="str">
        <f>IF('Chack &amp; edit  SD sheet'!CD192="","",'Chack &amp; edit  SD sheet'!CD192)</f>
        <v/>
      </c>
      <c r="DN192" s="252" t="str">
        <f>IF('Chack &amp; edit  SD sheet'!CE192="","",'Chack &amp; edit  SD sheet'!CE192)</f>
        <v/>
      </c>
      <c r="DO192" s="252" t="str">
        <f>IF('Chack &amp; edit  SD sheet'!CF192="","",'Chack &amp; edit  SD sheet'!CF192)</f>
        <v/>
      </c>
      <c r="DP192" s="212" t="str">
        <f t="shared" si="262"/>
        <v/>
      </c>
      <c r="DQ192" s="252" t="str">
        <f>IF('Chack &amp; edit  SD sheet'!CG192="","",'Chack &amp; edit  SD sheet'!CG192)</f>
        <v/>
      </c>
      <c r="DR192" s="212" t="str">
        <f t="shared" si="263"/>
        <v/>
      </c>
      <c r="DS192" s="252" t="str">
        <f>IF('Chack &amp; edit  SD sheet'!CH192="","",'Chack &amp; edit  SD sheet'!CH192)</f>
        <v/>
      </c>
      <c r="DT192" s="212" t="str">
        <f t="shared" si="264"/>
        <v/>
      </c>
      <c r="DU192" s="213" t="str">
        <f t="shared" si="265"/>
        <v/>
      </c>
      <c r="DV192" s="252" t="str">
        <f>IF('Chack &amp; edit  SD sheet'!CI192="","",'Chack &amp; edit  SD sheet'!CI192)</f>
        <v/>
      </c>
      <c r="DW192" s="252" t="str">
        <f>IF('Chack &amp; edit  SD sheet'!CJ192="","",'Chack &amp; edit  SD sheet'!CJ192)</f>
        <v/>
      </c>
      <c r="DX192" s="252" t="str">
        <f>IF('Chack &amp; edit  SD sheet'!CK192="","",'Chack &amp; edit  SD sheet'!CK192)</f>
        <v/>
      </c>
      <c r="DY192" s="254" t="str">
        <f t="shared" si="266"/>
        <v/>
      </c>
      <c r="DZ192" s="252" t="str">
        <f>IF('Chack &amp; edit  SD sheet'!CL192="","",'Chack &amp; edit  SD sheet'!CL192)</f>
        <v/>
      </c>
      <c r="EA192" s="252" t="str">
        <f>IF('Chack &amp; edit  SD sheet'!CM192="","",'Chack &amp; edit  SD sheet'!CM192)</f>
        <v/>
      </c>
      <c r="EB192" s="252" t="str">
        <f>IF('Chack &amp; edit  SD sheet'!CN192="","",'Chack &amp; edit  SD sheet'!CN192)</f>
        <v/>
      </c>
      <c r="EC192" s="252" t="str">
        <f>IF('Chack &amp; edit  SD sheet'!CO192="","",'Chack &amp; edit  SD sheet'!CO192)</f>
        <v/>
      </c>
      <c r="ED192" s="254" t="str">
        <f t="shared" si="267"/>
        <v/>
      </c>
      <c r="EE192" s="252" t="str">
        <f>IF('Chack &amp; edit  SD sheet'!CP192="","",'Chack &amp; edit  SD sheet'!CP192)</f>
        <v/>
      </c>
      <c r="EF192" s="252" t="str">
        <f>IF('Chack &amp; edit  SD sheet'!CQ192="","",'Chack &amp; edit  SD sheet'!CQ192)</f>
        <v/>
      </c>
      <c r="EG192" s="19" t="str">
        <f t="shared" si="268"/>
        <v/>
      </c>
      <c r="EH192" s="20" t="str">
        <f t="shared" si="269"/>
        <v/>
      </c>
      <c r="EI192" s="21" t="str">
        <f t="shared" si="270"/>
        <v/>
      </c>
      <c r="EJ192" s="185" t="str">
        <f t="shared" si="271"/>
        <v/>
      </c>
      <c r="EK192" s="253" t="str">
        <f t="shared" si="272"/>
        <v/>
      </c>
      <c r="EL192" s="252" t="str">
        <f t="shared" si="273"/>
        <v/>
      </c>
      <c r="ET192" s="173" t="str">
        <f t="shared" si="274"/>
        <v/>
      </c>
      <c r="EU192" s="173" t="str">
        <f t="shared" si="275"/>
        <v/>
      </c>
      <c r="EV192" s="173" t="str">
        <f t="shared" si="276"/>
        <v/>
      </c>
      <c r="EW192" s="173" t="str">
        <f t="shared" si="277"/>
        <v/>
      </c>
    </row>
    <row r="193" spans="1:153" ht="15.75" hidden="1">
      <c r="A193" s="179" t="str">
        <f>IF(AND('Chack &amp; edit  SD sheet'!A193=""),"",'Chack &amp; edit  SD sheet'!A193)</f>
        <v/>
      </c>
      <c r="B193" s="179" t="str">
        <f>IF(AND('Chack &amp; edit  SD sheet'!B193=""),"",'Chack &amp; edit  SD sheet'!B193)</f>
        <v/>
      </c>
      <c r="C193" s="179" t="str">
        <f>IF(AND('Chack &amp; edit  SD sheet'!C193=""),"",IF(AND('Chack &amp; edit  SD sheet'!C193="Boy"),"M",IF(AND('Chack &amp; edit  SD sheet'!C193="Girl"),"F","")))</f>
        <v/>
      </c>
      <c r="D193" s="179" t="str">
        <f>IF(AND('Chack &amp; edit  SD sheet'!D193=""),"",VALUE('Chack &amp; edit  SD sheet'!D193))</f>
        <v/>
      </c>
      <c r="E193" s="179" t="str">
        <f>IF(AND('Chack &amp; edit  SD sheet'!E193=""),"",'Chack &amp; edit  SD sheet'!E193)</f>
        <v/>
      </c>
      <c r="F193" s="179" t="str">
        <f>IF(AND('Chack &amp; edit  SD sheet'!F193=""),"",'Chack &amp; edit  SD sheet'!F193)</f>
        <v/>
      </c>
      <c r="G193" s="180" t="str">
        <f>IF(AND('Chack &amp; edit  SD sheet'!G193=""),"",'Chack &amp; edit  SD sheet'!G193)</f>
        <v/>
      </c>
      <c r="H193" s="180" t="str">
        <f>IF(AND('Chack &amp; edit  SD sheet'!H193=""),"",'Chack &amp; edit  SD sheet'!H193)</f>
        <v/>
      </c>
      <c r="I193" s="180" t="str">
        <f>IF(AND('Chack &amp; edit  SD sheet'!I193=""),"",'Chack &amp; edit  SD sheet'!I193)</f>
        <v/>
      </c>
      <c r="J193" s="179" t="str">
        <f>IF(AND('Chack &amp; edit  SD sheet'!J193=""),"",'Chack &amp; edit  SD sheet'!J193)</f>
        <v/>
      </c>
      <c r="K193" s="179" t="str">
        <f>IF(AND('Chack &amp; edit  SD sheet'!K193=""),"",'Chack &amp; edit  SD sheet'!K193)</f>
        <v/>
      </c>
      <c r="L193" s="179" t="str">
        <f>IF(AND('Chack &amp; edit  SD sheet'!L193=""),"",'Chack &amp; edit  SD sheet'!L193)</f>
        <v/>
      </c>
      <c r="M193" s="179" t="str">
        <f t="shared" si="193"/>
        <v/>
      </c>
      <c r="N193" s="179" t="str">
        <f>IF(AND('Chack &amp; edit  SD sheet'!N193=""),"",'Chack &amp; edit  SD sheet'!N193)</f>
        <v/>
      </c>
      <c r="O193" s="179" t="str">
        <f t="shared" si="194"/>
        <v/>
      </c>
      <c r="P193" s="179" t="str">
        <f t="shared" si="195"/>
        <v/>
      </c>
      <c r="Q193" s="179" t="str">
        <f>IF(AND('Chack &amp; edit  SD sheet'!Q193=""),"",'Chack &amp; edit  SD sheet'!Q193)</f>
        <v/>
      </c>
      <c r="R193" s="179" t="str">
        <f t="shared" si="196"/>
        <v/>
      </c>
      <c r="S193" s="179" t="str">
        <f t="shared" si="197"/>
        <v/>
      </c>
      <c r="T193" s="179" t="str">
        <f>IF(AND('Chack &amp; edit  SD sheet'!T193=""),"",'Chack &amp; edit  SD sheet'!T193)</f>
        <v/>
      </c>
      <c r="U193" s="179" t="str">
        <f>IF(AND('Chack &amp; edit  SD sheet'!U193=""),"",'Chack &amp; edit  SD sheet'!U193)</f>
        <v/>
      </c>
      <c r="V193" s="179" t="str">
        <f>IF(AND('Chack &amp; edit  SD sheet'!V193=""),"",'Chack &amp; edit  SD sheet'!V193)</f>
        <v/>
      </c>
      <c r="W193" s="179" t="str">
        <f t="shared" si="198"/>
        <v/>
      </c>
      <c r="X193" s="179" t="str">
        <f>IF(AND('Chack &amp; edit  SD sheet'!X193=""),"",'Chack &amp; edit  SD sheet'!X193)</f>
        <v/>
      </c>
      <c r="Y193" s="179" t="str">
        <f t="shared" si="199"/>
        <v/>
      </c>
      <c r="Z193" s="179" t="str">
        <f t="shared" si="200"/>
        <v/>
      </c>
      <c r="AA193" s="179" t="str">
        <f>IF(AND('Chack &amp; edit  SD sheet'!AA193=""),"",'Chack &amp; edit  SD sheet'!AA193)</f>
        <v/>
      </c>
      <c r="AB193" s="179" t="str">
        <f t="shared" si="201"/>
        <v/>
      </c>
      <c r="AC193" s="179" t="str">
        <f t="shared" si="202"/>
        <v/>
      </c>
      <c r="AD193" s="179" t="str">
        <f>IF(AND('Chack &amp; edit  SD sheet'!AF193=""),"",'Chack &amp; edit  SD sheet'!AF193)</f>
        <v/>
      </c>
      <c r="AE193" s="179" t="str">
        <f>IF(AND('Chack &amp; edit  SD sheet'!AG193=""),"",'Chack &amp; edit  SD sheet'!AG193)</f>
        <v/>
      </c>
      <c r="AF193" s="179" t="str">
        <f>IF(AND('Chack &amp; edit  SD sheet'!AH193=""),"",'Chack &amp; edit  SD sheet'!AH193)</f>
        <v/>
      </c>
      <c r="AG193" s="179" t="str">
        <f t="shared" si="203"/>
        <v/>
      </c>
      <c r="AH193" s="179" t="str">
        <f>IF(AND('Chack &amp; edit  SD sheet'!AJ193=""),"",'Chack &amp; edit  SD sheet'!AJ193)</f>
        <v/>
      </c>
      <c r="AI193" s="179" t="str">
        <f t="shared" si="204"/>
        <v/>
      </c>
      <c r="AJ193" s="179" t="str">
        <f t="shared" si="205"/>
        <v/>
      </c>
      <c r="AK193" s="179" t="str">
        <f>IF(AND('Chack &amp; edit  SD sheet'!AM193=""),"",'Chack &amp; edit  SD sheet'!AM193)</f>
        <v/>
      </c>
      <c r="AL193" s="179" t="str">
        <f t="shared" si="206"/>
        <v/>
      </c>
      <c r="AM193" s="179" t="str">
        <f t="shared" si="207"/>
        <v/>
      </c>
      <c r="AN193" s="179" t="str">
        <f>IF(AND('Chack &amp; edit  SD sheet'!AP193=""),"",'Chack &amp; edit  SD sheet'!AP193)</f>
        <v/>
      </c>
      <c r="AO193" s="179" t="str">
        <f>IF(AND('Chack &amp; edit  SD sheet'!AQ193=""),"",'Chack &amp; edit  SD sheet'!AQ193)</f>
        <v/>
      </c>
      <c r="AP193" s="179" t="str">
        <f>IF(AND('Chack &amp; edit  SD sheet'!AR193=""),"",'Chack &amp; edit  SD sheet'!AR193)</f>
        <v/>
      </c>
      <c r="AQ193" s="179" t="str">
        <f t="shared" si="208"/>
        <v/>
      </c>
      <c r="AR193" s="179" t="str">
        <f>IF(AND('Chack &amp; edit  SD sheet'!AT193=""),"",'Chack &amp; edit  SD sheet'!AT193)</f>
        <v/>
      </c>
      <c r="AS193" s="179" t="str">
        <f t="shared" si="209"/>
        <v/>
      </c>
      <c r="AT193" s="179" t="str">
        <f t="shared" si="210"/>
        <v/>
      </c>
      <c r="AU193" s="179" t="str">
        <f>IF(AND('Chack &amp; edit  SD sheet'!AW193=""),"",'Chack &amp; edit  SD sheet'!AW193)</f>
        <v/>
      </c>
      <c r="AV193" s="179" t="str">
        <f t="shared" si="211"/>
        <v/>
      </c>
      <c r="AW193" s="179" t="str">
        <f t="shared" si="212"/>
        <v/>
      </c>
      <c r="AX193" s="179" t="str">
        <f>IF(AND('Chack &amp; edit  SD sheet'!AZ193=""),"",'Chack &amp; edit  SD sheet'!AZ193)</f>
        <v/>
      </c>
      <c r="AY193" s="179" t="str">
        <f>IF(AND('Chack &amp; edit  SD sheet'!BA193=""),"",'Chack &amp; edit  SD sheet'!BA193)</f>
        <v/>
      </c>
      <c r="AZ193" s="179" t="str">
        <f>IF(AND('Chack &amp; edit  SD sheet'!BB193=""),"",'Chack &amp; edit  SD sheet'!BB193)</f>
        <v/>
      </c>
      <c r="BA193" s="179" t="str">
        <f t="shared" si="213"/>
        <v/>
      </c>
      <c r="BB193" s="179" t="str">
        <f>IF(AND('Chack &amp; edit  SD sheet'!BD193=""),"",'Chack &amp; edit  SD sheet'!BD193)</f>
        <v/>
      </c>
      <c r="BC193" s="179" t="str">
        <f t="shared" si="214"/>
        <v/>
      </c>
      <c r="BD193" s="179" t="str">
        <f t="shared" si="215"/>
        <v/>
      </c>
      <c r="BE193" s="179" t="str">
        <f>IF(AND('Chack &amp; edit  SD sheet'!BG193=""),"",'Chack &amp; edit  SD sheet'!BG193)</f>
        <v/>
      </c>
      <c r="BF193" s="179" t="str">
        <f t="shared" si="216"/>
        <v/>
      </c>
      <c r="BG193" s="179" t="str">
        <f t="shared" si="217"/>
        <v/>
      </c>
      <c r="BH193" s="179" t="str">
        <f>IF(AND('Chack &amp; edit  SD sheet'!BK193=""),"",'Chack &amp; edit  SD sheet'!BK193)</f>
        <v/>
      </c>
      <c r="BI193" s="179" t="str">
        <f>IF(AND('Chack &amp; edit  SD sheet'!BL193=""),"",'Chack &amp; edit  SD sheet'!BL193)</f>
        <v/>
      </c>
      <c r="BJ193" s="179" t="str">
        <f>IF(AND('Chack &amp; edit  SD sheet'!BM193=""),"",'Chack &amp; edit  SD sheet'!BM193)</f>
        <v/>
      </c>
      <c r="BK193" s="179" t="str">
        <f t="shared" si="218"/>
        <v/>
      </c>
      <c r="BL193" s="179" t="str">
        <f t="shared" si="219"/>
        <v/>
      </c>
      <c r="BM193" s="179" t="str">
        <f>IF(AND('Chack &amp; edit  SD sheet'!BN193=""),"",'Chack &amp; edit  SD sheet'!BN193)</f>
        <v/>
      </c>
      <c r="BN193" s="179" t="str">
        <f>IF(AND('Chack &amp; edit  SD sheet'!BO193=""),"",'Chack &amp; edit  SD sheet'!BO193)</f>
        <v/>
      </c>
      <c r="BO193" s="179" t="str">
        <f>IF(AND('Chack &amp; edit  SD sheet'!BP193=""),"",'Chack &amp; edit  SD sheet'!BP193)</f>
        <v/>
      </c>
      <c r="BP193" s="179" t="str">
        <f t="shared" si="220"/>
        <v/>
      </c>
      <c r="BQ193" s="179" t="str">
        <f>IF(AND('Chack &amp; edit  SD sheet'!BR193=""),"",'Chack &amp; edit  SD sheet'!BR193)</f>
        <v/>
      </c>
      <c r="BR193" s="179" t="str">
        <f t="shared" si="221"/>
        <v/>
      </c>
      <c r="BS193" s="179" t="str">
        <f t="shared" si="222"/>
        <v/>
      </c>
      <c r="BT193" s="179" t="str">
        <f>IF(AND('Chack &amp; edit  SD sheet'!BU193=""),"",'Chack &amp; edit  SD sheet'!BU193)</f>
        <v/>
      </c>
      <c r="BU193" s="179" t="str">
        <f t="shared" si="223"/>
        <v/>
      </c>
      <c r="BV193" s="179" t="str">
        <f t="shared" si="224"/>
        <v/>
      </c>
      <c r="BW193" s="181" t="str">
        <f t="shared" si="225"/>
        <v/>
      </c>
      <c r="BX193" s="179" t="str">
        <f t="shared" si="226"/>
        <v/>
      </c>
      <c r="BY193" s="179">
        <f t="shared" si="227"/>
        <v>0</v>
      </c>
      <c r="BZ193" s="179">
        <f t="shared" si="228"/>
        <v>0</v>
      </c>
      <c r="CA193" s="179" t="str">
        <f t="shared" si="229"/>
        <v/>
      </c>
      <c r="CB193" s="179" t="str">
        <f t="shared" si="230"/>
        <v/>
      </c>
      <c r="CC193" s="182" t="str">
        <f t="shared" si="231"/>
        <v/>
      </c>
      <c r="CD193" s="183">
        <f t="shared" si="232"/>
        <v>0</v>
      </c>
      <c r="CE193" s="182">
        <f t="shared" si="233"/>
        <v>0</v>
      </c>
      <c r="CF193" s="179" t="str">
        <f t="shared" si="234"/>
        <v/>
      </c>
      <c r="CG193" s="183" t="str">
        <f t="shared" si="235"/>
        <v/>
      </c>
      <c r="CH193" s="182" t="str">
        <f t="shared" si="236"/>
        <v/>
      </c>
      <c r="CI193" s="182">
        <f t="shared" si="237"/>
        <v>0</v>
      </c>
      <c r="CJ193" s="182">
        <f t="shared" si="238"/>
        <v>0</v>
      </c>
      <c r="CK193" s="179" t="str">
        <f t="shared" si="239"/>
        <v/>
      </c>
      <c r="CL193" s="183" t="str">
        <f t="shared" si="240"/>
        <v/>
      </c>
      <c r="CM193" s="182" t="str">
        <f t="shared" si="241"/>
        <v/>
      </c>
      <c r="CN193" s="182">
        <f t="shared" si="242"/>
        <v>0</v>
      </c>
      <c r="CO193" s="182">
        <f t="shared" si="243"/>
        <v>0</v>
      </c>
      <c r="CP193" s="183" t="str">
        <f t="shared" si="244"/>
        <v/>
      </c>
      <c r="CQ193" s="183" t="str">
        <f t="shared" si="245"/>
        <v/>
      </c>
      <c r="CR193" s="182" t="str">
        <f t="shared" si="246"/>
        <v/>
      </c>
      <c r="CS193" s="182">
        <f t="shared" si="247"/>
        <v>0</v>
      </c>
      <c r="CT193" s="182">
        <f t="shared" si="248"/>
        <v>0</v>
      </c>
      <c r="CU193" s="183" t="str">
        <f t="shared" si="249"/>
        <v/>
      </c>
      <c r="CV193" s="183" t="str">
        <f t="shared" si="250"/>
        <v/>
      </c>
      <c r="CW193" s="182" t="str">
        <f t="shared" si="251"/>
        <v/>
      </c>
      <c r="CX193" s="182">
        <f t="shared" si="252"/>
        <v>0</v>
      </c>
      <c r="CY193" s="182">
        <f t="shared" si="253"/>
        <v>0</v>
      </c>
      <c r="CZ193" s="183" t="str">
        <f t="shared" si="254"/>
        <v/>
      </c>
      <c r="DA193" s="183" t="str">
        <f t="shared" si="255"/>
        <v/>
      </c>
      <c r="DB193" s="184">
        <f t="shared" si="256"/>
        <v>0</v>
      </c>
      <c r="DC193" s="19" t="str">
        <f t="shared" si="257"/>
        <v xml:space="preserve">      </v>
      </c>
      <c r="DD193" s="252" t="str">
        <f>IF('Chack &amp; edit  SD sheet'!BY193="","",'Chack &amp; edit  SD sheet'!BY193)</f>
        <v/>
      </c>
      <c r="DE193" s="252" t="str">
        <f>IF('Chack &amp; edit  SD sheet'!BZ193="","",'Chack &amp; edit  SD sheet'!BZ193)</f>
        <v/>
      </c>
      <c r="DF193" s="252" t="str">
        <f>IF('Chack &amp; edit  SD sheet'!CA193="","",'Chack &amp; edit  SD sheet'!CA193)</f>
        <v/>
      </c>
      <c r="DG193" s="212" t="str">
        <f t="shared" si="258"/>
        <v/>
      </c>
      <c r="DH193" s="252" t="str">
        <f>IF('Chack &amp; edit  SD sheet'!CB193="","",'Chack &amp; edit  SD sheet'!CB193)</f>
        <v/>
      </c>
      <c r="DI193" s="212" t="str">
        <f t="shared" si="259"/>
        <v/>
      </c>
      <c r="DJ193" s="252" t="str">
        <f>IF('Chack &amp; edit  SD sheet'!CC193="","",'Chack &amp; edit  SD sheet'!CC193)</f>
        <v/>
      </c>
      <c r="DK193" s="212" t="str">
        <f t="shared" si="260"/>
        <v/>
      </c>
      <c r="DL193" s="213" t="str">
        <f t="shared" si="261"/>
        <v/>
      </c>
      <c r="DM193" s="252" t="str">
        <f>IF('Chack &amp; edit  SD sheet'!CD193="","",'Chack &amp; edit  SD sheet'!CD193)</f>
        <v/>
      </c>
      <c r="DN193" s="252" t="str">
        <f>IF('Chack &amp; edit  SD sheet'!CE193="","",'Chack &amp; edit  SD sheet'!CE193)</f>
        <v/>
      </c>
      <c r="DO193" s="252" t="str">
        <f>IF('Chack &amp; edit  SD sheet'!CF193="","",'Chack &amp; edit  SD sheet'!CF193)</f>
        <v/>
      </c>
      <c r="DP193" s="212" t="str">
        <f t="shared" si="262"/>
        <v/>
      </c>
      <c r="DQ193" s="252" t="str">
        <f>IF('Chack &amp; edit  SD sheet'!CG193="","",'Chack &amp; edit  SD sheet'!CG193)</f>
        <v/>
      </c>
      <c r="DR193" s="212" t="str">
        <f t="shared" si="263"/>
        <v/>
      </c>
      <c r="DS193" s="252" t="str">
        <f>IF('Chack &amp; edit  SD sheet'!CH193="","",'Chack &amp; edit  SD sheet'!CH193)</f>
        <v/>
      </c>
      <c r="DT193" s="212" t="str">
        <f t="shared" si="264"/>
        <v/>
      </c>
      <c r="DU193" s="213" t="str">
        <f t="shared" si="265"/>
        <v/>
      </c>
      <c r="DV193" s="252" t="str">
        <f>IF('Chack &amp; edit  SD sheet'!CI193="","",'Chack &amp; edit  SD sheet'!CI193)</f>
        <v/>
      </c>
      <c r="DW193" s="252" t="str">
        <f>IF('Chack &amp; edit  SD sheet'!CJ193="","",'Chack &amp; edit  SD sheet'!CJ193)</f>
        <v/>
      </c>
      <c r="DX193" s="252" t="str">
        <f>IF('Chack &amp; edit  SD sheet'!CK193="","",'Chack &amp; edit  SD sheet'!CK193)</f>
        <v/>
      </c>
      <c r="DY193" s="254" t="str">
        <f t="shared" si="266"/>
        <v/>
      </c>
      <c r="DZ193" s="252" t="str">
        <f>IF('Chack &amp; edit  SD sheet'!CL193="","",'Chack &amp; edit  SD sheet'!CL193)</f>
        <v/>
      </c>
      <c r="EA193" s="252" t="str">
        <f>IF('Chack &amp; edit  SD sheet'!CM193="","",'Chack &amp; edit  SD sheet'!CM193)</f>
        <v/>
      </c>
      <c r="EB193" s="252" t="str">
        <f>IF('Chack &amp; edit  SD sheet'!CN193="","",'Chack &amp; edit  SD sheet'!CN193)</f>
        <v/>
      </c>
      <c r="EC193" s="252" t="str">
        <f>IF('Chack &amp; edit  SD sheet'!CO193="","",'Chack &amp; edit  SD sheet'!CO193)</f>
        <v/>
      </c>
      <c r="ED193" s="254" t="str">
        <f t="shared" si="267"/>
        <v/>
      </c>
      <c r="EE193" s="252" t="str">
        <f>IF('Chack &amp; edit  SD sheet'!CP193="","",'Chack &amp; edit  SD sheet'!CP193)</f>
        <v/>
      </c>
      <c r="EF193" s="252" t="str">
        <f>IF('Chack &amp; edit  SD sheet'!CQ193="","",'Chack &amp; edit  SD sheet'!CQ193)</f>
        <v/>
      </c>
      <c r="EG193" s="19" t="str">
        <f t="shared" si="268"/>
        <v/>
      </c>
      <c r="EH193" s="20" t="str">
        <f t="shared" si="269"/>
        <v/>
      </c>
      <c r="EI193" s="21" t="str">
        <f t="shared" si="270"/>
        <v/>
      </c>
      <c r="EJ193" s="185" t="str">
        <f t="shared" si="271"/>
        <v/>
      </c>
      <c r="EK193" s="253" t="str">
        <f t="shared" si="272"/>
        <v/>
      </c>
      <c r="EL193" s="252" t="str">
        <f t="shared" si="273"/>
        <v/>
      </c>
      <c r="ET193" s="173" t="str">
        <f t="shared" si="274"/>
        <v/>
      </c>
      <c r="EU193" s="173" t="str">
        <f t="shared" si="275"/>
        <v/>
      </c>
      <c r="EV193" s="173" t="str">
        <f t="shared" si="276"/>
        <v/>
      </c>
      <c r="EW193" s="173" t="str">
        <f t="shared" si="277"/>
        <v/>
      </c>
    </row>
    <row r="194" spans="1:153" ht="15.75" hidden="1">
      <c r="A194" s="179" t="str">
        <f>IF(AND('Chack &amp; edit  SD sheet'!A194=""),"",'Chack &amp; edit  SD sheet'!A194)</f>
        <v/>
      </c>
      <c r="B194" s="179" t="str">
        <f>IF(AND('Chack &amp; edit  SD sheet'!B194=""),"",'Chack &amp; edit  SD sheet'!B194)</f>
        <v/>
      </c>
      <c r="C194" s="179" t="str">
        <f>IF(AND('Chack &amp; edit  SD sheet'!C194=""),"",IF(AND('Chack &amp; edit  SD sheet'!C194="Boy"),"M",IF(AND('Chack &amp; edit  SD sheet'!C194="Girl"),"F","")))</f>
        <v/>
      </c>
      <c r="D194" s="179" t="str">
        <f>IF(AND('Chack &amp; edit  SD sheet'!D194=""),"",VALUE('Chack &amp; edit  SD sheet'!D194))</f>
        <v/>
      </c>
      <c r="E194" s="179" t="str">
        <f>IF(AND('Chack &amp; edit  SD sheet'!E194=""),"",'Chack &amp; edit  SD sheet'!E194)</f>
        <v/>
      </c>
      <c r="F194" s="179" t="str">
        <f>IF(AND('Chack &amp; edit  SD sheet'!F194=""),"",'Chack &amp; edit  SD sheet'!F194)</f>
        <v/>
      </c>
      <c r="G194" s="180" t="str">
        <f>IF(AND('Chack &amp; edit  SD sheet'!G194=""),"",'Chack &amp; edit  SD sheet'!G194)</f>
        <v/>
      </c>
      <c r="H194" s="180" t="str">
        <f>IF(AND('Chack &amp; edit  SD sheet'!H194=""),"",'Chack &amp; edit  SD sheet'!H194)</f>
        <v/>
      </c>
      <c r="I194" s="180" t="str">
        <f>IF(AND('Chack &amp; edit  SD sheet'!I194=""),"",'Chack &amp; edit  SD sheet'!I194)</f>
        <v/>
      </c>
      <c r="J194" s="179" t="str">
        <f>IF(AND('Chack &amp; edit  SD sheet'!J194=""),"",'Chack &amp; edit  SD sheet'!J194)</f>
        <v/>
      </c>
      <c r="K194" s="179" t="str">
        <f>IF(AND('Chack &amp; edit  SD sheet'!K194=""),"",'Chack &amp; edit  SD sheet'!K194)</f>
        <v/>
      </c>
      <c r="L194" s="179" t="str">
        <f>IF(AND('Chack &amp; edit  SD sheet'!L194=""),"",'Chack &amp; edit  SD sheet'!L194)</f>
        <v/>
      </c>
      <c r="M194" s="179" t="str">
        <f t="shared" si="193"/>
        <v/>
      </c>
      <c r="N194" s="179" t="str">
        <f>IF(AND('Chack &amp; edit  SD sheet'!N194=""),"",'Chack &amp; edit  SD sheet'!N194)</f>
        <v/>
      </c>
      <c r="O194" s="179" t="str">
        <f t="shared" si="194"/>
        <v/>
      </c>
      <c r="P194" s="179" t="str">
        <f t="shared" si="195"/>
        <v/>
      </c>
      <c r="Q194" s="179" t="str">
        <f>IF(AND('Chack &amp; edit  SD sheet'!Q194=""),"",'Chack &amp; edit  SD sheet'!Q194)</f>
        <v/>
      </c>
      <c r="R194" s="179" t="str">
        <f t="shared" si="196"/>
        <v/>
      </c>
      <c r="S194" s="179" t="str">
        <f t="shared" si="197"/>
        <v/>
      </c>
      <c r="T194" s="179" t="str">
        <f>IF(AND('Chack &amp; edit  SD sheet'!T194=""),"",'Chack &amp; edit  SD sheet'!T194)</f>
        <v/>
      </c>
      <c r="U194" s="179" t="str">
        <f>IF(AND('Chack &amp; edit  SD sheet'!U194=""),"",'Chack &amp; edit  SD sheet'!U194)</f>
        <v/>
      </c>
      <c r="V194" s="179" t="str">
        <f>IF(AND('Chack &amp; edit  SD sheet'!V194=""),"",'Chack &amp; edit  SD sheet'!V194)</f>
        <v/>
      </c>
      <c r="W194" s="179" t="str">
        <f t="shared" si="198"/>
        <v/>
      </c>
      <c r="X194" s="179" t="str">
        <f>IF(AND('Chack &amp; edit  SD sheet'!X194=""),"",'Chack &amp; edit  SD sheet'!X194)</f>
        <v/>
      </c>
      <c r="Y194" s="179" t="str">
        <f t="shared" si="199"/>
        <v/>
      </c>
      <c r="Z194" s="179" t="str">
        <f t="shared" si="200"/>
        <v/>
      </c>
      <c r="AA194" s="179" t="str">
        <f>IF(AND('Chack &amp; edit  SD sheet'!AA194=""),"",'Chack &amp; edit  SD sheet'!AA194)</f>
        <v/>
      </c>
      <c r="AB194" s="179" t="str">
        <f t="shared" si="201"/>
        <v/>
      </c>
      <c r="AC194" s="179" t="str">
        <f t="shared" si="202"/>
        <v/>
      </c>
      <c r="AD194" s="179" t="str">
        <f>IF(AND('Chack &amp; edit  SD sheet'!AF194=""),"",'Chack &amp; edit  SD sheet'!AF194)</f>
        <v/>
      </c>
      <c r="AE194" s="179" t="str">
        <f>IF(AND('Chack &amp; edit  SD sheet'!AG194=""),"",'Chack &amp; edit  SD sheet'!AG194)</f>
        <v/>
      </c>
      <c r="AF194" s="179" t="str">
        <f>IF(AND('Chack &amp; edit  SD sheet'!AH194=""),"",'Chack &amp; edit  SD sheet'!AH194)</f>
        <v/>
      </c>
      <c r="AG194" s="179" t="str">
        <f t="shared" si="203"/>
        <v/>
      </c>
      <c r="AH194" s="179" t="str">
        <f>IF(AND('Chack &amp; edit  SD sheet'!AJ194=""),"",'Chack &amp; edit  SD sheet'!AJ194)</f>
        <v/>
      </c>
      <c r="AI194" s="179" t="str">
        <f t="shared" si="204"/>
        <v/>
      </c>
      <c r="AJ194" s="179" t="str">
        <f t="shared" si="205"/>
        <v/>
      </c>
      <c r="AK194" s="179" t="str">
        <f>IF(AND('Chack &amp; edit  SD sheet'!AM194=""),"",'Chack &amp; edit  SD sheet'!AM194)</f>
        <v/>
      </c>
      <c r="AL194" s="179" t="str">
        <f t="shared" si="206"/>
        <v/>
      </c>
      <c r="AM194" s="179" t="str">
        <f t="shared" si="207"/>
        <v/>
      </c>
      <c r="AN194" s="179" t="str">
        <f>IF(AND('Chack &amp; edit  SD sheet'!AP194=""),"",'Chack &amp; edit  SD sheet'!AP194)</f>
        <v/>
      </c>
      <c r="AO194" s="179" t="str">
        <f>IF(AND('Chack &amp; edit  SD sheet'!AQ194=""),"",'Chack &amp; edit  SD sheet'!AQ194)</f>
        <v/>
      </c>
      <c r="AP194" s="179" t="str">
        <f>IF(AND('Chack &amp; edit  SD sheet'!AR194=""),"",'Chack &amp; edit  SD sheet'!AR194)</f>
        <v/>
      </c>
      <c r="AQ194" s="179" t="str">
        <f t="shared" si="208"/>
        <v/>
      </c>
      <c r="AR194" s="179" t="str">
        <f>IF(AND('Chack &amp; edit  SD sheet'!AT194=""),"",'Chack &amp; edit  SD sheet'!AT194)</f>
        <v/>
      </c>
      <c r="AS194" s="179" t="str">
        <f t="shared" si="209"/>
        <v/>
      </c>
      <c r="AT194" s="179" t="str">
        <f t="shared" si="210"/>
        <v/>
      </c>
      <c r="AU194" s="179" t="str">
        <f>IF(AND('Chack &amp; edit  SD sheet'!AW194=""),"",'Chack &amp; edit  SD sheet'!AW194)</f>
        <v/>
      </c>
      <c r="AV194" s="179" t="str">
        <f t="shared" si="211"/>
        <v/>
      </c>
      <c r="AW194" s="179" t="str">
        <f t="shared" si="212"/>
        <v/>
      </c>
      <c r="AX194" s="179" t="str">
        <f>IF(AND('Chack &amp; edit  SD sheet'!AZ194=""),"",'Chack &amp; edit  SD sheet'!AZ194)</f>
        <v/>
      </c>
      <c r="AY194" s="179" t="str">
        <f>IF(AND('Chack &amp; edit  SD sheet'!BA194=""),"",'Chack &amp; edit  SD sheet'!BA194)</f>
        <v/>
      </c>
      <c r="AZ194" s="179" t="str">
        <f>IF(AND('Chack &amp; edit  SD sheet'!BB194=""),"",'Chack &amp; edit  SD sheet'!BB194)</f>
        <v/>
      </c>
      <c r="BA194" s="179" t="str">
        <f t="shared" si="213"/>
        <v/>
      </c>
      <c r="BB194" s="179" t="str">
        <f>IF(AND('Chack &amp; edit  SD sheet'!BD194=""),"",'Chack &amp; edit  SD sheet'!BD194)</f>
        <v/>
      </c>
      <c r="BC194" s="179" t="str">
        <f t="shared" si="214"/>
        <v/>
      </c>
      <c r="BD194" s="179" t="str">
        <f t="shared" si="215"/>
        <v/>
      </c>
      <c r="BE194" s="179" t="str">
        <f>IF(AND('Chack &amp; edit  SD sheet'!BG194=""),"",'Chack &amp; edit  SD sheet'!BG194)</f>
        <v/>
      </c>
      <c r="BF194" s="179" t="str">
        <f t="shared" si="216"/>
        <v/>
      </c>
      <c r="BG194" s="179" t="str">
        <f t="shared" si="217"/>
        <v/>
      </c>
      <c r="BH194" s="179" t="str">
        <f>IF(AND('Chack &amp; edit  SD sheet'!BK194=""),"",'Chack &amp; edit  SD sheet'!BK194)</f>
        <v/>
      </c>
      <c r="BI194" s="179" t="str">
        <f>IF(AND('Chack &amp; edit  SD sheet'!BL194=""),"",'Chack &amp; edit  SD sheet'!BL194)</f>
        <v/>
      </c>
      <c r="BJ194" s="179" t="str">
        <f>IF(AND('Chack &amp; edit  SD sheet'!BM194=""),"",'Chack &amp; edit  SD sheet'!BM194)</f>
        <v/>
      </c>
      <c r="BK194" s="179" t="str">
        <f t="shared" si="218"/>
        <v/>
      </c>
      <c r="BL194" s="179" t="str">
        <f t="shared" si="219"/>
        <v/>
      </c>
      <c r="BM194" s="179" t="str">
        <f>IF(AND('Chack &amp; edit  SD sheet'!BN194=""),"",'Chack &amp; edit  SD sheet'!BN194)</f>
        <v/>
      </c>
      <c r="BN194" s="179" t="str">
        <f>IF(AND('Chack &amp; edit  SD sheet'!BO194=""),"",'Chack &amp; edit  SD sheet'!BO194)</f>
        <v/>
      </c>
      <c r="BO194" s="179" t="str">
        <f>IF(AND('Chack &amp; edit  SD sheet'!BP194=""),"",'Chack &amp; edit  SD sheet'!BP194)</f>
        <v/>
      </c>
      <c r="BP194" s="179" t="str">
        <f t="shared" si="220"/>
        <v/>
      </c>
      <c r="BQ194" s="179" t="str">
        <f>IF(AND('Chack &amp; edit  SD sheet'!BR194=""),"",'Chack &amp; edit  SD sheet'!BR194)</f>
        <v/>
      </c>
      <c r="BR194" s="179" t="str">
        <f t="shared" si="221"/>
        <v/>
      </c>
      <c r="BS194" s="179" t="str">
        <f t="shared" si="222"/>
        <v/>
      </c>
      <c r="BT194" s="179" t="str">
        <f>IF(AND('Chack &amp; edit  SD sheet'!BU194=""),"",'Chack &amp; edit  SD sheet'!BU194)</f>
        <v/>
      </c>
      <c r="BU194" s="179" t="str">
        <f t="shared" si="223"/>
        <v/>
      </c>
      <c r="BV194" s="179" t="str">
        <f t="shared" si="224"/>
        <v/>
      </c>
      <c r="BW194" s="181" t="str">
        <f t="shared" si="225"/>
        <v/>
      </c>
      <c r="BX194" s="179" t="str">
        <f t="shared" si="226"/>
        <v/>
      </c>
      <c r="BY194" s="179">
        <f t="shared" si="227"/>
        <v>0</v>
      </c>
      <c r="BZ194" s="179">
        <f t="shared" si="228"/>
        <v>0</v>
      </c>
      <c r="CA194" s="179" t="str">
        <f t="shared" si="229"/>
        <v/>
      </c>
      <c r="CB194" s="179" t="str">
        <f t="shared" si="230"/>
        <v/>
      </c>
      <c r="CC194" s="182" t="str">
        <f t="shared" si="231"/>
        <v/>
      </c>
      <c r="CD194" s="183">
        <f t="shared" si="232"/>
        <v>0</v>
      </c>
      <c r="CE194" s="182">
        <f t="shared" si="233"/>
        <v>0</v>
      </c>
      <c r="CF194" s="179" t="str">
        <f t="shared" si="234"/>
        <v/>
      </c>
      <c r="CG194" s="183" t="str">
        <f t="shared" si="235"/>
        <v/>
      </c>
      <c r="CH194" s="182" t="str">
        <f t="shared" si="236"/>
        <v/>
      </c>
      <c r="CI194" s="182">
        <f t="shared" si="237"/>
        <v>0</v>
      </c>
      <c r="CJ194" s="182">
        <f t="shared" si="238"/>
        <v>0</v>
      </c>
      <c r="CK194" s="179" t="str">
        <f t="shared" si="239"/>
        <v/>
      </c>
      <c r="CL194" s="183" t="str">
        <f t="shared" si="240"/>
        <v/>
      </c>
      <c r="CM194" s="182" t="str">
        <f t="shared" si="241"/>
        <v/>
      </c>
      <c r="CN194" s="182">
        <f t="shared" si="242"/>
        <v>0</v>
      </c>
      <c r="CO194" s="182">
        <f t="shared" si="243"/>
        <v>0</v>
      </c>
      <c r="CP194" s="183" t="str">
        <f t="shared" si="244"/>
        <v/>
      </c>
      <c r="CQ194" s="183" t="str">
        <f t="shared" si="245"/>
        <v/>
      </c>
      <c r="CR194" s="182" t="str">
        <f t="shared" si="246"/>
        <v/>
      </c>
      <c r="CS194" s="182">
        <f t="shared" si="247"/>
        <v>0</v>
      </c>
      <c r="CT194" s="182">
        <f t="shared" si="248"/>
        <v>0</v>
      </c>
      <c r="CU194" s="183" t="str">
        <f t="shared" si="249"/>
        <v/>
      </c>
      <c r="CV194" s="183" t="str">
        <f t="shared" si="250"/>
        <v/>
      </c>
      <c r="CW194" s="182" t="str">
        <f t="shared" si="251"/>
        <v/>
      </c>
      <c r="CX194" s="182">
        <f t="shared" si="252"/>
        <v>0</v>
      </c>
      <c r="CY194" s="182">
        <f t="shared" si="253"/>
        <v>0</v>
      </c>
      <c r="CZ194" s="183" t="str">
        <f t="shared" si="254"/>
        <v/>
      </c>
      <c r="DA194" s="183" t="str">
        <f t="shared" si="255"/>
        <v/>
      </c>
      <c r="DB194" s="184">
        <f t="shared" si="256"/>
        <v>0</v>
      </c>
      <c r="DC194" s="19" t="str">
        <f t="shared" si="257"/>
        <v xml:space="preserve">      </v>
      </c>
      <c r="DD194" s="252" t="str">
        <f>IF('Chack &amp; edit  SD sheet'!BY194="","",'Chack &amp; edit  SD sheet'!BY194)</f>
        <v/>
      </c>
      <c r="DE194" s="252" t="str">
        <f>IF('Chack &amp; edit  SD sheet'!BZ194="","",'Chack &amp; edit  SD sheet'!BZ194)</f>
        <v/>
      </c>
      <c r="DF194" s="252" t="str">
        <f>IF('Chack &amp; edit  SD sheet'!CA194="","",'Chack &amp; edit  SD sheet'!CA194)</f>
        <v/>
      </c>
      <c r="DG194" s="212" t="str">
        <f t="shared" si="258"/>
        <v/>
      </c>
      <c r="DH194" s="252" t="str">
        <f>IF('Chack &amp; edit  SD sheet'!CB194="","",'Chack &amp; edit  SD sheet'!CB194)</f>
        <v/>
      </c>
      <c r="DI194" s="212" t="str">
        <f t="shared" si="259"/>
        <v/>
      </c>
      <c r="DJ194" s="252" t="str">
        <f>IF('Chack &amp; edit  SD sheet'!CC194="","",'Chack &amp; edit  SD sheet'!CC194)</f>
        <v/>
      </c>
      <c r="DK194" s="212" t="str">
        <f t="shared" si="260"/>
        <v/>
      </c>
      <c r="DL194" s="213" t="str">
        <f t="shared" si="261"/>
        <v/>
      </c>
      <c r="DM194" s="252" t="str">
        <f>IF('Chack &amp; edit  SD sheet'!CD194="","",'Chack &amp; edit  SD sheet'!CD194)</f>
        <v/>
      </c>
      <c r="DN194" s="252" t="str">
        <f>IF('Chack &amp; edit  SD sheet'!CE194="","",'Chack &amp; edit  SD sheet'!CE194)</f>
        <v/>
      </c>
      <c r="DO194" s="252" t="str">
        <f>IF('Chack &amp; edit  SD sheet'!CF194="","",'Chack &amp; edit  SD sheet'!CF194)</f>
        <v/>
      </c>
      <c r="DP194" s="212" t="str">
        <f t="shared" si="262"/>
        <v/>
      </c>
      <c r="DQ194" s="252" t="str">
        <f>IF('Chack &amp; edit  SD sheet'!CG194="","",'Chack &amp; edit  SD sheet'!CG194)</f>
        <v/>
      </c>
      <c r="DR194" s="212" t="str">
        <f t="shared" si="263"/>
        <v/>
      </c>
      <c r="DS194" s="252" t="str">
        <f>IF('Chack &amp; edit  SD sheet'!CH194="","",'Chack &amp; edit  SD sheet'!CH194)</f>
        <v/>
      </c>
      <c r="DT194" s="212" t="str">
        <f t="shared" si="264"/>
        <v/>
      </c>
      <c r="DU194" s="213" t="str">
        <f t="shared" si="265"/>
        <v/>
      </c>
      <c r="DV194" s="252" t="str">
        <f>IF('Chack &amp; edit  SD sheet'!CI194="","",'Chack &amp; edit  SD sheet'!CI194)</f>
        <v/>
      </c>
      <c r="DW194" s="252" t="str">
        <f>IF('Chack &amp; edit  SD sheet'!CJ194="","",'Chack &amp; edit  SD sheet'!CJ194)</f>
        <v/>
      </c>
      <c r="DX194" s="252" t="str">
        <f>IF('Chack &amp; edit  SD sheet'!CK194="","",'Chack &amp; edit  SD sheet'!CK194)</f>
        <v/>
      </c>
      <c r="DY194" s="254" t="str">
        <f t="shared" si="266"/>
        <v/>
      </c>
      <c r="DZ194" s="252" t="str">
        <f>IF('Chack &amp; edit  SD sheet'!CL194="","",'Chack &amp; edit  SD sheet'!CL194)</f>
        <v/>
      </c>
      <c r="EA194" s="252" t="str">
        <f>IF('Chack &amp; edit  SD sheet'!CM194="","",'Chack &amp; edit  SD sheet'!CM194)</f>
        <v/>
      </c>
      <c r="EB194" s="252" t="str">
        <f>IF('Chack &amp; edit  SD sheet'!CN194="","",'Chack &amp; edit  SD sheet'!CN194)</f>
        <v/>
      </c>
      <c r="EC194" s="252" t="str">
        <f>IF('Chack &amp; edit  SD sheet'!CO194="","",'Chack &amp; edit  SD sheet'!CO194)</f>
        <v/>
      </c>
      <c r="ED194" s="254" t="str">
        <f t="shared" si="267"/>
        <v/>
      </c>
      <c r="EE194" s="252" t="str">
        <f>IF('Chack &amp; edit  SD sheet'!CP194="","",'Chack &amp; edit  SD sheet'!CP194)</f>
        <v/>
      </c>
      <c r="EF194" s="252" t="str">
        <f>IF('Chack &amp; edit  SD sheet'!CQ194="","",'Chack &amp; edit  SD sheet'!CQ194)</f>
        <v/>
      </c>
      <c r="EG194" s="19" t="str">
        <f t="shared" si="268"/>
        <v/>
      </c>
      <c r="EH194" s="20" t="str">
        <f t="shared" si="269"/>
        <v/>
      </c>
      <c r="EI194" s="21" t="str">
        <f t="shared" si="270"/>
        <v/>
      </c>
      <c r="EJ194" s="185" t="str">
        <f t="shared" si="271"/>
        <v/>
      </c>
      <c r="EK194" s="253" t="str">
        <f t="shared" si="272"/>
        <v/>
      </c>
      <c r="EL194" s="252" t="str">
        <f t="shared" si="273"/>
        <v/>
      </c>
      <c r="ET194" s="173" t="str">
        <f t="shared" si="274"/>
        <v/>
      </c>
      <c r="EU194" s="173" t="str">
        <f t="shared" si="275"/>
        <v/>
      </c>
      <c r="EV194" s="173" t="str">
        <f t="shared" si="276"/>
        <v/>
      </c>
      <c r="EW194" s="173" t="str">
        <f t="shared" si="277"/>
        <v/>
      </c>
    </row>
    <row r="195" spans="1:153" ht="15.75" hidden="1">
      <c r="A195" s="179" t="str">
        <f>IF(AND('Chack &amp; edit  SD sheet'!A195=""),"",'Chack &amp; edit  SD sheet'!A195)</f>
        <v/>
      </c>
      <c r="B195" s="179" t="str">
        <f>IF(AND('Chack &amp; edit  SD sheet'!B195=""),"",'Chack &amp; edit  SD sheet'!B195)</f>
        <v/>
      </c>
      <c r="C195" s="179" t="str">
        <f>IF(AND('Chack &amp; edit  SD sheet'!C195=""),"",IF(AND('Chack &amp; edit  SD sheet'!C195="Boy"),"M",IF(AND('Chack &amp; edit  SD sheet'!C195="Girl"),"F","")))</f>
        <v/>
      </c>
      <c r="D195" s="179" t="str">
        <f>IF(AND('Chack &amp; edit  SD sheet'!D195=""),"",VALUE('Chack &amp; edit  SD sheet'!D195))</f>
        <v/>
      </c>
      <c r="E195" s="179" t="str">
        <f>IF(AND('Chack &amp; edit  SD sheet'!E195=""),"",'Chack &amp; edit  SD sheet'!E195)</f>
        <v/>
      </c>
      <c r="F195" s="179" t="str">
        <f>IF(AND('Chack &amp; edit  SD sheet'!F195=""),"",'Chack &amp; edit  SD sheet'!F195)</f>
        <v/>
      </c>
      <c r="G195" s="180" t="str">
        <f>IF(AND('Chack &amp; edit  SD sheet'!G195=""),"",'Chack &amp; edit  SD sheet'!G195)</f>
        <v/>
      </c>
      <c r="H195" s="180" t="str">
        <f>IF(AND('Chack &amp; edit  SD sheet'!H195=""),"",'Chack &amp; edit  SD sheet'!H195)</f>
        <v/>
      </c>
      <c r="I195" s="180" t="str">
        <f>IF(AND('Chack &amp; edit  SD sheet'!I195=""),"",'Chack &amp; edit  SD sheet'!I195)</f>
        <v/>
      </c>
      <c r="J195" s="179" t="str">
        <f>IF(AND('Chack &amp; edit  SD sheet'!J195=""),"",'Chack &amp; edit  SD sheet'!J195)</f>
        <v/>
      </c>
      <c r="K195" s="179" t="str">
        <f>IF(AND('Chack &amp; edit  SD sheet'!K195=""),"",'Chack &amp; edit  SD sheet'!K195)</f>
        <v/>
      </c>
      <c r="L195" s="179" t="str">
        <f>IF(AND('Chack &amp; edit  SD sheet'!L195=""),"",'Chack &amp; edit  SD sheet'!L195)</f>
        <v/>
      </c>
      <c r="M195" s="179" t="str">
        <f t="shared" si="193"/>
        <v/>
      </c>
      <c r="N195" s="179" t="str">
        <f>IF(AND('Chack &amp; edit  SD sheet'!N195=""),"",'Chack &amp; edit  SD sheet'!N195)</f>
        <v/>
      </c>
      <c r="O195" s="179" t="str">
        <f t="shared" si="194"/>
        <v/>
      </c>
      <c r="P195" s="179" t="str">
        <f t="shared" si="195"/>
        <v/>
      </c>
      <c r="Q195" s="179" t="str">
        <f>IF(AND('Chack &amp; edit  SD sheet'!Q195=""),"",'Chack &amp; edit  SD sheet'!Q195)</f>
        <v/>
      </c>
      <c r="R195" s="179" t="str">
        <f t="shared" si="196"/>
        <v/>
      </c>
      <c r="S195" s="179" t="str">
        <f t="shared" si="197"/>
        <v/>
      </c>
      <c r="T195" s="179" t="str">
        <f>IF(AND('Chack &amp; edit  SD sheet'!T195=""),"",'Chack &amp; edit  SD sheet'!T195)</f>
        <v/>
      </c>
      <c r="U195" s="179" t="str">
        <f>IF(AND('Chack &amp; edit  SD sheet'!U195=""),"",'Chack &amp; edit  SD sheet'!U195)</f>
        <v/>
      </c>
      <c r="V195" s="179" t="str">
        <f>IF(AND('Chack &amp; edit  SD sheet'!V195=""),"",'Chack &amp; edit  SD sheet'!V195)</f>
        <v/>
      </c>
      <c r="W195" s="179" t="str">
        <f t="shared" si="198"/>
        <v/>
      </c>
      <c r="X195" s="179" t="str">
        <f>IF(AND('Chack &amp; edit  SD sheet'!X195=""),"",'Chack &amp; edit  SD sheet'!X195)</f>
        <v/>
      </c>
      <c r="Y195" s="179" t="str">
        <f t="shared" si="199"/>
        <v/>
      </c>
      <c r="Z195" s="179" t="str">
        <f t="shared" si="200"/>
        <v/>
      </c>
      <c r="AA195" s="179" t="str">
        <f>IF(AND('Chack &amp; edit  SD sheet'!AA195=""),"",'Chack &amp; edit  SD sheet'!AA195)</f>
        <v/>
      </c>
      <c r="AB195" s="179" t="str">
        <f t="shared" si="201"/>
        <v/>
      </c>
      <c r="AC195" s="179" t="str">
        <f t="shared" si="202"/>
        <v/>
      </c>
      <c r="AD195" s="179" t="str">
        <f>IF(AND('Chack &amp; edit  SD sheet'!AF195=""),"",'Chack &amp; edit  SD sheet'!AF195)</f>
        <v/>
      </c>
      <c r="AE195" s="179" t="str">
        <f>IF(AND('Chack &amp; edit  SD sheet'!AG195=""),"",'Chack &amp; edit  SD sheet'!AG195)</f>
        <v/>
      </c>
      <c r="AF195" s="179" t="str">
        <f>IF(AND('Chack &amp; edit  SD sheet'!AH195=""),"",'Chack &amp; edit  SD sheet'!AH195)</f>
        <v/>
      </c>
      <c r="AG195" s="179" t="str">
        <f t="shared" si="203"/>
        <v/>
      </c>
      <c r="AH195" s="179" t="str">
        <f>IF(AND('Chack &amp; edit  SD sheet'!AJ195=""),"",'Chack &amp; edit  SD sheet'!AJ195)</f>
        <v/>
      </c>
      <c r="AI195" s="179" t="str">
        <f t="shared" si="204"/>
        <v/>
      </c>
      <c r="AJ195" s="179" t="str">
        <f t="shared" si="205"/>
        <v/>
      </c>
      <c r="AK195" s="179" t="str">
        <f>IF(AND('Chack &amp; edit  SD sheet'!AM195=""),"",'Chack &amp; edit  SD sheet'!AM195)</f>
        <v/>
      </c>
      <c r="AL195" s="179" t="str">
        <f t="shared" si="206"/>
        <v/>
      </c>
      <c r="AM195" s="179" t="str">
        <f t="shared" si="207"/>
        <v/>
      </c>
      <c r="AN195" s="179" t="str">
        <f>IF(AND('Chack &amp; edit  SD sheet'!AP195=""),"",'Chack &amp; edit  SD sheet'!AP195)</f>
        <v/>
      </c>
      <c r="AO195" s="179" t="str">
        <f>IF(AND('Chack &amp; edit  SD sheet'!AQ195=""),"",'Chack &amp; edit  SD sheet'!AQ195)</f>
        <v/>
      </c>
      <c r="AP195" s="179" t="str">
        <f>IF(AND('Chack &amp; edit  SD sheet'!AR195=""),"",'Chack &amp; edit  SD sheet'!AR195)</f>
        <v/>
      </c>
      <c r="AQ195" s="179" t="str">
        <f t="shared" si="208"/>
        <v/>
      </c>
      <c r="AR195" s="179" t="str">
        <f>IF(AND('Chack &amp; edit  SD sheet'!AT195=""),"",'Chack &amp; edit  SD sheet'!AT195)</f>
        <v/>
      </c>
      <c r="AS195" s="179" t="str">
        <f t="shared" si="209"/>
        <v/>
      </c>
      <c r="AT195" s="179" t="str">
        <f t="shared" si="210"/>
        <v/>
      </c>
      <c r="AU195" s="179" t="str">
        <f>IF(AND('Chack &amp; edit  SD sheet'!AW195=""),"",'Chack &amp; edit  SD sheet'!AW195)</f>
        <v/>
      </c>
      <c r="AV195" s="179" t="str">
        <f t="shared" si="211"/>
        <v/>
      </c>
      <c r="AW195" s="179" t="str">
        <f t="shared" si="212"/>
        <v/>
      </c>
      <c r="AX195" s="179" t="str">
        <f>IF(AND('Chack &amp; edit  SD sheet'!AZ195=""),"",'Chack &amp; edit  SD sheet'!AZ195)</f>
        <v/>
      </c>
      <c r="AY195" s="179" t="str">
        <f>IF(AND('Chack &amp; edit  SD sheet'!BA195=""),"",'Chack &amp; edit  SD sheet'!BA195)</f>
        <v/>
      </c>
      <c r="AZ195" s="179" t="str">
        <f>IF(AND('Chack &amp; edit  SD sheet'!BB195=""),"",'Chack &amp; edit  SD sheet'!BB195)</f>
        <v/>
      </c>
      <c r="BA195" s="179" t="str">
        <f t="shared" si="213"/>
        <v/>
      </c>
      <c r="BB195" s="179" t="str">
        <f>IF(AND('Chack &amp; edit  SD sheet'!BD195=""),"",'Chack &amp; edit  SD sheet'!BD195)</f>
        <v/>
      </c>
      <c r="BC195" s="179" t="str">
        <f t="shared" si="214"/>
        <v/>
      </c>
      <c r="BD195" s="179" t="str">
        <f t="shared" si="215"/>
        <v/>
      </c>
      <c r="BE195" s="179" t="str">
        <f>IF(AND('Chack &amp; edit  SD sheet'!BG195=""),"",'Chack &amp; edit  SD sheet'!BG195)</f>
        <v/>
      </c>
      <c r="BF195" s="179" t="str">
        <f t="shared" si="216"/>
        <v/>
      </c>
      <c r="BG195" s="179" t="str">
        <f t="shared" si="217"/>
        <v/>
      </c>
      <c r="BH195" s="179" t="str">
        <f>IF(AND('Chack &amp; edit  SD sheet'!BK195=""),"",'Chack &amp; edit  SD sheet'!BK195)</f>
        <v/>
      </c>
      <c r="BI195" s="179" t="str">
        <f>IF(AND('Chack &amp; edit  SD sheet'!BL195=""),"",'Chack &amp; edit  SD sheet'!BL195)</f>
        <v/>
      </c>
      <c r="BJ195" s="179" t="str">
        <f>IF(AND('Chack &amp; edit  SD sheet'!BM195=""),"",'Chack &amp; edit  SD sheet'!BM195)</f>
        <v/>
      </c>
      <c r="BK195" s="179" t="str">
        <f t="shared" si="218"/>
        <v/>
      </c>
      <c r="BL195" s="179" t="str">
        <f t="shared" si="219"/>
        <v/>
      </c>
      <c r="BM195" s="179" t="str">
        <f>IF(AND('Chack &amp; edit  SD sheet'!BN195=""),"",'Chack &amp; edit  SD sheet'!BN195)</f>
        <v/>
      </c>
      <c r="BN195" s="179" t="str">
        <f>IF(AND('Chack &amp; edit  SD sheet'!BO195=""),"",'Chack &amp; edit  SD sheet'!BO195)</f>
        <v/>
      </c>
      <c r="BO195" s="179" t="str">
        <f>IF(AND('Chack &amp; edit  SD sheet'!BP195=""),"",'Chack &amp; edit  SD sheet'!BP195)</f>
        <v/>
      </c>
      <c r="BP195" s="179" t="str">
        <f t="shared" si="220"/>
        <v/>
      </c>
      <c r="BQ195" s="179" t="str">
        <f>IF(AND('Chack &amp; edit  SD sheet'!BR195=""),"",'Chack &amp; edit  SD sheet'!BR195)</f>
        <v/>
      </c>
      <c r="BR195" s="179" t="str">
        <f t="shared" si="221"/>
        <v/>
      </c>
      <c r="BS195" s="179" t="str">
        <f t="shared" si="222"/>
        <v/>
      </c>
      <c r="BT195" s="179" t="str">
        <f>IF(AND('Chack &amp; edit  SD sheet'!BU195=""),"",'Chack &amp; edit  SD sheet'!BU195)</f>
        <v/>
      </c>
      <c r="BU195" s="179" t="str">
        <f t="shared" si="223"/>
        <v/>
      </c>
      <c r="BV195" s="179" t="str">
        <f t="shared" si="224"/>
        <v/>
      </c>
      <c r="BW195" s="181" t="str">
        <f t="shared" si="225"/>
        <v/>
      </c>
      <c r="BX195" s="179" t="str">
        <f t="shared" si="226"/>
        <v/>
      </c>
      <c r="BY195" s="179">
        <f t="shared" si="227"/>
        <v>0</v>
      </c>
      <c r="BZ195" s="179">
        <f t="shared" si="228"/>
        <v>0</v>
      </c>
      <c r="CA195" s="179" t="str">
        <f t="shared" si="229"/>
        <v/>
      </c>
      <c r="CB195" s="179" t="str">
        <f t="shared" si="230"/>
        <v/>
      </c>
      <c r="CC195" s="182" t="str">
        <f t="shared" si="231"/>
        <v/>
      </c>
      <c r="CD195" s="183">
        <f t="shared" si="232"/>
        <v>0</v>
      </c>
      <c r="CE195" s="182">
        <f t="shared" si="233"/>
        <v>0</v>
      </c>
      <c r="CF195" s="179" t="str">
        <f t="shared" si="234"/>
        <v/>
      </c>
      <c r="CG195" s="183" t="str">
        <f t="shared" si="235"/>
        <v/>
      </c>
      <c r="CH195" s="182" t="str">
        <f t="shared" si="236"/>
        <v/>
      </c>
      <c r="CI195" s="182">
        <f t="shared" si="237"/>
        <v>0</v>
      </c>
      <c r="CJ195" s="182">
        <f t="shared" si="238"/>
        <v>0</v>
      </c>
      <c r="CK195" s="179" t="str">
        <f t="shared" si="239"/>
        <v/>
      </c>
      <c r="CL195" s="183" t="str">
        <f t="shared" si="240"/>
        <v/>
      </c>
      <c r="CM195" s="182" t="str">
        <f t="shared" si="241"/>
        <v/>
      </c>
      <c r="CN195" s="182">
        <f t="shared" si="242"/>
        <v>0</v>
      </c>
      <c r="CO195" s="182">
        <f t="shared" si="243"/>
        <v>0</v>
      </c>
      <c r="CP195" s="183" t="str">
        <f t="shared" si="244"/>
        <v/>
      </c>
      <c r="CQ195" s="183" t="str">
        <f t="shared" si="245"/>
        <v/>
      </c>
      <c r="CR195" s="182" t="str">
        <f t="shared" si="246"/>
        <v/>
      </c>
      <c r="CS195" s="182">
        <f t="shared" si="247"/>
        <v>0</v>
      </c>
      <c r="CT195" s="182">
        <f t="shared" si="248"/>
        <v>0</v>
      </c>
      <c r="CU195" s="183" t="str">
        <f t="shared" si="249"/>
        <v/>
      </c>
      <c r="CV195" s="183" t="str">
        <f t="shared" si="250"/>
        <v/>
      </c>
      <c r="CW195" s="182" t="str">
        <f t="shared" si="251"/>
        <v/>
      </c>
      <c r="CX195" s="182">
        <f t="shared" si="252"/>
        <v>0</v>
      </c>
      <c r="CY195" s="182">
        <f t="shared" si="253"/>
        <v>0</v>
      </c>
      <c r="CZ195" s="183" t="str">
        <f t="shared" si="254"/>
        <v/>
      </c>
      <c r="DA195" s="183" t="str">
        <f t="shared" si="255"/>
        <v/>
      </c>
      <c r="DB195" s="184">
        <f t="shared" si="256"/>
        <v>0</v>
      </c>
      <c r="DC195" s="19" t="str">
        <f t="shared" si="257"/>
        <v xml:space="preserve">      </v>
      </c>
      <c r="DD195" s="252" t="str">
        <f>IF('Chack &amp; edit  SD sheet'!BY195="","",'Chack &amp; edit  SD sheet'!BY195)</f>
        <v/>
      </c>
      <c r="DE195" s="252" t="str">
        <f>IF('Chack &amp; edit  SD sheet'!BZ195="","",'Chack &amp; edit  SD sheet'!BZ195)</f>
        <v/>
      </c>
      <c r="DF195" s="252" t="str">
        <f>IF('Chack &amp; edit  SD sheet'!CA195="","",'Chack &amp; edit  SD sheet'!CA195)</f>
        <v/>
      </c>
      <c r="DG195" s="212" t="str">
        <f t="shared" si="258"/>
        <v/>
      </c>
      <c r="DH195" s="252" t="str">
        <f>IF('Chack &amp; edit  SD sheet'!CB195="","",'Chack &amp; edit  SD sheet'!CB195)</f>
        <v/>
      </c>
      <c r="DI195" s="212" t="str">
        <f t="shared" si="259"/>
        <v/>
      </c>
      <c r="DJ195" s="252" t="str">
        <f>IF('Chack &amp; edit  SD sheet'!CC195="","",'Chack &amp; edit  SD sheet'!CC195)</f>
        <v/>
      </c>
      <c r="DK195" s="212" t="str">
        <f t="shared" si="260"/>
        <v/>
      </c>
      <c r="DL195" s="213" t="str">
        <f t="shared" si="261"/>
        <v/>
      </c>
      <c r="DM195" s="252" t="str">
        <f>IF('Chack &amp; edit  SD sheet'!CD195="","",'Chack &amp; edit  SD sheet'!CD195)</f>
        <v/>
      </c>
      <c r="DN195" s="252" t="str">
        <f>IF('Chack &amp; edit  SD sheet'!CE195="","",'Chack &amp; edit  SD sheet'!CE195)</f>
        <v/>
      </c>
      <c r="DO195" s="252" t="str">
        <f>IF('Chack &amp; edit  SD sheet'!CF195="","",'Chack &amp; edit  SD sheet'!CF195)</f>
        <v/>
      </c>
      <c r="DP195" s="212" t="str">
        <f t="shared" si="262"/>
        <v/>
      </c>
      <c r="DQ195" s="252" t="str">
        <f>IF('Chack &amp; edit  SD sheet'!CG195="","",'Chack &amp; edit  SD sheet'!CG195)</f>
        <v/>
      </c>
      <c r="DR195" s="212" t="str">
        <f t="shared" si="263"/>
        <v/>
      </c>
      <c r="DS195" s="252" t="str">
        <f>IF('Chack &amp; edit  SD sheet'!CH195="","",'Chack &amp; edit  SD sheet'!CH195)</f>
        <v/>
      </c>
      <c r="DT195" s="212" t="str">
        <f t="shared" si="264"/>
        <v/>
      </c>
      <c r="DU195" s="213" t="str">
        <f t="shared" si="265"/>
        <v/>
      </c>
      <c r="DV195" s="252" t="str">
        <f>IF('Chack &amp; edit  SD sheet'!CI195="","",'Chack &amp; edit  SD sheet'!CI195)</f>
        <v/>
      </c>
      <c r="DW195" s="252" t="str">
        <f>IF('Chack &amp; edit  SD sheet'!CJ195="","",'Chack &amp; edit  SD sheet'!CJ195)</f>
        <v/>
      </c>
      <c r="DX195" s="252" t="str">
        <f>IF('Chack &amp; edit  SD sheet'!CK195="","",'Chack &amp; edit  SD sheet'!CK195)</f>
        <v/>
      </c>
      <c r="DY195" s="254" t="str">
        <f t="shared" si="266"/>
        <v/>
      </c>
      <c r="DZ195" s="252" t="str">
        <f>IF('Chack &amp; edit  SD sheet'!CL195="","",'Chack &amp; edit  SD sheet'!CL195)</f>
        <v/>
      </c>
      <c r="EA195" s="252" t="str">
        <f>IF('Chack &amp; edit  SD sheet'!CM195="","",'Chack &amp; edit  SD sheet'!CM195)</f>
        <v/>
      </c>
      <c r="EB195" s="252" t="str">
        <f>IF('Chack &amp; edit  SD sheet'!CN195="","",'Chack &amp; edit  SD sheet'!CN195)</f>
        <v/>
      </c>
      <c r="EC195" s="252" t="str">
        <f>IF('Chack &amp; edit  SD sheet'!CO195="","",'Chack &amp; edit  SD sheet'!CO195)</f>
        <v/>
      </c>
      <c r="ED195" s="254" t="str">
        <f t="shared" si="267"/>
        <v/>
      </c>
      <c r="EE195" s="252" t="str">
        <f>IF('Chack &amp; edit  SD sheet'!CP195="","",'Chack &amp; edit  SD sheet'!CP195)</f>
        <v/>
      </c>
      <c r="EF195" s="252" t="str">
        <f>IF('Chack &amp; edit  SD sheet'!CQ195="","",'Chack &amp; edit  SD sheet'!CQ195)</f>
        <v/>
      </c>
      <c r="EG195" s="19" t="str">
        <f t="shared" si="268"/>
        <v/>
      </c>
      <c r="EH195" s="20" t="str">
        <f t="shared" si="269"/>
        <v/>
      </c>
      <c r="EI195" s="21" t="str">
        <f t="shared" si="270"/>
        <v/>
      </c>
      <c r="EJ195" s="185" t="str">
        <f t="shared" si="271"/>
        <v/>
      </c>
      <c r="EK195" s="253" t="str">
        <f t="shared" si="272"/>
        <v/>
      </c>
      <c r="EL195" s="252" t="str">
        <f t="shared" si="273"/>
        <v/>
      </c>
      <c r="ET195" s="173" t="str">
        <f t="shared" si="274"/>
        <v/>
      </c>
      <c r="EU195" s="173" t="str">
        <f t="shared" si="275"/>
        <v/>
      </c>
      <c r="EV195" s="173" t="str">
        <f t="shared" si="276"/>
        <v/>
      </c>
      <c r="EW195" s="173" t="str">
        <f t="shared" si="277"/>
        <v/>
      </c>
    </row>
    <row r="196" spans="1:153" ht="15.75" hidden="1">
      <c r="A196" s="179" t="str">
        <f>IF(AND('Chack &amp; edit  SD sheet'!A196=""),"",'Chack &amp; edit  SD sheet'!A196)</f>
        <v/>
      </c>
      <c r="B196" s="179" t="str">
        <f>IF(AND('Chack &amp; edit  SD sheet'!B196=""),"",'Chack &amp; edit  SD sheet'!B196)</f>
        <v/>
      </c>
      <c r="C196" s="179" t="str">
        <f>IF(AND('Chack &amp; edit  SD sheet'!C196=""),"",IF(AND('Chack &amp; edit  SD sheet'!C196="Boy"),"M",IF(AND('Chack &amp; edit  SD sheet'!C196="Girl"),"F","")))</f>
        <v/>
      </c>
      <c r="D196" s="179" t="str">
        <f>IF(AND('Chack &amp; edit  SD sheet'!D196=""),"",VALUE('Chack &amp; edit  SD sheet'!D196))</f>
        <v/>
      </c>
      <c r="E196" s="179" t="str">
        <f>IF(AND('Chack &amp; edit  SD sheet'!E196=""),"",'Chack &amp; edit  SD sheet'!E196)</f>
        <v/>
      </c>
      <c r="F196" s="179" t="str">
        <f>IF(AND('Chack &amp; edit  SD sheet'!F196=""),"",'Chack &amp; edit  SD sheet'!F196)</f>
        <v/>
      </c>
      <c r="G196" s="180" t="str">
        <f>IF(AND('Chack &amp; edit  SD sheet'!G196=""),"",'Chack &amp; edit  SD sheet'!G196)</f>
        <v/>
      </c>
      <c r="H196" s="180" t="str">
        <f>IF(AND('Chack &amp; edit  SD sheet'!H196=""),"",'Chack &amp; edit  SD sheet'!H196)</f>
        <v/>
      </c>
      <c r="I196" s="180" t="str">
        <f>IF(AND('Chack &amp; edit  SD sheet'!I196=""),"",'Chack &amp; edit  SD sheet'!I196)</f>
        <v/>
      </c>
      <c r="J196" s="179" t="str">
        <f>IF(AND('Chack &amp; edit  SD sheet'!J196=""),"",'Chack &amp; edit  SD sheet'!J196)</f>
        <v/>
      </c>
      <c r="K196" s="179" t="str">
        <f>IF(AND('Chack &amp; edit  SD sheet'!K196=""),"",'Chack &amp; edit  SD sheet'!K196)</f>
        <v/>
      </c>
      <c r="L196" s="179" t="str">
        <f>IF(AND('Chack &amp; edit  SD sheet'!L196=""),"",'Chack &amp; edit  SD sheet'!L196)</f>
        <v/>
      </c>
      <c r="M196" s="179" t="str">
        <f t="shared" si="193"/>
        <v/>
      </c>
      <c r="N196" s="179" t="str">
        <f>IF(AND('Chack &amp; edit  SD sheet'!N196=""),"",'Chack &amp; edit  SD sheet'!N196)</f>
        <v/>
      </c>
      <c r="O196" s="179" t="str">
        <f t="shared" si="194"/>
        <v/>
      </c>
      <c r="P196" s="179" t="str">
        <f t="shared" si="195"/>
        <v/>
      </c>
      <c r="Q196" s="179" t="str">
        <f>IF(AND('Chack &amp; edit  SD sheet'!Q196=""),"",'Chack &amp; edit  SD sheet'!Q196)</f>
        <v/>
      </c>
      <c r="R196" s="179" t="str">
        <f t="shared" si="196"/>
        <v/>
      </c>
      <c r="S196" s="179" t="str">
        <f t="shared" si="197"/>
        <v/>
      </c>
      <c r="T196" s="179" t="str">
        <f>IF(AND('Chack &amp; edit  SD sheet'!T196=""),"",'Chack &amp; edit  SD sheet'!T196)</f>
        <v/>
      </c>
      <c r="U196" s="179" t="str">
        <f>IF(AND('Chack &amp; edit  SD sheet'!U196=""),"",'Chack &amp; edit  SD sheet'!U196)</f>
        <v/>
      </c>
      <c r="V196" s="179" t="str">
        <f>IF(AND('Chack &amp; edit  SD sheet'!V196=""),"",'Chack &amp; edit  SD sheet'!V196)</f>
        <v/>
      </c>
      <c r="W196" s="179" t="str">
        <f t="shared" si="198"/>
        <v/>
      </c>
      <c r="X196" s="179" t="str">
        <f>IF(AND('Chack &amp; edit  SD sheet'!X196=""),"",'Chack &amp; edit  SD sheet'!X196)</f>
        <v/>
      </c>
      <c r="Y196" s="179" t="str">
        <f t="shared" si="199"/>
        <v/>
      </c>
      <c r="Z196" s="179" t="str">
        <f t="shared" si="200"/>
        <v/>
      </c>
      <c r="AA196" s="179" t="str">
        <f>IF(AND('Chack &amp; edit  SD sheet'!AA196=""),"",'Chack &amp; edit  SD sheet'!AA196)</f>
        <v/>
      </c>
      <c r="AB196" s="179" t="str">
        <f t="shared" si="201"/>
        <v/>
      </c>
      <c r="AC196" s="179" t="str">
        <f t="shared" si="202"/>
        <v/>
      </c>
      <c r="AD196" s="179" t="str">
        <f>IF(AND('Chack &amp; edit  SD sheet'!AF196=""),"",'Chack &amp; edit  SD sheet'!AF196)</f>
        <v/>
      </c>
      <c r="AE196" s="179" t="str">
        <f>IF(AND('Chack &amp; edit  SD sheet'!AG196=""),"",'Chack &amp; edit  SD sheet'!AG196)</f>
        <v/>
      </c>
      <c r="AF196" s="179" t="str">
        <f>IF(AND('Chack &amp; edit  SD sheet'!AH196=""),"",'Chack &amp; edit  SD sheet'!AH196)</f>
        <v/>
      </c>
      <c r="AG196" s="179" t="str">
        <f t="shared" si="203"/>
        <v/>
      </c>
      <c r="AH196" s="179" t="str">
        <f>IF(AND('Chack &amp; edit  SD sheet'!AJ196=""),"",'Chack &amp; edit  SD sheet'!AJ196)</f>
        <v/>
      </c>
      <c r="AI196" s="179" t="str">
        <f t="shared" si="204"/>
        <v/>
      </c>
      <c r="AJ196" s="179" t="str">
        <f t="shared" si="205"/>
        <v/>
      </c>
      <c r="AK196" s="179" t="str">
        <f>IF(AND('Chack &amp; edit  SD sheet'!AM196=""),"",'Chack &amp; edit  SD sheet'!AM196)</f>
        <v/>
      </c>
      <c r="AL196" s="179" t="str">
        <f t="shared" si="206"/>
        <v/>
      </c>
      <c r="AM196" s="179" t="str">
        <f t="shared" si="207"/>
        <v/>
      </c>
      <c r="AN196" s="179" t="str">
        <f>IF(AND('Chack &amp; edit  SD sheet'!AP196=""),"",'Chack &amp; edit  SD sheet'!AP196)</f>
        <v/>
      </c>
      <c r="AO196" s="179" t="str">
        <f>IF(AND('Chack &amp; edit  SD sheet'!AQ196=""),"",'Chack &amp; edit  SD sheet'!AQ196)</f>
        <v/>
      </c>
      <c r="AP196" s="179" t="str">
        <f>IF(AND('Chack &amp; edit  SD sheet'!AR196=""),"",'Chack &amp; edit  SD sheet'!AR196)</f>
        <v/>
      </c>
      <c r="AQ196" s="179" t="str">
        <f t="shared" si="208"/>
        <v/>
      </c>
      <c r="AR196" s="179" t="str">
        <f>IF(AND('Chack &amp; edit  SD sheet'!AT196=""),"",'Chack &amp; edit  SD sheet'!AT196)</f>
        <v/>
      </c>
      <c r="AS196" s="179" t="str">
        <f t="shared" si="209"/>
        <v/>
      </c>
      <c r="AT196" s="179" t="str">
        <f t="shared" si="210"/>
        <v/>
      </c>
      <c r="AU196" s="179" t="str">
        <f>IF(AND('Chack &amp; edit  SD sheet'!AW196=""),"",'Chack &amp; edit  SD sheet'!AW196)</f>
        <v/>
      </c>
      <c r="AV196" s="179" t="str">
        <f t="shared" si="211"/>
        <v/>
      </c>
      <c r="AW196" s="179" t="str">
        <f t="shared" si="212"/>
        <v/>
      </c>
      <c r="AX196" s="179" t="str">
        <f>IF(AND('Chack &amp; edit  SD sheet'!AZ196=""),"",'Chack &amp; edit  SD sheet'!AZ196)</f>
        <v/>
      </c>
      <c r="AY196" s="179" t="str">
        <f>IF(AND('Chack &amp; edit  SD sheet'!BA196=""),"",'Chack &amp; edit  SD sheet'!BA196)</f>
        <v/>
      </c>
      <c r="AZ196" s="179" t="str">
        <f>IF(AND('Chack &amp; edit  SD sheet'!BB196=""),"",'Chack &amp; edit  SD sheet'!BB196)</f>
        <v/>
      </c>
      <c r="BA196" s="179" t="str">
        <f t="shared" si="213"/>
        <v/>
      </c>
      <c r="BB196" s="179" t="str">
        <f>IF(AND('Chack &amp; edit  SD sheet'!BD196=""),"",'Chack &amp; edit  SD sheet'!BD196)</f>
        <v/>
      </c>
      <c r="BC196" s="179" t="str">
        <f t="shared" si="214"/>
        <v/>
      </c>
      <c r="BD196" s="179" t="str">
        <f t="shared" si="215"/>
        <v/>
      </c>
      <c r="BE196" s="179" t="str">
        <f>IF(AND('Chack &amp; edit  SD sheet'!BG196=""),"",'Chack &amp; edit  SD sheet'!BG196)</f>
        <v/>
      </c>
      <c r="BF196" s="179" t="str">
        <f t="shared" si="216"/>
        <v/>
      </c>
      <c r="BG196" s="179" t="str">
        <f t="shared" si="217"/>
        <v/>
      </c>
      <c r="BH196" s="179" t="str">
        <f>IF(AND('Chack &amp; edit  SD sheet'!BK196=""),"",'Chack &amp; edit  SD sheet'!BK196)</f>
        <v/>
      </c>
      <c r="BI196" s="179" t="str">
        <f>IF(AND('Chack &amp; edit  SD sheet'!BL196=""),"",'Chack &amp; edit  SD sheet'!BL196)</f>
        <v/>
      </c>
      <c r="BJ196" s="179" t="str">
        <f>IF(AND('Chack &amp; edit  SD sheet'!BM196=""),"",'Chack &amp; edit  SD sheet'!BM196)</f>
        <v/>
      </c>
      <c r="BK196" s="179" t="str">
        <f t="shared" si="218"/>
        <v/>
      </c>
      <c r="BL196" s="179" t="str">
        <f t="shared" si="219"/>
        <v/>
      </c>
      <c r="BM196" s="179" t="str">
        <f>IF(AND('Chack &amp; edit  SD sheet'!BN196=""),"",'Chack &amp; edit  SD sheet'!BN196)</f>
        <v/>
      </c>
      <c r="BN196" s="179" t="str">
        <f>IF(AND('Chack &amp; edit  SD sheet'!BO196=""),"",'Chack &amp; edit  SD sheet'!BO196)</f>
        <v/>
      </c>
      <c r="BO196" s="179" t="str">
        <f>IF(AND('Chack &amp; edit  SD sheet'!BP196=""),"",'Chack &amp; edit  SD sheet'!BP196)</f>
        <v/>
      </c>
      <c r="BP196" s="179" t="str">
        <f t="shared" si="220"/>
        <v/>
      </c>
      <c r="BQ196" s="179" t="str">
        <f>IF(AND('Chack &amp; edit  SD sheet'!BR196=""),"",'Chack &amp; edit  SD sheet'!BR196)</f>
        <v/>
      </c>
      <c r="BR196" s="179" t="str">
        <f t="shared" si="221"/>
        <v/>
      </c>
      <c r="BS196" s="179" t="str">
        <f t="shared" si="222"/>
        <v/>
      </c>
      <c r="BT196" s="179" t="str">
        <f>IF(AND('Chack &amp; edit  SD sheet'!BU196=""),"",'Chack &amp; edit  SD sheet'!BU196)</f>
        <v/>
      </c>
      <c r="BU196" s="179" t="str">
        <f t="shared" si="223"/>
        <v/>
      </c>
      <c r="BV196" s="179" t="str">
        <f t="shared" si="224"/>
        <v/>
      </c>
      <c r="BW196" s="181" t="str">
        <f t="shared" si="225"/>
        <v/>
      </c>
      <c r="BX196" s="179" t="str">
        <f t="shared" si="226"/>
        <v/>
      </c>
      <c r="BY196" s="179">
        <f t="shared" si="227"/>
        <v>0</v>
      </c>
      <c r="BZ196" s="179">
        <f t="shared" si="228"/>
        <v>0</v>
      </c>
      <c r="CA196" s="179" t="str">
        <f t="shared" si="229"/>
        <v/>
      </c>
      <c r="CB196" s="179" t="str">
        <f t="shared" si="230"/>
        <v/>
      </c>
      <c r="CC196" s="182" t="str">
        <f t="shared" si="231"/>
        <v/>
      </c>
      <c r="CD196" s="183">
        <f t="shared" si="232"/>
        <v>0</v>
      </c>
      <c r="CE196" s="182">
        <f t="shared" si="233"/>
        <v>0</v>
      </c>
      <c r="CF196" s="179" t="str">
        <f t="shared" si="234"/>
        <v/>
      </c>
      <c r="CG196" s="183" t="str">
        <f t="shared" si="235"/>
        <v/>
      </c>
      <c r="CH196" s="182" t="str">
        <f t="shared" si="236"/>
        <v/>
      </c>
      <c r="CI196" s="182">
        <f t="shared" si="237"/>
        <v>0</v>
      </c>
      <c r="CJ196" s="182">
        <f t="shared" si="238"/>
        <v>0</v>
      </c>
      <c r="CK196" s="179" t="str">
        <f t="shared" si="239"/>
        <v/>
      </c>
      <c r="CL196" s="183" t="str">
        <f t="shared" si="240"/>
        <v/>
      </c>
      <c r="CM196" s="182" t="str">
        <f t="shared" si="241"/>
        <v/>
      </c>
      <c r="CN196" s="182">
        <f t="shared" si="242"/>
        <v>0</v>
      </c>
      <c r="CO196" s="182">
        <f t="shared" si="243"/>
        <v>0</v>
      </c>
      <c r="CP196" s="183" t="str">
        <f t="shared" si="244"/>
        <v/>
      </c>
      <c r="CQ196" s="183" t="str">
        <f t="shared" si="245"/>
        <v/>
      </c>
      <c r="CR196" s="182" t="str">
        <f t="shared" si="246"/>
        <v/>
      </c>
      <c r="CS196" s="182">
        <f t="shared" si="247"/>
        <v>0</v>
      </c>
      <c r="CT196" s="182">
        <f t="shared" si="248"/>
        <v>0</v>
      </c>
      <c r="CU196" s="183" t="str">
        <f t="shared" si="249"/>
        <v/>
      </c>
      <c r="CV196" s="183" t="str">
        <f t="shared" si="250"/>
        <v/>
      </c>
      <c r="CW196" s="182" t="str">
        <f t="shared" si="251"/>
        <v/>
      </c>
      <c r="CX196" s="182">
        <f t="shared" si="252"/>
        <v>0</v>
      </c>
      <c r="CY196" s="182">
        <f t="shared" si="253"/>
        <v>0</v>
      </c>
      <c r="CZ196" s="183" t="str">
        <f t="shared" si="254"/>
        <v/>
      </c>
      <c r="DA196" s="183" t="str">
        <f t="shared" si="255"/>
        <v/>
      </c>
      <c r="DB196" s="184">
        <f t="shared" si="256"/>
        <v>0</v>
      </c>
      <c r="DC196" s="19" t="str">
        <f t="shared" si="257"/>
        <v xml:space="preserve">      </v>
      </c>
      <c r="DD196" s="252" t="str">
        <f>IF('Chack &amp; edit  SD sheet'!BY196="","",'Chack &amp; edit  SD sheet'!BY196)</f>
        <v/>
      </c>
      <c r="DE196" s="252" t="str">
        <f>IF('Chack &amp; edit  SD sheet'!BZ196="","",'Chack &amp; edit  SD sheet'!BZ196)</f>
        <v/>
      </c>
      <c r="DF196" s="252" t="str">
        <f>IF('Chack &amp; edit  SD sheet'!CA196="","",'Chack &amp; edit  SD sheet'!CA196)</f>
        <v/>
      </c>
      <c r="DG196" s="212" t="str">
        <f t="shared" si="258"/>
        <v/>
      </c>
      <c r="DH196" s="252" t="str">
        <f>IF('Chack &amp; edit  SD sheet'!CB196="","",'Chack &amp; edit  SD sheet'!CB196)</f>
        <v/>
      </c>
      <c r="DI196" s="212" t="str">
        <f t="shared" si="259"/>
        <v/>
      </c>
      <c r="DJ196" s="252" t="str">
        <f>IF('Chack &amp; edit  SD sheet'!CC196="","",'Chack &amp; edit  SD sheet'!CC196)</f>
        <v/>
      </c>
      <c r="DK196" s="212" t="str">
        <f t="shared" si="260"/>
        <v/>
      </c>
      <c r="DL196" s="213" t="str">
        <f t="shared" si="261"/>
        <v/>
      </c>
      <c r="DM196" s="252" t="str">
        <f>IF('Chack &amp; edit  SD sheet'!CD196="","",'Chack &amp; edit  SD sheet'!CD196)</f>
        <v/>
      </c>
      <c r="DN196" s="252" t="str">
        <f>IF('Chack &amp; edit  SD sheet'!CE196="","",'Chack &amp; edit  SD sheet'!CE196)</f>
        <v/>
      </c>
      <c r="DO196" s="252" t="str">
        <f>IF('Chack &amp; edit  SD sheet'!CF196="","",'Chack &amp; edit  SD sheet'!CF196)</f>
        <v/>
      </c>
      <c r="DP196" s="212" t="str">
        <f t="shared" si="262"/>
        <v/>
      </c>
      <c r="DQ196" s="252" t="str">
        <f>IF('Chack &amp; edit  SD sheet'!CG196="","",'Chack &amp; edit  SD sheet'!CG196)</f>
        <v/>
      </c>
      <c r="DR196" s="212" t="str">
        <f t="shared" si="263"/>
        <v/>
      </c>
      <c r="DS196" s="252" t="str">
        <f>IF('Chack &amp; edit  SD sheet'!CH196="","",'Chack &amp; edit  SD sheet'!CH196)</f>
        <v/>
      </c>
      <c r="DT196" s="212" t="str">
        <f t="shared" si="264"/>
        <v/>
      </c>
      <c r="DU196" s="213" t="str">
        <f t="shared" si="265"/>
        <v/>
      </c>
      <c r="DV196" s="252" t="str">
        <f>IF('Chack &amp; edit  SD sheet'!CI196="","",'Chack &amp; edit  SD sheet'!CI196)</f>
        <v/>
      </c>
      <c r="DW196" s="252" t="str">
        <f>IF('Chack &amp; edit  SD sheet'!CJ196="","",'Chack &amp; edit  SD sheet'!CJ196)</f>
        <v/>
      </c>
      <c r="DX196" s="252" t="str">
        <f>IF('Chack &amp; edit  SD sheet'!CK196="","",'Chack &amp; edit  SD sheet'!CK196)</f>
        <v/>
      </c>
      <c r="DY196" s="254" t="str">
        <f t="shared" si="266"/>
        <v/>
      </c>
      <c r="DZ196" s="252" t="str">
        <f>IF('Chack &amp; edit  SD sheet'!CL196="","",'Chack &amp; edit  SD sheet'!CL196)</f>
        <v/>
      </c>
      <c r="EA196" s="252" t="str">
        <f>IF('Chack &amp; edit  SD sheet'!CM196="","",'Chack &amp; edit  SD sheet'!CM196)</f>
        <v/>
      </c>
      <c r="EB196" s="252" t="str">
        <f>IF('Chack &amp; edit  SD sheet'!CN196="","",'Chack &amp; edit  SD sheet'!CN196)</f>
        <v/>
      </c>
      <c r="EC196" s="252" t="str">
        <f>IF('Chack &amp; edit  SD sheet'!CO196="","",'Chack &amp; edit  SD sheet'!CO196)</f>
        <v/>
      </c>
      <c r="ED196" s="254" t="str">
        <f t="shared" si="267"/>
        <v/>
      </c>
      <c r="EE196" s="252" t="str">
        <f>IF('Chack &amp; edit  SD sheet'!CP196="","",'Chack &amp; edit  SD sheet'!CP196)</f>
        <v/>
      </c>
      <c r="EF196" s="252" t="str">
        <f>IF('Chack &amp; edit  SD sheet'!CQ196="","",'Chack &amp; edit  SD sheet'!CQ196)</f>
        <v/>
      </c>
      <c r="EG196" s="19" t="str">
        <f t="shared" si="268"/>
        <v/>
      </c>
      <c r="EH196" s="20" t="str">
        <f t="shared" si="269"/>
        <v/>
      </c>
      <c r="EI196" s="21" t="str">
        <f t="shared" si="270"/>
        <v/>
      </c>
      <c r="EJ196" s="185" t="str">
        <f t="shared" si="271"/>
        <v/>
      </c>
      <c r="EK196" s="253" t="str">
        <f t="shared" si="272"/>
        <v/>
      </c>
      <c r="EL196" s="252" t="str">
        <f t="shared" si="273"/>
        <v/>
      </c>
      <c r="ET196" s="173" t="str">
        <f t="shared" si="274"/>
        <v/>
      </c>
      <c r="EU196" s="173" t="str">
        <f t="shared" si="275"/>
        <v/>
      </c>
      <c r="EV196" s="173" t="str">
        <f t="shared" si="276"/>
        <v/>
      </c>
      <c r="EW196" s="173" t="str">
        <f t="shared" si="277"/>
        <v/>
      </c>
    </row>
    <row r="197" spans="1:153" ht="15.75" hidden="1">
      <c r="A197" s="179" t="str">
        <f>IF(AND('Chack &amp; edit  SD sheet'!A197=""),"",'Chack &amp; edit  SD sheet'!A197)</f>
        <v/>
      </c>
      <c r="B197" s="179" t="str">
        <f>IF(AND('Chack &amp; edit  SD sheet'!B197=""),"",'Chack &amp; edit  SD sheet'!B197)</f>
        <v/>
      </c>
      <c r="C197" s="179" t="str">
        <f>IF(AND('Chack &amp; edit  SD sheet'!C197=""),"",IF(AND('Chack &amp; edit  SD sheet'!C197="Boy"),"M",IF(AND('Chack &amp; edit  SD sheet'!C197="Girl"),"F","")))</f>
        <v/>
      </c>
      <c r="D197" s="179" t="str">
        <f>IF(AND('Chack &amp; edit  SD sheet'!D197=""),"",VALUE('Chack &amp; edit  SD sheet'!D197))</f>
        <v/>
      </c>
      <c r="E197" s="179" t="str">
        <f>IF(AND('Chack &amp; edit  SD sheet'!E197=""),"",'Chack &amp; edit  SD sheet'!E197)</f>
        <v/>
      </c>
      <c r="F197" s="179" t="str">
        <f>IF(AND('Chack &amp; edit  SD sheet'!F197=""),"",'Chack &amp; edit  SD sheet'!F197)</f>
        <v/>
      </c>
      <c r="G197" s="180" t="str">
        <f>IF(AND('Chack &amp; edit  SD sheet'!G197=""),"",'Chack &amp; edit  SD sheet'!G197)</f>
        <v/>
      </c>
      <c r="H197" s="180" t="str">
        <f>IF(AND('Chack &amp; edit  SD sheet'!H197=""),"",'Chack &amp; edit  SD sheet'!H197)</f>
        <v/>
      </c>
      <c r="I197" s="180" t="str">
        <f>IF(AND('Chack &amp; edit  SD sheet'!I197=""),"",'Chack &amp; edit  SD sheet'!I197)</f>
        <v/>
      </c>
      <c r="J197" s="179" t="str">
        <f>IF(AND('Chack &amp; edit  SD sheet'!J197=""),"",'Chack &amp; edit  SD sheet'!J197)</f>
        <v/>
      </c>
      <c r="K197" s="179" t="str">
        <f>IF(AND('Chack &amp; edit  SD sheet'!K197=""),"",'Chack &amp; edit  SD sheet'!K197)</f>
        <v/>
      </c>
      <c r="L197" s="179" t="str">
        <f>IF(AND('Chack &amp; edit  SD sheet'!L197=""),"",'Chack &amp; edit  SD sheet'!L197)</f>
        <v/>
      </c>
      <c r="M197" s="179" t="str">
        <f t="shared" ref="M197:M205" si="278">IFERROR(IF(OR(G197=""),"",ROUND(CEILING((SUM(J197:L197) * 20 / 30),1), 0)),"")</f>
        <v/>
      </c>
      <c r="N197" s="179" t="str">
        <f>IF(AND('Chack &amp; edit  SD sheet'!N197=""),"",'Chack &amp; edit  SD sheet'!N197)</f>
        <v/>
      </c>
      <c r="O197" s="179" t="str">
        <f t="shared" ref="O197:O205" si="279">IFERROR(ROUND(CEILING((N197*50/70),1),0),"")</f>
        <v/>
      </c>
      <c r="P197" s="179" t="str">
        <f t="shared" ref="P197:P205" si="280">IFERROR(IF(OR(G197=""),"",SUM(M197,O197)),"")</f>
        <v/>
      </c>
      <c r="Q197" s="179" t="str">
        <f>IF(AND('Chack &amp; edit  SD sheet'!Q197=""),"",'Chack &amp; edit  SD sheet'!Q197)</f>
        <v/>
      </c>
      <c r="R197" s="179" t="str">
        <f t="shared" ref="R197:R205" si="281">IF(AND(Q197=""),"",ROUND(CEILING((Q197*30/100),1),0))</f>
        <v/>
      </c>
      <c r="S197" s="179" t="str">
        <f t="shared" ref="S197:S205" si="282">IFERROR(IF(OR(G197=""),"",SUM(P197,R197)),"")</f>
        <v/>
      </c>
      <c r="T197" s="179" t="str">
        <f>IF(AND('Chack &amp; edit  SD sheet'!T197=""),"",'Chack &amp; edit  SD sheet'!T197)</f>
        <v/>
      </c>
      <c r="U197" s="179" t="str">
        <f>IF(AND('Chack &amp; edit  SD sheet'!U197=""),"",'Chack &amp; edit  SD sheet'!U197)</f>
        <v/>
      </c>
      <c r="V197" s="179" t="str">
        <f>IF(AND('Chack &amp; edit  SD sheet'!V197=""),"",'Chack &amp; edit  SD sheet'!V197)</f>
        <v/>
      </c>
      <c r="W197" s="179" t="str">
        <f t="shared" ref="W197:W205" si="283">IFERROR(IF(OR(G197=""),"",ROUND(CEILING((SUM(T197:V197) * 20 / 30),1), 0)),"")</f>
        <v/>
      </c>
      <c r="X197" s="179" t="str">
        <f>IF(AND('Chack &amp; edit  SD sheet'!X197=""),"",'Chack &amp; edit  SD sheet'!X197)</f>
        <v/>
      </c>
      <c r="Y197" s="179" t="str">
        <f t="shared" ref="Y197:Y205" si="284">IFERROR(ROUND(CEILING((X197*50/70),1),0),"")</f>
        <v/>
      </c>
      <c r="Z197" s="179" t="str">
        <f t="shared" ref="Z197:Z205" si="285">IFERROR(IF(OR(G197=""),"",SUM(W197,Y197)),"")</f>
        <v/>
      </c>
      <c r="AA197" s="179" t="str">
        <f>IF(AND('Chack &amp; edit  SD sheet'!AA197=""),"",'Chack &amp; edit  SD sheet'!AA197)</f>
        <v/>
      </c>
      <c r="AB197" s="179" t="str">
        <f t="shared" ref="AB197:AB205" si="286">IF(AND(Q197=""),"",(ROUND(CEILING((AA197*30/100),1),0)))</f>
        <v/>
      </c>
      <c r="AC197" s="179" t="str">
        <f t="shared" ref="AC197:AC205" si="287">IFERROR(IF(OR(G197=""),"",SUM(Z197,AB197)),"")</f>
        <v/>
      </c>
      <c r="AD197" s="179" t="str">
        <f>IF(AND('Chack &amp; edit  SD sheet'!AF197=""),"",'Chack &amp; edit  SD sheet'!AF197)</f>
        <v/>
      </c>
      <c r="AE197" s="179" t="str">
        <f>IF(AND('Chack &amp; edit  SD sheet'!AG197=""),"",'Chack &amp; edit  SD sheet'!AG197)</f>
        <v/>
      </c>
      <c r="AF197" s="179" t="str">
        <f>IF(AND('Chack &amp; edit  SD sheet'!AH197=""),"",'Chack &amp; edit  SD sheet'!AH197)</f>
        <v/>
      </c>
      <c r="AG197" s="179" t="str">
        <f t="shared" ref="AG197:AG205" si="288">IFERROR(IF(OR(G197=""),"",ROUND(CEILING((SUM(AD197:AF197) * 20 / 30),1), 0)),"")</f>
        <v/>
      </c>
      <c r="AH197" s="179" t="str">
        <f>IF(AND('Chack &amp; edit  SD sheet'!AJ197=""),"",'Chack &amp; edit  SD sheet'!AJ197)</f>
        <v/>
      </c>
      <c r="AI197" s="179" t="str">
        <f t="shared" ref="AI197:AI205" si="289">IFERROR(ROUND(CEILING((AH197*50/70),1),0),"")</f>
        <v/>
      </c>
      <c r="AJ197" s="179" t="str">
        <f t="shared" ref="AJ197:AJ205" si="290">IFERROR(IF(OR(G197=""),"",SUM(AG197,AI197)),"")</f>
        <v/>
      </c>
      <c r="AK197" s="179" t="str">
        <f>IF(AND('Chack &amp; edit  SD sheet'!AM197=""),"",'Chack &amp; edit  SD sheet'!AM197)</f>
        <v/>
      </c>
      <c r="AL197" s="179" t="str">
        <f t="shared" ref="AL197:AL205" si="291">IF(AND(AK197=""),"",ROUND(CEILING((AK197*30/100),1),0))</f>
        <v/>
      </c>
      <c r="AM197" s="179" t="str">
        <f t="shared" ref="AM197:AM205" si="292">IFERROR(IF(OR(G197=""),"",SUM(AJ197,AL197)),"")</f>
        <v/>
      </c>
      <c r="AN197" s="179" t="str">
        <f>IF(AND('Chack &amp; edit  SD sheet'!AP197=""),"",'Chack &amp; edit  SD sheet'!AP197)</f>
        <v/>
      </c>
      <c r="AO197" s="179" t="str">
        <f>IF(AND('Chack &amp; edit  SD sheet'!AQ197=""),"",'Chack &amp; edit  SD sheet'!AQ197)</f>
        <v/>
      </c>
      <c r="AP197" s="179" t="str">
        <f>IF(AND('Chack &amp; edit  SD sheet'!AR197=""),"",'Chack &amp; edit  SD sheet'!AR197)</f>
        <v/>
      </c>
      <c r="AQ197" s="179" t="str">
        <f t="shared" ref="AQ197:AQ205" si="293">IFERROR(IF(OR(G197=""),"",ROUND( CEILING((SUM(AN197:AP197) * 20 / 30),1), 0)),"")</f>
        <v/>
      </c>
      <c r="AR197" s="179" t="str">
        <f>IF(AND('Chack &amp; edit  SD sheet'!AT197=""),"",'Chack &amp; edit  SD sheet'!AT197)</f>
        <v/>
      </c>
      <c r="AS197" s="179" t="str">
        <f t="shared" ref="AS197:AS205" si="294">IFERROR(ROUND( CEILING((AR197*50/70),1),0),"")</f>
        <v/>
      </c>
      <c r="AT197" s="179" t="str">
        <f t="shared" ref="AT197:AT205" si="295">IFERROR(IF(OR(G197=""),"",SUM(AQ197,AS197)),"")</f>
        <v/>
      </c>
      <c r="AU197" s="179" t="str">
        <f>IF(AND('Chack &amp; edit  SD sheet'!AW197=""),"",'Chack &amp; edit  SD sheet'!AW197)</f>
        <v/>
      </c>
      <c r="AV197" s="179" t="str">
        <f t="shared" ref="AV197:AV205" si="296">IF(AND(AU197=""),"",ROUND( CEILING((AU197*30/100),1),0))</f>
        <v/>
      </c>
      <c r="AW197" s="179" t="str">
        <f t="shared" ref="AW197:AW205" si="297">IFERROR(IF(OR(G197=""),"",SUM(AT197,AV197)),"")</f>
        <v/>
      </c>
      <c r="AX197" s="179" t="str">
        <f>IF(AND('Chack &amp; edit  SD sheet'!AZ197=""),"",'Chack &amp; edit  SD sheet'!AZ197)</f>
        <v/>
      </c>
      <c r="AY197" s="179" t="str">
        <f>IF(AND('Chack &amp; edit  SD sheet'!BA197=""),"",'Chack &amp; edit  SD sheet'!BA197)</f>
        <v/>
      </c>
      <c r="AZ197" s="179" t="str">
        <f>IF(AND('Chack &amp; edit  SD sheet'!BB197=""),"",'Chack &amp; edit  SD sheet'!BB197)</f>
        <v/>
      </c>
      <c r="BA197" s="179" t="str">
        <f t="shared" ref="BA197:BA205" si="298">IFERROR(IF(OR(G197=""),"",ROUND( CEILING((SUM(AX197:AZ197) * 20 / 30),1), 0)),"")</f>
        <v/>
      </c>
      <c r="BB197" s="179" t="str">
        <f>IF(AND('Chack &amp; edit  SD sheet'!BD197=""),"",'Chack &amp; edit  SD sheet'!BD197)</f>
        <v/>
      </c>
      <c r="BC197" s="179" t="str">
        <f t="shared" ref="BC197:BC205" si="299">IFERROR(ROUND(CEILING((BB197*50/70),1),0),"")</f>
        <v/>
      </c>
      <c r="BD197" s="179" t="str">
        <f t="shared" ref="BD197:BD205" si="300">IFERROR(IF(OR(G197=""),"",SUM(BA197,BC197)),"")</f>
        <v/>
      </c>
      <c r="BE197" s="179" t="str">
        <f>IF(AND('Chack &amp; edit  SD sheet'!BG197=""),"",'Chack &amp; edit  SD sheet'!BG197)</f>
        <v/>
      </c>
      <c r="BF197" s="179" t="str">
        <f t="shared" ref="BF197:BF205" si="301">IF(AND(BE197=""),"",ROUND(CEILING((BE197*30/100),1),0))</f>
        <v/>
      </c>
      <c r="BG197" s="179" t="str">
        <f t="shared" ref="BG197:BG205" si="302">IFERROR(IF(OR(G197=""),"",SUM(BD197,BF197)),"")</f>
        <v/>
      </c>
      <c r="BH197" s="179" t="str">
        <f>IF(AND('Chack &amp; edit  SD sheet'!BK197=""),"",'Chack &amp; edit  SD sheet'!BK197)</f>
        <v/>
      </c>
      <c r="BI197" s="179" t="str">
        <f>IF(AND('Chack &amp; edit  SD sheet'!BL197=""),"",'Chack &amp; edit  SD sheet'!BL197)</f>
        <v/>
      </c>
      <c r="BJ197" s="179" t="str">
        <f>IF(AND('Chack &amp; edit  SD sheet'!BM197=""),"",'Chack &amp; edit  SD sheet'!BM197)</f>
        <v/>
      </c>
      <c r="BK197" s="179" t="str">
        <f t="shared" ref="BK197:BK205" si="303">IFERROR(IF(OR(G197=""),"",SUM(BH197,BI197,BJ197)),"")</f>
        <v/>
      </c>
      <c r="BL197" s="179" t="str">
        <f t="shared" ref="BL197:BL205" si="304">IF(AND(BK197=""),"",IF(AND(BK197&gt;=36%*$BK$3),"P",""))</f>
        <v/>
      </c>
      <c r="BM197" s="179" t="str">
        <f>IF(AND('Chack &amp; edit  SD sheet'!BN197=""),"",'Chack &amp; edit  SD sheet'!BN197)</f>
        <v/>
      </c>
      <c r="BN197" s="179" t="str">
        <f>IF(AND('Chack &amp; edit  SD sheet'!BO197=""),"",'Chack &amp; edit  SD sheet'!BO197)</f>
        <v/>
      </c>
      <c r="BO197" s="179" t="str">
        <f>IF(AND('Chack &amp; edit  SD sheet'!BP197=""),"",'Chack &amp; edit  SD sheet'!BP197)</f>
        <v/>
      </c>
      <c r="BP197" s="179" t="str">
        <f t="shared" ref="BP197:BP205" si="305">IFERROR(IF(OR(G197=""),"",ROUND(CEILING((SUM(BM197:BO197) * 20 / 30),1), 0)),"")</f>
        <v/>
      </c>
      <c r="BQ197" s="179" t="str">
        <f>IF(AND('Chack &amp; edit  SD sheet'!BR197=""),"",'Chack &amp; edit  SD sheet'!BR197)</f>
        <v/>
      </c>
      <c r="BR197" s="179" t="str">
        <f t="shared" ref="BR197:BR205" si="306">IFERROR(ROUND(CEILING((BQ197*50/70),1),0),"")</f>
        <v/>
      </c>
      <c r="BS197" s="179" t="str">
        <f t="shared" ref="BS197:BS205" si="307">IFERROR(IF(OR(G197=""),"",SUM(BP197,BR197)),"")</f>
        <v/>
      </c>
      <c r="BT197" s="179" t="str">
        <f>IF(AND('Chack &amp; edit  SD sheet'!BU197=""),"",'Chack &amp; edit  SD sheet'!BU197)</f>
        <v/>
      </c>
      <c r="BU197" s="179" t="str">
        <f t="shared" ref="BU197:BU205" si="308">IF(AND(BT197=""),"",ROUND(CEILING((BT197*30/100),1),0))</f>
        <v/>
      </c>
      <c r="BV197" s="179" t="str">
        <f t="shared" ref="BV197:BV205" si="309">IFERROR(IF(OR(G197=""),"",SUM(BS197,BU197)),"")</f>
        <v/>
      </c>
      <c r="BW197" s="181" t="str">
        <f t="shared" ref="BW197:BW205" si="310">IFERROR(IF(OR(G197=""),"",IF(AND(BG197&gt;=BK197),BG197,BK197)+SUM(S197,AC197,AM197,AW197,BV197)),"")</f>
        <v/>
      </c>
      <c r="BX197" s="179" t="str">
        <f t="shared" ref="BX197:BX205" si="311">IFERROR(IF(AND(S197=""),"",S197),"")</f>
        <v/>
      </c>
      <c r="BY197" s="179">
        <f t="shared" ref="BY197:BY205" si="312">COUNTIF(J197:L197,"NA")*6.66</f>
        <v>0</v>
      </c>
      <c r="BZ197" s="179">
        <f t="shared" ref="BZ197:BZ205" si="313">(COUNTIF(J197:L197,"ML")*6.66)+(COUNTIF(N197,"ML")*50)+(COUNTIF(R197,"ML")*30)</f>
        <v>0</v>
      </c>
      <c r="CA197" s="179" t="str">
        <f t="shared" ref="CA197:CA205" si="314">IF(OR($D197="NSO",$G197=""),"",IF(AND(M197="",O197="",R197=""),"",IF(AND(O197="",R197=""),20-BY197-BZ197,IF(AND(R197=""),70-BY197-BZ197,100-BY197-BZ197))))</f>
        <v/>
      </c>
      <c r="CB197" s="179" t="str">
        <f t="shared" ref="CB197:CB205" si="315">IF(OR($D197="NSO",$G197=""),"",IF(OR(M197="AB",O197="ab",R197="AB"),"AB",IF(R197="ML","RE",IF(CA197="","",IF(BX197&gt;=75%*CA197,"D",IF(BX197&gt;=60%*CA197,"I",IF(BX197&gt;=48%*CA197,"II",IF(BX197&gt;=36%*CA197,"III",IF(BX197&gt;=0%*CA197,"P","")))))))))</f>
        <v/>
      </c>
      <c r="CC197" s="182" t="str">
        <f t="shared" ref="CC197:CC205" si="316">IFERROR(IF(AND(AC197=""),"",AC197),"")</f>
        <v/>
      </c>
      <c r="CD197" s="183">
        <f t="shared" ref="CD197:CD205" si="317">COUNTIF(T197:V197,"NA")*6.66</f>
        <v>0</v>
      </c>
      <c r="CE197" s="182">
        <f t="shared" ref="CE197:CE205" si="318">(COUNTIF(T197:V197,"ML")*6.66)+(COUNTIF(X197,"ML")*50)+(COUNTIF(AB197,"ML")*30)</f>
        <v>0</v>
      </c>
      <c r="CF197" s="179" t="str">
        <f t="shared" ref="CF197:CF205" si="319">IF(OR($D197="NSO",$G197=""),"",IF(AND(W197="",Y197="",AB197=""),"",IF(AND(Y197="",AB197=""),20-CD197-CE197,IF(AB197="",70-CD197-CE197,100-CD197-CE197))))</f>
        <v/>
      </c>
      <c r="CG197" s="183" t="str">
        <f t="shared" ref="CG197:CG205" si="320">IF(OR($D197="NSO",$G197=""),"",IF(OR(W197="AB",Y197="ab",AB197="AB"),"AB",IF(AB197="ML","RE",IF(CF197="","",IF(CC197&gt;=75%*CF197,"D",IF(CC197&gt;=60%*CF197,"I",IF(CC197&gt;=48%*CF197,"II",IF(CC197&gt;=36%*CF197,"III",IF(CC197&gt;=0%*CF197,"P","")))))))))</f>
        <v/>
      </c>
      <c r="CH197" s="182" t="str">
        <f t="shared" ref="CH197:CH205" si="321">IFERROR(IF(AND(AM197=""),"",AM197),"")</f>
        <v/>
      </c>
      <c r="CI197" s="182">
        <f t="shared" ref="CI197:CI205" si="322">COUNTIF(AD197:AF197,"NA")*6.66</f>
        <v>0</v>
      </c>
      <c r="CJ197" s="182">
        <f t="shared" ref="CJ197:CJ205" si="323">(COUNTIF(AD197:AF197,"ML")*6.66)+(COUNTIF(AH197,"ML")*50)+(COUNTIF(AL197,"ML")*30)</f>
        <v>0</v>
      </c>
      <c r="CK197" s="179" t="str">
        <f t="shared" ref="CK197:CK205" si="324">IF(OR($D197="NSO",$G197=""),"",IF(AND(AG197="",AI197="",AL197=""),"",IF(AND(AI197="",AL197=""),20-CI197-CJ197,IF(AL197="",70-CI197-CJ197,100-CI197-CJ197))))</f>
        <v/>
      </c>
      <c r="CL197" s="183" t="str">
        <f t="shared" ref="CL197:CL205" si="325">IF(OR($D197="NSO",$G197=""),"",IF(OR(AG197="AB",AI197="ab",AL197="AB"),"AB",IF(AL197="ML","RE",IF(CK197="","",IF(CH197&gt;=75%*CK197,"D",IF(CH197&gt;=60%*CK197,"I",IF(CH197&gt;=48%*CK197,"II",IF(CH197&gt;=36%*CK197,"III",IF(CH197&gt;=0%*CK197,"P","")))))))))</f>
        <v/>
      </c>
      <c r="CM197" s="182" t="str">
        <f t="shared" ref="CM197:CM205" si="326">IFERROR(IF(AND(AW197=""),"",AW197),"")</f>
        <v/>
      </c>
      <c r="CN197" s="182">
        <f t="shared" ref="CN197:CN205" si="327">COUNTIF(AN197:AP197,"NA")*6.66</f>
        <v>0</v>
      </c>
      <c r="CO197" s="182">
        <f t="shared" ref="CO197:CO205" si="328">(COUNTIF(AN197:AP197,"ML")*6.66)+(COUNTIF(AR197,"ML")*50)+(COUNTIF(AV197,"ML")*30)</f>
        <v>0</v>
      </c>
      <c r="CP197" s="183" t="str">
        <f t="shared" ref="CP197:CP205" si="329">IF(OR($D197="NSO",$G197=""),"",IF(AND(AQ197="",AS197="",AV197=""),"",IF(AND(AS197="",AV197=""),20-CN197-CO197,IF(AND(AV197=""),70-CN197-CO197,100-CN197-CO197))))</f>
        <v/>
      </c>
      <c r="CQ197" s="183" t="str">
        <f t="shared" ref="CQ197:CQ205" si="330">IF(OR($D197="NSO",$G197=""),"",IF(OR(AQ197="AB",AS197="ab",AV197="AB"),"AB",IF(AV197="ML","RE",IF(CP197="","",IF(CM197&gt;=75%*CP197,"D",IF(CM197&gt;=60%*CP197,"I",IF(CM197&gt;=48%*CP197,"II",IF(CM197&gt;=36%*CP197,"III",IF(CM197&gt;=0%*CP197,"P","")))))))))</f>
        <v/>
      </c>
      <c r="CR197" s="182" t="str">
        <f t="shared" ref="CR197:CR205" si="331">IFERROR(IF(AND(BG197=""),"",BG197),"")</f>
        <v/>
      </c>
      <c r="CS197" s="182">
        <f t="shared" ref="CS197:CS205" si="332">COUNTIF(AX197:AZ197,"NA")*6.66</f>
        <v>0</v>
      </c>
      <c r="CT197" s="182">
        <f t="shared" ref="CT197:CT205" si="333">(COUNTIF(AX197:AZ197,"ML")*6.66)+(COUNTIF(BB197,"ML")*50)+(COUNTIF(BF197,"ML")*30)</f>
        <v>0</v>
      </c>
      <c r="CU197" s="183" t="str">
        <f t="shared" ref="CU197:CU205" si="334">IF(OR($D197="NSO",$G197=""),"",IF(AND(BA197="",BC197="",BF197=""),"",IF(AND(BC197="",BF197=""),20-CS197-CT197,IF(AND(BF197=""),70-CS197-CT197,100-CS197-CT197))))</f>
        <v/>
      </c>
      <c r="CV197" s="183" t="str">
        <f t="shared" ref="CV197:CV205" si="335">IF(OR($D197="NSO",$G197=""),"",IF(OR(BA197="AB",BC197="ab",BF197="AB"),"AB",IF(BF197="ML","RE",IF(CU197="","",IF(CR197&gt;=75%*CU197,"D",IF(CR197&gt;=60%*CU197,"I",IF(CR197&gt;=48%*CU197,"II",IF(CR197&gt;=36%*CU197,"III",IF(CR197&gt;=0%*CU197,"P","")))))))))</f>
        <v/>
      </c>
      <c r="CW197" s="182" t="str">
        <f t="shared" ref="CW197:CW205" si="336">IFERROR(IF(AND(BV197=""),"",BV197),"")</f>
        <v/>
      </c>
      <c r="CX197" s="182">
        <f t="shared" ref="CX197:CX205" si="337">COUNTIF(BM197:BO197,"NA")*6.66</f>
        <v>0</v>
      </c>
      <c r="CY197" s="182">
        <f t="shared" ref="CY197:CY205" si="338">(COUNTIF(BM197:BO197,"ML")*6.66)+(COUNTIF(BQ197,"ML")*50)+(COUNTIF(BU197,"ML")*30)</f>
        <v>0</v>
      </c>
      <c r="CZ197" s="183" t="str">
        <f t="shared" ref="CZ197:CZ205" si="339">IF(OR($D197="NSO",$G197=""),"",IF(AND(BP197="",BR197="",BU197=""),"",IF(AND(BR197="",BU197=""),20-CX197-CY197,IF(AND(BU197=""),70-CX197-CY197,100-CX197-CY197))))</f>
        <v/>
      </c>
      <c r="DA197" s="183" t="str">
        <f t="shared" ref="DA197:DA205" si="340">IF(OR($D197="NSO",$G197=""),"",IF(OR(BP197="AB",BR197="ab",BU197="AB"),"AB",IF(BU197="ML","RE",IF(CZ197="","",IF(CW197&gt;=75%*CZ197,"D",IF(CW197&gt;=60%*CZ197,"I",IF(CW197&gt;=48%*CZ197,"II",IF(CW197&gt;=36%*CZ197,"III",IF(CW197&gt;=0%*CZ197,"P","")))))))))</f>
        <v/>
      </c>
      <c r="DB197" s="184">
        <f t="shared" ref="DB197:DB205" si="341">SUM(BY197,BZ197,CD197,CE197,CI197,CJ197,CN197,CO197,CS197,CT197,CX197,CY197)</f>
        <v>0</v>
      </c>
      <c r="DC197" s="19" t="str">
        <f t="shared" ref="DC197:DC205" si="342">CONCATENATE(IF(CB197="D",$BX$2,"")," ",IF(CG197="D",$CC$2,"")," ",IF(CL197="D",$CH$2,"")," ",IF(CQ197="D",$CM$2,"")," ",IF(CV197="D",$CR$2,"")," ",IF(DA197="D",$CW$2,"")," ")</f>
        <v xml:space="preserve">      </v>
      </c>
      <c r="DD197" s="252" t="str">
        <f>IF('Chack &amp; edit  SD sheet'!BY197="","",'Chack &amp; edit  SD sheet'!BY197)</f>
        <v/>
      </c>
      <c r="DE197" s="252" t="str">
        <f>IF('Chack &amp; edit  SD sheet'!BZ197="","",'Chack &amp; edit  SD sheet'!BZ197)</f>
        <v/>
      </c>
      <c r="DF197" s="252" t="str">
        <f>IF('Chack &amp; edit  SD sheet'!CA197="","",'Chack &amp; edit  SD sheet'!CA197)</f>
        <v/>
      </c>
      <c r="DG197" s="212" t="str">
        <f t="shared" ref="DG197:DG205" si="343">IFERROR(IF(OR(G197=""),"",ROUND( CEILING((SUM(DD197:DF197) * 40 / 60),1), 0)),"")</f>
        <v/>
      </c>
      <c r="DH197" s="252" t="str">
        <f>IF('Chack &amp; edit  SD sheet'!CB197="","",'Chack &amp; edit  SD sheet'!CB197)</f>
        <v/>
      </c>
      <c r="DI197" s="212" t="str">
        <f t="shared" ref="DI197:DI205" si="344">IFERROR(ROUND(CEILING((DH197*30/40),1),0),"")</f>
        <v/>
      </c>
      <c r="DJ197" s="252" t="str">
        <f>IF('Chack &amp; edit  SD sheet'!CC197="","",'Chack &amp; edit  SD sheet'!CC197)</f>
        <v/>
      </c>
      <c r="DK197" s="212" t="str">
        <f t="shared" ref="DK197:DK205" si="345">IFERROR(ROUND(CEILING((DJ197*30/100),1),0),"")</f>
        <v/>
      </c>
      <c r="DL197" s="213" t="str">
        <f t="shared" ref="DL197:DL205" si="346">IFERROR(IF(OR(G197=""),"",SUM(DG197,DI197,DK197)),"")</f>
        <v/>
      </c>
      <c r="DM197" s="252" t="str">
        <f>IF('Chack &amp; edit  SD sheet'!CD197="","",'Chack &amp; edit  SD sheet'!CD197)</f>
        <v/>
      </c>
      <c r="DN197" s="252" t="str">
        <f>IF('Chack &amp; edit  SD sheet'!CE197="","",'Chack &amp; edit  SD sheet'!CE197)</f>
        <v/>
      </c>
      <c r="DO197" s="252" t="str">
        <f>IF('Chack &amp; edit  SD sheet'!CF197="","",'Chack &amp; edit  SD sheet'!CF197)</f>
        <v/>
      </c>
      <c r="DP197" s="212" t="str">
        <f t="shared" ref="DP197:DP205" si="347">IFERROR(IF(OR(G197=""),"",ROUND( CEILING((SUM(DM197:DO197) * 20 / 30),1), 0)),"")</f>
        <v/>
      </c>
      <c r="DQ197" s="252" t="str">
        <f>IF('Chack &amp; edit  SD sheet'!CG197="","",'Chack &amp; edit  SD sheet'!CG197)</f>
        <v/>
      </c>
      <c r="DR197" s="212" t="str">
        <f t="shared" ref="DR197:DR205" si="348">IFERROR(ROUND(CEILING((DQ197*50/70),1),0),"")</f>
        <v/>
      </c>
      <c r="DS197" s="252" t="str">
        <f>IF('Chack &amp; edit  SD sheet'!CH197="","",'Chack &amp; edit  SD sheet'!CH197)</f>
        <v/>
      </c>
      <c r="DT197" s="212" t="str">
        <f t="shared" ref="DT197:DT205" si="349">IFERROR(ROUND(CEILING((DS197*30/100),1),0),"")</f>
        <v/>
      </c>
      <c r="DU197" s="213" t="str">
        <f t="shared" ref="DU197:DU205" si="350">IFERROR(IF(OR(G197=""),"",SUM(DP197,DR197,DT197)),"")</f>
        <v/>
      </c>
      <c r="DV197" s="252" t="str">
        <f>IF('Chack &amp; edit  SD sheet'!CI197="","",'Chack &amp; edit  SD sheet'!CI197)</f>
        <v/>
      </c>
      <c r="DW197" s="252" t="str">
        <f>IF('Chack &amp; edit  SD sheet'!CJ197="","",'Chack &amp; edit  SD sheet'!CJ197)</f>
        <v/>
      </c>
      <c r="DX197" s="252" t="str">
        <f>IF('Chack &amp; edit  SD sheet'!CK197="","",'Chack &amp; edit  SD sheet'!CK197)</f>
        <v/>
      </c>
      <c r="DY197" s="254" t="str">
        <f t="shared" ref="DY197:DY205" si="351">IF(AND(DV197="",DW197="",DX197=""),"",SUM(DV197:DX197))</f>
        <v/>
      </c>
      <c r="DZ197" s="252" t="str">
        <f>IF('Chack &amp; edit  SD sheet'!CL197="","",'Chack &amp; edit  SD sheet'!CL197)</f>
        <v/>
      </c>
      <c r="EA197" s="252" t="str">
        <f>IF('Chack &amp; edit  SD sheet'!CM197="","",'Chack &amp; edit  SD sheet'!CM197)</f>
        <v/>
      </c>
      <c r="EB197" s="252" t="str">
        <f>IF('Chack &amp; edit  SD sheet'!CN197="","",'Chack &amp; edit  SD sheet'!CN197)</f>
        <v/>
      </c>
      <c r="EC197" s="252" t="str">
        <f>IF('Chack &amp; edit  SD sheet'!CO197="","",'Chack &amp; edit  SD sheet'!CO197)</f>
        <v/>
      </c>
      <c r="ED197" s="254" t="str">
        <f t="shared" ref="ED197:ED205" si="352">IF(AND(DZ197="",EA197="",EB197="",EC197=""),"",SUM(DZ197:EC197))</f>
        <v/>
      </c>
      <c r="EE197" s="252" t="str">
        <f>IF('Chack &amp; edit  SD sheet'!CP197="","",'Chack &amp; edit  SD sheet'!CP197)</f>
        <v/>
      </c>
      <c r="EF197" s="252" t="str">
        <f>IF('Chack &amp; edit  SD sheet'!CQ197="","",'Chack &amp; edit  SD sheet'!CQ197)</f>
        <v/>
      </c>
      <c r="EG197" s="19" t="str">
        <f t="shared" ref="EG197:EG205" si="353">IF(AND(G197=""),"",IF(AND(D197="NSO"),"NSO","Promoted to Class 10th"))</f>
        <v/>
      </c>
      <c r="EH197" s="20" t="str">
        <f t="shared" ref="EH197:EH205" si="354">IF(OR(G197="",D197="NSO"),"",BW197)</f>
        <v/>
      </c>
      <c r="EI197" s="21" t="str">
        <f t="shared" ref="EI197:EI205" si="355">IF(OR(G197="",D197="NSO",EH197=""),"",EH197*100/($EH$3-DB197))</f>
        <v/>
      </c>
      <c r="EJ197" s="185" t="str">
        <f t="shared" ref="EJ197:EJ205" si="356">IF(AND($D197="NSO"),"NSO",IF(AND($G197=""),"",IF(EG197="","",IF(EI197="","",IF(EI197&gt;=60,"I",IF(EI197&gt;=48,"II",IF(EI197&gt;=36,"III",IF(EI197&gt;=0,"P",""))))))))</f>
        <v/>
      </c>
      <c r="EK197" s="253" t="str">
        <f t="shared" ref="EK197:EK205" si="357">IF(EI197="","",SUMPRODUCT((EI197&lt;EI$4:EI$205)/COUNTIF(EI$4:EI$205,EI$4:EI$205)))</f>
        <v/>
      </c>
      <c r="EL197" s="252" t="str">
        <f t="shared" ref="EL197:EL205" si="358">IF(EJ197="P","Promoted","")</f>
        <v/>
      </c>
      <c r="ET197" s="173" t="str">
        <f t="shared" ref="ET197:ET205" si="359">IF(AND(EG197="NSO"),"NSO",IF(AND(DL197=""),"",IF(DL197&gt;=80,"A",IF(DL197&gt;=60,"B",IF(DL197&gt;=40,"C",IF(DL197&gt;0,"D",""))))))</f>
        <v/>
      </c>
      <c r="EU197" s="173" t="str">
        <f t="shared" ref="EU197:EU205" si="360">IF(AND(EG197="NSO"),"NSO",IF(AND(DU197=""),"",IF(DU197&gt;=80,"A",IF(DU197&gt;=60,"B",IF(DU197&gt;=40,"C",IF(DU197&gt;0,"D",""))))))</f>
        <v/>
      </c>
      <c r="EV197" s="173" t="str">
        <f t="shared" ref="EV197:EV205" si="361">IF(AND(EG197="NSO"),"NSO",IF(AND(DY197=""),"",IF(DY197&gt;=80,"A",IF(DY197&gt;=60,"B",IF(DY197&gt;=40,"C",IF(DY197&gt;0,"D",""))))))</f>
        <v/>
      </c>
      <c r="EW197" s="173" t="str">
        <f t="shared" ref="EW197:EW205" si="362">IF(AND(EG197="NSO"),"NSO",IF(AND(ED197=""),"",IF(ED197&gt;=80,"A",IF(ED197&gt;=60,"B",IF(ED197&gt;=40,"C",IF(ED197&gt;0,"D",""))))))</f>
        <v/>
      </c>
    </row>
    <row r="198" spans="1:153" ht="15.75" hidden="1">
      <c r="A198" s="179" t="str">
        <f>IF(AND('Chack &amp; edit  SD sheet'!A198=""),"",'Chack &amp; edit  SD sheet'!A198)</f>
        <v/>
      </c>
      <c r="B198" s="179" t="str">
        <f>IF(AND('Chack &amp; edit  SD sheet'!B198=""),"",'Chack &amp; edit  SD sheet'!B198)</f>
        <v/>
      </c>
      <c r="C198" s="179" t="str">
        <f>IF(AND('Chack &amp; edit  SD sheet'!C198=""),"",IF(AND('Chack &amp; edit  SD sheet'!C198="Boy"),"M",IF(AND('Chack &amp; edit  SD sheet'!C198="Girl"),"F","")))</f>
        <v/>
      </c>
      <c r="D198" s="179" t="str">
        <f>IF(AND('Chack &amp; edit  SD sheet'!D198=""),"",VALUE('Chack &amp; edit  SD sheet'!D198))</f>
        <v/>
      </c>
      <c r="E198" s="179" t="str">
        <f>IF(AND('Chack &amp; edit  SD sheet'!E198=""),"",'Chack &amp; edit  SD sheet'!E198)</f>
        <v/>
      </c>
      <c r="F198" s="179" t="str">
        <f>IF(AND('Chack &amp; edit  SD sheet'!F198=""),"",'Chack &amp; edit  SD sheet'!F198)</f>
        <v/>
      </c>
      <c r="G198" s="180" t="str">
        <f>IF(AND('Chack &amp; edit  SD sheet'!G198=""),"",'Chack &amp; edit  SD sheet'!G198)</f>
        <v/>
      </c>
      <c r="H198" s="180" t="str">
        <f>IF(AND('Chack &amp; edit  SD sheet'!H198=""),"",'Chack &amp; edit  SD sheet'!H198)</f>
        <v/>
      </c>
      <c r="I198" s="180" t="str">
        <f>IF(AND('Chack &amp; edit  SD sheet'!I198=""),"",'Chack &amp; edit  SD sheet'!I198)</f>
        <v/>
      </c>
      <c r="J198" s="179" t="str">
        <f>IF(AND('Chack &amp; edit  SD sheet'!J198=""),"",'Chack &amp; edit  SD sheet'!J198)</f>
        <v/>
      </c>
      <c r="K198" s="179" t="str">
        <f>IF(AND('Chack &amp; edit  SD sheet'!K198=""),"",'Chack &amp; edit  SD sheet'!K198)</f>
        <v/>
      </c>
      <c r="L198" s="179" t="str">
        <f>IF(AND('Chack &amp; edit  SD sheet'!L198=""),"",'Chack &amp; edit  SD sheet'!L198)</f>
        <v/>
      </c>
      <c r="M198" s="179" t="str">
        <f t="shared" si="278"/>
        <v/>
      </c>
      <c r="N198" s="179" t="str">
        <f>IF(AND('Chack &amp; edit  SD sheet'!N198=""),"",'Chack &amp; edit  SD sheet'!N198)</f>
        <v/>
      </c>
      <c r="O198" s="179" t="str">
        <f t="shared" si="279"/>
        <v/>
      </c>
      <c r="P198" s="179" t="str">
        <f t="shared" si="280"/>
        <v/>
      </c>
      <c r="Q198" s="179" t="str">
        <f>IF(AND('Chack &amp; edit  SD sheet'!Q198=""),"",'Chack &amp; edit  SD sheet'!Q198)</f>
        <v/>
      </c>
      <c r="R198" s="179" t="str">
        <f t="shared" si="281"/>
        <v/>
      </c>
      <c r="S198" s="179" t="str">
        <f t="shared" si="282"/>
        <v/>
      </c>
      <c r="T198" s="179" t="str">
        <f>IF(AND('Chack &amp; edit  SD sheet'!T198=""),"",'Chack &amp; edit  SD sheet'!T198)</f>
        <v/>
      </c>
      <c r="U198" s="179" t="str">
        <f>IF(AND('Chack &amp; edit  SD sheet'!U198=""),"",'Chack &amp; edit  SD sheet'!U198)</f>
        <v/>
      </c>
      <c r="V198" s="179" t="str">
        <f>IF(AND('Chack &amp; edit  SD sheet'!V198=""),"",'Chack &amp; edit  SD sheet'!V198)</f>
        <v/>
      </c>
      <c r="W198" s="179" t="str">
        <f t="shared" si="283"/>
        <v/>
      </c>
      <c r="X198" s="179" t="str">
        <f>IF(AND('Chack &amp; edit  SD sheet'!X198=""),"",'Chack &amp; edit  SD sheet'!X198)</f>
        <v/>
      </c>
      <c r="Y198" s="179" t="str">
        <f t="shared" si="284"/>
        <v/>
      </c>
      <c r="Z198" s="179" t="str">
        <f t="shared" si="285"/>
        <v/>
      </c>
      <c r="AA198" s="179" t="str">
        <f>IF(AND('Chack &amp; edit  SD sheet'!AA198=""),"",'Chack &amp; edit  SD sheet'!AA198)</f>
        <v/>
      </c>
      <c r="AB198" s="179" t="str">
        <f t="shared" si="286"/>
        <v/>
      </c>
      <c r="AC198" s="179" t="str">
        <f t="shared" si="287"/>
        <v/>
      </c>
      <c r="AD198" s="179" t="str">
        <f>IF(AND('Chack &amp; edit  SD sheet'!AF198=""),"",'Chack &amp; edit  SD sheet'!AF198)</f>
        <v/>
      </c>
      <c r="AE198" s="179" t="str">
        <f>IF(AND('Chack &amp; edit  SD sheet'!AG198=""),"",'Chack &amp; edit  SD sheet'!AG198)</f>
        <v/>
      </c>
      <c r="AF198" s="179" t="str">
        <f>IF(AND('Chack &amp; edit  SD sheet'!AH198=""),"",'Chack &amp; edit  SD sheet'!AH198)</f>
        <v/>
      </c>
      <c r="AG198" s="179" t="str">
        <f t="shared" si="288"/>
        <v/>
      </c>
      <c r="AH198" s="179" t="str">
        <f>IF(AND('Chack &amp; edit  SD sheet'!AJ198=""),"",'Chack &amp; edit  SD sheet'!AJ198)</f>
        <v/>
      </c>
      <c r="AI198" s="179" t="str">
        <f t="shared" si="289"/>
        <v/>
      </c>
      <c r="AJ198" s="179" t="str">
        <f t="shared" si="290"/>
        <v/>
      </c>
      <c r="AK198" s="179" t="str">
        <f>IF(AND('Chack &amp; edit  SD sheet'!AM198=""),"",'Chack &amp; edit  SD sheet'!AM198)</f>
        <v/>
      </c>
      <c r="AL198" s="179" t="str">
        <f t="shared" si="291"/>
        <v/>
      </c>
      <c r="AM198" s="179" t="str">
        <f t="shared" si="292"/>
        <v/>
      </c>
      <c r="AN198" s="179" t="str">
        <f>IF(AND('Chack &amp; edit  SD sheet'!AP198=""),"",'Chack &amp; edit  SD sheet'!AP198)</f>
        <v/>
      </c>
      <c r="AO198" s="179" t="str">
        <f>IF(AND('Chack &amp; edit  SD sheet'!AQ198=""),"",'Chack &amp; edit  SD sheet'!AQ198)</f>
        <v/>
      </c>
      <c r="AP198" s="179" t="str">
        <f>IF(AND('Chack &amp; edit  SD sheet'!AR198=""),"",'Chack &amp; edit  SD sheet'!AR198)</f>
        <v/>
      </c>
      <c r="AQ198" s="179" t="str">
        <f t="shared" si="293"/>
        <v/>
      </c>
      <c r="AR198" s="179" t="str">
        <f>IF(AND('Chack &amp; edit  SD sheet'!AT198=""),"",'Chack &amp; edit  SD sheet'!AT198)</f>
        <v/>
      </c>
      <c r="AS198" s="179" t="str">
        <f t="shared" si="294"/>
        <v/>
      </c>
      <c r="AT198" s="179" t="str">
        <f t="shared" si="295"/>
        <v/>
      </c>
      <c r="AU198" s="179" t="str">
        <f>IF(AND('Chack &amp; edit  SD sheet'!AW198=""),"",'Chack &amp; edit  SD sheet'!AW198)</f>
        <v/>
      </c>
      <c r="AV198" s="179" t="str">
        <f t="shared" si="296"/>
        <v/>
      </c>
      <c r="AW198" s="179" t="str">
        <f t="shared" si="297"/>
        <v/>
      </c>
      <c r="AX198" s="179" t="str">
        <f>IF(AND('Chack &amp; edit  SD sheet'!AZ198=""),"",'Chack &amp; edit  SD sheet'!AZ198)</f>
        <v/>
      </c>
      <c r="AY198" s="179" t="str">
        <f>IF(AND('Chack &amp; edit  SD sheet'!BA198=""),"",'Chack &amp; edit  SD sheet'!BA198)</f>
        <v/>
      </c>
      <c r="AZ198" s="179" t="str">
        <f>IF(AND('Chack &amp; edit  SD sheet'!BB198=""),"",'Chack &amp; edit  SD sheet'!BB198)</f>
        <v/>
      </c>
      <c r="BA198" s="179" t="str">
        <f t="shared" si="298"/>
        <v/>
      </c>
      <c r="BB198" s="179" t="str">
        <f>IF(AND('Chack &amp; edit  SD sheet'!BD198=""),"",'Chack &amp; edit  SD sheet'!BD198)</f>
        <v/>
      </c>
      <c r="BC198" s="179" t="str">
        <f t="shared" si="299"/>
        <v/>
      </c>
      <c r="BD198" s="179" t="str">
        <f t="shared" si="300"/>
        <v/>
      </c>
      <c r="BE198" s="179" t="str">
        <f>IF(AND('Chack &amp; edit  SD sheet'!BG198=""),"",'Chack &amp; edit  SD sheet'!BG198)</f>
        <v/>
      </c>
      <c r="BF198" s="179" t="str">
        <f t="shared" si="301"/>
        <v/>
      </c>
      <c r="BG198" s="179" t="str">
        <f t="shared" si="302"/>
        <v/>
      </c>
      <c r="BH198" s="179" t="str">
        <f>IF(AND('Chack &amp; edit  SD sheet'!BK198=""),"",'Chack &amp; edit  SD sheet'!BK198)</f>
        <v/>
      </c>
      <c r="BI198" s="179" t="str">
        <f>IF(AND('Chack &amp; edit  SD sheet'!BL198=""),"",'Chack &amp; edit  SD sheet'!BL198)</f>
        <v/>
      </c>
      <c r="BJ198" s="179" t="str">
        <f>IF(AND('Chack &amp; edit  SD sheet'!BM198=""),"",'Chack &amp; edit  SD sheet'!BM198)</f>
        <v/>
      </c>
      <c r="BK198" s="179" t="str">
        <f t="shared" si="303"/>
        <v/>
      </c>
      <c r="BL198" s="179" t="str">
        <f t="shared" si="304"/>
        <v/>
      </c>
      <c r="BM198" s="179" t="str">
        <f>IF(AND('Chack &amp; edit  SD sheet'!BN198=""),"",'Chack &amp; edit  SD sheet'!BN198)</f>
        <v/>
      </c>
      <c r="BN198" s="179" t="str">
        <f>IF(AND('Chack &amp; edit  SD sheet'!BO198=""),"",'Chack &amp; edit  SD sheet'!BO198)</f>
        <v/>
      </c>
      <c r="BO198" s="179" t="str">
        <f>IF(AND('Chack &amp; edit  SD sheet'!BP198=""),"",'Chack &amp; edit  SD sheet'!BP198)</f>
        <v/>
      </c>
      <c r="BP198" s="179" t="str">
        <f t="shared" si="305"/>
        <v/>
      </c>
      <c r="BQ198" s="179" t="str">
        <f>IF(AND('Chack &amp; edit  SD sheet'!BR198=""),"",'Chack &amp; edit  SD sheet'!BR198)</f>
        <v/>
      </c>
      <c r="BR198" s="179" t="str">
        <f t="shared" si="306"/>
        <v/>
      </c>
      <c r="BS198" s="179" t="str">
        <f t="shared" si="307"/>
        <v/>
      </c>
      <c r="BT198" s="179" t="str">
        <f>IF(AND('Chack &amp; edit  SD sheet'!BU198=""),"",'Chack &amp; edit  SD sheet'!BU198)</f>
        <v/>
      </c>
      <c r="BU198" s="179" t="str">
        <f t="shared" si="308"/>
        <v/>
      </c>
      <c r="BV198" s="179" t="str">
        <f t="shared" si="309"/>
        <v/>
      </c>
      <c r="BW198" s="181" t="str">
        <f t="shared" si="310"/>
        <v/>
      </c>
      <c r="BX198" s="179" t="str">
        <f t="shared" si="311"/>
        <v/>
      </c>
      <c r="BY198" s="179">
        <f t="shared" si="312"/>
        <v>0</v>
      </c>
      <c r="BZ198" s="179">
        <f t="shared" si="313"/>
        <v>0</v>
      </c>
      <c r="CA198" s="179" t="str">
        <f t="shared" si="314"/>
        <v/>
      </c>
      <c r="CB198" s="179" t="str">
        <f t="shared" si="315"/>
        <v/>
      </c>
      <c r="CC198" s="182" t="str">
        <f t="shared" si="316"/>
        <v/>
      </c>
      <c r="CD198" s="183">
        <f t="shared" si="317"/>
        <v>0</v>
      </c>
      <c r="CE198" s="182">
        <f t="shared" si="318"/>
        <v>0</v>
      </c>
      <c r="CF198" s="179" t="str">
        <f t="shared" si="319"/>
        <v/>
      </c>
      <c r="CG198" s="183" t="str">
        <f t="shared" si="320"/>
        <v/>
      </c>
      <c r="CH198" s="182" t="str">
        <f t="shared" si="321"/>
        <v/>
      </c>
      <c r="CI198" s="182">
        <f t="shared" si="322"/>
        <v>0</v>
      </c>
      <c r="CJ198" s="182">
        <f t="shared" si="323"/>
        <v>0</v>
      </c>
      <c r="CK198" s="179" t="str">
        <f t="shared" si="324"/>
        <v/>
      </c>
      <c r="CL198" s="183" t="str">
        <f t="shared" si="325"/>
        <v/>
      </c>
      <c r="CM198" s="182" t="str">
        <f t="shared" si="326"/>
        <v/>
      </c>
      <c r="CN198" s="182">
        <f t="shared" si="327"/>
        <v>0</v>
      </c>
      <c r="CO198" s="182">
        <f t="shared" si="328"/>
        <v>0</v>
      </c>
      <c r="CP198" s="183" t="str">
        <f t="shared" si="329"/>
        <v/>
      </c>
      <c r="CQ198" s="183" t="str">
        <f t="shared" si="330"/>
        <v/>
      </c>
      <c r="CR198" s="182" t="str">
        <f t="shared" si="331"/>
        <v/>
      </c>
      <c r="CS198" s="182">
        <f t="shared" si="332"/>
        <v>0</v>
      </c>
      <c r="CT198" s="182">
        <f t="shared" si="333"/>
        <v>0</v>
      </c>
      <c r="CU198" s="183" t="str">
        <f t="shared" si="334"/>
        <v/>
      </c>
      <c r="CV198" s="183" t="str">
        <f t="shared" si="335"/>
        <v/>
      </c>
      <c r="CW198" s="182" t="str">
        <f t="shared" si="336"/>
        <v/>
      </c>
      <c r="CX198" s="182">
        <f t="shared" si="337"/>
        <v>0</v>
      </c>
      <c r="CY198" s="182">
        <f t="shared" si="338"/>
        <v>0</v>
      </c>
      <c r="CZ198" s="183" t="str">
        <f t="shared" si="339"/>
        <v/>
      </c>
      <c r="DA198" s="183" t="str">
        <f t="shared" si="340"/>
        <v/>
      </c>
      <c r="DB198" s="184">
        <f t="shared" si="341"/>
        <v>0</v>
      </c>
      <c r="DC198" s="19" t="str">
        <f t="shared" si="342"/>
        <v xml:space="preserve">      </v>
      </c>
      <c r="DD198" s="252" t="str">
        <f>IF('Chack &amp; edit  SD sheet'!BY198="","",'Chack &amp; edit  SD sheet'!BY198)</f>
        <v/>
      </c>
      <c r="DE198" s="252" t="str">
        <f>IF('Chack &amp; edit  SD sheet'!BZ198="","",'Chack &amp; edit  SD sheet'!BZ198)</f>
        <v/>
      </c>
      <c r="DF198" s="252" t="str">
        <f>IF('Chack &amp; edit  SD sheet'!CA198="","",'Chack &amp; edit  SD sheet'!CA198)</f>
        <v/>
      </c>
      <c r="DG198" s="212" t="str">
        <f t="shared" si="343"/>
        <v/>
      </c>
      <c r="DH198" s="252" t="str">
        <f>IF('Chack &amp; edit  SD sheet'!CB198="","",'Chack &amp; edit  SD sheet'!CB198)</f>
        <v/>
      </c>
      <c r="DI198" s="212" t="str">
        <f t="shared" si="344"/>
        <v/>
      </c>
      <c r="DJ198" s="252" t="str">
        <f>IF('Chack &amp; edit  SD sheet'!CC198="","",'Chack &amp; edit  SD sheet'!CC198)</f>
        <v/>
      </c>
      <c r="DK198" s="212" t="str">
        <f t="shared" si="345"/>
        <v/>
      </c>
      <c r="DL198" s="213" t="str">
        <f t="shared" si="346"/>
        <v/>
      </c>
      <c r="DM198" s="252" t="str">
        <f>IF('Chack &amp; edit  SD sheet'!CD198="","",'Chack &amp; edit  SD sheet'!CD198)</f>
        <v/>
      </c>
      <c r="DN198" s="252" t="str">
        <f>IF('Chack &amp; edit  SD sheet'!CE198="","",'Chack &amp; edit  SD sheet'!CE198)</f>
        <v/>
      </c>
      <c r="DO198" s="252" t="str">
        <f>IF('Chack &amp; edit  SD sheet'!CF198="","",'Chack &amp; edit  SD sheet'!CF198)</f>
        <v/>
      </c>
      <c r="DP198" s="212" t="str">
        <f t="shared" si="347"/>
        <v/>
      </c>
      <c r="DQ198" s="252" t="str">
        <f>IF('Chack &amp; edit  SD sheet'!CG198="","",'Chack &amp; edit  SD sheet'!CG198)</f>
        <v/>
      </c>
      <c r="DR198" s="212" t="str">
        <f t="shared" si="348"/>
        <v/>
      </c>
      <c r="DS198" s="252" t="str">
        <f>IF('Chack &amp; edit  SD sheet'!CH198="","",'Chack &amp; edit  SD sheet'!CH198)</f>
        <v/>
      </c>
      <c r="DT198" s="212" t="str">
        <f t="shared" si="349"/>
        <v/>
      </c>
      <c r="DU198" s="213" t="str">
        <f t="shared" si="350"/>
        <v/>
      </c>
      <c r="DV198" s="252" t="str">
        <f>IF('Chack &amp; edit  SD sheet'!CI198="","",'Chack &amp; edit  SD sheet'!CI198)</f>
        <v/>
      </c>
      <c r="DW198" s="252" t="str">
        <f>IF('Chack &amp; edit  SD sheet'!CJ198="","",'Chack &amp; edit  SD sheet'!CJ198)</f>
        <v/>
      </c>
      <c r="DX198" s="252" t="str">
        <f>IF('Chack &amp; edit  SD sheet'!CK198="","",'Chack &amp; edit  SD sheet'!CK198)</f>
        <v/>
      </c>
      <c r="DY198" s="254" t="str">
        <f t="shared" si="351"/>
        <v/>
      </c>
      <c r="DZ198" s="252" t="str">
        <f>IF('Chack &amp; edit  SD sheet'!CL198="","",'Chack &amp; edit  SD sheet'!CL198)</f>
        <v/>
      </c>
      <c r="EA198" s="252" t="str">
        <f>IF('Chack &amp; edit  SD sheet'!CM198="","",'Chack &amp; edit  SD sheet'!CM198)</f>
        <v/>
      </c>
      <c r="EB198" s="252" t="str">
        <f>IF('Chack &amp; edit  SD sheet'!CN198="","",'Chack &amp; edit  SD sheet'!CN198)</f>
        <v/>
      </c>
      <c r="EC198" s="252" t="str">
        <f>IF('Chack &amp; edit  SD sheet'!CO198="","",'Chack &amp; edit  SD sheet'!CO198)</f>
        <v/>
      </c>
      <c r="ED198" s="254" t="str">
        <f t="shared" si="352"/>
        <v/>
      </c>
      <c r="EE198" s="252" t="str">
        <f>IF('Chack &amp; edit  SD sheet'!CP198="","",'Chack &amp; edit  SD sheet'!CP198)</f>
        <v/>
      </c>
      <c r="EF198" s="252" t="str">
        <f>IF('Chack &amp; edit  SD sheet'!CQ198="","",'Chack &amp; edit  SD sheet'!CQ198)</f>
        <v/>
      </c>
      <c r="EG198" s="19" t="str">
        <f t="shared" si="353"/>
        <v/>
      </c>
      <c r="EH198" s="20" t="str">
        <f t="shared" si="354"/>
        <v/>
      </c>
      <c r="EI198" s="21" t="str">
        <f t="shared" si="355"/>
        <v/>
      </c>
      <c r="EJ198" s="185" t="str">
        <f t="shared" si="356"/>
        <v/>
      </c>
      <c r="EK198" s="253" t="str">
        <f t="shared" si="357"/>
        <v/>
      </c>
      <c r="EL198" s="252" t="str">
        <f t="shared" si="358"/>
        <v/>
      </c>
      <c r="ET198" s="173" t="str">
        <f t="shared" si="359"/>
        <v/>
      </c>
      <c r="EU198" s="173" t="str">
        <f t="shared" si="360"/>
        <v/>
      </c>
      <c r="EV198" s="173" t="str">
        <f t="shared" si="361"/>
        <v/>
      </c>
      <c r="EW198" s="173" t="str">
        <f t="shared" si="362"/>
        <v/>
      </c>
    </row>
    <row r="199" spans="1:153" ht="15.75" hidden="1">
      <c r="A199" s="179" t="str">
        <f>IF(AND('Chack &amp; edit  SD sheet'!A199=""),"",'Chack &amp; edit  SD sheet'!A199)</f>
        <v/>
      </c>
      <c r="B199" s="179" t="str">
        <f>IF(AND('Chack &amp; edit  SD sheet'!B199=""),"",'Chack &amp; edit  SD sheet'!B199)</f>
        <v/>
      </c>
      <c r="C199" s="179" t="str">
        <f>IF(AND('Chack &amp; edit  SD sheet'!C199=""),"",IF(AND('Chack &amp; edit  SD sheet'!C199="Boy"),"M",IF(AND('Chack &amp; edit  SD sheet'!C199="Girl"),"F","")))</f>
        <v/>
      </c>
      <c r="D199" s="179" t="str">
        <f>IF(AND('Chack &amp; edit  SD sheet'!D199=""),"",VALUE('Chack &amp; edit  SD sheet'!D199))</f>
        <v/>
      </c>
      <c r="E199" s="179" t="str">
        <f>IF(AND('Chack &amp; edit  SD sheet'!E199=""),"",'Chack &amp; edit  SD sheet'!E199)</f>
        <v/>
      </c>
      <c r="F199" s="179" t="str">
        <f>IF(AND('Chack &amp; edit  SD sheet'!F199=""),"",'Chack &amp; edit  SD sheet'!F199)</f>
        <v/>
      </c>
      <c r="G199" s="180" t="str">
        <f>IF(AND('Chack &amp; edit  SD sheet'!G199=""),"",'Chack &amp; edit  SD sheet'!G199)</f>
        <v/>
      </c>
      <c r="H199" s="180" t="str">
        <f>IF(AND('Chack &amp; edit  SD sheet'!H199=""),"",'Chack &amp; edit  SD sheet'!H199)</f>
        <v/>
      </c>
      <c r="I199" s="180" t="str">
        <f>IF(AND('Chack &amp; edit  SD sheet'!I199=""),"",'Chack &amp; edit  SD sheet'!I199)</f>
        <v/>
      </c>
      <c r="J199" s="179" t="str">
        <f>IF(AND('Chack &amp; edit  SD sheet'!J199=""),"",'Chack &amp; edit  SD sheet'!J199)</f>
        <v/>
      </c>
      <c r="K199" s="179" t="str">
        <f>IF(AND('Chack &amp; edit  SD sheet'!K199=""),"",'Chack &amp; edit  SD sheet'!K199)</f>
        <v/>
      </c>
      <c r="L199" s="179" t="str">
        <f>IF(AND('Chack &amp; edit  SD sheet'!L199=""),"",'Chack &amp; edit  SD sheet'!L199)</f>
        <v/>
      </c>
      <c r="M199" s="179" t="str">
        <f t="shared" si="278"/>
        <v/>
      </c>
      <c r="N199" s="179" t="str">
        <f>IF(AND('Chack &amp; edit  SD sheet'!N199=""),"",'Chack &amp; edit  SD sheet'!N199)</f>
        <v/>
      </c>
      <c r="O199" s="179" t="str">
        <f t="shared" si="279"/>
        <v/>
      </c>
      <c r="P199" s="179" t="str">
        <f t="shared" si="280"/>
        <v/>
      </c>
      <c r="Q199" s="179" t="str">
        <f>IF(AND('Chack &amp; edit  SD sheet'!Q199=""),"",'Chack &amp; edit  SD sheet'!Q199)</f>
        <v/>
      </c>
      <c r="R199" s="179" t="str">
        <f t="shared" si="281"/>
        <v/>
      </c>
      <c r="S199" s="179" t="str">
        <f t="shared" si="282"/>
        <v/>
      </c>
      <c r="T199" s="179" t="str">
        <f>IF(AND('Chack &amp; edit  SD sheet'!T199=""),"",'Chack &amp; edit  SD sheet'!T199)</f>
        <v/>
      </c>
      <c r="U199" s="179" t="str">
        <f>IF(AND('Chack &amp; edit  SD sheet'!U199=""),"",'Chack &amp; edit  SD sheet'!U199)</f>
        <v/>
      </c>
      <c r="V199" s="179" t="str">
        <f>IF(AND('Chack &amp; edit  SD sheet'!V199=""),"",'Chack &amp; edit  SD sheet'!V199)</f>
        <v/>
      </c>
      <c r="W199" s="179" t="str">
        <f t="shared" si="283"/>
        <v/>
      </c>
      <c r="X199" s="179" t="str">
        <f>IF(AND('Chack &amp; edit  SD sheet'!X199=""),"",'Chack &amp; edit  SD sheet'!X199)</f>
        <v/>
      </c>
      <c r="Y199" s="179" t="str">
        <f t="shared" si="284"/>
        <v/>
      </c>
      <c r="Z199" s="179" t="str">
        <f t="shared" si="285"/>
        <v/>
      </c>
      <c r="AA199" s="179" t="str">
        <f>IF(AND('Chack &amp; edit  SD sheet'!AA199=""),"",'Chack &amp; edit  SD sheet'!AA199)</f>
        <v/>
      </c>
      <c r="AB199" s="179" t="str">
        <f t="shared" si="286"/>
        <v/>
      </c>
      <c r="AC199" s="179" t="str">
        <f t="shared" si="287"/>
        <v/>
      </c>
      <c r="AD199" s="179" t="str">
        <f>IF(AND('Chack &amp; edit  SD sheet'!AF199=""),"",'Chack &amp; edit  SD sheet'!AF199)</f>
        <v/>
      </c>
      <c r="AE199" s="179" t="str">
        <f>IF(AND('Chack &amp; edit  SD sheet'!AG199=""),"",'Chack &amp; edit  SD sheet'!AG199)</f>
        <v/>
      </c>
      <c r="AF199" s="179" t="str">
        <f>IF(AND('Chack &amp; edit  SD sheet'!AH199=""),"",'Chack &amp; edit  SD sheet'!AH199)</f>
        <v/>
      </c>
      <c r="AG199" s="179" t="str">
        <f t="shared" si="288"/>
        <v/>
      </c>
      <c r="AH199" s="179" t="str">
        <f>IF(AND('Chack &amp; edit  SD sheet'!AJ199=""),"",'Chack &amp; edit  SD sheet'!AJ199)</f>
        <v/>
      </c>
      <c r="AI199" s="179" t="str">
        <f t="shared" si="289"/>
        <v/>
      </c>
      <c r="AJ199" s="179" t="str">
        <f t="shared" si="290"/>
        <v/>
      </c>
      <c r="AK199" s="179" t="str">
        <f>IF(AND('Chack &amp; edit  SD sheet'!AM199=""),"",'Chack &amp; edit  SD sheet'!AM199)</f>
        <v/>
      </c>
      <c r="AL199" s="179" t="str">
        <f t="shared" si="291"/>
        <v/>
      </c>
      <c r="AM199" s="179" t="str">
        <f t="shared" si="292"/>
        <v/>
      </c>
      <c r="AN199" s="179" t="str">
        <f>IF(AND('Chack &amp; edit  SD sheet'!AP199=""),"",'Chack &amp; edit  SD sheet'!AP199)</f>
        <v/>
      </c>
      <c r="AO199" s="179" t="str">
        <f>IF(AND('Chack &amp; edit  SD sheet'!AQ199=""),"",'Chack &amp; edit  SD sheet'!AQ199)</f>
        <v/>
      </c>
      <c r="AP199" s="179" t="str">
        <f>IF(AND('Chack &amp; edit  SD sheet'!AR199=""),"",'Chack &amp; edit  SD sheet'!AR199)</f>
        <v/>
      </c>
      <c r="AQ199" s="179" t="str">
        <f t="shared" si="293"/>
        <v/>
      </c>
      <c r="AR199" s="179" t="str">
        <f>IF(AND('Chack &amp; edit  SD sheet'!AT199=""),"",'Chack &amp; edit  SD sheet'!AT199)</f>
        <v/>
      </c>
      <c r="AS199" s="179" t="str">
        <f t="shared" si="294"/>
        <v/>
      </c>
      <c r="AT199" s="179" t="str">
        <f t="shared" si="295"/>
        <v/>
      </c>
      <c r="AU199" s="179" t="str">
        <f>IF(AND('Chack &amp; edit  SD sheet'!AW199=""),"",'Chack &amp; edit  SD sheet'!AW199)</f>
        <v/>
      </c>
      <c r="AV199" s="179" t="str">
        <f t="shared" si="296"/>
        <v/>
      </c>
      <c r="AW199" s="179" t="str">
        <f t="shared" si="297"/>
        <v/>
      </c>
      <c r="AX199" s="179" t="str">
        <f>IF(AND('Chack &amp; edit  SD sheet'!AZ199=""),"",'Chack &amp; edit  SD sheet'!AZ199)</f>
        <v/>
      </c>
      <c r="AY199" s="179" t="str">
        <f>IF(AND('Chack &amp; edit  SD sheet'!BA199=""),"",'Chack &amp; edit  SD sheet'!BA199)</f>
        <v/>
      </c>
      <c r="AZ199" s="179" t="str">
        <f>IF(AND('Chack &amp; edit  SD sheet'!BB199=""),"",'Chack &amp; edit  SD sheet'!BB199)</f>
        <v/>
      </c>
      <c r="BA199" s="179" t="str">
        <f t="shared" si="298"/>
        <v/>
      </c>
      <c r="BB199" s="179" t="str">
        <f>IF(AND('Chack &amp; edit  SD sheet'!BD199=""),"",'Chack &amp; edit  SD sheet'!BD199)</f>
        <v/>
      </c>
      <c r="BC199" s="179" t="str">
        <f t="shared" si="299"/>
        <v/>
      </c>
      <c r="BD199" s="179" t="str">
        <f t="shared" si="300"/>
        <v/>
      </c>
      <c r="BE199" s="179" t="str">
        <f>IF(AND('Chack &amp; edit  SD sheet'!BG199=""),"",'Chack &amp; edit  SD sheet'!BG199)</f>
        <v/>
      </c>
      <c r="BF199" s="179" t="str">
        <f t="shared" si="301"/>
        <v/>
      </c>
      <c r="BG199" s="179" t="str">
        <f t="shared" si="302"/>
        <v/>
      </c>
      <c r="BH199" s="179" t="str">
        <f>IF(AND('Chack &amp; edit  SD sheet'!BK199=""),"",'Chack &amp; edit  SD sheet'!BK199)</f>
        <v/>
      </c>
      <c r="BI199" s="179" t="str">
        <f>IF(AND('Chack &amp; edit  SD sheet'!BL199=""),"",'Chack &amp; edit  SD sheet'!BL199)</f>
        <v/>
      </c>
      <c r="BJ199" s="179" t="str">
        <f>IF(AND('Chack &amp; edit  SD sheet'!BM199=""),"",'Chack &amp; edit  SD sheet'!BM199)</f>
        <v/>
      </c>
      <c r="BK199" s="179" t="str">
        <f t="shared" si="303"/>
        <v/>
      </c>
      <c r="BL199" s="179" t="str">
        <f t="shared" si="304"/>
        <v/>
      </c>
      <c r="BM199" s="179" t="str">
        <f>IF(AND('Chack &amp; edit  SD sheet'!BN199=""),"",'Chack &amp; edit  SD sheet'!BN199)</f>
        <v/>
      </c>
      <c r="BN199" s="179" t="str">
        <f>IF(AND('Chack &amp; edit  SD sheet'!BO199=""),"",'Chack &amp; edit  SD sheet'!BO199)</f>
        <v/>
      </c>
      <c r="BO199" s="179" t="str">
        <f>IF(AND('Chack &amp; edit  SD sheet'!BP199=""),"",'Chack &amp; edit  SD sheet'!BP199)</f>
        <v/>
      </c>
      <c r="BP199" s="179" t="str">
        <f t="shared" si="305"/>
        <v/>
      </c>
      <c r="BQ199" s="179" t="str">
        <f>IF(AND('Chack &amp; edit  SD sheet'!BR199=""),"",'Chack &amp; edit  SD sheet'!BR199)</f>
        <v/>
      </c>
      <c r="BR199" s="179" t="str">
        <f t="shared" si="306"/>
        <v/>
      </c>
      <c r="BS199" s="179" t="str">
        <f t="shared" si="307"/>
        <v/>
      </c>
      <c r="BT199" s="179" t="str">
        <f>IF(AND('Chack &amp; edit  SD sheet'!BU199=""),"",'Chack &amp; edit  SD sheet'!BU199)</f>
        <v/>
      </c>
      <c r="BU199" s="179" t="str">
        <f t="shared" si="308"/>
        <v/>
      </c>
      <c r="BV199" s="179" t="str">
        <f t="shared" si="309"/>
        <v/>
      </c>
      <c r="BW199" s="181" t="str">
        <f t="shared" si="310"/>
        <v/>
      </c>
      <c r="BX199" s="179" t="str">
        <f t="shared" si="311"/>
        <v/>
      </c>
      <c r="BY199" s="179">
        <f t="shared" si="312"/>
        <v>0</v>
      </c>
      <c r="BZ199" s="179">
        <f t="shared" si="313"/>
        <v>0</v>
      </c>
      <c r="CA199" s="179" t="str">
        <f t="shared" si="314"/>
        <v/>
      </c>
      <c r="CB199" s="179" t="str">
        <f t="shared" si="315"/>
        <v/>
      </c>
      <c r="CC199" s="182" t="str">
        <f t="shared" si="316"/>
        <v/>
      </c>
      <c r="CD199" s="183">
        <f t="shared" si="317"/>
        <v>0</v>
      </c>
      <c r="CE199" s="182">
        <f t="shared" si="318"/>
        <v>0</v>
      </c>
      <c r="CF199" s="179" t="str">
        <f t="shared" si="319"/>
        <v/>
      </c>
      <c r="CG199" s="183" t="str">
        <f t="shared" si="320"/>
        <v/>
      </c>
      <c r="CH199" s="182" t="str">
        <f t="shared" si="321"/>
        <v/>
      </c>
      <c r="CI199" s="182">
        <f t="shared" si="322"/>
        <v>0</v>
      </c>
      <c r="CJ199" s="182">
        <f t="shared" si="323"/>
        <v>0</v>
      </c>
      <c r="CK199" s="179" t="str">
        <f t="shared" si="324"/>
        <v/>
      </c>
      <c r="CL199" s="183" t="str">
        <f t="shared" si="325"/>
        <v/>
      </c>
      <c r="CM199" s="182" t="str">
        <f t="shared" si="326"/>
        <v/>
      </c>
      <c r="CN199" s="182">
        <f t="shared" si="327"/>
        <v>0</v>
      </c>
      <c r="CO199" s="182">
        <f t="shared" si="328"/>
        <v>0</v>
      </c>
      <c r="CP199" s="183" t="str">
        <f t="shared" si="329"/>
        <v/>
      </c>
      <c r="CQ199" s="183" t="str">
        <f t="shared" si="330"/>
        <v/>
      </c>
      <c r="CR199" s="182" t="str">
        <f t="shared" si="331"/>
        <v/>
      </c>
      <c r="CS199" s="182">
        <f t="shared" si="332"/>
        <v>0</v>
      </c>
      <c r="CT199" s="182">
        <f t="shared" si="333"/>
        <v>0</v>
      </c>
      <c r="CU199" s="183" t="str">
        <f t="shared" si="334"/>
        <v/>
      </c>
      <c r="CV199" s="183" t="str">
        <f t="shared" si="335"/>
        <v/>
      </c>
      <c r="CW199" s="182" t="str">
        <f t="shared" si="336"/>
        <v/>
      </c>
      <c r="CX199" s="182">
        <f t="shared" si="337"/>
        <v>0</v>
      </c>
      <c r="CY199" s="182">
        <f t="shared" si="338"/>
        <v>0</v>
      </c>
      <c r="CZ199" s="183" t="str">
        <f t="shared" si="339"/>
        <v/>
      </c>
      <c r="DA199" s="183" t="str">
        <f t="shared" si="340"/>
        <v/>
      </c>
      <c r="DB199" s="184">
        <f t="shared" si="341"/>
        <v>0</v>
      </c>
      <c r="DC199" s="19" t="str">
        <f t="shared" si="342"/>
        <v xml:space="preserve">      </v>
      </c>
      <c r="DD199" s="252" t="str">
        <f>IF('Chack &amp; edit  SD sheet'!BY199="","",'Chack &amp; edit  SD sheet'!BY199)</f>
        <v/>
      </c>
      <c r="DE199" s="252" t="str">
        <f>IF('Chack &amp; edit  SD sheet'!BZ199="","",'Chack &amp; edit  SD sheet'!BZ199)</f>
        <v/>
      </c>
      <c r="DF199" s="252" t="str">
        <f>IF('Chack &amp; edit  SD sheet'!CA199="","",'Chack &amp; edit  SD sheet'!CA199)</f>
        <v/>
      </c>
      <c r="DG199" s="212" t="str">
        <f t="shared" si="343"/>
        <v/>
      </c>
      <c r="DH199" s="252" t="str">
        <f>IF('Chack &amp; edit  SD sheet'!CB199="","",'Chack &amp; edit  SD sheet'!CB199)</f>
        <v/>
      </c>
      <c r="DI199" s="212" t="str">
        <f t="shared" si="344"/>
        <v/>
      </c>
      <c r="DJ199" s="252" t="str">
        <f>IF('Chack &amp; edit  SD sheet'!CC199="","",'Chack &amp; edit  SD sheet'!CC199)</f>
        <v/>
      </c>
      <c r="DK199" s="212" t="str">
        <f t="shared" si="345"/>
        <v/>
      </c>
      <c r="DL199" s="213" t="str">
        <f t="shared" si="346"/>
        <v/>
      </c>
      <c r="DM199" s="252" t="str">
        <f>IF('Chack &amp; edit  SD sheet'!CD199="","",'Chack &amp; edit  SD sheet'!CD199)</f>
        <v/>
      </c>
      <c r="DN199" s="252" t="str">
        <f>IF('Chack &amp; edit  SD sheet'!CE199="","",'Chack &amp; edit  SD sheet'!CE199)</f>
        <v/>
      </c>
      <c r="DO199" s="252" t="str">
        <f>IF('Chack &amp; edit  SD sheet'!CF199="","",'Chack &amp; edit  SD sheet'!CF199)</f>
        <v/>
      </c>
      <c r="DP199" s="212" t="str">
        <f t="shared" si="347"/>
        <v/>
      </c>
      <c r="DQ199" s="252" t="str">
        <f>IF('Chack &amp; edit  SD sheet'!CG199="","",'Chack &amp; edit  SD sheet'!CG199)</f>
        <v/>
      </c>
      <c r="DR199" s="212" t="str">
        <f t="shared" si="348"/>
        <v/>
      </c>
      <c r="DS199" s="252" t="str">
        <f>IF('Chack &amp; edit  SD sheet'!CH199="","",'Chack &amp; edit  SD sheet'!CH199)</f>
        <v/>
      </c>
      <c r="DT199" s="212" t="str">
        <f t="shared" si="349"/>
        <v/>
      </c>
      <c r="DU199" s="213" t="str">
        <f t="shared" si="350"/>
        <v/>
      </c>
      <c r="DV199" s="252" t="str">
        <f>IF('Chack &amp; edit  SD sheet'!CI199="","",'Chack &amp; edit  SD sheet'!CI199)</f>
        <v/>
      </c>
      <c r="DW199" s="252" t="str">
        <f>IF('Chack &amp; edit  SD sheet'!CJ199="","",'Chack &amp; edit  SD sheet'!CJ199)</f>
        <v/>
      </c>
      <c r="DX199" s="252" t="str">
        <f>IF('Chack &amp; edit  SD sheet'!CK199="","",'Chack &amp; edit  SD sheet'!CK199)</f>
        <v/>
      </c>
      <c r="DY199" s="254" t="str">
        <f t="shared" si="351"/>
        <v/>
      </c>
      <c r="DZ199" s="252" t="str">
        <f>IF('Chack &amp; edit  SD sheet'!CL199="","",'Chack &amp; edit  SD sheet'!CL199)</f>
        <v/>
      </c>
      <c r="EA199" s="252" t="str">
        <f>IF('Chack &amp; edit  SD sheet'!CM199="","",'Chack &amp; edit  SD sheet'!CM199)</f>
        <v/>
      </c>
      <c r="EB199" s="252" t="str">
        <f>IF('Chack &amp; edit  SD sheet'!CN199="","",'Chack &amp; edit  SD sheet'!CN199)</f>
        <v/>
      </c>
      <c r="EC199" s="252" t="str">
        <f>IF('Chack &amp; edit  SD sheet'!CO199="","",'Chack &amp; edit  SD sheet'!CO199)</f>
        <v/>
      </c>
      <c r="ED199" s="254" t="str">
        <f t="shared" si="352"/>
        <v/>
      </c>
      <c r="EE199" s="252" t="str">
        <f>IF('Chack &amp; edit  SD sheet'!CP199="","",'Chack &amp; edit  SD sheet'!CP199)</f>
        <v/>
      </c>
      <c r="EF199" s="252" t="str">
        <f>IF('Chack &amp; edit  SD sheet'!CQ199="","",'Chack &amp; edit  SD sheet'!CQ199)</f>
        <v/>
      </c>
      <c r="EG199" s="19" t="str">
        <f t="shared" si="353"/>
        <v/>
      </c>
      <c r="EH199" s="20" t="str">
        <f t="shared" si="354"/>
        <v/>
      </c>
      <c r="EI199" s="21" t="str">
        <f t="shared" si="355"/>
        <v/>
      </c>
      <c r="EJ199" s="185" t="str">
        <f t="shared" si="356"/>
        <v/>
      </c>
      <c r="EK199" s="253" t="str">
        <f t="shared" si="357"/>
        <v/>
      </c>
      <c r="EL199" s="252" t="str">
        <f t="shared" si="358"/>
        <v/>
      </c>
      <c r="ET199" s="173" t="str">
        <f t="shared" si="359"/>
        <v/>
      </c>
      <c r="EU199" s="173" t="str">
        <f t="shared" si="360"/>
        <v/>
      </c>
      <c r="EV199" s="173" t="str">
        <f t="shared" si="361"/>
        <v/>
      </c>
      <c r="EW199" s="173" t="str">
        <f t="shared" si="362"/>
        <v/>
      </c>
    </row>
    <row r="200" spans="1:153" ht="15.75" hidden="1">
      <c r="A200" s="179" t="str">
        <f>IF(AND('Chack &amp; edit  SD sheet'!A200=""),"",'Chack &amp; edit  SD sheet'!A200)</f>
        <v/>
      </c>
      <c r="B200" s="179" t="str">
        <f>IF(AND('Chack &amp; edit  SD sheet'!B200=""),"",'Chack &amp; edit  SD sheet'!B200)</f>
        <v/>
      </c>
      <c r="C200" s="179" t="str">
        <f>IF(AND('Chack &amp; edit  SD sheet'!C200=""),"",IF(AND('Chack &amp; edit  SD sheet'!C200="Boy"),"M",IF(AND('Chack &amp; edit  SD sheet'!C200="Girl"),"F","")))</f>
        <v/>
      </c>
      <c r="D200" s="179" t="str">
        <f>IF(AND('Chack &amp; edit  SD sheet'!D200=""),"",VALUE('Chack &amp; edit  SD sheet'!D200))</f>
        <v/>
      </c>
      <c r="E200" s="179" t="str">
        <f>IF(AND('Chack &amp; edit  SD sheet'!E200=""),"",'Chack &amp; edit  SD sheet'!E200)</f>
        <v/>
      </c>
      <c r="F200" s="179" t="str">
        <f>IF(AND('Chack &amp; edit  SD sheet'!F200=""),"",'Chack &amp; edit  SD sheet'!F200)</f>
        <v/>
      </c>
      <c r="G200" s="180" t="str">
        <f>IF(AND('Chack &amp; edit  SD sheet'!G200=""),"",'Chack &amp; edit  SD sheet'!G200)</f>
        <v/>
      </c>
      <c r="H200" s="180" t="str">
        <f>IF(AND('Chack &amp; edit  SD sheet'!H200=""),"",'Chack &amp; edit  SD sheet'!H200)</f>
        <v/>
      </c>
      <c r="I200" s="180" t="str">
        <f>IF(AND('Chack &amp; edit  SD sheet'!I200=""),"",'Chack &amp; edit  SD sheet'!I200)</f>
        <v/>
      </c>
      <c r="J200" s="179" t="str">
        <f>IF(AND('Chack &amp; edit  SD sheet'!J200=""),"",'Chack &amp; edit  SD sheet'!J200)</f>
        <v/>
      </c>
      <c r="K200" s="179" t="str">
        <f>IF(AND('Chack &amp; edit  SD sheet'!K200=""),"",'Chack &amp; edit  SD sheet'!K200)</f>
        <v/>
      </c>
      <c r="L200" s="179" t="str">
        <f>IF(AND('Chack &amp; edit  SD sheet'!L200=""),"",'Chack &amp; edit  SD sheet'!L200)</f>
        <v/>
      </c>
      <c r="M200" s="179" t="str">
        <f t="shared" si="278"/>
        <v/>
      </c>
      <c r="N200" s="179" t="str">
        <f>IF(AND('Chack &amp; edit  SD sheet'!N200=""),"",'Chack &amp; edit  SD sheet'!N200)</f>
        <v/>
      </c>
      <c r="O200" s="179" t="str">
        <f t="shared" si="279"/>
        <v/>
      </c>
      <c r="P200" s="179" t="str">
        <f t="shared" si="280"/>
        <v/>
      </c>
      <c r="Q200" s="179" t="str">
        <f>IF(AND('Chack &amp; edit  SD sheet'!Q200=""),"",'Chack &amp; edit  SD sheet'!Q200)</f>
        <v/>
      </c>
      <c r="R200" s="179" t="str">
        <f t="shared" si="281"/>
        <v/>
      </c>
      <c r="S200" s="179" t="str">
        <f t="shared" si="282"/>
        <v/>
      </c>
      <c r="T200" s="179" t="str">
        <f>IF(AND('Chack &amp; edit  SD sheet'!T200=""),"",'Chack &amp; edit  SD sheet'!T200)</f>
        <v/>
      </c>
      <c r="U200" s="179" t="str">
        <f>IF(AND('Chack &amp; edit  SD sheet'!U200=""),"",'Chack &amp; edit  SD sheet'!U200)</f>
        <v/>
      </c>
      <c r="V200" s="179" t="str">
        <f>IF(AND('Chack &amp; edit  SD sheet'!V200=""),"",'Chack &amp; edit  SD sheet'!V200)</f>
        <v/>
      </c>
      <c r="W200" s="179" t="str">
        <f t="shared" si="283"/>
        <v/>
      </c>
      <c r="X200" s="179" t="str">
        <f>IF(AND('Chack &amp; edit  SD sheet'!X200=""),"",'Chack &amp; edit  SD sheet'!X200)</f>
        <v/>
      </c>
      <c r="Y200" s="179" t="str">
        <f t="shared" si="284"/>
        <v/>
      </c>
      <c r="Z200" s="179" t="str">
        <f t="shared" si="285"/>
        <v/>
      </c>
      <c r="AA200" s="179" t="str">
        <f>IF(AND('Chack &amp; edit  SD sheet'!AA200=""),"",'Chack &amp; edit  SD sheet'!AA200)</f>
        <v/>
      </c>
      <c r="AB200" s="179" t="str">
        <f t="shared" si="286"/>
        <v/>
      </c>
      <c r="AC200" s="179" t="str">
        <f t="shared" si="287"/>
        <v/>
      </c>
      <c r="AD200" s="179" t="str">
        <f>IF(AND('Chack &amp; edit  SD sheet'!AF200=""),"",'Chack &amp; edit  SD sheet'!AF200)</f>
        <v/>
      </c>
      <c r="AE200" s="179" t="str">
        <f>IF(AND('Chack &amp; edit  SD sheet'!AG200=""),"",'Chack &amp; edit  SD sheet'!AG200)</f>
        <v/>
      </c>
      <c r="AF200" s="179" t="str">
        <f>IF(AND('Chack &amp; edit  SD sheet'!AH200=""),"",'Chack &amp; edit  SD sheet'!AH200)</f>
        <v/>
      </c>
      <c r="AG200" s="179" t="str">
        <f t="shared" si="288"/>
        <v/>
      </c>
      <c r="AH200" s="179" t="str">
        <f>IF(AND('Chack &amp; edit  SD sheet'!AJ200=""),"",'Chack &amp; edit  SD sheet'!AJ200)</f>
        <v/>
      </c>
      <c r="AI200" s="179" t="str">
        <f t="shared" si="289"/>
        <v/>
      </c>
      <c r="AJ200" s="179" t="str">
        <f t="shared" si="290"/>
        <v/>
      </c>
      <c r="AK200" s="179" t="str">
        <f>IF(AND('Chack &amp; edit  SD sheet'!AM200=""),"",'Chack &amp; edit  SD sheet'!AM200)</f>
        <v/>
      </c>
      <c r="AL200" s="179" t="str">
        <f t="shared" si="291"/>
        <v/>
      </c>
      <c r="AM200" s="179" t="str">
        <f t="shared" si="292"/>
        <v/>
      </c>
      <c r="AN200" s="179" t="str">
        <f>IF(AND('Chack &amp; edit  SD sheet'!AP200=""),"",'Chack &amp; edit  SD sheet'!AP200)</f>
        <v/>
      </c>
      <c r="AO200" s="179" t="str">
        <f>IF(AND('Chack &amp; edit  SD sheet'!AQ200=""),"",'Chack &amp; edit  SD sheet'!AQ200)</f>
        <v/>
      </c>
      <c r="AP200" s="179" t="str">
        <f>IF(AND('Chack &amp; edit  SD sheet'!AR200=""),"",'Chack &amp; edit  SD sheet'!AR200)</f>
        <v/>
      </c>
      <c r="AQ200" s="179" t="str">
        <f t="shared" si="293"/>
        <v/>
      </c>
      <c r="AR200" s="179" t="str">
        <f>IF(AND('Chack &amp; edit  SD sheet'!AT200=""),"",'Chack &amp; edit  SD sheet'!AT200)</f>
        <v/>
      </c>
      <c r="AS200" s="179" t="str">
        <f t="shared" si="294"/>
        <v/>
      </c>
      <c r="AT200" s="179" t="str">
        <f t="shared" si="295"/>
        <v/>
      </c>
      <c r="AU200" s="179" t="str">
        <f>IF(AND('Chack &amp; edit  SD sheet'!AW200=""),"",'Chack &amp; edit  SD sheet'!AW200)</f>
        <v/>
      </c>
      <c r="AV200" s="179" t="str">
        <f t="shared" si="296"/>
        <v/>
      </c>
      <c r="AW200" s="179" t="str">
        <f t="shared" si="297"/>
        <v/>
      </c>
      <c r="AX200" s="179" t="str">
        <f>IF(AND('Chack &amp; edit  SD sheet'!AZ200=""),"",'Chack &amp; edit  SD sheet'!AZ200)</f>
        <v/>
      </c>
      <c r="AY200" s="179" t="str">
        <f>IF(AND('Chack &amp; edit  SD sheet'!BA200=""),"",'Chack &amp; edit  SD sheet'!BA200)</f>
        <v/>
      </c>
      <c r="AZ200" s="179" t="str">
        <f>IF(AND('Chack &amp; edit  SD sheet'!BB200=""),"",'Chack &amp; edit  SD sheet'!BB200)</f>
        <v/>
      </c>
      <c r="BA200" s="179" t="str">
        <f t="shared" si="298"/>
        <v/>
      </c>
      <c r="BB200" s="179" t="str">
        <f>IF(AND('Chack &amp; edit  SD sheet'!BD200=""),"",'Chack &amp; edit  SD sheet'!BD200)</f>
        <v/>
      </c>
      <c r="BC200" s="179" t="str">
        <f t="shared" si="299"/>
        <v/>
      </c>
      <c r="BD200" s="179" t="str">
        <f t="shared" si="300"/>
        <v/>
      </c>
      <c r="BE200" s="179" t="str">
        <f>IF(AND('Chack &amp; edit  SD sheet'!BG200=""),"",'Chack &amp; edit  SD sheet'!BG200)</f>
        <v/>
      </c>
      <c r="BF200" s="179" t="str">
        <f t="shared" si="301"/>
        <v/>
      </c>
      <c r="BG200" s="179" t="str">
        <f t="shared" si="302"/>
        <v/>
      </c>
      <c r="BH200" s="179" t="str">
        <f>IF(AND('Chack &amp; edit  SD sheet'!BK200=""),"",'Chack &amp; edit  SD sheet'!BK200)</f>
        <v/>
      </c>
      <c r="BI200" s="179" t="str">
        <f>IF(AND('Chack &amp; edit  SD sheet'!BL200=""),"",'Chack &amp; edit  SD sheet'!BL200)</f>
        <v/>
      </c>
      <c r="BJ200" s="179" t="str">
        <f>IF(AND('Chack &amp; edit  SD sheet'!BM200=""),"",'Chack &amp; edit  SD sheet'!BM200)</f>
        <v/>
      </c>
      <c r="BK200" s="179" t="str">
        <f t="shared" si="303"/>
        <v/>
      </c>
      <c r="BL200" s="179" t="str">
        <f t="shared" si="304"/>
        <v/>
      </c>
      <c r="BM200" s="179" t="str">
        <f>IF(AND('Chack &amp; edit  SD sheet'!BN200=""),"",'Chack &amp; edit  SD sheet'!BN200)</f>
        <v/>
      </c>
      <c r="BN200" s="179" t="str">
        <f>IF(AND('Chack &amp; edit  SD sheet'!BO200=""),"",'Chack &amp; edit  SD sheet'!BO200)</f>
        <v/>
      </c>
      <c r="BO200" s="179" t="str">
        <f>IF(AND('Chack &amp; edit  SD sheet'!BP200=""),"",'Chack &amp; edit  SD sheet'!BP200)</f>
        <v/>
      </c>
      <c r="BP200" s="179" t="str">
        <f t="shared" si="305"/>
        <v/>
      </c>
      <c r="BQ200" s="179" t="str">
        <f>IF(AND('Chack &amp; edit  SD sheet'!BR200=""),"",'Chack &amp; edit  SD sheet'!BR200)</f>
        <v/>
      </c>
      <c r="BR200" s="179" t="str">
        <f t="shared" si="306"/>
        <v/>
      </c>
      <c r="BS200" s="179" t="str">
        <f t="shared" si="307"/>
        <v/>
      </c>
      <c r="BT200" s="179" t="str">
        <f>IF(AND('Chack &amp; edit  SD sheet'!BU200=""),"",'Chack &amp; edit  SD sheet'!BU200)</f>
        <v/>
      </c>
      <c r="BU200" s="179" t="str">
        <f t="shared" si="308"/>
        <v/>
      </c>
      <c r="BV200" s="179" t="str">
        <f t="shared" si="309"/>
        <v/>
      </c>
      <c r="BW200" s="181" t="str">
        <f t="shared" si="310"/>
        <v/>
      </c>
      <c r="BX200" s="179" t="str">
        <f t="shared" si="311"/>
        <v/>
      </c>
      <c r="BY200" s="179">
        <f t="shared" si="312"/>
        <v>0</v>
      </c>
      <c r="BZ200" s="179">
        <f t="shared" si="313"/>
        <v>0</v>
      </c>
      <c r="CA200" s="179" t="str">
        <f t="shared" si="314"/>
        <v/>
      </c>
      <c r="CB200" s="179" t="str">
        <f t="shared" si="315"/>
        <v/>
      </c>
      <c r="CC200" s="182" t="str">
        <f t="shared" si="316"/>
        <v/>
      </c>
      <c r="CD200" s="183">
        <f t="shared" si="317"/>
        <v>0</v>
      </c>
      <c r="CE200" s="182">
        <f t="shared" si="318"/>
        <v>0</v>
      </c>
      <c r="CF200" s="179" t="str">
        <f t="shared" si="319"/>
        <v/>
      </c>
      <c r="CG200" s="183" t="str">
        <f t="shared" si="320"/>
        <v/>
      </c>
      <c r="CH200" s="182" t="str">
        <f t="shared" si="321"/>
        <v/>
      </c>
      <c r="CI200" s="182">
        <f t="shared" si="322"/>
        <v>0</v>
      </c>
      <c r="CJ200" s="182">
        <f t="shared" si="323"/>
        <v>0</v>
      </c>
      <c r="CK200" s="179" t="str">
        <f t="shared" si="324"/>
        <v/>
      </c>
      <c r="CL200" s="183" t="str">
        <f t="shared" si="325"/>
        <v/>
      </c>
      <c r="CM200" s="182" t="str">
        <f t="shared" si="326"/>
        <v/>
      </c>
      <c r="CN200" s="182">
        <f t="shared" si="327"/>
        <v>0</v>
      </c>
      <c r="CO200" s="182">
        <f t="shared" si="328"/>
        <v>0</v>
      </c>
      <c r="CP200" s="183" t="str">
        <f t="shared" si="329"/>
        <v/>
      </c>
      <c r="CQ200" s="183" t="str">
        <f t="shared" si="330"/>
        <v/>
      </c>
      <c r="CR200" s="182" t="str">
        <f t="shared" si="331"/>
        <v/>
      </c>
      <c r="CS200" s="182">
        <f t="shared" si="332"/>
        <v>0</v>
      </c>
      <c r="CT200" s="182">
        <f t="shared" si="333"/>
        <v>0</v>
      </c>
      <c r="CU200" s="183" t="str">
        <f t="shared" si="334"/>
        <v/>
      </c>
      <c r="CV200" s="183" t="str">
        <f t="shared" si="335"/>
        <v/>
      </c>
      <c r="CW200" s="182" t="str">
        <f t="shared" si="336"/>
        <v/>
      </c>
      <c r="CX200" s="182">
        <f t="shared" si="337"/>
        <v>0</v>
      </c>
      <c r="CY200" s="182">
        <f t="shared" si="338"/>
        <v>0</v>
      </c>
      <c r="CZ200" s="183" t="str">
        <f t="shared" si="339"/>
        <v/>
      </c>
      <c r="DA200" s="183" t="str">
        <f t="shared" si="340"/>
        <v/>
      </c>
      <c r="DB200" s="184">
        <f t="shared" si="341"/>
        <v>0</v>
      </c>
      <c r="DC200" s="19" t="str">
        <f t="shared" si="342"/>
        <v xml:space="preserve">      </v>
      </c>
      <c r="DD200" s="252" t="str">
        <f>IF('Chack &amp; edit  SD sheet'!BY200="","",'Chack &amp; edit  SD sheet'!BY200)</f>
        <v/>
      </c>
      <c r="DE200" s="252" t="str">
        <f>IF('Chack &amp; edit  SD sheet'!BZ200="","",'Chack &amp; edit  SD sheet'!BZ200)</f>
        <v/>
      </c>
      <c r="DF200" s="252" t="str">
        <f>IF('Chack &amp; edit  SD sheet'!CA200="","",'Chack &amp; edit  SD sheet'!CA200)</f>
        <v/>
      </c>
      <c r="DG200" s="212" t="str">
        <f t="shared" si="343"/>
        <v/>
      </c>
      <c r="DH200" s="252" t="str">
        <f>IF('Chack &amp; edit  SD sheet'!CB200="","",'Chack &amp; edit  SD sheet'!CB200)</f>
        <v/>
      </c>
      <c r="DI200" s="212" t="str">
        <f t="shared" si="344"/>
        <v/>
      </c>
      <c r="DJ200" s="252" t="str">
        <f>IF('Chack &amp; edit  SD sheet'!CC200="","",'Chack &amp; edit  SD sheet'!CC200)</f>
        <v/>
      </c>
      <c r="DK200" s="212" t="str">
        <f t="shared" si="345"/>
        <v/>
      </c>
      <c r="DL200" s="213" t="str">
        <f t="shared" si="346"/>
        <v/>
      </c>
      <c r="DM200" s="252" t="str">
        <f>IF('Chack &amp; edit  SD sheet'!CD200="","",'Chack &amp; edit  SD sheet'!CD200)</f>
        <v/>
      </c>
      <c r="DN200" s="252" t="str">
        <f>IF('Chack &amp; edit  SD sheet'!CE200="","",'Chack &amp; edit  SD sheet'!CE200)</f>
        <v/>
      </c>
      <c r="DO200" s="252" t="str">
        <f>IF('Chack &amp; edit  SD sheet'!CF200="","",'Chack &amp; edit  SD sheet'!CF200)</f>
        <v/>
      </c>
      <c r="DP200" s="212" t="str">
        <f t="shared" si="347"/>
        <v/>
      </c>
      <c r="DQ200" s="252" t="str">
        <f>IF('Chack &amp; edit  SD sheet'!CG200="","",'Chack &amp; edit  SD sheet'!CG200)</f>
        <v/>
      </c>
      <c r="DR200" s="212" t="str">
        <f t="shared" si="348"/>
        <v/>
      </c>
      <c r="DS200" s="252" t="str">
        <f>IF('Chack &amp; edit  SD sheet'!CH200="","",'Chack &amp; edit  SD sheet'!CH200)</f>
        <v/>
      </c>
      <c r="DT200" s="212" t="str">
        <f t="shared" si="349"/>
        <v/>
      </c>
      <c r="DU200" s="213" t="str">
        <f t="shared" si="350"/>
        <v/>
      </c>
      <c r="DV200" s="252" t="str">
        <f>IF('Chack &amp; edit  SD sheet'!CI200="","",'Chack &amp; edit  SD sheet'!CI200)</f>
        <v/>
      </c>
      <c r="DW200" s="252" t="str">
        <f>IF('Chack &amp; edit  SD sheet'!CJ200="","",'Chack &amp; edit  SD sheet'!CJ200)</f>
        <v/>
      </c>
      <c r="DX200" s="252" t="str">
        <f>IF('Chack &amp; edit  SD sheet'!CK200="","",'Chack &amp; edit  SD sheet'!CK200)</f>
        <v/>
      </c>
      <c r="DY200" s="254" t="str">
        <f t="shared" si="351"/>
        <v/>
      </c>
      <c r="DZ200" s="252" t="str">
        <f>IF('Chack &amp; edit  SD sheet'!CL200="","",'Chack &amp; edit  SD sheet'!CL200)</f>
        <v/>
      </c>
      <c r="EA200" s="252" t="str">
        <f>IF('Chack &amp; edit  SD sheet'!CM200="","",'Chack &amp; edit  SD sheet'!CM200)</f>
        <v/>
      </c>
      <c r="EB200" s="252" t="str">
        <f>IF('Chack &amp; edit  SD sheet'!CN200="","",'Chack &amp; edit  SD sheet'!CN200)</f>
        <v/>
      </c>
      <c r="EC200" s="252" t="str">
        <f>IF('Chack &amp; edit  SD sheet'!CO200="","",'Chack &amp; edit  SD sheet'!CO200)</f>
        <v/>
      </c>
      <c r="ED200" s="254" t="str">
        <f t="shared" si="352"/>
        <v/>
      </c>
      <c r="EE200" s="252" t="str">
        <f>IF('Chack &amp; edit  SD sheet'!CP200="","",'Chack &amp; edit  SD sheet'!CP200)</f>
        <v/>
      </c>
      <c r="EF200" s="252" t="str">
        <f>IF('Chack &amp; edit  SD sheet'!CQ200="","",'Chack &amp; edit  SD sheet'!CQ200)</f>
        <v/>
      </c>
      <c r="EG200" s="19" t="str">
        <f t="shared" si="353"/>
        <v/>
      </c>
      <c r="EH200" s="20" t="str">
        <f t="shared" si="354"/>
        <v/>
      </c>
      <c r="EI200" s="21" t="str">
        <f t="shared" si="355"/>
        <v/>
      </c>
      <c r="EJ200" s="185" t="str">
        <f t="shared" si="356"/>
        <v/>
      </c>
      <c r="EK200" s="253" t="str">
        <f t="shared" si="357"/>
        <v/>
      </c>
      <c r="EL200" s="252" t="str">
        <f t="shared" si="358"/>
        <v/>
      </c>
      <c r="ET200" s="173" t="str">
        <f t="shared" si="359"/>
        <v/>
      </c>
      <c r="EU200" s="173" t="str">
        <f t="shared" si="360"/>
        <v/>
      </c>
      <c r="EV200" s="173" t="str">
        <f t="shared" si="361"/>
        <v/>
      </c>
      <c r="EW200" s="173" t="str">
        <f t="shared" si="362"/>
        <v/>
      </c>
    </row>
    <row r="201" spans="1:153" ht="15.75" hidden="1">
      <c r="A201" s="179" t="str">
        <f>IF(AND('Chack &amp; edit  SD sheet'!A201=""),"",'Chack &amp; edit  SD sheet'!A201)</f>
        <v/>
      </c>
      <c r="B201" s="179" t="str">
        <f>IF(AND('Chack &amp; edit  SD sheet'!B201=""),"",'Chack &amp; edit  SD sheet'!B201)</f>
        <v/>
      </c>
      <c r="C201" s="179" t="str">
        <f>IF(AND('Chack &amp; edit  SD sheet'!C201=""),"",IF(AND('Chack &amp; edit  SD sheet'!C201="Boy"),"M",IF(AND('Chack &amp; edit  SD sheet'!C201="Girl"),"F","")))</f>
        <v/>
      </c>
      <c r="D201" s="179" t="str">
        <f>IF(AND('Chack &amp; edit  SD sheet'!D201=""),"",VALUE('Chack &amp; edit  SD sheet'!D201))</f>
        <v/>
      </c>
      <c r="E201" s="179" t="str">
        <f>IF(AND('Chack &amp; edit  SD sheet'!E201=""),"",'Chack &amp; edit  SD sheet'!E201)</f>
        <v/>
      </c>
      <c r="F201" s="179" t="str">
        <f>IF(AND('Chack &amp; edit  SD sheet'!F201=""),"",'Chack &amp; edit  SD sheet'!F201)</f>
        <v/>
      </c>
      <c r="G201" s="180" t="str">
        <f>IF(AND('Chack &amp; edit  SD sheet'!G201=""),"",'Chack &amp; edit  SD sheet'!G201)</f>
        <v/>
      </c>
      <c r="H201" s="180" t="str">
        <f>IF(AND('Chack &amp; edit  SD sheet'!H201=""),"",'Chack &amp; edit  SD sheet'!H201)</f>
        <v/>
      </c>
      <c r="I201" s="180" t="str">
        <f>IF(AND('Chack &amp; edit  SD sheet'!I201=""),"",'Chack &amp; edit  SD sheet'!I201)</f>
        <v/>
      </c>
      <c r="J201" s="179" t="str">
        <f>IF(AND('Chack &amp; edit  SD sheet'!J201=""),"",'Chack &amp; edit  SD sheet'!J201)</f>
        <v/>
      </c>
      <c r="K201" s="179" t="str">
        <f>IF(AND('Chack &amp; edit  SD sheet'!K201=""),"",'Chack &amp; edit  SD sheet'!K201)</f>
        <v/>
      </c>
      <c r="L201" s="179" t="str">
        <f>IF(AND('Chack &amp; edit  SD sheet'!L201=""),"",'Chack &amp; edit  SD sheet'!L201)</f>
        <v/>
      </c>
      <c r="M201" s="179" t="str">
        <f t="shared" si="278"/>
        <v/>
      </c>
      <c r="N201" s="179" t="str">
        <f>IF(AND('Chack &amp; edit  SD sheet'!N201=""),"",'Chack &amp; edit  SD sheet'!N201)</f>
        <v/>
      </c>
      <c r="O201" s="179" t="str">
        <f t="shared" si="279"/>
        <v/>
      </c>
      <c r="P201" s="179" t="str">
        <f t="shared" si="280"/>
        <v/>
      </c>
      <c r="Q201" s="179" t="str">
        <f>IF(AND('Chack &amp; edit  SD sheet'!Q201=""),"",'Chack &amp; edit  SD sheet'!Q201)</f>
        <v/>
      </c>
      <c r="R201" s="179" t="str">
        <f t="shared" si="281"/>
        <v/>
      </c>
      <c r="S201" s="179" t="str">
        <f t="shared" si="282"/>
        <v/>
      </c>
      <c r="T201" s="179" t="str">
        <f>IF(AND('Chack &amp; edit  SD sheet'!T201=""),"",'Chack &amp; edit  SD sheet'!T201)</f>
        <v/>
      </c>
      <c r="U201" s="179" t="str">
        <f>IF(AND('Chack &amp; edit  SD sheet'!U201=""),"",'Chack &amp; edit  SD sheet'!U201)</f>
        <v/>
      </c>
      <c r="V201" s="179" t="str">
        <f>IF(AND('Chack &amp; edit  SD sheet'!V201=""),"",'Chack &amp; edit  SD sheet'!V201)</f>
        <v/>
      </c>
      <c r="W201" s="179" t="str">
        <f t="shared" si="283"/>
        <v/>
      </c>
      <c r="X201" s="179" t="str">
        <f>IF(AND('Chack &amp; edit  SD sheet'!X201=""),"",'Chack &amp; edit  SD sheet'!X201)</f>
        <v/>
      </c>
      <c r="Y201" s="179" t="str">
        <f t="shared" si="284"/>
        <v/>
      </c>
      <c r="Z201" s="179" t="str">
        <f t="shared" si="285"/>
        <v/>
      </c>
      <c r="AA201" s="179" t="str">
        <f>IF(AND('Chack &amp; edit  SD sheet'!AA201=""),"",'Chack &amp; edit  SD sheet'!AA201)</f>
        <v/>
      </c>
      <c r="AB201" s="179" t="str">
        <f t="shared" si="286"/>
        <v/>
      </c>
      <c r="AC201" s="179" t="str">
        <f t="shared" si="287"/>
        <v/>
      </c>
      <c r="AD201" s="179" t="str">
        <f>IF(AND('Chack &amp; edit  SD sheet'!AF201=""),"",'Chack &amp; edit  SD sheet'!AF201)</f>
        <v/>
      </c>
      <c r="AE201" s="179" t="str">
        <f>IF(AND('Chack &amp; edit  SD sheet'!AG201=""),"",'Chack &amp; edit  SD sheet'!AG201)</f>
        <v/>
      </c>
      <c r="AF201" s="179" t="str">
        <f>IF(AND('Chack &amp; edit  SD sheet'!AH201=""),"",'Chack &amp; edit  SD sheet'!AH201)</f>
        <v/>
      </c>
      <c r="AG201" s="179" t="str">
        <f t="shared" si="288"/>
        <v/>
      </c>
      <c r="AH201" s="179" t="str">
        <f>IF(AND('Chack &amp; edit  SD sheet'!AJ201=""),"",'Chack &amp; edit  SD sheet'!AJ201)</f>
        <v/>
      </c>
      <c r="AI201" s="179" t="str">
        <f t="shared" si="289"/>
        <v/>
      </c>
      <c r="AJ201" s="179" t="str">
        <f t="shared" si="290"/>
        <v/>
      </c>
      <c r="AK201" s="179" t="str">
        <f>IF(AND('Chack &amp; edit  SD sheet'!AM201=""),"",'Chack &amp; edit  SD sheet'!AM201)</f>
        <v/>
      </c>
      <c r="AL201" s="179" t="str">
        <f t="shared" si="291"/>
        <v/>
      </c>
      <c r="AM201" s="179" t="str">
        <f t="shared" si="292"/>
        <v/>
      </c>
      <c r="AN201" s="179" t="str">
        <f>IF(AND('Chack &amp; edit  SD sheet'!AP201=""),"",'Chack &amp; edit  SD sheet'!AP201)</f>
        <v/>
      </c>
      <c r="AO201" s="179" t="str">
        <f>IF(AND('Chack &amp; edit  SD sheet'!AQ201=""),"",'Chack &amp; edit  SD sheet'!AQ201)</f>
        <v/>
      </c>
      <c r="AP201" s="179" t="str">
        <f>IF(AND('Chack &amp; edit  SD sheet'!AR201=""),"",'Chack &amp; edit  SD sheet'!AR201)</f>
        <v/>
      </c>
      <c r="AQ201" s="179" t="str">
        <f t="shared" si="293"/>
        <v/>
      </c>
      <c r="AR201" s="179" t="str">
        <f>IF(AND('Chack &amp; edit  SD sheet'!AT201=""),"",'Chack &amp; edit  SD sheet'!AT201)</f>
        <v/>
      </c>
      <c r="AS201" s="179" t="str">
        <f t="shared" si="294"/>
        <v/>
      </c>
      <c r="AT201" s="179" t="str">
        <f t="shared" si="295"/>
        <v/>
      </c>
      <c r="AU201" s="179" t="str">
        <f>IF(AND('Chack &amp; edit  SD sheet'!AW201=""),"",'Chack &amp; edit  SD sheet'!AW201)</f>
        <v/>
      </c>
      <c r="AV201" s="179" t="str">
        <f t="shared" si="296"/>
        <v/>
      </c>
      <c r="AW201" s="179" t="str">
        <f t="shared" si="297"/>
        <v/>
      </c>
      <c r="AX201" s="179" t="str">
        <f>IF(AND('Chack &amp; edit  SD sheet'!AZ201=""),"",'Chack &amp; edit  SD sheet'!AZ201)</f>
        <v/>
      </c>
      <c r="AY201" s="179" t="str">
        <f>IF(AND('Chack &amp; edit  SD sheet'!BA201=""),"",'Chack &amp; edit  SD sheet'!BA201)</f>
        <v/>
      </c>
      <c r="AZ201" s="179" t="str">
        <f>IF(AND('Chack &amp; edit  SD sheet'!BB201=""),"",'Chack &amp; edit  SD sheet'!BB201)</f>
        <v/>
      </c>
      <c r="BA201" s="179" t="str">
        <f t="shared" si="298"/>
        <v/>
      </c>
      <c r="BB201" s="179" t="str">
        <f>IF(AND('Chack &amp; edit  SD sheet'!BD201=""),"",'Chack &amp; edit  SD sheet'!BD201)</f>
        <v/>
      </c>
      <c r="BC201" s="179" t="str">
        <f t="shared" si="299"/>
        <v/>
      </c>
      <c r="BD201" s="179" t="str">
        <f t="shared" si="300"/>
        <v/>
      </c>
      <c r="BE201" s="179" t="str">
        <f>IF(AND('Chack &amp; edit  SD sheet'!BG201=""),"",'Chack &amp; edit  SD sheet'!BG201)</f>
        <v/>
      </c>
      <c r="BF201" s="179" t="str">
        <f t="shared" si="301"/>
        <v/>
      </c>
      <c r="BG201" s="179" t="str">
        <f t="shared" si="302"/>
        <v/>
      </c>
      <c r="BH201" s="179" t="str">
        <f>IF(AND('Chack &amp; edit  SD sheet'!BK201=""),"",'Chack &amp; edit  SD sheet'!BK201)</f>
        <v/>
      </c>
      <c r="BI201" s="179" t="str">
        <f>IF(AND('Chack &amp; edit  SD sheet'!BL201=""),"",'Chack &amp; edit  SD sheet'!BL201)</f>
        <v/>
      </c>
      <c r="BJ201" s="179" t="str">
        <f>IF(AND('Chack &amp; edit  SD sheet'!BM201=""),"",'Chack &amp; edit  SD sheet'!BM201)</f>
        <v/>
      </c>
      <c r="BK201" s="179" t="str">
        <f t="shared" si="303"/>
        <v/>
      </c>
      <c r="BL201" s="179" t="str">
        <f t="shared" si="304"/>
        <v/>
      </c>
      <c r="BM201" s="179" t="str">
        <f>IF(AND('Chack &amp; edit  SD sheet'!BN201=""),"",'Chack &amp; edit  SD sheet'!BN201)</f>
        <v/>
      </c>
      <c r="BN201" s="179" t="str">
        <f>IF(AND('Chack &amp; edit  SD sheet'!BO201=""),"",'Chack &amp; edit  SD sheet'!BO201)</f>
        <v/>
      </c>
      <c r="BO201" s="179" t="str">
        <f>IF(AND('Chack &amp; edit  SD sheet'!BP201=""),"",'Chack &amp; edit  SD sheet'!BP201)</f>
        <v/>
      </c>
      <c r="BP201" s="179" t="str">
        <f t="shared" si="305"/>
        <v/>
      </c>
      <c r="BQ201" s="179" t="str">
        <f>IF(AND('Chack &amp; edit  SD sheet'!BR201=""),"",'Chack &amp; edit  SD sheet'!BR201)</f>
        <v/>
      </c>
      <c r="BR201" s="179" t="str">
        <f t="shared" si="306"/>
        <v/>
      </c>
      <c r="BS201" s="179" t="str">
        <f t="shared" si="307"/>
        <v/>
      </c>
      <c r="BT201" s="179" t="str">
        <f>IF(AND('Chack &amp; edit  SD sheet'!BU201=""),"",'Chack &amp; edit  SD sheet'!BU201)</f>
        <v/>
      </c>
      <c r="BU201" s="179" t="str">
        <f t="shared" si="308"/>
        <v/>
      </c>
      <c r="BV201" s="179" t="str">
        <f t="shared" si="309"/>
        <v/>
      </c>
      <c r="BW201" s="181" t="str">
        <f t="shared" si="310"/>
        <v/>
      </c>
      <c r="BX201" s="179" t="str">
        <f t="shared" si="311"/>
        <v/>
      </c>
      <c r="BY201" s="179">
        <f t="shared" si="312"/>
        <v>0</v>
      </c>
      <c r="BZ201" s="179">
        <f t="shared" si="313"/>
        <v>0</v>
      </c>
      <c r="CA201" s="179" t="str">
        <f t="shared" si="314"/>
        <v/>
      </c>
      <c r="CB201" s="179" t="str">
        <f t="shared" si="315"/>
        <v/>
      </c>
      <c r="CC201" s="182" t="str">
        <f t="shared" si="316"/>
        <v/>
      </c>
      <c r="CD201" s="183">
        <f t="shared" si="317"/>
        <v>0</v>
      </c>
      <c r="CE201" s="182">
        <f t="shared" si="318"/>
        <v>0</v>
      </c>
      <c r="CF201" s="179" t="str">
        <f t="shared" si="319"/>
        <v/>
      </c>
      <c r="CG201" s="183" t="str">
        <f t="shared" si="320"/>
        <v/>
      </c>
      <c r="CH201" s="182" t="str">
        <f t="shared" si="321"/>
        <v/>
      </c>
      <c r="CI201" s="182">
        <f t="shared" si="322"/>
        <v>0</v>
      </c>
      <c r="CJ201" s="182">
        <f t="shared" si="323"/>
        <v>0</v>
      </c>
      <c r="CK201" s="179" t="str">
        <f t="shared" si="324"/>
        <v/>
      </c>
      <c r="CL201" s="183" t="str">
        <f t="shared" si="325"/>
        <v/>
      </c>
      <c r="CM201" s="182" t="str">
        <f t="shared" si="326"/>
        <v/>
      </c>
      <c r="CN201" s="182">
        <f t="shared" si="327"/>
        <v>0</v>
      </c>
      <c r="CO201" s="182">
        <f t="shared" si="328"/>
        <v>0</v>
      </c>
      <c r="CP201" s="183" t="str">
        <f t="shared" si="329"/>
        <v/>
      </c>
      <c r="CQ201" s="183" t="str">
        <f t="shared" si="330"/>
        <v/>
      </c>
      <c r="CR201" s="182" t="str">
        <f t="shared" si="331"/>
        <v/>
      </c>
      <c r="CS201" s="182">
        <f t="shared" si="332"/>
        <v>0</v>
      </c>
      <c r="CT201" s="182">
        <f t="shared" si="333"/>
        <v>0</v>
      </c>
      <c r="CU201" s="183" t="str">
        <f t="shared" si="334"/>
        <v/>
      </c>
      <c r="CV201" s="183" t="str">
        <f t="shared" si="335"/>
        <v/>
      </c>
      <c r="CW201" s="182" t="str">
        <f t="shared" si="336"/>
        <v/>
      </c>
      <c r="CX201" s="182">
        <f t="shared" si="337"/>
        <v>0</v>
      </c>
      <c r="CY201" s="182">
        <f t="shared" si="338"/>
        <v>0</v>
      </c>
      <c r="CZ201" s="183" t="str">
        <f t="shared" si="339"/>
        <v/>
      </c>
      <c r="DA201" s="183" t="str">
        <f t="shared" si="340"/>
        <v/>
      </c>
      <c r="DB201" s="184">
        <f t="shared" si="341"/>
        <v>0</v>
      </c>
      <c r="DC201" s="19" t="str">
        <f t="shared" si="342"/>
        <v xml:space="preserve">      </v>
      </c>
      <c r="DD201" s="252" t="str">
        <f>IF('Chack &amp; edit  SD sheet'!BY201="","",'Chack &amp; edit  SD sheet'!BY201)</f>
        <v/>
      </c>
      <c r="DE201" s="252" t="str">
        <f>IF('Chack &amp; edit  SD sheet'!BZ201="","",'Chack &amp; edit  SD sheet'!BZ201)</f>
        <v/>
      </c>
      <c r="DF201" s="252" t="str">
        <f>IF('Chack &amp; edit  SD sheet'!CA201="","",'Chack &amp; edit  SD sheet'!CA201)</f>
        <v/>
      </c>
      <c r="DG201" s="212" t="str">
        <f t="shared" si="343"/>
        <v/>
      </c>
      <c r="DH201" s="252" t="str">
        <f>IF('Chack &amp; edit  SD sheet'!CB201="","",'Chack &amp; edit  SD sheet'!CB201)</f>
        <v/>
      </c>
      <c r="DI201" s="212" t="str">
        <f t="shared" si="344"/>
        <v/>
      </c>
      <c r="DJ201" s="252" t="str">
        <f>IF('Chack &amp; edit  SD sheet'!CC201="","",'Chack &amp; edit  SD sheet'!CC201)</f>
        <v/>
      </c>
      <c r="DK201" s="212" t="str">
        <f t="shared" si="345"/>
        <v/>
      </c>
      <c r="DL201" s="213" t="str">
        <f t="shared" si="346"/>
        <v/>
      </c>
      <c r="DM201" s="252" t="str">
        <f>IF('Chack &amp; edit  SD sheet'!CD201="","",'Chack &amp; edit  SD sheet'!CD201)</f>
        <v/>
      </c>
      <c r="DN201" s="252" t="str">
        <f>IF('Chack &amp; edit  SD sheet'!CE201="","",'Chack &amp; edit  SD sheet'!CE201)</f>
        <v/>
      </c>
      <c r="DO201" s="252" t="str">
        <f>IF('Chack &amp; edit  SD sheet'!CF201="","",'Chack &amp; edit  SD sheet'!CF201)</f>
        <v/>
      </c>
      <c r="DP201" s="212" t="str">
        <f t="shared" si="347"/>
        <v/>
      </c>
      <c r="DQ201" s="252" t="str">
        <f>IF('Chack &amp; edit  SD sheet'!CG201="","",'Chack &amp; edit  SD sheet'!CG201)</f>
        <v/>
      </c>
      <c r="DR201" s="212" t="str">
        <f t="shared" si="348"/>
        <v/>
      </c>
      <c r="DS201" s="252" t="str">
        <f>IF('Chack &amp; edit  SD sheet'!CH201="","",'Chack &amp; edit  SD sheet'!CH201)</f>
        <v/>
      </c>
      <c r="DT201" s="212" t="str">
        <f t="shared" si="349"/>
        <v/>
      </c>
      <c r="DU201" s="213" t="str">
        <f t="shared" si="350"/>
        <v/>
      </c>
      <c r="DV201" s="252" t="str">
        <f>IF('Chack &amp; edit  SD sheet'!CI201="","",'Chack &amp; edit  SD sheet'!CI201)</f>
        <v/>
      </c>
      <c r="DW201" s="252" t="str">
        <f>IF('Chack &amp; edit  SD sheet'!CJ201="","",'Chack &amp; edit  SD sheet'!CJ201)</f>
        <v/>
      </c>
      <c r="DX201" s="252" t="str">
        <f>IF('Chack &amp; edit  SD sheet'!CK201="","",'Chack &amp; edit  SD sheet'!CK201)</f>
        <v/>
      </c>
      <c r="DY201" s="254" t="str">
        <f t="shared" si="351"/>
        <v/>
      </c>
      <c r="DZ201" s="252" t="str">
        <f>IF('Chack &amp; edit  SD sheet'!CL201="","",'Chack &amp; edit  SD sheet'!CL201)</f>
        <v/>
      </c>
      <c r="EA201" s="252" t="str">
        <f>IF('Chack &amp; edit  SD sheet'!CM201="","",'Chack &amp; edit  SD sheet'!CM201)</f>
        <v/>
      </c>
      <c r="EB201" s="252" t="str">
        <f>IF('Chack &amp; edit  SD sheet'!CN201="","",'Chack &amp; edit  SD sheet'!CN201)</f>
        <v/>
      </c>
      <c r="EC201" s="252" t="str">
        <f>IF('Chack &amp; edit  SD sheet'!CO201="","",'Chack &amp; edit  SD sheet'!CO201)</f>
        <v/>
      </c>
      <c r="ED201" s="254" t="str">
        <f t="shared" si="352"/>
        <v/>
      </c>
      <c r="EE201" s="252" t="str">
        <f>IF('Chack &amp; edit  SD sheet'!CP201="","",'Chack &amp; edit  SD sheet'!CP201)</f>
        <v/>
      </c>
      <c r="EF201" s="252" t="str">
        <f>IF('Chack &amp; edit  SD sheet'!CQ201="","",'Chack &amp; edit  SD sheet'!CQ201)</f>
        <v/>
      </c>
      <c r="EG201" s="19" t="str">
        <f t="shared" si="353"/>
        <v/>
      </c>
      <c r="EH201" s="20" t="str">
        <f t="shared" si="354"/>
        <v/>
      </c>
      <c r="EI201" s="21" t="str">
        <f t="shared" si="355"/>
        <v/>
      </c>
      <c r="EJ201" s="185" t="str">
        <f t="shared" si="356"/>
        <v/>
      </c>
      <c r="EK201" s="253" t="str">
        <f t="shared" si="357"/>
        <v/>
      </c>
      <c r="EL201" s="252" t="str">
        <f t="shared" si="358"/>
        <v/>
      </c>
      <c r="ET201" s="173" t="str">
        <f t="shared" si="359"/>
        <v/>
      </c>
      <c r="EU201" s="173" t="str">
        <f t="shared" si="360"/>
        <v/>
      </c>
      <c r="EV201" s="173" t="str">
        <f t="shared" si="361"/>
        <v/>
      </c>
      <c r="EW201" s="173" t="str">
        <f t="shared" si="362"/>
        <v/>
      </c>
    </row>
    <row r="202" spans="1:153" ht="15.75" hidden="1">
      <c r="A202" s="179" t="str">
        <f>IF(AND('Chack &amp; edit  SD sheet'!A202=""),"",'Chack &amp; edit  SD sheet'!A202)</f>
        <v/>
      </c>
      <c r="B202" s="179" t="str">
        <f>IF(AND('Chack &amp; edit  SD sheet'!B202=""),"",'Chack &amp; edit  SD sheet'!B202)</f>
        <v/>
      </c>
      <c r="C202" s="179" t="str">
        <f>IF(AND('Chack &amp; edit  SD sheet'!C202=""),"",IF(AND('Chack &amp; edit  SD sheet'!C202="Boy"),"M",IF(AND('Chack &amp; edit  SD sheet'!C202="Girl"),"F","")))</f>
        <v/>
      </c>
      <c r="D202" s="179" t="str">
        <f>IF(AND('Chack &amp; edit  SD sheet'!D202=""),"",VALUE('Chack &amp; edit  SD sheet'!D202))</f>
        <v/>
      </c>
      <c r="E202" s="179" t="str">
        <f>IF(AND('Chack &amp; edit  SD sheet'!E202=""),"",'Chack &amp; edit  SD sheet'!E202)</f>
        <v/>
      </c>
      <c r="F202" s="179" t="str">
        <f>IF(AND('Chack &amp; edit  SD sheet'!F202=""),"",'Chack &amp; edit  SD sheet'!F202)</f>
        <v/>
      </c>
      <c r="G202" s="180" t="str">
        <f>IF(AND('Chack &amp; edit  SD sheet'!G202=""),"",'Chack &amp; edit  SD sheet'!G202)</f>
        <v/>
      </c>
      <c r="H202" s="180" t="str">
        <f>IF(AND('Chack &amp; edit  SD sheet'!H202=""),"",'Chack &amp; edit  SD sheet'!H202)</f>
        <v/>
      </c>
      <c r="I202" s="180" t="str">
        <f>IF(AND('Chack &amp; edit  SD sheet'!I202=""),"",'Chack &amp; edit  SD sheet'!I202)</f>
        <v/>
      </c>
      <c r="J202" s="179" t="str">
        <f>IF(AND('Chack &amp; edit  SD sheet'!J202=""),"",'Chack &amp; edit  SD sheet'!J202)</f>
        <v/>
      </c>
      <c r="K202" s="179" t="str">
        <f>IF(AND('Chack &amp; edit  SD sheet'!K202=""),"",'Chack &amp; edit  SD sheet'!K202)</f>
        <v/>
      </c>
      <c r="L202" s="179" t="str">
        <f>IF(AND('Chack &amp; edit  SD sheet'!L202=""),"",'Chack &amp; edit  SD sheet'!L202)</f>
        <v/>
      </c>
      <c r="M202" s="179" t="str">
        <f t="shared" si="278"/>
        <v/>
      </c>
      <c r="N202" s="179" t="str">
        <f>IF(AND('Chack &amp; edit  SD sheet'!N202=""),"",'Chack &amp; edit  SD sheet'!N202)</f>
        <v/>
      </c>
      <c r="O202" s="179" t="str">
        <f t="shared" si="279"/>
        <v/>
      </c>
      <c r="P202" s="179" t="str">
        <f t="shared" si="280"/>
        <v/>
      </c>
      <c r="Q202" s="179" t="str">
        <f>IF(AND('Chack &amp; edit  SD sheet'!Q202=""),"",'Chack &amp; edit  SD sheet'!Q202)</f>
        <v/>
      </c>
      <c r="R202" s="179" t="str">
        <f t="shared" si="281"/>
        <v/>
      </c>
      <c r="S202" s="179" t="str">
        <f t="shared" si="282"/>
        <v/>
      </c>
      <c r="T202" s="179" t="str">
        <f>IF(AND('Chack &amp; edit  SD sheet'!T202=""),"",'Chack &amp; edit  SD sheet'!T202)</f>
        <v/>
      </c>
      <c r="U202" s="179" t="str">
        <f>IF(AND('Chack &amp; edit  SD sheet'!U202=""),"",'Chack &amp; edit  SD sheet'!U202)</f>
        <v/>
      </c>
      <c r="V202" s="179" t="str">
        <f>IF(AND('Chack &amp; edit  SD sheet'!V202=""),"",'Chack &amp; edit  SD sheet'!V202)</f>
        <v/>
      </c>
      <c r="W202" s="179" t="str">
        <f t="shared" si="283"/>
        <v/>
      </c>
      <c r="X202" s="179" t="str">
        <f>IF(AND('Chack &amp; edit  SD sheet'!X202=""),"",'Chack &amp; edit  SD sheet'!X202)</f>
        <v/>
      </c>
      <c r="Y202" s="179" t="str">
        <f t="shared" si="284"/>
        <v/>
      </c>
      <c r="Z202" s="179" t="str">
        <f t="shared" si="285"/>
        <v/>
      </c>
      <c r="AA202" s="179" t="str">
        <f>IF(AND('Chack &amp; edit  SD sheet'!AA202=""),"",'Chack &amp; edit  SD sheet'!AA202)</f>
        <v/>
      </c>
      <c r="AB202" s="179" t="str">
        <f t="shared" si="286"/>
        <v/>
      </c>
      <c r="AC202" s="179" t="str">
        <f t="shared" si="287"/>
        <v/>
      </c>
      <c r="AD202" s="179" t="str">
        <f>IF(AND('Chack &amp; edit  SD sheet'!AF202=""),"",'Chack &amp; edit  SD sheet'!AF202)</f>
        <v/>
      </c>
      <c r="AE202" s="179" t="str">
        <f>IF(AND('Chack &amp; edit  SD sheet'!AG202=""),"",'Chack &amp; edit  SD sheet'!AG202)</f>
        <v/>
      </c>
      <c r="AF202" s="179" t="str">
        <f>IF(AND('Chack &amp; edit  SD sheet'!AH202=""),"",'Chack &amp; edit  SD sheet'!AH202)</f>
        <v/>
      </c>
      <c r="AG202" s="179" t="str">
        <f t="shared" si="288"/>
        <v/>
      </c>
      <c r="AH202" s="179" t="str">
        <f>IF(AND('Chack &amp; edit  SD sheet'!AJ202=""),"",'Chack &amp; edit  SD sheet'!AJ202)</f>
        <v/>
      </c>
      <c r="AI202" s="179" t="str">
        <f t="shared" si="289"/>
        <v/>
      </c>
      <c r="AJ202" s="179" t="str">
        <f t="shared" si="290"/>
        <v/>
      </c>
      <c r="AK202" s="179" t="str">
        <f>IF(AND('Chack &amp; edit  SD sheet'!AM202=""),"",'Chack &amp; edit  SD sheet'!AM202)</f>
        <v/>
      </c>
      <c r="AL202" s="179" t="str">
        <f t="shared" si="291"/>
        <v/>
      </c>
      <c r="AM202" s="179" t="str">
        <f t="shared" si="292"/>
        <v/>
      </c>
      <c r="AN202" s="179" t="str">
        <f>IF(AND('Chack &amp; edit  SD sheet'!AP202=""),"",'Chack &amp; edit  SD sheet'!AP202)</f>
        <v/>
      </c>
      <c r="AO202" s="179" t="str">
        <f>IF(AND('Chack &amp; edit  SD sheet'!AQ202=""),"",'Chack &amp; edit  SD sheet'!AQ202)</f>
        <v/>
      </c>
      <c r="AP202" s="179" t="str">
        <f>IF(AND('Chack &amp; edit  SD sheet'!AR202=""),"",'Chack &amp; edit  SD sheet'!AR202)</f>
        <v/>
      </c>
      <c r="AQ202" s="179" t="str">
        <f t="shared" si="293"/>
        <v/>
      </c>
      <c r="AR202" s="179" t="str">
        <f>IF(AND('Chack &amp; edit  SD sheet'!AT202=""),"",'Chack &amp; edit  SD sheet'!AT202)</f>
        <v/>
      </c>
      <c r="AS202" s="179" t="str">
        <f t="shared" si="294"/>
        <v/>
      </c>
      <c r="AT202" s="179" t="str">
        <f t="shared" si="295"/>
        <v/>
      </c>
      <c r="AU202" s="179" t="str">
        <f>IF(AND('Chack &amp; edit  SD sheet'!AW202=""),"",'Chack &amp; edit  SD sheet'!AW202)</f>
        <v/>
      </c>
      <c r="AV202" s="179" t="str">
        <f t="shared" si="296"/>
        <v/>
      </c>
      <c r="AW202" s="179" t="str">
        <f t="shared" si="297"/>
        <v/>
      </c>
      <c r="AX202" s="179" t="str">
        <f>IF(AND('Chack &amp; edit  SD sheet'!AZ202=""),"",'Chack &amp; edit  SD sheet'!AZ202)</f>
        <v/>
      </c>
      <c r="AY202" s="179" t="str">
        <f>IF(AND('Chack &amp; edit  SD sheet'!BA202=""),"",'Chack &amp; edit  SD sheet'!BA202)</f>
        <v/>
      </c>
      <c r="AZ202" s="179" t="str">
        <f>IF(AND('Chack &amp; edit  SD sheet'!BB202=""),"",'Chack &amp; edit  SD sheet'!BB202)</f>
        <v/>
      </c>
      <c r="BA202" s="179" t="str">
        <f t="shared" si="298"/>
        <v/>
      </c>
      <c r="BB202" s="179" t="str">
        <f>IF(AND('Chack &amp; edit  SD sheet'!BD202=""),"",'Chack &amp; edit  SD sheet'!BD202)</f>
        <v/>
      </c>
      <c r="BC202" s="179" t="str">
        <f t="shared" si="299"/>
        <v/>
      </c>
      <c r="BD202" s="179" t="str">
        <f t="shared" si="300"/>
        <v/>
      </c>
      <c r="BE202" s="179" t="str">
        <f>IF(AND('Chack &amp; edit  SD sheet'!BG202=""),"",'Chack &amp; edit  SD sheet'!BG202)</f>
        <v/>
      </c>
      <c r="BF202" s="179" t="str">
        <f t="shared" si="301"/>
        <v/>
      </c>
      <c r="BG202" s="179" t="str">
        <f t="shared" si="302"/>
        <v/>
      </c>
      <c r="BH202" s="179" t="str">
        <f>IF(AND('Chack &amp; edit  SD sheet'!BK202=""),"",'Chack &amp; edit  SD sheet'!BK202)</f>
        <v/>
      </c>
      <c r="BI202" s="179" t="str">
        <f>IF(AND('Chack &amp; edit  SD sheet'!BL202=""),"",'Chack &amp; edit  SD sheet'!BL202)</f>
        <v/>
      </c>
      <c r="BJ202" s="179" t="str">
        <f>IF(AND('Chack &amp; edit  SD sheet'!BM202=""),"",'Chack &amp; edit  SD sheet'!BM202)</f>
        <v/>
      </c>
      <c r="BK202" s="179" t="str">
        <f t="shared" si="303"/>
        <v/>
      </c>
      <c r="BL202" s="179" t="str">
        <f t="shared" si="304"/>
        <v/>
      </c>
      <c r="BM202" s="179" t="str">
        <f>IF(AND('Chack &amp; edit  SD sheet'!BN202=""),"",'Chack &amp; edit  SD sheet'!BN202)</f>
        <v/>
      </c>
      <c r="BN202" s="179" t="str">
        <f>IF(AND('Chack &amp; edit  SD sheet'!BO202=""),"",'Chack &amp; edit  SD sheet'!BO202)</f>
        <v/>
      </c>
      <c r="BO202" s="179" t="str">
        <f>IF(AND('Chack &amp; edit  SD sheet'!BP202=""),"",'Chack &amp; edit  SD sheet'!BP202)</f>
        <v/>
      </c>
      <c r="BP202" s="179" t="str">
        <f t="shared" si="305"/>
        <v/>
      </c>
      <c r="BQ202" s="179" t="str">
        <f>IF(AND('Chack &amp; edit  SD sheet'!BR202=""),"",'Chack &amp; edit  SD sheet'!BR202)</f>
        <v/>
      </c>
      <c r="BR202" s="179" t="str">
        <f t="shared" si="306"/>
        <v/>
      </c>
      <c r="BS202" s="179" t="str">
        <f t="shared" si="307"/>
        <v/>
      </c>
      <c r="BT202" s="179" t="str">
        <f>IF(AND('Chack &amp; edit  SD sheet'!BU202=""),"",'Chack &amp; edit  SD sheet'!BU202)</f>
        <v/>
      </c>
      <c r="BU202" s="179" t="str">
        <f t="shared" si="308"/>
        <v/>
      </c>
      <c r="BV202" s="179" t="str">
        <f t="shared" si="309"/>
        <v/>
      </c>
      <c r="BW202" s="181" t="str">
        <f t="shared" si="310"/>
        <v/>
      </c>
      <c r="BX202" s="179" t="str">
        <f t="shared" si="311"/>
        <v/>
      </c>
      <c r="BY202" s="179">
        <f t="shared" si="312"/>
        <v>0</v>
      </c>
      <c r="BZ202" s="179">
        <f t="shared" si="313"/>
        <v>0</v>
      </c>
      <c r="CA202" s="179" t="str">
        <f t="shared" si="314"/>
        <v/>
      </c>
      <c r="CB202" s="179" t="str">
        <f t="shared" si="315"/>
        <v/>
      </c>
      <c r="CC202" s="182" t="str">
        <f t="shared" si="316"/>
        <v/>
      </c>
      <c r="CD202" s="183">
        <f t="shared" si="317"/>
        <v>0</v>
      </c>
      <c r="CE202" s="182">
        <f t="shared" si="318"/>
        <v>0</v>
      </c>
      <c r="CF202" s="179" t="str">
        <f t="shared" si="319"/>
        <v/>
      </c>
      <c r="CG202" s="183" t="str">
        <f t="shared" si="320"/>
        <v/>
      </c>
      <c r="CH202" s="182" t="str">
        <f t="shared" si="321"/>
        <v/>
      </c>
      <c r="CI202" s="182">
        <f t="shared" si="322"/>
        <v>0</v>
      </c>
      <c r="CJ202" s="182">
        <f t="shared" si="323"/>
        <v>0</v>
      </c>
      <c r="CK202" s="179" t="str">
        <f t="shared" si="324"/>
        <v/>
      </c>
      <c r="CL202" s="183" t="str">
        <f t="shared" si="325"/>
        <v/>
      </c>
      <c r="CM202" s="182" t="str">
        <f t="shared" si="326"/>
        <v/>
      </c>
      <c r="CN202" s="182">
        <f t="shared" si="327"/>
        <v>0</v>
      </c>
      <c r="CO202" s="182">
        <f t="shared" si="328"/>
        <v>0</v>
      </c>
      <c r="CP202" s="183" t="str">
        <f t="shared" si="329"/>
        <v/>
      </c>
      <c r="CQ202" s="183" t="str">
        <f t="shared" si="330"/>
        <v/>
      </c>
      <c r="CR202" s="182" t="str">
        <f t="shared" si="331"/>
        <v/>
      </c>
      <c r="CS202" s="182">
        <f t="shared" si="332"/>
        <v>0</v>
      </c>
      <c r="CT202" s="182">
        <f t="shared" si="333"/>
        <v>0</v>
      </c>
      <c r="CU202" s="183" t="str">
        <f t="shared" si="334"/>
        <v/>
      </c>
      <c r="CV202" s="183" t="str">
        <f t="shared" si="335"/>
        <v/>
      </c>
      <c r="CW202" s="182" t="str">
        <f t="shared" si="336"/>
        <v/>
      </c>
      <c r="CX202" s="182">
        <f t="shared" si="337"/>
        <v>0</v>
      </c>
      <c r="CY202" s="182">
        <f t="shared" si="338"/>
        <v>0</v>
      </c>
      <c r="CZ202" s="183" t="str">
        <f t="shared" si="339"/>
        <v/>
      </c>
      <c r="DA202" s="183" t="str">
        <f t="shared" si="340"/>
        <v/>
      </c>
      <c r="DB202" s="184">
        <f t="shared" si="341"/>
        <v>0</v>
      </c>
      <c r="DC202" s="19" t="str">
        <f t="shared" si="342"/>
        <v xml:space="preserve">      </v>
      </c>
      <c r="DD202" s="252" t="str">
        <f>IF('Chack &amp; edit  SD sheet'!BY202="","",'Chack &amp; edit  SD sheet'!BY202)</f>
        <v/>
      </c>
      <c r="DE202" s="252" t="str">
        <f>IF('Chack &amp; edit  SD sheet'!BZ202="","",'Chack &amp; edit  SD sheet'!BZ202)</f>
        <v/>
      </c>
      <c r="DF202" s="252" t="str">
        <f>IF('Chack &amp; edit  SD sheet'!CA202="","",'Chack &amp; edit  SD sheet'!CA202)</f>
        <v/>
      </c>
      <c r="DG202" s="212" t="str">
        <f t="shared" si="343"/>
        <v/>
      </c>
      <c r="DH202" s="252" t="str">
        <f>IF('Chack &amp; edit  SD sheet'!CB202="","",'Chack &amp; edit  SD sheet'!CB202)</f>
        <v/>
      </c>
      <c r="DI202" s="212" t="str">
        <f t="shared" si="344"/>
        <v/>
      </c>
      <c r="DJ202" s="252" t="str">
        <f>IF('Chack &amp; edit  SD sheet'!CC202="","",'Chack &amp; edit  SD sheet'!CC202)</f>
        <v/>
      </c>
      <c r="DK202" s="212" t="str">
        <f t="shared" si="345"/>
        <v/>
      </c>
      <c r="DL202" s="213" t="str">
        <f t="shared" si="346"/>
        <v/>
      </c>
      <c r="DM202" s="252" t="str">
        <f>IF('Chack &amp; edit  SD sheet'!CD202="","",'Chack &amp; edit  SD sheet'!CD202)</f>
        <v/>
      </c>
      <c r="DN202" s="252" t="str">
        <f>IF('Chack &amp; edit  SD sheet'!CE202="","",'Chack &amp; edit  SD sheet'!CE202)</f>
        <v/>
      </c>
      <c r="DO202" s="252" t="str">
        <f>IF('Chack &amp; edit  SD sheet'!CF202="","",'Chack &amp; edit  SD sheet'!CF202)</f>
        <v/>
      </c>
      <c r="DP202" s="212" t="str">
        <f t="shared" si="347"/>
        <v/>
      </c>
      <c r="DQ202" s="252" t="str">
        <f>IF('Chack &amp; edit  SD sheet'!CG202="","",'Chack &amp; edit  SD sheet'!CG202)</f>
        <v/>
      </c>
      <c r="DR202" s="212" t="str">
        <f t="shared" si="348"/>
        <v/>
      </c>
      <c r="DS202" s="252" t="str">
        <f>IF('Chack &amp; edit  SD sheet'!CH202="","",'Chack &amp; edit  SD sheet'!CH202)</f>
        <v/>
      </c>
      <c r="DT202" s="212" t="str">
        <f t="shared" si="349"/>
        <v/>
      </c>
      <c r="DU202" s="213" t="str">
        <f t="shared" si="350"/>
        <v/>
      </c>
      <c r="DV202" s="252" t="str">
        <f>IF('Chack &amp; edit  SD sheet'!CI202="","",'Chack &amp; edit  SD sheet'!CI202)</f>
        <v/>
      </c>
      <c r="DW202" s="252" t="str">
        <f>IF('Chack &amp; edit  SD sheet'!CJ202="","",'Chack &amp; edit  SD sheet'!CJ202)</f>
        <v/>
      </c>
      <c r="DX202" s="252" t="str">
        <f>IF('Chack &amp; edit  SD sheet'!CK202="","",'Chack &amp; edit  SD sheet'!CK202)</f>
        <v/>
      </c>
      <c r="DY202" s="254" t="str">
        <f t="shared" si="351"/>
        <v/>
      </c>
      <c r="DZ202" s="252" t="str">
        <f>IF('Chack &amp; edit  SD sheet'!CL202="","",'Chack &amp; edit  SD sheet'!CL202)</f>
        <v/>
      </c>
      <c r="EA202" s="252" t="str">
        <f>IF('Chack &amp; edit  SD sheet'!CM202="","",'Chack &amp; edit  SD sheet'!CM202)</f>
        <v/>
      </c>
      <c r="EB202" s="252" t="str">
        <f>IF('Chack &amp; edit  SD sheet'!CN202="","",'Chack &amp; edit  SD sheet'!CN202)</f>
        <v/>
      </c>
      <c r="EC202" s="252" t="str">
        <f>IF('Chack &amp; edit  SD sheet'!CO202="","",'Chack &amp; edit  SD sheet'!CO202)</f>
        <v/>
      </c>
      <c r="ED202" s="254" t="str">
        <f t="shared" si="352"/>
        <v/>
      </c>
      <c r="EE202" s="252" t="str">
        <f>IF('Chack &amp; edit  SD sheet'!CP202="","",'Chack &amp; edit  SD sheet'!CP202)</f>
        <v/>
      </c>
      <c r="EF202" s="252" t="str">
        <f>IF('Chack &amp; edit  SD sheet'!CQ202="","",'Chack &amp; edit  SD sheet'!CQ202)</f>
        <v/>
      </c>
      <c r="EG202" s="19" t="str">
        <f t="shared" si="353"/>
        <v/>
      </c>
      <c r="EH202" s="20" t="str">
        <f t="shared" si="354"/>
        <v/>
      </c>
      <c r="EI202" s="21" t="str">
        <f t="shared" si="355"/>
        <v/>
      </c>
      <c r="EJ202" s="185" t="str">
        <f t="shared" si="356"/>
        <v/>
      </c>
      <c r="EK202" s="253" t="str">
        <f t="shared" si="357"/>
        <v/>
      </c>
      <c r="EL202" s="252" t="str">
        <f t="shared" si="358"/>
        <v/>
      </c>
      <c r="ET202" s="173" t="str">
        <f t="shared" si="359"/>
        <v/>
      </c>
      <c r="EU202" s="173" t="str">
        <f t="shared" si="360"/>
        <v/>
      </c>
      <c r="EV202" s="173" t="str">
        <f t="shared" si="361"/>
        <v/>
      </c>
      <c r="EW202" s="173" t="str">
        <f t="shared" si="362"/>
        <v/>
      </c>
    </row>
    <row r="203" spans="1:153" ht="15.75" hidden="1">
      <c r="A203" s="179" t="str">
        <f>IF(AND('Chack &amp; edit  SD sheet'!A203=""),"",'Chack &amp; edit  SD sheet'!A203)</f>
        <v/>
      </c>
      <c r="B203" s="179" t="str">
        <f>IF(AND('Chack &amp; edit  SD sheet'!B203=""),"",'Chack &amp; edit  SD sheet'!B203)</f>
        <v/>
      </c>
      <c r="C203" s="179" t="str">
        <f>IF(AND('Chack &amp; edit  SD sheet'!C203=""),"",IF(AND('Chack &amp; edit  SD sheet'!C203="Boy"),"M",IF(AND('Chack &amp; edit  SD sheet'!C203="Girl"),"F","")))</f>
        <v/>
      </c>
      <c r="D203" s="179" t="str">
        <f>IF(AND('Chack &amp; edit  SD sheet'!D203=""),"",VALUE('Chack &amp; edit  SD sheet'!D203))</f>
        <v/>
      </c>
      <c r="E203" s="179" t="str">
        <f>IF(AND('Chack &amp; edit  SD sheet'!E203=""),"",'Chack &amp; edit  SD sheet'!E203)</f>
        <v/>
      </c>
      <c r="F203" s="179" t="str">
        <f>IF(AND('Chack &amp; edit  SD sheet'!F203=""),"",'Chack &amp; edit  SD sheet'!F203)</f>
        <v/>
      </c>
      <c r="G203" s="180" t="str">
        <f>IF(AND('Chack &amp; edit  SD sheet'!G203=""),"",'Chack &amp; edit  SD sheet'!G203)</f>
        <v/>
      </c>
      <c r="H203" s="180" t="str">
        <f>IF(AND('Chack &amp; edit  SD sheet'!H203=""),"",'Chack &amp; edit  SD sheet'!H203)</f>
        <v/>
      </c>
      <c r="I203" s="180" t="str">
        <f>IF(AND('Chack &amp; edit  SD sheet'!I203=""),"",'Chack &amp; edit  SD sheet'!I203)</f>
        <v/>
      </c>
      <c r="J203" s="179" t="str">
        <f>IF(AND('Chack &amp; edit  SD sheet'!J203=""),"",'Chack &amp; edit  SD sheet'!J203)</f>
        <v/>
      </c>
      <c r="K203" s="179" t="str">
        <f>IF(AND('Chack &amp; edit  SD sheet'!K203=""),"",'Chack &amp; edit  SD sheet'!K203)</f>
        <v/>
      </c>
      <c r="L203" s="179" t="str">
        <f>IF(AND('Chack &amp; edit  SD sheet'!L203=""),"",'Chack &amp; edit  SD sheet'!L203)</f>
        <v/>
      </c>
      <c r="M203" s="179" t="str">
        <f t="shared" si="278"/>
        <v/>
      </c>
      <c r="N203" s="179" t="str">
        <f>IF(AND('Chack &amp; edit  SD sheet'!N203=""),"",'Chack &amp; edit  SD sheet'!N203)</f>
        <v/>
      </c>
      <c r="O203" s="179" t="str">
        <f t="shared" si="279"/>
        <v/>
      </c>
      <c r="P203" s="179" t="str">
        <f t="shared" si="280"/>
        <v/>
      </c>
      <c r="Q203" s="179" t="str">
        <f>IF(AND('Chack &amp; edit  SD sheet'!Q203=""),"",'Chack &amp; edit  SD sheet'!Q203)</f>
        <v/>
      </c>
      <c r="R203" s="179" t="str">
        <f t="shared" si="281"/>
        <v/>
      </c>
      <c r="S203" s="179" t="str">
        <f t="shared" si="282"/>
        <v/>
      </c>
      <c r="T203" s="179" t="str">
        <f>IF(AND('Chack &amp; edit  SD sheet'!T203=""),"",'Chack &amp; edit  SD sheet'!T203)</f>
        <v/>
      </c>
      <c r="U203" s="179" t="str">
        <f>IF(AND('Chack &amp; edit  SD sheet'!U203=""),"",'Chack &amp; edit  SD sheet'!U203)</f>
        <v/>
      </c>
      <c r="V203" s="179" t="str">
        <f>IF(AND('Chack &amp; edit  SD sheet'!V203=""),"",'Chack &amp; edit  SD sheet'!V203)</f>
        <v/>
      </c>
      <c r="W203" s="179" t="str">
        <f t="shared" si="283"/>
        <v/>
      </c>
      <c r="X203" s="179" t="str">
        <f>IF(AND('Chack &amp; edit  SD sheet'!X203=""),"",'Chack &amp; edit  SD sheet'!X203)</f>
        <v/>
      </c>
      <c r="Y203" s="179" t="str">
        <f t="shared" si="284"/>
        <v/>
      </c>
      <c r="Z203" s="179" t="str">
        <f t="shared" si="285"/>
        <v/>
      </c>
      <c r="AA203" s="179" t="str">
        <f>IF(AND('Chack &amp; edit  SD sheet'!AA203=""),"",'Chack &amp; edit  SD sheet'!AA203)</f>
        <v/>
      </c>
      <c r="AB203" s="179" t="str">
        <f t="shared" si="286"/>
        <v/>
      </c>
      <c r="AC203" s="179" t="str">
        <f t="shared" si="287"/>
        <v/>
      </c>
      <c r="AD203" s="179" t="str">
        <f>IF(AND('Chack &amp; edit  SD sheet'!AF203=""),"",'Chack &amp; edit  SD sheet'!AF203)</f>
        <v/>
      </c>
      <c r="AE203" s="179" t="str">
        <f>IF(AND('Chack &amp; edit  SD sheet'!AG203=""),"",'Chack &amp; edit  SD sheet'!AG203)</f>
        <v/>
      </c>
      <c r="AF203" s="179" t="str">
        <f>IF(AND('Chack &amp; edit  SD sheet'!AH203=""),"",'Chack &amp; edit  SD sheet'!AH203)</f>
        <v/>
      </c>
      <c r="AG203" s="179" t="str">
        <f t="shared" si="288"/>
        <v/>
      </c>
      <c r="AH203" s="179" t="str">
        <f>IF(AND('Chack &amp; edit  SD sheet'!AJ203=""),"",'Chack &amp; edit  SD sheet'!AJ203)</f>
        <v/>
      </c>
      <c r="AI203" s="179" t="str">
        <f t="shared" si="289"/>
        <v/>
      </c>
      <c r="AJ203" s="179" t="str">
        <f t="shared" si="290"/>
        <v/>
      </c>
      <c r="AK203" s="179" t="str">
        <f>IF(AND('Chack &amp; edit  SD sheet'!AM203=""),"",'Chack &amp; edit  SD sheet'!AM203)</f>
        <v/>
      </c>
      <c r="AL203" s="179" t="str">
        <f t="shared" si="291"/>
        <v/>
      </c>
      <c r="AM203" s="179" t="str">
        <f t="shared" si="292"/>
        <v/>
      </c>
      <c r="AN203" s="179" t="str">
        <f>IF(AND('Chack &amp; edit  SD sheet'!AP203=""),"",'Chack &amp; edit  SD sheet'!AP203)</f>
        <v/>
      </c>
      <c r="AO203" s="179" t="str">
        <f>IF(AND('Chack &amp; edit  SD sheet'!AQ203=""),"",'Chack &amp; edit  SD sheet'!AQ203)</f>
        <v/>
      </c>
      <c r="AP203" s="179" t="str">
        <f>IF(AND('Chack &amp; edit  SD sheet'!AR203=""),"",'Chack &amp; edit  SD sheet'!AR203)</f>
        <v/>
      </c>
      <c r="AQ203" s="179" t="str">
        <f t="shared" si="293"/>
        <v/>
      </c>
      <c r="AR203" s="179" t="str">
        <f>IF(AND('Chack &amp; edit  SD sheet'!AT203=""),"",'Chack &amp; edit  SD sheet'!AT203)</f>
        <v/>
      </c>
      <c r="AS203" s="179" t="str">
        <f t="shared" si="294"/>
        <v/>
      </c>
      <c r="AT203" s="179" t="str">
        <f t="shared" si="295"/>
        <v/>
      </c>
      <c r="AU203" s="179" t="str">
        <f>IF(AND('Chack &amp; edit  SD sheet'!AW203=""),"",'Chack &amp; edit  SD sheet'!AW203)</f>
        <v/>
      </c>
      <c r="AV203" s="179" t="str">
        <f t="shared" si="296"/>
        <v/>
      </c>
      <c r="AW203" s="179" t="str">
        <f t="shared" si="297"/>
        <v/>
      </c>
      <c r="AX203" s="179" t="str">
        <f>IF(AND('Chack &amp; edit  SD sheet'!AZ203=""),"",'Chack &amp; edit  SD sheet'!AZ203)</f>
        <v/>
      </c>
      <c r="AY203" s="179" t="str">
        <f>IF(AND('Chack &amp; edit  SD sheet'!BA203=""),"",'Chack &amp; edit  SD sheet'!BA203)</f>
        <v/>
      </c>
      <c r="AZ203" s="179" t="str">
        <f>IF(AND('Chack &amp; edit  SD sheet'!BB203=""),"",'Chack &amp; edit  SD sheet'!BB203)</f>
        <v/>
      </c>
      <c r="BA203" s="179" t="str">
        <f t="shared" si="298"/>
        <v/>
      </c>
      <c r="BB203" s="179" t="str">
        <f>IF(AND('Chack &amp; edit  SD sheet'!BD203=""),"",'Chack &amp; edit  SD sheet'!BD203)</f>
        <v/>
      </c>
      <c r="BC203" s="179" t="str">
        <f t="shared" si="299"/>
        <v/>
      </c>
      <c r="BD203" s="179" t="str">
        <f t="shared" si="300"/>
        <v/>
      </c>
      <c r="BE203" s="179" t="str">
        <f>IF(AND('Chack &amp; edit  SD sheet'!BG203=""),"",'Chack &amp; edit  SD sheet'!BG203)</f>
        <v/>
      </c>
      <c r="BF203" s="179" t="str">
        <f t="shared" si="301"/>
        <v/>
      </c>
      <c r="BG203" s="179" t="str">
        <f t="shared" si="302"/>
        <v/>
      </c>
      <c r="BH203" s="179" t="str">
        <f>IF(AND('Chack &amp; edit  SD sheet'!BK203=""),"",'Chack &amp; edit  SD sheet'!BK203)</f>
        <v/>
      </c>
      <c r="BI203" s="179" t="str">
        <f>IF(AND('Chack &amp; edit  SD sheet'!BL203=""),"",'Chack &amp; edit  SD sheet'!BL203)</f>
        <v/>
      </c>
      <c r="BJ203" s="179" t="str">
        <f>IF(AND('Chack &amp; edit  SD sheet'!BM203=""),"",'Chack &amp; edit  SD sheet'!BM203)</f>
        <v/>
      </c>
      <c r="BK203" s="179" t="str">
        <f t="shared" si="303"/>
        <v/>
      </c>
      <c r="BL203" s="179" t="str">
        <f t="shared" si="304"/>
        <v/>
      </c>
      <c r="BM203" s="179" t="str">
        <f>IF(AND('Chack &amp; edit  SD sheet'!BN203=""),"",'Chack &amp; edit  SD sheet'!BN203)</f>
        <v/>
      </c>
      <c r="BN203" s="179" t="str">
        <f>IF(AND('Chack &amp; edit  SD sheet'!BO203=""),"",'Chack &amp; edit  SD sheet'!BO203)</f>
        <v/>
      </c>
      <c r="BO203" s="179" t="str">
        <f>IF(AND('Chack &amp; edit  SD sheet'!BP203=""),"",'Chack &amp; edit  SD sheet'!BP203)</f>
        <v/>
      </c>
      <c r="BP203" s="179" t="str">
        <f t="shared" si="305"/>
        <v/>
      </c>
      <c r="BQ203" s="179" t="str">
        <f>IF(AND('Chack &amp; edit  SD sheet'!BR203=""),"",'Chack &amp; edit  SD sheet'!BR203)</f>
        <v/>
      </c>
      <c r="BR203" s="179" t="str">
        <f t="shared" si="306"/>
        <v/>
      </c>
      <c r="BS203" s="179" t="str">
        <f t="shared" si="307"/>
        <v/>
      </c>
      <c r="BT203" s="179" t="str">
        <f>IF(AND('Chack &amp; edit  SD sheet'!BU203=""),"",'Chack &amp; edit  SD sheet'!BU203)</f>
        <v/>
      </c>
      <c r="BU203" s="179" t="str">
        <f t="shared" si="308"/>
        <v/>
      </c>
      <c r="BV203" s="179" t="str">
        <f t="shared" si="309"/>
        <v/>
      </c>
      <c r="BW203" s="181" t="str">
        <f t="shared" si="310"/>
        <v/>
      </c>
      <c r="BX203" s="179" t="str">
        <f t="shared" si="311"/>
        <v/>
      </c>
      <c r="BY203" s="179">
        <f t="shared" si="312"/>
        <v>0</v>
      </c>
      <c r="BZ203" s="179">
        <f t="shared" si="313"/>
        <v>0</v>
      </c>
      <c r="CA203" s="179" t="str">
        <f t="shared" si="314"/>
        <v/>
      </c>
      <c r="CB203" s="179" t="str">
        <f t="shared" si="315"/>
        <v/>
      </c>
      <c r="CC203" s="182" t="str">
        <f t="shared" si="316"/>
        <v/>
      </c>
      <c r="CD203" s="183">
        <f t="shared" si="317"/>
        <v>0</v>
      </c>
      <c r="CE203" s="182">
        <f t="shared" si="318"/>
        <v>0</v>
      </c>
      <c r="CF203" s="179" t="str">
        <f t="shared" si="319"/>
        <v/>
      </c>
      <c r="CG203" s="183" t="str">
        <f t="shared" si="320"/>
        <v/>
      </c>
      <c r="CH203" s="182" t="str">
        <f t="shared" si="321"/>
        <v/>
      </c>
      <c r="CI203" s="182">
        <f t="shared" si="322"/>
        <v>0</v>
      </c>
      <c r="CJ203" s="182">
        <f t="shared" si="323"/>
        <v>0</v>
      </c>
      <c r="CK203" s="179" t="str">
        <f t="shared" si="324"/>
        <v/>
      </c>
      <c r="CL203" s="183" t="str">
        <f t="shared" si="325"/>
        <v/>
      </c>
      <c r="CM203" s="182" t="str">
        <f t="shared" si="326"/>
        <v/>
      </c>
      <c r="CN203" s="182">
        <f t="shared" si="327"/>
        <v>0</v>
      </c>
      <c r="CO203" s="182">
        <f t="shared" si="328"/>
        <v>0</v>
      </c>
      <c r="CP203" s="183" t="str">
        <f t="shared" si="329"/>
        <v/>
      </c>
      <c r="CQ203" s="183" t="str">
        <f t="shared" si="330"/>
        <v/>
      </c>
      <c r="CR203" s="182" t="str">
        <f t="shared" si="331"/>
        <v/>
      </c>
      <c r="CS203" s="182">
        <f t="shared" si="332"/>
        <v>0</v>
      </c>
      <c r="CT203" s="182">
        <f t="shared" si="333"/>
        <v>0</v>
      </c>
      <c r="CU203" s="183" t="str">
        <f t="shared" si="334"/>
        <v/>
      </c>
      <c r="CV203" s="183" t="str">
        <f t="shared" si="335"/>
        <v/>
      </c>
      <c r="CW203" s="182" t="str">
        <f t="shared" si="336"/>
        <v/>
      </c>
      <c r="CX203" s="182">
        <f t="shared" si="337"/>
        <v>0</v>
      </c>
      <c r="CY203" s="182">
        <f t="shared" si="338"/>
        <v>0</v>
      </c>
      <c r="CZ203" s="183" t="str">
        <f t="shared" si="339"/>
        <v/>
      </c>
      <c r="DA203" s="183" t="str">
        <f t="shared" si="340"/>
        <v/>
      </c>
      <c r="DB203" s="184">
        <f t="shared" si="341"/>
        <v>0</v>
      </c>
      <c r="DC203" s="19" t="str">
        <f t="shared" si="342"/>
        <v xml:space="preserve">      </v>
      </c>
      <c r="DD203" s="252" t="str">
        <f>IF('Chack &amp; edit  SD sheet'!BY203="","",'Chack &amp; edit  SD sheet'!BY203)</f>
        <v/>
      </c>
      <c r="DE203" s="252" t="str">
        <f>IF('Chack &amp; edit  SD sheet'!BZ203="","",'Chack &amp; edit  SD sheet'!BZ203)</f>
        <v/>
      </c>
      <c r="DF203" s="252" t="str">
        <f>IF('Chack &amp; edit  SD sheet'!CA203="","",'Chack &amp; edit  SD sheet'!CA203)</f>
        <v/>
      </c>
      <c r="DG203" s="212" t="str">
        <f t="shared" si="343"/>
        <v/>
      </c>
      <c r="DH203" s="252" t="str">
        <f>IF('Chack &amp; edit  SD sheet'!CB203="","",'Chack &amp; edit  SD sheet'!CB203)</f>
        <v/>
      </c>
      <c r="DI203" s="212" t="str">
        <f t="shared" si="344"/>
        <v/>
      </c>
      <c r="DJ203" s="252" t="str">
        <f>IF('Chack &amp; edit  SD sheet'!CC203="","",'Chack &amp; edit  SD sheet'!CC203)</f>
        <v/>
      </c>
      <c r="DK203" s="212" t="str">
        <f t="shared" si="345"/>
        <v/>
      </c>
      <c r="DL203" s="213" t="str">
        <f t="shared" si="346"/>
        <v/>
      </c>
      <c r="DM203" s="252" t="str">
        <f>IF('Chack &amp; edit  SD sheet'!CD203="","",'Chack &amp; edit  SD sheet'!CD203)</f>
        <v/>
      </c>
      <c r="DN203" s="252" t="str">
        <f>IF('Chack &amp; edit  SD sheet'!CE203="","",'Chack &amp; edit  SD sheet'!CE203)</f>
        <v/>
      </c>
      <c r="DO203" s="252" t="str">
        <f>IF('Chack &amp; edit  SD sheet'!CF203="","",'Chack &amp; edit  SD sheet'!CF203)</f>
        <v/>
      </c>
      <c r="DP203" s="212" t="str">
        <f t="shared" si="347"/>
        <v/>
      </c>
      <c r="DQ203" s="252" t="str">
        <f>IF('Chack &amp; edit  SD sheet'!CG203="","",'Chack &amp; edit  SD sheet'!CG203)</f>
        <v/>
      </c>
      <c r="DR203" s="212" t="str">
        <f t="shared" si="348"/>
        <v/>
      </c>
      <c r="DS203" s="252" t="str">
        <f>IF('Chack &amp; edit  SD sheet'!CH203="","",'Chack &amp; edit  SD sheet'!CH203)</f>
        <v/>
      </c>
      <c r="DT203" s="212" t="str">
        <f t="shared" si="349"/>
        <v/>
      </c>
      <c r="DU203" s="213" t="str">
        <f t="shared" si="350"/>
        <v/>
      </c>
      <c r="DV203" s="252" t="str">
        <f>IF('Chack &amp; edit  SD sheet'!CI203="","",'Chack &amp; edit  SD sheet'!CI203)</f>
        <v/>
      </c>
      <c r="DW203" s="252" t="str">
        <f>IF('Chack &amp; edit  SD sheet'!CJ203="","",'Chack &amp; edit  SD sheet'!CJ203)</f>
        <v/>
      </c>
      <c r="DX203" s="252" t="str">
        <f>IF('Chack &amp; edit  SD sheet'!CK203="","",'Chack &amp; edit  SD sheet'!CK203)</f>
        <v/>
      </c>
      <c r="DY203" s="254" t="str">
        <f t="shared" si="351"/>
        <v/>
      </c>
      <c r="DZ203" s="252" t="str">
        <f>IF('Chack &amp; edit  SD sheet'!CL203="","",'Chack &amp; edit  SD sheet'!CL203)</f>
        <v/>
      </c>
      <c r="EA203" s="252" t="str">
        <f>IF('Chack &amp; edit  SD sheet'!CM203="","",'Chack &amp; edit  SD sheet'!CM203)</f>
        <v/>
      </c>
      <c r="EB203" s="252" t="str">
        <f>IF('Chack &amp; edit  SD sheet'!CN203="","",'Chack &amp; edit  SD sheet'!CN203)</f>
        <v/>
      </c>
      <c r="EC203" s="252" t="str">
        <f>IF('Chack &amp; edit  SD sheet'!CO203="","",'Chack &amp; edit  SD sheet'!CO203)</f>
        <v/>
      </c>
      <c r="ED203" s="254" t="str">
        <f t="shared" si="352"/>
        <v/>
      </c>
      <c r="EE203" s="252" t="str">
        <f>IF('Chack &amp; edit  SD sheet'!CP203="","",'Chack &amp; edit  SD sheet'!CP203)</f>
        <v/>
      </c>
      <c r="EF203" s="252" t="str">
        <f>IF('Chack &amp; edit  SD sheet'!CQ203="","",'Chack &amp; edit  SD sheet'!CQ203)</f>
        <v/>
      </c>
      <c r="EG203" s="19" t="str">
        <f t="shared" si="353"/>
        <v/>
      </c>
      <c r="EH203" s="20" t="str">
        <f t="shared" si="354"/>
        <v/>
      </c>
      <c r="EI203" s="21" t="str">
        <f t="shared" si="355"/>
        <v/>
      </c>
      <c r="EJ203" s="185" t="str">
        <f t="shared" si="356"/>
        <v/>
      </c>
      <c r="EK203" s="253" t="str">
        <f t="shared" si="357"/>
        <v/>
      </c>
      <c r="EL203" s="252" t="str">
        <f t="shared" si="358"/>
        <v/>
      </c>
      <c r="ET203" s="173" t="str">
        <f t="shared" si="359"/>
        <v/>
      </c>
      <c r="EU203" s="173" t="str">
        <f t="shared" si="360"/>
        <v/>
      </c>
      <c r="EV203" s="173" t="str">
        <f t="shared" si="361"/>
        <v/>
      </c>
      <c r="EW203" s="173" t="str">
        <f t="shared" si="362"/>
        <v/>
      </c>
    </row>
    <row r="204" spans="1:153" ht="15.75" hidden="1">
      <c r="A204" s="179" t="str">
        <f>IF(AND('Chack &amp; edit  SD sheet'!A204=""),"",'Chack &amp; edit  SD sheet'!A204)</f>
        <v/>
      </c>
      <c r="B204" s="179" t="str">
        <f>IF(AND('Chack &amp; edit  SD sheet'!B204=""),"",'Chack &amp; edit  SD sheet'!B204)</f>
        <v/>
      </c>
      <c r="C204" s="179" t="str">
        <f>IF(AND('Chack &amp; edit  SD sheet'!C204=""),"",IF(AND('Chack &amp; edit  SD sheet'!C204="Boy"),"M",IF(AND('Chack &amp; edit  SD sheet'!C204="Girl"),"F","")))</f>
        <v/>
      </c>
      <c r="D204" s="179" t="str">
        <f>IF(AND('Chack &amp; edit  SD sheet'!D204=""),"",VALUE('Chack &amp; edit  SD sheet'!D204))</f>
        <v/>
      </c>
      <c r="E204" s="179" t="str">
        <f>IF(AND('Chack &amp; edit  SD sheet'!E204=""),"",'Chack &amp; edit  SD sheet'!E204)</f>
        <v/>
      </c>
      <c r="F204" s="179" t="str">
        <f>IF(AND('Chack &amp; edit  SD sheet'!F204=""),"",'Chack &amp; edit  SD sheet'!F204)</f>
        <v/>
      </c>
      <c r="G204" s="180" t="str">
        <f>IF(AND('Chack &amp; edit  SD sheet'!G204=""),"",'Chack &amp; edit  SD sheet'!G204)</f>
        <v/>
      </c>
      <c r="H204" s="180" t="str">
        <f>IF(AND('Chack &amp; edit  SD sheet'!H204=""),"",'Chack &amp; edit  SD sheet'!H204)</f>
        <v/>
      </c>
      <c r="I204" s="180" t="str">
        <f>IF(AND('Chack &amp; edit  SD sheet'!I204=""),"",'Chack &amp; edit  SD sheet'!I204)</f>
        <v/>
      </c>
      <c r="J204" s="179" t="str">
        <f>IF(AND('Chack &amp; edit  SD sheet'!J204=""),"",'Chack &amp; edit  SD sheet'!J204)</f>
        <v/>
      </c>
      <c r="K204" s="179" t="str">
        <f>IF(AND('Chack &amp; edit  SD sheet'!K204=""),"",'Chack &amp; edit  SD sheet'!K204)</f>
        <v/>
      </c>
      <c r="L204" s="179" t="str">
        <f>IF(AND('Chack &amp; edit  SD sheet'!L204=""),"",'Chack &amp; edit  SD sheet'!L204)</f>
        <v/>
      </c>
      <c r="M204" s="179" t="str">
        <f t="shared" si="278"/>
        <v/>
      </c>
      <c r="N204" s="179" t="str">
        <f>IF(AND('Chack &amp; edit  SD sheet'!N204=""),"",'Chack &amp; edit  SD sheet'!N204)</f>
        <v/>
      </c>
      <c r="O204" s="179" t="str">
        <f t="shared" si="279"/>
        <v/>
      </c>
      <c r="P204" s="179" t="str">
        <f t="shared" si="280"/>
        <v/>
      </c>
      <c r="Q204" s="179" t="str">
        <f>IF(AND('Chack &amp; edit  SD sheet'!Q204=""),"",'Chack &amp; edit  SD sheet'!Q204)</f>
        <v/>
      </c>
      <c r="R204" s="179" t="str">
        <f t="shared" si="281"/>
        <v/>
      </c>
      <c r="S204" s="179" t="str">
        <f t="shared" si="282"/>
        <v/>
      </c>
      <c r="T204" s="179" t="str">
        <f>IF(AND('Chack &amp; edit  SD sheet'!T204=""),"",'Chack &amp; edit  SD sheet'!T204)</f>
        <v/>
      </c>
      <c r="U204" s="179" t="str">
        <f>IF(AND('Chack &amp; edit  SD sheet'!U204=""),"",'Chack &amp; edit  SD sheet'!U204)</f>
        <v/>
      </c>
      <c r="V204" s="179" t="str">
        <f>IF(AND('Chack &amp; edit  SD sheet'!V204=""),"",'Chack &amp; edit  SD sheet'!V204)</f>
        <v/>
      </c>
      <c r="W204" s="179" t="str">
        <f t="shared" si="283"/>
        <v/>
      </c>
      <c r="X204" s="179" t="str">
        <f>IF(AND('Chack &amp; edit  SD sheet'!X204=""),"",'Chack &amp; edit  SD sheet'!X204)</f>
        <v/>
      </c>
      <c r="Y204" s="179" t="str">
        <f t="shared" si="284"/>
        <v/>
      </c>
      <c r="Z204" s="179" t="str">
        <f t="shared" si="285"/>
        <v/>
      </c>
      <c r="AA204" s="179" t="str">
        <f>IF(AND('Chack &amp; edit  SD sheet'!AA204=""),"",'Chack &amp; edit  SD sheet'!AA204)</f>
        <v/>
      </c>
      <c r="AB204" s="179" t="str">
        <f t="shared" si="286"/>
        <v/>
      </c>
      <c r="AC204" s="179" t="str">
        <f t="shared" si="287"/>
        <v/>
      </c>
      <c r="AD204" s="179" t="str">
        <f>IF(AND('Chack &amp; edit  SD sheet'!AF204=""),"",'Chack &amp; edit  SD sheet'!AF204)</f>
        <v/>
      </c>
      <c r="AE204" s="179" t="str">
        <f>IF(AND('Chack &amp; edit  SD sheet'!AG204=""),"",'Chack &amp; edit  SD sheet'!AG204)</f>
        <v/>
      </c>
      <c r="AF204" s="179" t="str">
        <f>IF(AND('Chack &amp; edit  SD sheet'!AH204=""),"",'Chack &amp; edit  SD sheet'!AH204)</f>
        <v/>
      </c>
      <c r="AG204" s="179" t="str">
        <f t="shared" si="288"/>
        <v/>
      </c>
      <c r="AH204" s="179" t="str">
        <f>IF(AND('Chack &amp; edit  SD sheet'!AJ204=""),"",'Chack &amp; edit  SD sheet'!AJ204)</f>
        <v/>
      </c>
      <c r="AI204" s="179" t="str">
        <f t="shared" si="289"/>
        <v/>
      </c>
      <c r="AJ204" s="179" t="str">
        <f t="shared" si="290"/>
        <v/>
      </c>
      <c r="AK204" s="179" t="str">
        <f>IF(AND('Chack &amp; edit  SD sheet'!AM204=""),"",'Chack &amp; edit  SD sheet'!AM204)</f>
        <v/>
      </c>
      <c r="AL204" s="179" t="str">
        <f t="shared" si="291"/>
        <v/>
      </c>
      <c r="AM204" s="179" t="str">
        <f t="shared" si="292"/>
        <v/>
      </c>
      <c r="AN204" s="179" t="str">
        <f>IF(AND('Chack &amp; edit  SD sheet'!AP204=""),"",'Chack &amp; edit  SD sheet'!AP204)</f>
        <v/>
      </c>
      <c r="AO204" s="179" t="str">
        <f>IF(AND('Chack &amp; edit  SD sheet'!AQ204=""),"",'Chack &amp; edit  SD sheet'!AQ204)</f>
        <v/>
      </c>
      <c r="AP204" s="179" t="str">
        <f>IF(AND('Chack &amp; edit  SD sheet'!AR204=""),"",'Chack &amp; edit  SD sheet'!AR204)</f>
        <v/>
      </c>
      <c r="AQ204" s="179" t="str">
        <f t="shared" si="293"/>
        <v/>
      </c>
      <c r="AR204" s="179" t="str">
        <f>IF(AND('Chack &amp; edit  SD sheet'!AT204=""),"",'Chack &amp; edit  SD sheet'!AT204)</f>
        <v/>
      </c>
      <c r="AS204" s="179" t="str">
        <f t="shared" si="294"/>
        <v/>
      </c>
      <c r="AT204" s="179" t="str">
        <f t="shared" si="295"/>
        <v/>
      </c>
      <c r="AU204" s="179" t="str">
        <f>IF(AND('Chack &amp; edit  SD sheet'!AW204=""),"",'Chack &amp; edit  SD sheet'!AW204)</f>
        <v/>
      </c>
      <c r="AV204" s="179" t="str">
        <f t="shared" si="296"/>
        <v/>
      </c>
      <c r="AW204" s="179" t="str">
        <f t="shared" si="297"/>
        <v/>
      </c>
      <c r="AX204" s="179" t="str">
        <f>IF(AND('Chack &amp; edit  SD sheet'!AZ204=""),"",'Chack &amp; edit  SD sheet'!AZ204)</f>
        <v/>
      </c>
      <c r="AY204" s="179" t="str">
        <f>IF(AND('Chack &amp; edit  SD sheet'!BA204=""),"",'Chack &amp; edit  SD sheet'!BA204)</f>
        <v/>
      </c>
      <c r="AZ204" s="179" t="str">
        <f>IF(AND('Chack &amp; edit  SD sheet'!BB204=""),"",'Chack &amp; edit  SD sheet'!BB204)</f>
        <v/>
      </c>
      <c r="BA204" s="179" t="str">
        <f t="shared" si="298"/>
        <v/>
      </c>
      <c r="BB204" s="179" t="str">
        <f>IF(AND('Chack &amp; edit  SD sheet'!BD204=""),"",'Chack &amp; edit  SD sheet'!BD204)</f>
        <v/>
      </c>
      <c r="BC204" s="179" t="str">
        <f t="shared" si="299"/>
        <v/>
      </c>
      <c r="BD204" s="179" t="str">
        <f t="shared" si="300"/>
        <v/>
      </c>
      <c r="BE204" s="179" t="str">
        <f>IF(AND('Chack &amp; edit  SD sheet'!BG204=""),"",'Chack &amp; edit  SD sheet'!BG204)</f>
        <v/>
      </c>
      <c r="BF204" s="179" t="str">
        <f t="shared" si="301"/>
        <v/>
      </c>
      <c r="BG204" s="179" t="str">
        <f t="shared" si="302"/>
        <v/>
      </c>
      <c r="BH204" s="179" t="str">
        <f>IF(AND('Chack &amp; edit  SD sheet'!BK204=""),"",'Chack &amp; edit  SD sheet'!BK204)</f>
        <v/>
      </c>
      <c r="BI204" s="179" t="str">
        <f>IF(AND('Chack &amp; edit  SD sheet'!BL204=""),"",'Chack &amp; edit  SD sheet'!BL204)</f>
        <v/>
      </c>
      <c r="BJ204" s="179" t="str">
        <f>IF(AND('Chack &amp; edit  SD sheet'!BM204=""),"",'Chack &amp; edit  SD sheet'!BM204)</f>
        <v/>
      </c>
      <c r="BK204" s="179" t="str">
        <f t="shared" si="303"/>
        <v/>
      </c>
      <c r="BL204" s="179" t="str">
        <f t="shared" si="304"/>
        <v/>
      </c>
      <c r="BM204" s="179" t="str">
        <f>IF(AND('Chack &amp; edit  SD sheet'!BN204=""),"",'Chack &amp; edit  SD sheet'!BN204)</f>
        <v/>
      </c>
      <c r="BN204" s="179" t="str">
        <f>IF(AND('Chack &amp; edit  SD sheet'!BO204=""),"",'Chack &amp; edit  SD sheet'!BO204)</f>
        <v/>
      </c>
      <c r="BO204" s="179" t="str">
        <f>IF(AND('Chack &amp; edit  SD sheet'!BP204=""),"",'Chack &amp; edit  SD sheet'!BP204)</f>
        <v/>
      </c>
      <c r="BP204" s="179" t="str">
        <f t="shared" si="305"/>
        <v/>
      </c>
      <c r="BQ204" s="179" t="str">
        <f>IF(AND('Chack &amp; edit  SD sheet'!BR204=""),"",'Chack &amp; edit  SD sheet'!BR204)</f>
        <v/>
      </c>
      <c r="BR204" s="179" t="str">
        <f t="shared" si="306"/>
        <v/>
      </c>
      <c r="BS204" s="179" t="str">
        <f t="shared" si="307"/>
        <v/>
      </c>
      <c r="BT204" s="179" t="str">
        <f>IF(AND('Chack &amp; edit  SD sheet'!BU204=""),"",'Chack &amp; edit  SD sheet'!BU204)</f>
        <v/>
      </c>
      <c r="BU204" s="179" t="str">
        <f t="shared" si="308"/>
        <v/>
      </c>
      <c r="BV204" s="179" t="str">
        <f t="shared" si="309"/>
        <v/>
      </c>
      <c r="BW204" s="181" t="str">
        <f t="shared" si="310"/>
        <v/>
      </c>
      <c r="BX204" s="179" t="str">
        <f t="shared" si="311"/>
        <v/>
      </c>
      <c r="BY204" s="179">
        <f t="shared" si="312"/>
        <v>0</v>
      </c>
      <c r="BZ204" s="179">
        <f t="shared" si="313"/>
        <v>0</v>
      </c>
      <c r="CA204" s="179" t="str">
        <f t="shared" si="314"/>
        <v/>
      </c>
      <c r="CB204" s="179" t="str">
        <f t="shared" si="315"/>
        <v/>
      </c>
      <c r="CC204" s="182" t="str">
        <f t="shared" si="316"/>
        <v/>
      </c>
      <c r="CD204" s="183">
        <f t="shared" si="317"/>
        <v>0</v>
      </c>
      <c r="CE204" s="182">
        <f t="shared" si="318"/>
        <v>0</v>
      </c>
      <c r="CF204" s="179" t="str">
        <f t="shared" si="319"/>
        <v/>
      </c>
      <c r="CG204" s="183" t="str">
        <f t="shared" si="320"/>
        <v/>
      </c>
      <c r="CH204" s="182" t="str">
        <f t="shared" si="321"/>
        <v/>
      </c>
      <c r="CI204" s="182">
        <f t="shared" si="322"/>
        <v>0</v>
      </c>
      <c r="CJ204" s="182">
        <f t="shared" si="323"/>
        <v>0</v>
      </c>
      <c r="CK204" s="179" t="str">
        <f t="shared" si="324"/>
        <v/>
      </c>
      <c r="CL204" s="183" t="str">
        <f t="shared" si="325"/>
        <v/>
      </c>
      <c r="CM204" s="182" t="str">
        <f t="shared" si="326"/>
        <v/>
      </c>
      <c r="CN204" s="182">
        <f t="shared" si="327"/>
        <v>0</v>
      </c>
      <c r="CO204" s="182">
        <f t="shared" si="328"/>
        <v>0</v>
      </c>
      <c r="CP204" s="183" t="str">
        <f t="shared" si="329"/>
        <v/>
      </c>
      <c r="CQ204" s="183" t="str">
        <f t="shared" si="330"/>
        <v/>
      </c>
      <c r="CR204" s="182" t="str">
        <f t="shared" si="331"/>
        <v/>
      </c>
      <c r="CS204" s="182">
        <f t="shared" si="332"/>
        <v>0</v>
      </c>
      <c r="CT204" s="182">
        <f t="shared" si="333"/>
        <v>0</v>
      </c>
      <c r="CU204" s="183" t="str">
        <f t="shared" si="334"/>
        <v/>
      </c>
      <c r="CV204" s="183" t="str">
        <f t="shared" si="335"/>
        <v/>
      </c>
      <c r="CW204" s="182" t="str">
        <f t="shared" si="336"/>
        <v/>
      </c>
      <c r="CX204" s="182">
        <f t="shared" si="337"/>
        <v>0</v>
      </c>
      <c r="CY204" s="182">
        <f t="shared" si="338"/>
        <v>0</v>
      </c>
      <c r="CZ204" s="183" t="str">
        <f t="shared" si="339"/>
        <v/>
      </c>
      <c r="DA204" s="183" t="str">
        <f t="shared" si="340"/>
        <v/>
      </c>
      <c r="DB204" s="184">
        <f t="shared" si="341"/>
        <v>0</v>
      </c>
      <c r="DC204" s="19" t="str">
        <f t="shared" si="342"/>
        <v xml:space="preserve">      </v>
      </c>
      <c r="DD204" s="252" t="str">
        <f>IF('Chack &amp; edit  SD sheet'!BY204="","",'Chack &amp; edit  SD sheet'!BY204)</f>
        <v/>
      </c>
      <c r="DE204" s="252" t="str">
        <f>IF('Chack &amp; edit  SD sheet'!BZ204="","",'Chack &amp; edit  SD sheet'!BZ204)</f>
        <v/>
      </c>
      <c r="DF204" s="252" t="str">
        <f>IF('Chack &amp; edit  SD sheet'!CA204="","",'Chack &amp; edit  SD sheet'!CA204)</f>
        <v/>
      </c>
      <c r="DG204" s="212" t="str">
        <f t="shared" si="343"/>
        <v/>
      </c>
      <c r="DH204" s="252" t="str">
        <f>IF('Chack &amp; edit  SD sheet'!CB204="","",'Chack &amp; edit  SD sheet'!CB204)</f>
        <v/>
      </c>
      <c r="DI204" s="212" t="str">
        <f t="shared" si="344"/>
        <v/>
      </c>
      <c r="DJ204" s="252" t="str">
        <f>IF('Chack &amp; edit  SD sheet'!CC204="","",'Chack &amp; edit  SD sheet'!CC204)</f>
        <v/>
      </c>
      <c r="DK204" s="212" t="str">
        <f t="shared" si="345"/>
        <v/>
      </c>
      <c r="DL204" s="213" t="str">
        <f t="shared" si="346"/>
        <v/>
      </c>
      <c r="DM204" s="252" t="str">
        <f>IF('Chack &amp; edit  SD sheet'!CD204="","",'Chack &amp; edit  SD sheet'!CD204)</f>
        <v/>
      </c>
      <c r="DN204" s="252" t="str">
        <f>IF('Chack &amp; edit  SD sheet'!CE204="","",'Chack &amp; edit  SD sheet'!CE204)</f>
        <v/>
      </c>
      <c r="DO204" s="252" t="str">
        <f>IF('Chack &amp; edit  SD sheet'!CF204="","",'Chack &amp; edit  SD sheet'!CF204)</f>
        <v/>
      </c>
      <c r="DP204" s="212" t="str">
        <f t="shared" si="347"/>
        <v/>
      </c>
      <c r="DQ204" s="252" t="str">
        <f>IF('Chack &amp; edit  SD sheet'!CG204="","",'Chack &amp; edit  SD sheet'!CG204)</f>
        <v/>
      </c>
      <c r="DR204" s="212" t="str">
        <f t="shared" si="348"/>
        <v/>
      </c>
      <c r="DS204" s="252" t="str">
        <f>IF('Chack &amp; edit  SD sheet'!CH204="","",'Chack &amp; edit  SD sheet'!CH204)</f>
        <v/>
      </c>
      <c r="DT204" s="212" t="str">
        <f t="shared" si="349"/>
        <v/>
      </c>
      <c r="DU204" s="213" t="str">
        <f t="shared" si="350"/>
        <v/>
      </c>
      <c r="DV204" s="252" t="str">
        <f>IF('Chack &amp; edit  SD sheet'!CI204="","",'Chack &amp; edit  SD sheet'!CI204)</f>
        <v/>
      </c>
      <c r="DW204" s="252" t="str">
        <f>IF('Chack &amp; edit  SD sheet'!CJ204="","",'Chack &amp; edit  SD sheet'!CJ204)</f>
        <v/>
      </c>
      <c r="DX204" s="252" t="str">
        <f>IF('Chack &amp; edit  SD sheet'!CK204="","",'Chack &amp; edit  SD sheet'!CK204)</f>
        <v/>
      </c>
      <c r="DY204" s="254" t="str">
        <f t="shared" si="351"/>
        <v/>
      </c>
      <c r="DZ204" s="252" t="str">
        <f>IF('Chack &amp; edit  SD sheet'!CL204="","",'Chack &amp; edit  SD sheet'!CL204)</f>
        <v/>
      </c>
      <c r="EA204" s="252" t="str">
        <f>IF('Chack &amp; edit  SD sheet'!CM204="","",'Chack &amp; edit  SD sheet'!CM204)</f>
        <v/>
      </c>
      <c r="EB204" s="252" t="str">
        <f>IF('Chack &amp; edit  SD sheet'!CN204="","",'Chack &amp; edit  SD sheet'!CN204)</f>
        <v/>
      </c>
      <c r="EC204" s="252" t="str">
        <f>IF('Chack &amp; edit  SD sheet'!CO204="","",'Chack &amp; edit  SD sheet'!CO204)</f>
        <v/>
      </c>
      <c r="ED204" s="254" t="str">
        <f t="shared" si="352"/>
        <v/>
      </c>
      <c r="EE204" s="252" t="str">
        <f>IF('Chack &amp; edit  SD sheet'!CP204="","",'Chack &amp; edit  SD sheet'!CP204)</f>
        <v/>
      </c>
      <c r="EF204" s="252" t="str">
        <f>IF('Chack &amp; edit  SD sheet'!CQ204="","",'Chack &amp; edit  SD sheet'!CQ204)</f>
        <v/>
      </c>
      <c r="EG204" s="19" t="str">
        <f t="shared" si="353"/>
        <v/>
      </c>
      <c r="EH204" s="20" t="str">
        <f t="shared" si="354"/>
        <v/>
      </c>
      <c r="EI204" s="21" t="str">
        <f t="shared" si="355"/>
        <v/>
      </c>
      <c r="EJ204" s="185" t="str">
        <f t="shared" si="356"/>
        <v/>
      </c>
      <c r="EK204" s="253" t="str">
        <f t="shared" si="357"/>
        <v/>
      </c>
      <c r="EL204" s="252" t="str">
        <f t="shared" si="358"/>
        <v/>
      </c>
      <c r="ET204" s="173" t="str">
        <f t="shared" si="359"/>
        <v/>
      </c>
      <c r="EU204" s="173" t="str">
        <f t="shared" si="360"/>
        <v/>
      </c>
      <c r="EV204" s="173" t="str">
        <f t="shared" si="361"/>
        <v/>
      </c>
      <c r="EW204" s="173" t="str">
        <f t="shared" si="362"/>
        <v/>
      </c>
    </row>
    <row r="205" spans="1:153" ht="15.75" hidden="1">
      <c r="A205" s="179" t="str">
        <f>IF(AND('Chack &amp; edit  SD sheet'!A205=""),"",'Chack &amp; edit  SD sheet'!A205)</f>
        <v/>
      </c>
      <c r="B205" s="179" t="str">
        <f>IF(AND('Chack &amp; edit  SD sheet'!B205=""),"",'Chack &amp; edit  SD sheet'!B205)</f>
        <v/>
      </c>
      <c r="C205" s="179" t="str">
        <f>IF(AND('Chack &amp; edit  SD sheet'!C205=""),"",IF(AND('Chack &amp; edit  SD sheet'!C205="Boy"),"M",IF(AND('Chack &amp; edit  SD sheet'!C205="Girl"),"F","")))</f>
        <v/>
      </c>
      <c r="D205" s="179" t="str">
        <f>IF(AND('Chack &amp; edit  SD sheet'!D205=""),"",VALUE('Chack &amp; edit  SD sheet'!D205))</f>
        <v/>
      </c>
      <c r="E205" s="179" t="str">
        <f>IF(AND('Chack &amp; edit  SD sheet'!E205=""),"",'Chack &amp; edit  SD sheet'!E205)</f>
        <v/>
      </c>
      <c r="F205" s="179" t="str">
        <f>IF(AND('Chack &amp; edit  SD sheet'!F205=""),"",'Chack &amp; edit  SD sheet'!F205)</f>
        <v/>
      </c>
      <c r="G205" s="180" t="str">
        <f>IF(AND('Chack &amp; edit  SD sheet'!G205=""),"",'Chack &amp; edit  SD sheet'!G205)</f>
        <v/>
      </c>
      <c r="H205" s="180" t="str">
        <f>IF(AND('Chack &amp; edit  SD sheet'!H205=""),"",'Chack &amp; edit  SD sheet'!H205)</f>
        <v/>
      </c>
      <c r="I205" s="180" t="str">
        <f>IF(AND('Chack &amp; edit  SD sheet'!I205=""),"",'Chack &amp; edit  SD sheet'!I205)</f>
        <v/>
      </c>
      <c r="J205" s="179" t="str">
        <f>IF(AND('Chack &amp; edit  SD sheet'!J205=""),"",'Chack &amp; edit  SD sheet'!J205)</f>
        <v/>
      </c>
      <c r="K205" s="179" t="str">
        <f>IF(AND('Chack &amp; edit  SD sheet'!K205=""),"",'Chack &amp; edit  SD sheet'!K205)</f>
        <v/>
      </c>
      <c r="L205" s="179" t="str">
        <f>IF(AND('Chack &amp; edit  SD sheet'!L205=""),"",'Chack &amp; edit  SD sheet'!L205)</f>
        <v/>
      </c>
      <c r="M205" s="179" t="str">
        <f t="shared" si="278"/>
        <v/>
      </c>
      <c r="N205" s="179" t="str">
        <f>IF(AND('Chack &amp; edit  SD sheet'!N205=""),"",'Chack &amp; edit  SD sheet'!N205)</f>
        <v/>
      </c>
      <c r="O205" s="179" t="str">
        <f t="shared" si="279"/>
        <v/>
      </c>
      <c r="P205" s="179" t="str">
        <f t="shared" si="280"/>
        <v/>
      </c>
      <c r="Q205" s="179" t="str">
        <f>IF(AND('Chack &amp; edit  SD sheet'!Q205=""),"",'Chack &amp; edit  SD sheet'!Q205)</f>
        <v/>
      </c>
      <c r="R205" s="179" t="str">
        <f t="shared" si="281"/>
        <v/>
      </c>
      <c r="S205" s="179" t="str">
        <f t="shared" si="282"/>
        <v/>
      </c>
      <c r="T205" s="179" t="str">
        <f>IF(AND('Chack &amp; edit  SD sheet'!T205=""),"",'Chack &amp; edit  SD sheet'!T205)</f>
        <v/>
      </c>
      <c r="U205" s="179" t="str">
        <f>IF(AND('Chack &amp; edit  SD sheet'!U205=""),"",'Chack &amp; edit  SD sheet'!U205)</f>
        <v/>
      </c>
      <c r="V205" s="179" t="str">
        <f>IF(AND('Chack &amp; edit  SD sheet'!V205=""),"",'Chack &amp; edit  SD sheet'!V205)</f>
        <v/>
      </c>
      <c r="W205" s="179" t="str">
        <f t="shared" si="283"/>
        <v/>
      </c>
      <c r="X205" s="179" t="str">
        <f>IF(AND('Chack &amp; edit  SD sheet'!X205=""),"",'Chack &amp; edit  SD sheet'!X205)</f>
        <v/>
      </c>
      <c r="Y205" s="179" t="str">
        <f t="shared" si="284"/>
        <v/>
      </c>
      <c r="Z205" s="179" t="str">
        <f t="shared" si="285"/>
        <v/>
      </c>
      <c r="AA205" s="179" t="str">
        <f>IF(AND('Chack &amp; edit  SD sheet'!AA205=""),"",'Chack &amp; edit  SD sheet'!AA205)</f>
        <v/>
      </c>
      <c r="AB205" s="179" t="str">
        <f t="shared" si="286"/>
        <v/>
      </c>
      <c r="AC205" s="179" t="str">
        <f t="shared" si="287"/>
        <v/>
      </c>
      <c r="AD205" s="179" t="str">
        <f>IF(AND('Chack &amp; edit  SD sheet'!AF205=""),"",'Chack &amp; edit  SD sheet'!AF205)</f>
        <v/>
      </c>
      <c r="AE205" s="179" t="str">
        <f>IF(AND('Chack &amp; edit  SD sheet'!AG205=""),"",'Chack &amp; edit  SD sheet'!AG205)</f>
        <v/>
      </c>
      <c r="AF205" s="179" t="str">
        <f>IF(AND('Chack &amp; edit  SD sheet'!AH205=""),"",'Chack &amp; edit  SD sheet'!AH205)</f>
        <v/>
      </c>
      <c r="AG205" s="179" t="str">
        <f t="shared" si="288"/>
        <v/>
      </c>
      <c r="AH205" s="179" t="str">
        <f>IF(AND('Chack &amp; edit  SD sheet'!AJ205=""),"",'Chack &amp; edit  SD sheet'!AJ205)</f>
        <v/>
      </c>
      <c r="AI205" s="179" t="str">
        <f t="shared" si="289"/>
        <v/>
      </c>
      <c r="AJ205" s="179" t="str">
        <f t="shared" si="290"/>
        <v/>
      </c>
      <c r="AK205" s="179" t="str">
        <f>IF(AND('Chack &amp; edit  SD sheet'!AM205=""),"",'Chack &amp; edit  SD sheet'!AM205)</f>
        <v/>
      </c>
      <c r="AL205" s="179" t="str">
        <f t="shared" si="291"/>
        <v/>
      </c>
      <c r="AM205" s="179" t="str">
        <f t="shared" si="292"/>
        <v/>
      </c>
      <c r="AN205" s="179" t="str">
        <f>IF(AND('Chack &amp; edit  SD sheet'!AP205=""),"",'Chack &amp; edit  SD sheet'!AP205)</f>
        <v/>
      </c>
      <c r="AO205" s="179" t="str">
        <f>IF(AND('Chack &amp; edit  SD sheet'!AQ205=""),"",'Chack &amp; edit  SD sheet'!AQ205)</f>
        <v/>
      </c>
      <c r="AP205" s="179" t="str">
        <f>IF(AND('Chack &amp; edit  SD sheet'!AR205=""),"",'Chack &amp; edit  SD sheet'!AR205)</f>
        <v/>
      </c>
      <c r="AQ205" s="179" t="str">
        <f t="shared" si="293"/>
        <v/>
      </c>
      <c r="AR205" s="179" t="str">
        <f>IF(AND('Chack &amp; edit  SD sheet'!AT205=""),"",'Chack &amp; edit  SD sheet'!AT205)</f>
        <v/>
      </c>
      <c r="AS205" s="179" t="str">
        <f t="shared" si="294"/>
        <v/>
      </c>
      <c r="AT205" s="179" t="str">
        <f t="shared" si="295"/>
        <v/>
      </c>
      <c r="AU205" s="179" t="str">
        <f>IF(AND('Chack &amp; edit  SD sheet'!AW205=""),"",'Chack &amp; edit  SD sheet'!AW205)</f>
        <v/>
      </c>
      <c r="AV205" s="179" t="str">
        <f t="shared" si="296"/>
        <v/>
      </c>
      <c r="AW205" s="179" t="str">
        <f t="shared" si="297"/>
        <v/>
      </c>
      <c r="AX205" s="179" t="str">
        <f>IF(AND('Chack &amp; edit  SD sheet'!AZ205=""),"",'Chack &amp; edit  SD sheet'!AZ205)</f>
        <v/>
      </c>
      <c r="AY205" s="179" t="str">
        <f>IF(AND('Chack &amp; edit  SD sheet'!BA205=""),"",'Chack &amp; edit  SD sheet'!BA205)</f>
        <v/>
      </c>
      <c r="AZ205" s="179" t="str">
        <f>IF(AND('Chack &amp; edit  SD sheet'!BB205=""),"",'Chack &amp; edit  SD sheet'!BB205)</f>
        <v/>
      </c>
      <c r="BA205" s="179" t="str">
        <f t="shared" si="298"/>
        <v/>
      </c>
      <c r="BB205" s="179" t="str">
        <f>IF(AND('Chack &amp; edit  SD sheet'!BD205=""),"",'Chack &amp; edit  SD sheet'!BD205)</f>
        <v/>
      </c>
      <c r="BC205" s="179" t="str">
        <f t="shared" si="299"/>
        <v/>
      </c>
      <c r="BD205" s="179" t="str">
        <f t="shared" si="300"/>
        <v/>
      </c>
      <c r="BE205" s="179" t="str">
        <f>IF(AND('Chack &amp; edit  SD sheet'!BG205=""),"",'Chack &amp; edit  SD sheet'!BG205)</f>
        <v/>
      </c>
      <c r="BF205" s="179" t="str">
        <f t="shared" si="301"/>
        <v/>
      </c>
      <c r="BG205" s="179" t="str">
        <f t="shared" si="302"/>
        <v/>
      </c>
      <c r="BH205" s="179" t="str">
        <f>IF(AND('Chack &amp; edit  SD sheet'!BK205=""),"",'Chack &amp; edit  SD sheet'!BK205)</f>
        <v/>
      </c>
      <c r="BI205" s="179" t="str">
        <f>IF(AND('Chack &amp; edit  SD sheet'!BL205=""),"",'Chack &amp; edit  SD sheet'!BL205)</f>
        <v/>
      </c>
      <c r="BJ205" s="179" t="str">
        <f>IF(AND('Chack &amp; edit  SD sheet'!BM205=""),"",'Chack &amp; edit  SD sheet'!BM205)</f>
        <v/>
      </c>
      <c r="BK205" s="179" t="str">
        <f t="shared" si="303"/>
        <v/>
      </c>
      <c r="BL205" s="179" t="str">
        <f t="shared" si="304"/>
        <v/>
      </c>
      <c r="BM205" s="179" t="str">
        <f>IF(AND('Chack &amp; edit  SD sheet'!BN205=""),"",'Chack &amp; edit  SD sheet'!BN205)</f>
        <v/>
      </c>
      <c r="BN205" s="179" t="str">
        <f>IF(AND('Chack &amp; edit  SD sheet'!BO205=""),"",'Chack &amp; edit  SD sheet'!BO205)</f>
        <v/>
      </c>
      <c r="BO205" s="179" t="str">
        <f>IF(AND('Chack &amp; edit  SD sheet'!BP205=""),"",'Chack &amp; edit  SD sheet'!BP205)</f>
        <v/>
      </c>
      <c r="BP205" s="179" t="str">
        <f t="shared" si="305"/>
        <v/>
      </c>
      <c r="BQ205" s="179" t="str">
        <f>IF(AND('Chack &amp; edit  SD sheet'!BR205=""),"",'Chack &amp; edit  SD sheet'!BR205)</f>
        <v/>
      </c>
      <c r="BR205" s="179" t="str">
        <f t="shared" si="306"/>
        <v/>
      </c>
      <c r="BS205" s="179" t="str">
        <f t="shared" si="307"/>
        <v/>
      </c>
      <c r="BT205" s="179" t="str">
        <f>IF(AND('Chack &amp; edit  SD sheet'!BU205=""),"",'Chack &amp; edit  SD sheet'!BU205)</f>
        <v/>
      </c>
      <c r="BU205" s="179" t="str">
        <f t="shared" si="308"/>
        <v/>
      </c>
      <c r="BV205" s="179" t="str">
        <f t="shared" si="309"/>
        <v/>
      </c>
      <c r="BW205" s="181" t="str">
        <f t="shared" si="310"/>
        <v/>
      </c>
      <c r="BX205" s="179" t="str">
        <f t="shared" si="311"/>
        <v/>
      </c>
      <c r="BY205" s="179">
        <f t="shared" si="312"/>
        <v>0</v>
      </c>
      <c r="BZ205" s="179">
        <f t="shared" si="313"/>
        <v>0</v>
      </c>
      <c r="CA205" s="179" t="str">
        <f t="shared" si="314"/>
        <v/>
      </c>
      <c r="CB205" s="179" t="str">
        <f t="shared" si="315"/>
        <v/>
      </c>
      <c r="CC205" s="182" t="str">
        <f t="shared" si="316"/>
        <v/>
      </c>
      <c r="CD205" s="183">
        <f t="shared" si="317"/>
        <v>0</v>
      </c>
      <c r="CE205" s="182">
        <f t="shared" si="318"/>
        <v>0</v>
      </c>
      <c r="CF205" s="179" t="str">
        <f t="shared" si="319"/>
        <v/>
      </c>
      <c r="CG205" s="183" t="str">
        <f t="shared" si="320"/>
        <v/>
      </c>
      <c r="CH205" s="182" t="str">
        <f t="shared" si="321"/>
        <v/>
      </c>
      <c r="CI205" s="182">
        <f t="shared" si="322"/>
        <v>0</v>
      </c>
      <c r="CJ205" s="182">
        <f t="shared" si="323"/>
        <v>0</v>
      </c>
      <c r="CK205" s="179" t="str">
        <f t="shared" si="324"/>
        <v/>
      </c>
      <c r="CL205" s="183" t="str">
        <f t="shared" si="325"/>
        <v/>
      </c>
      <c r="CM205" s="182" t="str">
        <f t="shared" si="326"/>
        <v/>
      </c>
      <c r="CN205" s="182">
        <f t="shared" si="327"/>
        <v>0</v>
      </c>
      <c r="CO205" s="182">
        <f t="shared" si="328"/>
        <v>0</v>
      </c>
      <c r="CP205" s="183" t="str">
        <f t="shared" si="329"/>
        <v/>
      </c>
      <c r="CQ205" s="183" t="str">
        <f t="shared" si="330"/>
        <v/>
      </c>
      <c r="CR205" s="182" t="str">
        <f t="shared" si="331"/>
        <v/>
      </c>
      <c r="CS205" s="182">
        <f t="shared" si="332"/>
        <v>0</v>
      </c>
      <c r="CT205" s="182">
        <f t="shared" si="333"/>
        <v>0</v>
      </c>
      <c r="CU205" s="183" t="str">
        <f t="shared" si="334"/>
        <v/>
      </c>
      <c r="CV205" s="183" t="str">
        <f t="shared" si="335"/>
        <v/>
      </c>
      <c r="CW205" s="182" t="str">
        <f t="shared" si="336"/>
        <v/>
      </c>
      <c r="CX205" s="182">
        <f t="shared" si="337"/>
        <v>0</v>
      </c>
      <c r="CY205" s="182">
        <f t="shared" si="338"/>
        <v>0</v>
      </c>
      <c r="CZ205" s="183" t="str">
        <f t="shared" si="339"/>
        <v/>
      </c>
      <c r="DA205" s="183" t="str">
        <f t="shared" si="340"/>
        <v/>
      </c>
      <c r="DB205" s="184">
        <f t="shared" si="341"/>
        <v>0</v>
      </c>
      <c r="DC205" s="19" t="str">
        <f t="shared" si="342"/>
        <v xml:space="preserve">      </v>
      </c>
      <c r="DD205" s="252" t="str">
        <f>IF('Chack &amp; edit  SD sheet'!BY205="","",'Chack &amp; edit  SD sheet'!BY205)</f>
        <v/>
      </c>
      <c r="DE205" s="252" t="str">
        <f>IF('Chack &amp; edit  SD sheet'!BZ205="","",'Chack &amp; edit  SD sheet'!BZ205)</f>
        <v/>
      </c>
      <c r="DF205" s="252" t="str">
        <f>IF('Chack &amp; edit  SD sheet'!CA205="","",'Chack &amp; edit  SD sheet'!CA205)</f>
        <v/>
      </c>
      <c r="DG205" s="212" t="str">
        <f t="shared" si="343"/>
        <v/>
      </c>
      <c r="DH205" s="252" t="str">
        <f>IF('Chack &amp; edit  SD sheet'!CB205="","",'Chack &amp; edit  SD sheet'!CB205)</f>
        <v/>
      </c>
      <c r="DI205" s="212" t="str">
        <f t="shared" si="344"/>
        <v/>
      </c>
      <c r="DJ205" s="252" t="str">
        <f>IF('Chack &amp; edit  SD sheet'!CC205="","",'Chack &amp; edit  SD sheet'!CC205)</f>
        <v/>
      </c>
      <c r="DK205" s="212" t="str">
        <f t="shared" si="345"/>
        <v/>
      </c>
      <c r="DL205" s="213" t="str">
        <f t="shared" si="346"/>
        <v/>
      </c>
      <c r="DM205" s="252" t="str">
        <f>IF('Chack &amp; edit  SD sheet'!CD205="","",'Chack &amp; edit  SD sheet'!CD205)</f>
        <v/>
      </c>
      <c r="DN205" s="252" t="str">
        <f>IF('Chack &amp; edit  SD sheet'!CE205="","",'Chack &amp; edit  SD sheet'!CE205)</f>
        <v/>
      </c>
      <c r="DO205" s="252" t="str">
        <f>IF('Chack &amp; edit  SD sheet'!CF205="","",'Chack &amp; edit  SD sheet'!CF205)</f>
        <v/>
      </c>
      <c r="DP205" s="212" t="str">
        <f t="shared" si="347"/>
        <v/>
      </c>
      <c r="DQ205" s="252" t="str">
        <f>IF('Chack &amp; edit  SD sheet'!CG205="","",'Chack &amp; edit  SD sheet'!CG205)</f>
        <v/>
      </c>
      <c r="DR205" s="212" t="str">
        <f t="shared" si="348"/>
        <v/>
      </c>
      <c r="DS205" s="252" t="str">
        <f>IF('Chack &amp; edit  SD sheet'!CH205="","",'Chack &amp; edit  SD sheet'!CH205)</f>
        <v/>
      </c>
      <c r="DT205" s="212" t="str">
        <f t="shared" si="349"/>
        <v/>
      </c>
      <c r="DU205" s="213" t="str">
        <f t="shared" si="350"/>
        <v/>
      </c>
      <c r="DV205" s="252" t="str">
        <f>IF('Chack &amp; edit  SD sheet'!CI205="","",'Chack &amp; edit  SD sheet'!CI205)</f>
        <v/>
      </c>
      <c r="DW205" s="252" t="str">
        <f>IF('Chack &amp; edit  SD sheet'!CJ205="","",'Chack &amp; edit  SD sheet'!CJ205)</f>
        <v/>
      </c>
      <c r="DX205" s="252" t="str">
        <f>IF('Chack &amp; edit  SD sheet'!CK205="","",'Chack &amp; edit  SD sheet'!CK205)</f>
        <v/>
      </c>
      <c r="DY205" s="254" t="str">
        <f t="shared" si="351"/>
        <v/>
      </c>
      <c r="DZ205" s="252" t="str">
        <f>IF('Chack &amp; edit  SD sheet'!CL205="","",'Chack &amp; edit  SD sheet'!CL205)</f>
        <v/>
      </c>
      <c r="EA205" s="252" t="str">
        <f>IF('Chack &amp; edit  SD sheet'!CM205="","",'Chack &amp; edit  SD sheet'!CM205)</f>
        <v/>
      </c>
      <c r="EB205" s="252" t="str">
        <f>IF('Chack &amp; edit  SD sheet'!CN205="","",'Chack &amp; edit  SD sheet'!CN205)</f>
        <v/>
      </c>
      <c r="EC205" s="252" t="str">
        <f>IF('Chack &amp; edit  SD sheet'!CO205="","",'Chack &amp; edit  SD sheet'!CO205)</f>
        <v/>
      </c>
      <c r="ED205" s="254" t="str">
        <f t="shared" si="352"/>
        <v/>
      </c>
      <c r="EE205" s="252" t="str">
        <f>IF('Chack &amp; edit  SD sheet'!CP205="","",'Chack &amp; edit  SD sheet'!CP205)</f>
        <v/>
      </c>
      <c r="EF205" s="252" t="str">
        <f>IF('Chack &amp; edit  SD sheet'!CQ205="","",'Chack &amp; edit  SD sheet'!CQ205)</f>
        <v/>
      </c>
      <c r="EG205" s="19" t="str">
        <f t="shared" si="353"/>
        <v/>
      </c>
      <c r="EH205" s="20" t="str">
        <f t="shared" si="354"/>
        <v/>
      </c>
      <c r="EI205" s="21" t="str">
        <f t="shared" si="355"/>
        <v/>
      </c>
      <c r="EJ205" s="185" t="str">
        <f t="shared" si="356"/>
        <v/>
      </c>
      <c r="EK205" s="253" t="str">
        <f t="shared" si="357"/>
        <v/>
      </c>
      <c r="EL205" s="252" t="str">
        <f t="shared" si="358"/>
        <v/>
      </c>
      <c r="ET205" s="173" t="str">
        <f t="shared" si="359"/>
        <v/>
      </c>
      <c r="EU205" s="173" t="str">
        <f t="shared" si="360"/>
        <v/>
      </c>
      <c r="EV205" s="173" t="str">
        <f t="shared" si="361"/>
        <v/>
      </c>
      <c r="EW205" s="173" t="str">
        <f t="shared" si="362"/>
        <v/>
      </c>
    </row>
    <row r="206" spans="1:153" ht="10.5" customHeight="1">
      <c r="A206" s="186"/>
      <c r="B206" s="186"/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  <c r="AT206" s="186"/>
      <c r="AU206" s="186"/>
      <c r="AV206" s="186"/>
      <c r="AW206" s="186"/>
      <c r="AX206" s="186"/>
      <c r="AY206" s="186"/>
      <c r="AZ206" s="186"/>
      <c r="BA206" s="186"/>
      <c r="BB206" s="186"/>
      <c r="BC206" s="186"/>
      <c r="BD206" s="186"/>
      <c r="BE206" s="186"/>
      <c r="BF206" s="186"/>
      <c r="BG206" s="186"/>
      <c r="BH206" s="186"/>
      <c r="BI206" s="186"/>
      <c r="BJ206" s="186"/>
      <c r="BK206" s="186"/>
      <c r="BL206" s="186"/>
      <c r="BM206" s="186"/>
      <c r="BN206" s="186"/>
      <c r="BO206" s="186"/>
      <c r="BP206" s="186"/>
      <c r="BQ206" s="186"/>
      <c r="BR206" s="186"/>
      <c r="BS206" s="186"/>
      <c r="BT206" s="186"/>
      <c r="BU206" s="186"/>
      <c r="BV206" s="186"/>
      <c r="BW206" s="186"/>
      <c r="BX206" s="38"/>
      <c r="BY206" s="38"/>
      <c r="BZ206" s="38"/>
      <c r="CA206" s="38"/>
      <c r="CB206" s="38"/>
      <c r="CC206" s="39"/>
      <c r="CD206" s="39"/>
      <c r="CE206" s="39"/>
      <c r="CF206" s="39"/>
      <c r="CG206" s="39"/>
      <c r="CH206" s="39"/>
      <c r="CI206" s="39"/>
      <c r="CJ206" s="39"/>
      <c r="CK206" s="39"/>
      <c r="CL206" s="39"/>
      <c r="CM206" s="39"/>
      <c r="CN206" s="39"/>
      <c r="CO206" s="39"/>
      <c r="CP206" s="39"/>
      <c r="CQ206" s="39"/>
      <c r="CR206" s="39"/>
      <c r="CS206" s="39"/>
      <c r="CT206" s="39"/>
      <c r="CU206" s="39"/>
      <c r="CV206" s="39"/>
      <c r="CW206" s="39"/>
      <c r="CX206" s="39"/>
      <c r="CY206" s="39"/>
      <c r="CZ206" s="39"/>
      <c r="DA206" s="39"/>
      <c r="DB206" s="39"/>
      <c r="DC206" s="39"/>
      <c r="DD206" s="39"/>
      <c r="DE206" s="39"/>
      <c r="DF206" s="39"/>
      <c r="DG206" s="39"/>
      <c r="DH206" s="39"/>
      <c r="DI206" s="39"/>
      <c r="DJ206" s="39"/>
      <c r="DK206" s="39"/>
      <c r="DL206" s="39"/>
      <c r="DM206" s="39"/>
      <c r="DN206" s="39"/>
      <c r="DO206" s="39"/>
      <c r="DP206" s="39"/>
      <c r="DQ206" s="39"/>
      <c r="DR206" s="39"/>
      <c r="DS206" s="39"/>
      <c r="DT206" s="39"/>
      <c r="DU206" s="39"/>
      <c r="DV206" s="39"/>
      <c r="DW206" s="39"/>
      <c r="DX206" s="39"/>
      <c r="DY206" s="39"/>
      <c r="DZ206" s="39"/>
      <c r="EA206" s="39"/>
      <c r="EB206" s="39"/>
      <c r="EC206" s="39"/>
      <c r="ED206" s="39"/>
      <c r="EE206" s="39"/>
      <c r="EF206" s="39"/>
      <c r="EG206" s="39"/>
      <c r="EH206" s="39"/>
      <c r="EI206" s="39"/>
      <c r="EJ206" s="39"/>
      <c r="EK206" s="39"/>
      <c r="EL206" s="39"/>
    </row>
    <row r="207" spans="1:153" ht="15.75" customHeight="1">
      <c r="A207" s="31"/>
      <c r="B207" s="31"/>
      <c r="C207" s="31"/>
      <c r="D207" s="31"/>
      <c r="E207" s="31"/>
      <c r="F207" s="438"/>
      <c r="G207" s="438"/>
      <c r="H207" s="439" t="s">
        <v>186</v>
      </c>
      <c r="I207" s="439"/>
      <c r="J207" s="407" t="str">
        <f>IF(AND(L1=""),"",L1)</f>
        <v>HINDI</v>
      </c>
      <c r="K207" s="407"/>
      <c r="L207" s="407"/>
      <c r="M207" s="407"/>
      <c r="N207" s="407"/>
      <c r="O207" s="407"/>
      <c r="P207" s="407"/>
      <c r="Q207" s="407"/>
      <c r="R207" s="407"/>
      <c r="S207" s="407"/>
      <c r="T207" s="407" t="str">
        <f>IF(AND(V1=""),"",V1)</f>
        <v>ENGLISH</v>
      </c>
      <c r="U207" s="407"/>
      <c r="V207" s="407"/>
      <c r="W207" s="407"/>
      <c r="X207" s="407"/>
      <c r="Y207" s="407"/>
      <c r="Z207" s="407"/>
      <c r="AA207" s="407"/>
      <c r="AB207" s="407"/>
      <c r="AC207" s="407"/>
      <c r="AD207" s="407" t="str">
        <f>IF(AND(AF1=""),"",AF1)</f>
        <v>Third Language</v>
      </c>
      <c r="AE207" s="407"/>
      <c r="AF207" s="407"/>
      <c r="AG207" s="407"/>
      <c r="AH207" s="407"/>
      <c r="AI207" s="407"/>
      <c r="AJ207" s="407"/>
      <c r="AK207" s="407"/>
      <c r="AL207" s="407"/>
      <c r="AM207" s="407"/>
      <c r="AN207" s="407" t="str">
        <f>IF(AND(AP1=""),"",AP1)</f>
        <v>SCIENCE</v>
      </c>
      <c r="AO207" s="407"/>
      <c r="AP207" s="407"/>
      <c r="AQ207" s="407"/>
      <c r="AR207" s="407"/>
      <c r="AS207" s="407"/>
      <c r="AT207" s="407"/>
      <c r="AU207" s="407"/>
      <c r="AV207" s="407"/>
      <c r="AW207" s="407"/>
      <c r="AX207" s="407" t="str">
        <f>IF(AND(AZ1=""),"",AZ1)</f>
        <v>SOCIAL SCIENCE</v>
      </c>
      <c r="AY207" s="407"/>
      <c r="AZ207" s="407"/>
      <c r="BA207" s="407"/>
      <c r="BB207" s="407"/>
      <c r="BC207" s="407"/>
      <c r="BD207" s="407"/>
      <c r="BE207" s="407"/>
      <c r="BF207" s="407"/>
      <c r="BG207" s="407"/>
      <c r="BH207" s="387" t="str">
        <f>BH1</f>
        <v>Vocational Education</v>
      </c>
      <c r="BI207" s="388"/>
      <c r="BJ207" s="388"/>
      <c r="BK207" s="388"/>
      <c r="BL207" s="389"/>
      <c r="BM207" s="407" t="str">
        <f>IF(AND(BO1=""),"",BO1)</f>
        <v>MATHS</v>
      </c>
      <c r="BN207" s="407"/>
      <c r="BO207" s="407"/>
      <c r="BP207" s="407"/>
      <c r="BQ207" s="407"/>
      <c r="BR207" s="407"/>
      <c r="BS207" s="407"/>
      <c r="BT207" s="407"/>
      <c r="BU207" s="407"/>
      <c r="BV207" s="407"/>
      <c r="BW207" s="427"/>
      <c r="DA207" s="36"/>
      <c r="DB207" s="407" t="s">
        <v>186</v>
      </c>
      <c r="DC207" s="407"/>
      <c r="DD207" s="418" t="s">
        <v>371</v>
      </c>
      <c r="DE207" s="419"/>
      <c r="DF207" s="419"/>
      <c r="DG207" s="419"/>
      <c r="DH207" s="419"/>
      <c r="DI207" s="419"/>
      <c r="DJ207" s="419"/>
      <c r="DK207" s="419"/>
      <c r="DL207" s="420"/>
      <c r="DM207" s="418" t="s">
        <v>394</v>
      </c>
      <c r="DN207" s="419"/>
      <c r="DO207" s="419"/>
      <c r="DP207" s="419"/>
      <c r="DQ207" s="419"/>
      <c r="DR207" s="419"/>
      <c r="DS207" s="419"/>
      <c r="DT207" s="419"/>
      <c r="DU207" s="420"/>
      <c r="DV207" s="418" t="s">
        <v>395</v>
      </c>
      <c r="DW207" s="419"/>
      <c r="DX207" s="419"/>
      <c r="DY207" s="420"/>
      <c r="DZ207" s="418" t="s">
        <v>396</v>
      </c>
      <c r="EA207" s="419"/>
      <c r="EB207" s="420"/>
      <c r="EC207" s="418" t="s">
        <v>202</v>
      </c>
      <c r="ED207" s="419"/>
      <c r="EE207" s="419"/>
      <c r="EF207" s="420"/>
      <c r="EG207" s="37"/>
      <c r="EH207" s="405" t="s">
        <v>203</v>
      </c>
      <c r="EI207" s="405"/>
      <c r="EJ207" s="405"/>
      <c r="EK207" s="406">
        <f>SUM(EK208:EL213)</f>
        <v>21</v>
      </c>
      <c r="EL207" s="406"/>
    </row>
    <row r="208" spans="1:153" ht="15.75" customHeight="1">
      <c r="A208" s="32"/>
      <c r="B208" s="32"/>
      <c r="C208" s="32"/>
      <c r="D208" s="32"/>
      <c r="E208" s="32"/>
      <c r="F208" s="438"/>
      <c r="G208" s="438"/>
      <c r="H208" s="439" t="s">
        <v>188</v>
      </c>
      <c r="I208" s="439"/>
      <c r="J208" s="407" t="str">
        <f>IF(AND(P1=""),"",P1)</f>
        <v>Mangilal Rangi</v>
      </c>
      <c r="K208" s="407"/>
      <c r="L208" s="407"/>
      <c r="M208" s="407"/>
      <c r="N208" s="407"/>
      <c r="O208" s="407"/>
      <c r="P208" s="407"/>
      <c r="Q208" s="407"/>
      <c r="R208" s="407"/>
      <c r="S208" s="407"/>
      <c r="T208" s="407" t="str">
        <f>IF(AND(Z1=""),"",Z1)</f>
        <v>Heeralal Jat</v>
      </c>
      <c r="U208" s="407"/>
      <c r="V208" s="407"/>
      <c r="W208" s="407"/>
      <c r="X208" s="407"/>
      <c r="Y208" s="407"/>
      <c r="Z208" s="407"/>
      <c r="AA208" s="407"/>
      <c r="AB208" s="407"/>
      <c r="AC208" s="407"/>
      <c r="AD208" s="387" t="str">
        <f>IF(AND(AJ1=""),"",AJ1)</f>
        <v>Suman Kumari Saini</v>
      </c>
      <c r="AE208" s="388"/>
      <c r="AF208" s="388"/>
      <c r="AG208" s="388"/>
      <c r="AH208" s="388"/>
      <c r="AI208" s="388"/>
      <c r="AJ208" s="388"/>
      <c r="AK208" s="388"/>
      <c r="AL208" s="388"/>
      <c r="AM208" s="389"/>
      <c r="AN208" s="407" t="str">
        <f>IF(AND(AT1=""),"",AT1)</f>
        <v>Mandeep Singh Bhular</v>
      </c>
      <c r="AO208" s="407"/>
      <c r="AP208" s="407"/>
      <c r="AQ208" s="407"/>
      <c r="AR208" s="407"/>
      <c r="AS208" s="407"/>
      <c r="AT208" s="407"/>
      <c r="AU208" s="407"/>
      <c r="AV208" s="407"/>
      <c r="AW208" s="407"/>
      <c r="AX208" s="407" t="str">
        <f>IF(AND(BD1=""),"",BD1)</f>
        <v>Suresh Kuamr Adara</v>
      </c>
      <c r="AY208" s="407"/>
      <c r="AZ208" s="407"/>
      <c r="BA208" s="407"/>
      <c r="BB208" s="407"/>
      <c r="BC208" s="407"/>
      <c r="BD208" s="407"/>
      <c r="BE208" s="407"/>
      <c r="BF208" s="407"/>
      <c r="BG208" s="407"/>
      <c r="BH208" s="387" t="str">
        <f>IF(AND(BJ1=""),"",BJ1)</f>
        <v>Bhagwan Singh</v>
      </c>
      <c r="BI208" s="388"/>
      <c r="BJ208" s="388"/>
      <c r="BK208" s="388"/>
      <c r="BL208" s="389"/>
      <c r="BM208" s="407" t="str">
        <f>IF(AND(BS1=""),"",BS1)</f>
        <v>Mahendra Patel</v>
      </c>
      <c r="BN208" s="407"/>
      <c r="BO208" s="407"/>
      <c r="BP208" s="407"/>
      <c r="BQ208" s="407"/>
      <c r="BR208" s="407"/>
      <c r="BS208" s="407"/>
      <c r="BT208" s="407"/>
      <c r="BU208" s="407"/>
      <c r="BV208" s="407"/>
      <c r="BW208" s="427"/>
      <c r="DA208" s="36"/>
      <c r="DB208" s="407" t="s">
        <v>188</v>
      </c>
      <c r="DC208" s="407"/>
      <c r="DD208" s="418" t="str">
        <f>DF1</f>
        <v>hl</v>
      </c>
      <c r="DE208" s="419"/>
      <c r="DF208" s="419"/>
      <c r="DG208" s="419"/>
      <c r="DH208" s="419"/>
      <c r="DI208" s="419"/>
      <c r="DJ208" s="419"/>
      <c r="DK208" s="419"/>
      <c r="DL208" s="420"/>
      <c r="DM208" s="418" t="str">
        <f>DO1</f>
        <v/>
      </c>
      <c r="DN208" s="419"/>
      <c r="DO208" s="419"/>
      <c r="DP208" s="419"/>
      <c r="DQ208" s="419"/>
      <c r="DR208" s="419"/>
      <c r="DS208" s="419"/>
      <c r="DT208" s="419"/>
      <c r="DU208" s="420"/>
      <c r="DV208" s="418" t="str">
        <f>DV1</f>
        <v/>
      </c>
      <c r="DW208" s="419"/>
      <c r="DX208" s="419"/>
      <c r="DY208" s="420"/>
      <c r="DZ208" s="418" t="str">
        <f>EB1</f>
        <v/>
      </c>
      <c r="EA208" s="419"/>
      <c r="EB208" s="420"/>
      <c r="EC208" s="421" t="s">
        <v>204</v>
      </c>
      <c r="ED208" s="422"/>
      <c r="EE208" s="422"/>
      <c r="EF208" s="423"/>
      <c r="EG208" s="407" t="str">
        <f>MASTER!C8</f>
        <v>Heeralal Jat</v>
      </c>
      <c r="EH208" s="408" t="s">
        <v>205</v>
      </c>
      <c r="EI208" s="408"/>
      <c r="EJ208" s="408"/>
      <c r="EK208" s="409">
        <f>COUNTIF(EJ4:EJ205,"I")+COUNTIF(EJ4:EJ205,"D")</f>
        <v>8</v>
      </c>
      <c r="EL208" s="409"/>
    </row>
    <row r="209" spans="1:142" ht="18.75" customHeight="1">
      <c r="A209" s="23"/>
      <c r="B209" s="23"/>
      <c r="C209" s="23"/>
      <c r="D209" s="24"/>
      <c r="E209" s="25"/>
      <c r="F209" s="438"/>
      <c r="G209" s="438"/>
      <c r="H209" s="439" t="s">
        <v>187</v>
      </c>
      <c r="I209" s="439"/>
      <c r="J209" s="428">
        <f>COUNTA(CB4:CB205)-COUNTIF(CB4:CB205,"RE")-COUNTIF(CB4:CB205,"AB")-COUNTIF(CB4:CB205,"")</f>
        <v>21</v>
      </c>
      <c r="K209" s="428"/>
      <c r="L209" s="428"/>
      <c r="M209" s="428"/>
      <c r="N209" s="428"/>
      <c r="O209" s="428"/>
      <c r="P209" s="428"/>
      <c r="Q209" s="428"/>
      <c r="R209" s="428"/>
      <c r="S209" s="428"/>
      <c r="T209" s="428">
        <f>COUNTA(CG4:CG205)-COUNTIF(CG4:CG205,"RE")-COUNTIF(CG4:CG205,"AB")-COUNTIF(CG4:CG205,"")</f>
        <v>21</v>
      </c>
      <c r="U209" s="428"/>
      <c r="V209" s="428"/>
      <c r="W209" s="428"/>
      <c r="X209" s="428"/>
      <c r="Y209" s="428"/>
      <c r="Z209" s="428"/>
      <c r="AA209" s="428"/>
      <c r="AB209" s="428"/>
      <c r="AC209" s="428"/>
      <c r="AD209" s="390">
        <f>COUNTA(CL4:CL205)-COUNTIF(CL4:CL205,"RE")-COUNTIF(CL4:CL205,"AB")-COUNTIF(CL4:CL205,"")</f>
        <v>21</v>
      </c>
      <c r="AE209" s="391"/>
      <c r="AF209" s="391"/>
      <c r="AG209" s="391"/>
      <c r="AH209" s="391"/>
      <c r="AI209" s="391"/>
      <c r="AJ209" s="391"/>
      <c r="AK209" s="391"/>
      <c r="AL209" s="391"/>
      <c r="AM209" s="392"/>
      <c r="AN209" s="428">
        <f>COUNTA(CQ4:CQ205)-COUNTIF(CQ4:CQ205,"RE")-COUNTIF(CQ4:CQ205,"AB")-COUNTIF(CQ4:CQ205,"")</f>
        <v>21</v>
      </c>
      <c r="AO209" s="428"/>
      <c r="AP209" s="428"/>
      <c r="AQ209" s="428"/>
      <c r="AR209" s="428"/>
      <c r="AS209" s="428"/>
      <c r="AT209" s="428"/>
      <c r="AU209" s="428"/>
      <c r="AV209" s="428"/>
      <c r="AW209" s="428"/>
      <c r="AX209" s="428">
        <f>COUNTA(CV4:CV205)-COUNTIF(CV4:CV205,"RE")-COUNTIF(CV4:CV205,"AB")-COUNTIF(CV4:CV205,"")</f>
        <v>21</v>
      </c>
      <c r="AY209" s="428"/>
      <c r="AZ209" s="428"/>
      <c r="BA209" s="428"/>
      <c r="BB209" s="428"/>
      <c r="BC209" s="428"/>
      <c r="BD209" s="428"/>
      <c r="BE209" s="428"/>
      <c r="BF209" s="428"/>
      <c r="BG209" s="428"/>
      <c r="BH209" s="390">
        <f>COUNTA(BL4:BL205)-COUNTIF(BL4:BL205,"RE")-COUNTIF(BL4:BL205,"AB")-COUNTIF(BL4:BL205,"")</f>
        <v>7</v>
      </c>
      <c r="BI209" s="391"/>
      <c r="BJ209" s="391"/>
      <c r="BK209" s="391"/>
      <c r="BL209" s="392"/>
      <c r="BM209" s="428">
        <f>COUNTA(DA4:DA205)-COUNTIF(DA4:DA205,"RE")-COUNTIF(DA4:DA205,"AB")-COUNTIF(DA4:DA205,"")</f>
        <v>21</v>
      </c>
      <c r="BN209" s="428"/>
      <c r="BO209" s="428"/>
      <c r="BP209" s="428"/>
      <c r="BQ209" s="428"/>
      <c r="BR209" s="428"/>
      <c r="BS209" s="428"/>
      <c r="BT209" s="428"/>
      <c r="BU209" s="428"/>
      <c r="BV209" s="428"/>
      <c r="BW209" s="427"/>
      <c r="DA209" s="36"/>
      <c r="DB209" s="407" t="s">
        <v>187</v>
      </c>
      <c r="DC209" s="407"/>
      <c r="DD209" s="418">
        <f>COUNTA(ET4:ET205)-COUNTIF(ET4:ET205,"RE")-COUNTIF(ET4:ET205,"AB")-COUNTIF(ET4:ET205,"")</f>
        <v>10</v>
      </c>
      <c r="DE209" s="419"/>
      <c r="DF209" s="419"/>
      <c r="DG209" s="419"/>
      <c r="DH209" s="419"/>
      <c r="DI209" s="419"/>
      <c r="DJ209" s="419"/>
      <c r="DK209" s="419"/>
      <c r="DL209" s="420"/>
      <c r="DM209" s="418">
        <f>COUNTA(EU4:EU205)-COUNTIF(EU4:EU205,"RE")-COUNTIF(EU4:EU205,"AB")-COUNTIF(EU4:EU205,"")</f>
        <v>9</v>
      </c>
      <c r="DN209" s="419"/>
      <c r="DO209" s="419"/>
      <c r="DP209" s="419"/>
      <c r="DQ209" s="419"/>
      <c r="DR209" s="419"/>
      <c r="DS209" s="419"/>
      <c r="DT209" s="419"/>
      <c r="DU209" s="420"/>
      <c r="DV209" s="418">
        <f>COUNTA(EV4:EV205)-COUNTIF(EV4:EV205,"RE")-COUNTIF(EV4:EV205,"AB")-COUNTIF(EV4:EV205,"")</f>
        <v>9</v>
      </c>
      <c r="DW209" s="419"/>
      <c r="DX209" s="419"/>
      <c r="DY209" s="420"/>
      <c r="DZ209" s="418">
        <f>COUNTA(EW4:EW205)-COUNTIF(EW4:EW205,"RE")-COUNTIF(EW4:EW205,"AB")-COUNTIF(EW4:EW205,"")</f>
        <v>9</v>
      </c>
      <c r="EA209" s="419"/>
      <c r="EB209" s="420"/>
      <c r="EC209" s="424"/>
      <c r="ED209" s="425"/>
      <c r="EE209" s="425"/>
      <c r="EF209" s="426"/>
      <c r="EG209" s="407"/>
      <c r="EH209" s="408" t="s">
        <v>206</v>
      </c>
      <c r="EI209" s="408"/>
      <c r="EJ209" s="408"/>
      <c r="EK209" s="410">
        <f>COUNTIF(EJ4:EJ205,"II")</f>
        <v>12</v>
      </c>
      <c r="EL209" s="410"/>
    </row>
    <row r="210" spans="1:142" ht="15.75" customHeight="1">
      <c r="A210" s="26"/>
      <c r="B210" s="26"/>
      <c r="C210" s="26"/>
      <c r="D210" s="27"/>
      <c r="E210" s="28"/>
      <c r="F210" s="438"/>
      <c r="G210" s="438"/>
      <c r="H210" s="439" t="s">
        <v>193</v>
      </c>
      <c r="I210" s="439"/>
      <c r="J210" s="429" t="s">
        <v>189</v>
      </c>
      <c r="K210" s="429"/>
      <c r="L210" s="429" t="s">
        <v>190</v>
      </c>
      <c r="M210" s="429"/>
      <c r="N210" s="429" t="s">
        <v>191</v>
      </c>
      <c r="O210" s="429"/>
      <c r="P210" s="429" t="s">
        <v>194</v>
      </c>
      <c r="Q210" s="429"/>
      <c r="R210" s="430" t="s">
        <v>192</v>
      </c>
      <c r="S210" s="430"/>
      <c r="T210" s="429" t="s">
        <v>189</v>
      </c>
      <c r="U210" s="429"/>
      <c r="V210" s="429" t="s">
        <v>190</v>
      </c>
      <c r="W210" s="429"/>
      <c r="X210" s="429" t="s">
        <v>191</v>
      </c>
      <c r="Y210" s="429"/>
      <c r="Z210" s="429" t="s">
        <v>194</v>
      </c>
      <c r="AA210" s="429"/>
      <c r="AB210" s="430" t="s">
        <v>192</v>
      </c>
      <c r="AC210" s="430"/>
      <c r="AD210" s="444" t="s">
        <v>189</v>
      </c>
      <c r="AE210" s="445"/>
      <c r="AF210" s="444" t="s">
        <v>190</v>
      </c>
      <c r="AG210" s="445"/>
      <c r="AH210" s="444" t="s">
        <v>191</v>
      </c>
      <c r="AI210" s="445"/>
      <c r="AJ210" s="444" t="s">
        <v>194</v>
      </c>
      <c r="AK210" s="445"/>
      <c r="AL210" s="393" t="s">
        <v>192</v>
      </c>
      <c r="AM210" s="395"/>
      <c r="AN210" s="429" t="s">
        <v>189</v>
      </c>
      <c r="AO210" s="429"/>
      <c r="AP210" s="429" t="s">
        <v>190</v>
      </c>
      <c r="AQ210" s="429"/>
      <c r="AR210" s="429" t="s">
        <v>191</v>
      </c>
      <c r="AS210" s="429"/>
      <c r="AT210" s="429" t="s">
        <v>194</v>
      </c>
      <c r="AU210" s="429"/>
      <c r="AV210" s="430" t="s">
        <v>192</v>
      </c>
      <c r="AW210" s="430"/>
      <c r="AX210" s="429" t="s">
        <v>189</v>
      </c>
      <c r="AY210" s="429"/>
      <c r="AZ210" s="429" t="s">
        <v>190</v>
      </c>
      <c r="BA210" s="429"/>
      <c r="BB210" s="429" t="s">
        <v>191</v>
      </c>
      <c r="BC210" s="429"/>
      <c r="BD210" s="429" t="s">
        <v>194</v>
      </c>
      <c r="BE210" s="429"/>
      <c r="BF210" s="430" t="s">
        <v>192</v>
      </c>
      <c r="BG210" s="430"/>
      <c r="BH210" s="393" t="s">
        <v>194</v>
      </c>
      <c r="BI210" s="394"/>
      <c r="BJ210" s="394"/>
      <c r="BK210" s="394"/>
      <c r="BL210" s="395"/>
      <c r="BM210" s="429" t="s">
        <v>189</v>
      </c>
      <c r="BN210" s="429"/>
      <c r="BO210" s="429" t="s">
        <v>190</v>
      </c>
      <c r="BP210" s="429"/>
      <c r="BQ210" s="429" t="s">
        <v>191</v>
      </c>
      <c r="BR210" s="429"/>
      <c r="BS210" s="429" t="s">
        <v>194</v>
      </c>
      <c r="BT210" s="429"/>
      <c r="BU210" s="430" t="s">
        <v>192</v>
      </c>
      <c r="BV210" s="430"/>
      <c r="BW210" s="427"/>
      <c r="DA210" s="36"/>
      <c r="DB210" s="207"/>
      <c r="DC210" s="192" t="s">
        <v>390</v>
      </c>
      <c r="DD210" s="418">
        <f>COUNTIF(ET4:ET205,"A")</f>
        <v>7</v>
      </c>
      <c r="DE210" s="419"/>
      <c r="DF210" s="419"/>
      <c r="DG210" s="419"/>
      <c r="DH210" s="419"/>
      <c r="DI210" s="419"/>
      <c r="DJ210" s="419"/>
      <c r="DK210" s="419"/>
      <c r="DL210" s="420"/>
      <c r="DM210" s="418">
        <f>COUNTIF(EU4:EU205,"A")</f>
        <v>7</v>
      </c>
      <c r="DN210" s="419"/>
      <c r="DO210" s="419"/>
      <c r="DP210" s="419"/>
      <c r="DQ210" s="419"/>
      <c r="DR210" s="419"/>
      <c r="DS210" s="419"/>
      <c r="DT210" s="419"/>
      <c r="DU210" s="420"/>
      <c r="DV210" s="418">
        <f>COUNTIF(EV4:EV205,"A")</f>
        <v>2</v>
      </c>
      <c r="DW210" s="419"/>
      <c r="DX210" s="419"/>
      <c r="DY210" s="420"/>
      <c r="DZ210" s="418">
        <f>COUNTIF(EW4:EW205,"A")</f>
        <v>1</v>
      </c>
      <c r="EA210" s="419"/>
      <c r="EB210" s="420"/>
      <c r="EC210" s="421" t="s">
        <v>207</v>
      </c>
      <c r="ED210" s="422"/>
      <c r="EE210" s="422"/>
      <c r="EF210" s="423"/>
      <c r="EG210" s="412" t="str">
        <f>MASTER!C8</f>
        <v>Heeralal Jat</v>
      </c>
      <c r="EH210" s="408" t="s">
        <v>208</v>
      </c>
      <c r="EI210" s="408"/>
      <c r="EJ210" s="408"/>
      <c r="EK210" s="409">
        <f>COUNTIF(EJ4:EJ205,"III")</f>
        <v>1</v>
      </c>
      <c r="EL210" s="409"/>
    </row>
    <row r="211" spans="1:142" ht="15.75" customHeight="1">
      <c r="A211" s="33"/>
      <c r="B211" s="33"/>
      <c r="C211" s="33"/>
      <c r="D211" s="33"/>
      <c r="E211" s="29"/>
      <c r="F211" s="438"/>
      <c r="G211" s="438"/>
      <c r="H211" s="439" t="s">
        <v>195</v>
      </c>
      <c r="I211" s="439"/>
      <c r="J211" s="431">
        <f>COUNTIF(CB4:CB205,"D")+COUNTIF(CB4:CB205,"I")</f>
        <v>10</v>
      </c>
      <c r="K211" s="431"/>
      <c r="L211" s="432">
        <f>COUNTIF(CB4:CB205,"II")</f>
        <v>5</v>
      </c>
      <c r="M211" s="432"/>
      <c r="N211" s="432">
        <f>(COUNTIF(CB4:CB205,"III"))</f>
        <v>5</v>
      </c>
      <c r="O211" s="432"/>
      <c r="P211" s="416">
        <f>(COUNTIF(CB4:CB205,"P"))</f>
        <v>1</v>
      </c>
      <c r="Q211" s="416"/>
      <c r="R211" s="416">
        <f>J211+L211+N211+P211</f>
        <v>21</v>
      </c>
      <c r="S211" s="416"/>
      <c r="T211" s="431">
        <f>COUNTIF(CG4:CG205,"D")+COUNTIF(CG4:CG205,"I")</f>
        <v>10</v>
      </c>
      <c r="U211" s="431"/>
      <c r="V211" s="432">
        <f>COUNTIF(CG4:CG205,"II")</f>
        <v>8</v>
      </c>
      <c r="W211" s="432"/>
      <c r="X211" s="432">
        <f>(COUNTIF(CG4:CG205,"III"))</f>
        <v>3</v>
      </c>
      <c r="Y211" s="432"/>
      <c r="Z211" s="416">
        <f>(COUNTIF(CG4:CG205,"P"))</f>
        <v>0</v>
      </c>
      <c r="AA211" s="416"/>
      <c r="AB211" s="416">
        <f>T211+V211+X211+Z211</f>
        <v>21</v>
      </c>
      <c r="AC211" s="416"/>
      <c r="AD211" s="442">
        <f>COUNTIF(CL4:CL205,"D")+COUNTIF(CL4:CL205,"I")</f>
        <v>8</v>
      </c>
      <c r="AE211" s="443"/>
      <c r="AF211" s="434">
        <f>COUNTIF(CL4:CL205,"II")</f>
        <v>9</v>
      </c>
      <c r="AG211" s="435"/>
      <c r="AH211" s="434">
        <f>(COUNTIF(CL4:CL205,"III"))</f>
        <v>4</v>
      </c>
      <c r="AI211" s="435"/>
      <c r="AJ211" s="396">
        <f>(COUNTIF(CL4:CL205,"P"))</f>
        <v>0</v>
      </c>
      <c r="AK211" s="398"/>
      <c r="AL211" s="396">
        <f>AD211+AF211+AH211+AJ211</f>
        <v>21</v>
      </c>
      <c r="AM211" s="398"/>
      <c r="AN211" s="433">
        <f>COUNTIF(CQ4:CQ205,"D")+COUNTIF(CQ4:CQ205,"I")</f>
        <v>7</v>
      </c>
      <c r="AO211" s="433"/>
      <c r="AP211" s="432">
        <f>COUNTIF(CQ4:CQ205,"II")</f>
        <v>9</v>
      </c>
      <c r="AQ211" s="432"/>
      <c r="AR211" s="432">
        <f>(COUNTIF(CQ4:CQ205,"III"))</f>
        <v>4</v>
      </c>
      <c r="AS211" s="432"/>
      <c r="AT211" s="416">
        <f>(COUNTIF(CQ4:CQ205,"P"))</f>
        <v>1</v>
      </c>
      <c r="AU211" s="416"/>
      <c r="AV211" s="416">
        <f>AN211+AP211+AR211+AT211</f>
        <v>21</v>
      </c>
      <c r="AW211" s="416"/>
      <c r="AX211" s="431">
        <f>COUNTIF(CV4:CV205,"D")+COUNTIF(CV4:CV205,"I")</f>
        <v>14</v>
      </c>
      <c r="AY211" s="431"/>
      <c r="AZ211" s="432">
        <f>COUNTIF(CV4:CV205,"II")</f>
        <v>6</v>
      </c>
      <c r="BA211" s="432"/>
      <c r="BB211" s="432">
        <f>(COUNTIF(CV4:CV205,"III"))</f>
        <v>1</v>
      </c>
      <c r="BC211" s="432"/>
      <c r="BD211" s="416">
        <f>(COUNTIF(CV4:CV205,"P"))</f>
        <v>0</v>
      </c>
      <c r="BE211" s="416"/>
      <c r="BF211" s="416">
        <f>AX211+AZ211+BB211+BD211</f>
        <v>21</v>
      </c>
      <c r="BG211" s="416"/>
      <c r="BH211" s="396">
        <f>(COUNTIF(BL4:BL205,"P"))</f>
        <v>7</v>
      </c>
      <c r="BI211" s="397"/>
      <c r="BJ211" s="397"/>
      <c r="BK211" s="397"/>
      <c r="BL211" s="398"/>
      <c r="BM211" s="431">
        <f>COUNTIF(DA4:DA205,"D")+COUNTIF(DA4:DA205,"I")</f>
        <v>5</v>
      </c>
      <c r="BN211" s="431"/>
      <c r="BO211" s="432">
        <f>COUNTIF(DA4:DA205,"II")</f>
        <v>11</v>
      </c>
      <c r="BP211" s="432"/>
      <c r="BQ211" s="432">
        <f>(COUNTIF(DA4:DA205,"III"))</f>
        <v>5</v>
      </c>
      <c r="BR211" s="432"/>
      <c r="BS211" s="416">
        <f>(COUNTIF(DA4:DA205,"P"))</f>
        <v>0</v>
      </c>
      <c r="BT211" s="416"/>
      <c r="BU211" s="416">
        <f>BM211+BO211+BQ211+BS211</f>
        <v>21</v>
      </c>
      <c r="BV211" s="416"/>
      <c r="BW211" s="427"/>
      <c r="DA211" s="36"/>
      <c r="DB211" s="207"/>
      <c r="DC211" s="192" t="s">
        <v>391</v>
      </c>
      <c r="DD211" s="418">
        <f>COUNTIF(ET4:ET205,"B")</f>
        <v>2</v>
      </c>
      <c r="DE211" s="419"/>
      <c r="DF211" s="419"/>
      <c r="DG211" s="419"/>
      <c r="DH211" s="419"/>
      <c r="DI211" s="419"/>
      <c r="DJ211" s="419"/>
      <c r="DK211" s="419"/>
      <c r="DL211" s="420"/>
      <c r="DM211" s="418">
        <f>COUNTIF(EU4:EU205,"B")</f>
        <v>2</v>
      </c>
      <c r="DN211" s="419"/>
      <c r="DO211" s="419"/>
      <c r="DP211" s="419"/>
      <c r="DQ211" s="419"/>
      <c r="DR211" s="419"/>
      <c r="DS211" s="419"/>
      <c r="DT211" s="419"/>
      <c r="DU211" s="420"/>
      <c r="DV211" s="418">
        <f>COUNTIF(EV4:EV205,"B")</f>
        <v>7</v>
      </c>
      <c r="DW211" s="419"/>
      <c r="DX211" s="419"/>
      <c r="DY211" s="420"/>
      <c r="DZ211" s="418">
        <f>COUNTIF(EW4:EW205,"B")</f>
        <v>8</v>
      </c>
      <c r="EA211" s="419"/>
      <c r="EB211" s="420"/>
      <c r="EC211" s="424"/>
      <c r="ED211" s="425"/>
      <c r="EE211" s="425"/>
      <c r="EF211" s="426"/>
      <c r="EG211" s="412"/>
      <c r="EH211" s="408" t="s">
        <v>209</v>
      </c>
      <c r="EI211" s="408"/>
      <c r="EJ211" s="408"/>
      <c r="EK211" s="405">
        <f>COUNTIF(EJ4:EJ205,"p")</f>
        <v>0</v>
      </c>
      <c r="EL211" s="405"/>
    </row>
    <row r="212" spans="1:142" ht="15.75" customHeight="1">
      <c r="A212" s="31"/>
      <c r="B212" s="34"/>
      <c r="C212" s="34"/>
      <c r="D212" s="34"/>
      <c r="E212" s="30"/>
      <c r="F212" s="440"/>
      <c r="G212" s="440"/>
      <c r="H212" s="441" t="s">
        <v>196</v>
      </c>
      <c r="I212" s="441"/>
      <c r="J212" s="417">
        <f>IF(J209=0,0,R211/J209*100)</f>
        <v>100</v>
      </c>
      <c r="K212" s="417"/>
      <c r="L212" s="417"/>
      <c r="M212" s="417"/>
      <c r="N212" s="417"/>
      <c r="O212" s="417"/>
      <c r="P212" s="417"/>
      <c r="Q212" s="417"/>
      <c r="R212" s="417"/>
      <c r="S212" s="417"/>
      <c r="T212" s="417">
        <f>IF(T209=0,0,AB211/T209*100)</f>
        <v>100</v>
      </c>
      <c r="U212" s="417"/>
      <c r="V212" s="417"/>
      <c r="W212" s="417"/>
      <c r="X212" s="417"/>
      <c r="Y212" s="417"/>
      <c r="Z212" s="417"/>
      <c r="AA212" s="417"/>
      <c r="AB212" s="417"/>
      <c r="AC212" s="417"/>
      <c r="AD212" s="399">
        <f>IF(AD209=0,0,AL211/AD209*100)</f>
        <v>100</v>
      </c>
      <c r="AE212" s="400"/>
      <c r="AF212" s="400"/>
      <c r="AG212" s="400"/>
      <c r="AH212" s="400"/>
      <c r="AI212" s="400"/>
      <c r="AJ212" s="400"/>
      <c r="AK212" s="400"/>
      <c r="AL212" s="400"/>
      <c r="AM212" s="401"/>
      <c r="AN212" s="417">
        <f>IF(AN209=0,0,AV211/AN209*100)</f>
        <v>100</v>
      </c>
      <c r="AO212" s="417"/>
      <c r="AP212" s="417"/>
      <c r="AQ212" s="417"/>
      <c r="AR212" s="417"/>
      <c r="AS212" s="417"/>
      <c r="AT212" s="417"/>
      <c r="AU212" s="417"/>
      <c r="AV212" s="417"/>
      <c r="AW212" s="417"/>
      <c r="AX212" s="417">
        <f>IF(AX209=0,0,BF211/AX209*100)</f>
        <v>100</v>
      </c>
      <c r="AY212" s="417"/>
      <c r="AZ212" s="417"/>
      <c r="BA212" s="417"/>
      <c r="BB212" s="417"/>
      <c r="BC212" s="417"/>
      <c r="BD212" s="417"/>
      <c r="BE212" s="417"/>
      <c r="BF212" s="417"/>
      <c r="BG212" s="417"/>
      <c r="BH212" s="399">
        <f>IF(BH209=0,0,BH211/BH209*100)</f>
        <v>100</v>
      </c>
      <c r="BI212" s="400"/>
      <c r="BJ212" s="400"/>
      <c r="BK212" s="400"/>
      <c r="BL212" s="401"/>
      <c r="BM212" s="417">
        <f>IF(BM209=0,0,BU211/BM209*100)</f>
        <v>100</v>
      </c>
      <c r="BN212" s="417"/>
      <c r="BO212" s="417"/>
      <c r="BP212" s="417"/>
      <c r="BQ212" s="417"/>
      <c r="BR212" s="417"/>
      <c r="BS212" s="417"/>
      <c r="BT212" s="417"/>
      <c r="BU212" s="417"/>
      <c r="BV212" s="417"/>
      <c r="BW212" s="427"/>
      <c r="DA212" s="36"/>
      <c r="DB212" s="207"/>
      <c r="DC212" s="192" t="s">
        <v>392</v>
      </c>
      <c r="DD212" s="418">
        <f>COUNTIF(ET4:ET205,"C")</f>
        <v>0</v>
      </c>
      <c r="DE212" s="419"/>
      <c r="DF212" s="419"/>
      <c r="DG212" s="419"/>
      <c r="DH212" s="419"/>
      <c r="DI212" s="419"/>
      <c r="DJ212" s="419"/>
      <c r="DK212" s="419"/>
      <c r="DL212" s="420"/>
      <c r="DM212" s="418">
        <f>COUNTIF(EU4:EU205,"C")</f>
        <v>0</v>
      </c>
      <c r="DN212" s="419"/>
      <c r="DO212" s="419"/>
      <c r="DP212" s="419"/>
      <c r="DQ212" s="419"/>
      <c r="DR212" s="419"/>
      <c r="DS212" s="419"/>
      <c r="DT212" s="419"/>
      <c r="DU212" s="420"/>
      <c r="DV212" s="418">
        <f>COUNTIF(EV4:EV205,"C")</f>
        <v>0</v>
      </c>
      <c r="DW212" s="419"/>
      <c r="DX212" s="419"/>
      <c r="DY212" s="420"/>
      <c r="DZ212" s="418">
        <f>COUNTIF(EW4:EW205,"C")</f>
        <v>0</v>
      </c>
      <c r="EA212" s="419"/>
      <c r="EB212" s="420"/>
      <c r="EC212" s="421" t="s">
        <v>210</v>
      </c>
      <c r="ED212" s="422"/>
      <c r="EE212" s="422"/>
      <c r="EF212" s="423"/>
      <c r="EG212" s="412" t="str">
        <f>MASTER!C12</f>
        <v>Bhagwan singh</v>
      </c>
      <c r="EH212" s="408" t="s">
        <v>211</v>
      </c>
      <c r="EI212" s="408"/>
      <c r="EJ212" s="408"/>
      <c r="EK212" s="411">
        <f>COUNTIF(EH106:EH205,"iwjd")</f>
        <v>0</v>
      </c>
      <c r="EL212" s="411"/>
    </row>
    <row r="213" spans="1:142" ht="15.75" customHeight="1">
      <c r="A213" s="31"/>
      <c r="B213" s="34"/>
      <c r="C213" s="34"/>
      <c r="D213" s="34"/>
      <c r="E213" s="30"/>
      <c r="F213" s="438"/>
      <c r="G213" s="438"/>
      <c r="H213" s="439" t="s">
        <v>197</v>
      </c>
      <c r="I213" s="439"/>
      <c r="J213" s="409">
        <f>COUNTIF(CB4:CB205,"S")</f>
        <v>0</v>
      </c>
      <c r="K213" s="409"/>
      <c r="L213" s="409"/>
      <c r="M213" s="409"/>
      <c r="N213" s="409"/>
      <c r="O213" s="409"/>
      <c r="P213" s="409"/>
      <c r="Q213" s="409"/>
      <c r="R213" s="409"/>
      <c r="S213" s="409"/>
      <c r="T213" s="409">
        <f>COUNTIF(CG4:CG205,"S")</f>
        <v>0</v>
      </c>
      <c r="U213" s="409"/>
      <c r="V213" s="409"/>
      <c r="W213" s="409"/>
      <c r="X213" s="409"/>
      <c r="Y213" s="409"/>
      <c r="Z213" s="409"/>
      <c r="AA213" s="409"/>
      <c r="AB213" s="409"/>
      <c r="AC213" s="409"/>
      <c r="AD213" s="402">
        <f>COUNTIF(CL4:CL205,"S")</f>
        <v>0</v>
      </c>
      <c r="AE213" s="403"/>
      <c r="AF213" s="403"/>
      <c r="AG213" s="403"/>
      <c r="AH213" s="403"/>
      <c r="AI213" s="403"/>
      <c r="AJ213" s="403"/>
      <c r="AK213" s="403"/>
      <c r="AL213" s="403"/>
      <c r="AM213" s="404"/>
      <c r="AN213" s="409">
        <f>COUNTIF(CQ4:CQ205,"S")</f>
        <v>0</v>
      </c>
      <c r="AO213" s="409"/>
      <c r="AP213" s="409"/>
      <c r="AQ213" s="409"/>
      <c r="AR213" s="409"/>
      <c r="AS213" s="409"/>
      <c r="AT213" s="409"/>
      <c r="AU213" s="409"/>
      <c r="AV213" s="409"/>
      <c r="AW213" s="409"/>
      <c r="AX213" s="409">
        <f>COUNTIF(CV4:CV205,"S")</f>
        <v>0</v>
      </c>
      <c r="AY213" s="409"/>
      <c r="AZ213" s="409"/>
      <c r="BA213" s="409"/>
      <c r="BB213" s="409"/>
      <c r="BC213" s="409"/>
      <c r="BD213" s="409"/>
      <c r="BE213" s="409"/>
      <c r="BF213" s="409"/>
      <c r="BG213" s="409"/>
      <c r="BH213" s="402">
        <f>(COUNTIF(BL4:BL205,"S"))</f>
        <v>0</v>
      </c>
      <c r="BI213" s="403"/>
      <c r="BJ213" s="403"/>
      <c r="BK213" s="403"/>
      <c r="BL213" s="404"/>
      <c r="BM213" s="409">
        <f>COUNTIF(DA4:DA205,"S")</f>
        <v>0</v>
      </c>
      <c r="BN213" s="409"/>
      <c r="BO213" s="409"/>
      <c r="BP213" s="409"/>
      <c r="BQ213" s="409"/>
      <c r="BR213" s="409"/>
      <c r="BS213" s="409"/>
      <c r="BT213" s="409"/>
      <c r="BU213" s="409"/>
      <c r="BV213" s="409"/>
      <c r="BW213" s="427"/>
      <c r="DA213" s="36"/>
      <c r="DB213" s="207"/>
      <c r="DC213" s="192" t="s">
        <v>393</v>
      </c>
      <c r="DD213" s="418">
        <f>COUNTIF(ET4:ET205,"D")</f>
        <v>1</v>
      </c>
      <c r="DE213" s="419"/>
      <c r="DF213" s="419"/>
      <c r="DG213" s="419"/>
      <c r="DH213" s="419"/>
      <c r="DI213" s="419"/>
      <c r="DJ213" s="419"/>
      <c r="DK213" s="419"/>
      <c r="DL213" s="420"/>
      <c r="DM213" s="418">
        <f>COUNTIF(FC4:FC205,"D")</f>
        <v>0</v>
      </c>
      <c r="DN213" s="419"/>
      <c r="DO213" s="419"/>
      <c r="DP213" s="419"/>
      <c r="DQ213" s="419"/>
      <c r="DR213" s="419"/>
      <c r="DS213" s="419"/>
      <c r="DT213" s="419"/>
      <c r="DU213" s="420"/>
      <c r="DV213" s="418">
        <f>COUNTIF(EV4:EV205,"D")</f>
        <v>0</v>
      </c>
      <c r="DW213" s="419"/>
      <c r="DX213" s="419"/>
      <c r="DY213" s="420"/>
      <c r="DZ213" s="418">
        <f>COUNTIF(EW4:EW205,"D")</f>
        <v>0</v>
      </c>
      <c r="EA213" s="419"/>
      <c r="EB213" s="420"/>
      <c r="EC213" s="424"/>
      <c r="ED213" s="425"/>
      <c r="EE213" s="425"/>
      <c r="EF213" s="426"/>
      <c r="EG213" s="412"/>
      <c r="EH213" s="408" t="s">
        <v>212</v>
      </c>
      <c r="EI213" s="408"/>
      <c r="EJ213" s="408"/>
      <c r="EK213" s="406">
        <f>COUNTIF(EH106:EH205,"vuqRrh.kZ")</f>
        <v>0</v>
      </c>
      <c r="EL213" s="406"/>
    </row>
    <row r="214" spans="1:142" ht="15.75" customHeight="1">
      <c r="A214" s="31"/>
      <c r="B214" s="34"/>
      <c r="C214" s="34"/>
      <c r="D214" s="34"/>
      <c r="E214" s="29"/>
      <c r="F214" s="438"/>
      <c r="G214" s="438"/>
      <c r="H214" s="439" t="s">
        <v>198</v>
      </c>
      <c r="I214" s="439"/>
      <c r="J214" s="409">
        <f>COUNTIF(CB4:CB205,"F")</f>
        <v>0</v>
      </c>
      <c r="K214" s="409"/>
      <c r="L214" s="409"/>
      <c r="M214" s="409"/>
      <c r="N214" s="409"/>
      <c r="O214" s="409"/>
      <c r="P214" s="409"/>
      <c r="Q214" s="409"/>
      <c r="R214" s="409"/>
      <c r="S214" s="409"/>
      <c r="T214" s="409">
        <f>COUNTIF(CG4:CG205,"F")</f>
        <v>0</v>
      </c>
      <c r="U214" s="409"/>
      <c r="V214" s="409"/>
      <c r="W214" s="409"/>
      <c r="X214" s="409"/>
      <c r="Y214" s="409"/>
      <c r="Z214" s="409"/>
      <c r="AA214" s="409"/>
      <c r="AB214" s="409"/>
      <c r="AC214" s="409"/>
      <c r="AD214" s="402">
        <f>COUNTIF(CL4:CL205,"F")</f>
        <v>0</v>
      </c>
      <c r="AE214" s="403"/>
      <c r="AF214" s="403"/>
      <c r="AG214" s="403"/>
      <c r="AH214" s="403"/>
      <c r="AI214" s="403"/>
      <c r="AJ214" s="403"/>
      <c r="AK214" s="403"/>
      <c r="AL214" s="403"/>
      <c r="AM214" s="404"/>
      <c r="AN214" s="409">
        <f>COUNTIF(CQ4:CQ205,"F")</f>
        <v>0</v>
      </c>
      <c r="AO214" s="409"/>
      <c r="AP214" s="409"/>
      <c r="AQ214" s="409"/>
      <c r="AR214" s="409"/>
      <c r="AS214" s="409"/>
      <c r="AT214" s="409"/>
      <c r="AU214" s="409"/>
      <c r="AV214" s="409"/>
      <c r="AW214" s="409"/>
      <c r="AX214" s="409">
        <f>COUNTIF(CV4:CV205,"F")</f>
        <v>0</v>
      </c>
      <c r="AY214" s="409"/>
      <c r="AZ214" s="409"/>
      <c r="BA214" s="409"/>
      <c r="BB214" s="409"/>
      <c r="BC214" s="409"/>
      <c r="BD214" s="409"/>
      <c r="BE214" s="409"/>
      <c r="BF214" s="409"/>
      <c r="BG214" s="409"/>
      <c r="BH214" s="402">
        <f>(COUNTIF(BL4:BL205,"F"))</f>
        <v>0</v>
      </c>
      <c r="BI214" s="403"/>
      <c r="BJ214" s="403"/>
      <c r="BK214" s="403"/>
      <c r="BL214" s="404"/>
      <c r="BM214" s="409">
        <f>COUNTIF(DA4:DA205,"F")</f>
        <v>0</v>
      </c>
      <c r="BN214" s="409"/>
      <c r="BO214" s="409"/>
      <c r="BP214" s="409"/>
      <c r="BQ214" s="409"/>
      <c r="BR214" s="409"/>
      <c r="BS214" s="409"/>
      <c r="BT214" s="409"/>
      <c r="BU214" s="409"/>
      <c r="BV214" s="409"/>
      <c r="BW214" s="427"/>
      <c r="DA214" s="36"/>
      <c r="DB214" s="207"/>
      <c r="DC214" s="192" t="s">
        <v>192</v>
      </c>
      <c r="DD214" s="418">
        <f>SUM(DD210:DL213)</f>
        <v>10</v>
      </c>
      <c r="DE214" s="419"/>
      <c r="DF214" s="419"/>
      <c r="DG214" s="419"/>
      <c r="DH214" s="419"/>
      <c r="DI214" s="419"/>
      <c r="DJ214" s="419"/>
      <c r="DK214" s="419"/>
      <c r="DL214" s="420"/>
      <c r="DM214" s="418">
        <f>SUM(DM210:DU213)</f>
        <v>9</v>
      </c>
      <c r="DN214" s="419"/>
      <c r="DO214" s="419"/>
      <c r="DP214" s="419"/>
      <c r="DQ214" s="419"/>
      <c r="DR214" s="419"/>
      <c r="DS214" s="419"/>
      <c r="DT214" s="419"/>
      <c r="DU214" s="420"/>
      <c r="DV214" s="418">
        <f>SUM(DV210:DY213)</f>
        <v>9</v>
      </c>
      <c r="DW214" s="419"/>
      <c r="DX214" s="419"/>
      <c r="DY214" s="420"/>
      <c r="DZ214" s="418">
        <f>SUM(DZ210:EB213)</f>
        <v>9</v>
      </c>
      <c r="EA214" s="419"/>
      <c r="EB214" s="420"/>
      <c r="EC214" s="421" t="s">
        <v>213</v>
      </c>
      <c r="ED214" s="422"/>
      <c r="EE214" s="422"/>
      <c r="EF214" s="423"/>
      <c r="EG214" s="412" t="str">
        <f>MASTER!C11</f>
        <v>Mahendra Patel</v>
      </c>
      <c r="EH214" s="408" t="s">
        <v>214</v>
      </c>
      <c r="EI214" s="408"/>
      <c r="EJ214" s="408"/>
      <c r="EK214" s="414">
        <f>ROUND(CEILING((SUM(EK208:EL211)*100/EK207),1),0)</f>
        <v>100</v>
      </c>
      <c r="EL214" s="414"/>
    </row>
    <row r="215" spans="1:142" ht="15.75" customHeight="1">
      <c r="A215" s="31"/>
      <c r="B215" s="34"/>
      <c r="C215" s="34"/>
      <c r="D215" s="34"/>
      <c r="E215" s="29"/>
      <c r="F215" s="438"/>
      <c r="G215" s="438"/>
      <c r="H215" s="439" t="s">
        <v>199</v>
      </c>
      <c r="I215" s="439"/>
      <c r="J215" s="409">
        <f>COUNTIF(CB4:CB205,"RW")</f>
        <v>0</v>
      </c>
      <c r="K215" s="409"/>
      <c r="L215" s="409"/>
      <c r="M215" s="409"/>
      <c r="N215" s="409"/>
      <c r="O215" s="409"/>
      <c r="P215" s="409"/>
      <c r="Q215" s="409"/>
      <c r="R215" s="409"/>
      <c r="S215" s="409"/>
      <c r="T215" s="409">
        <f>COUNTIF(CG4:CG205,"RW")</f>
        <v>0</v>
      </c>
      <c r="U215" s="409"/>
      <c r="V215" s="409"/>
      <c r="W215" s="409"/>
      <c r="X215" s="409"/>
      <c r="Y215" s="409"/>
      <c r="Z215" s="409"/>
      <c r="AA215" s="409"/>
      <c r="AB215" s="409"/>
      <c r="AC215" s="409"/>
      <c r="AD215" s="402">
        <f>COUNTIF(CL4:CL205,"RW")</f>
        <v>0</v>
      </c>
      <c r="AE215" s="403"/>
      <c r="AF215" s="403"/>
      <c r="AG215" s="403"/>
      <c r="AH215" s="403"/>
      <c r="AI215" s="403"/>
      <c r="AJ215" s="403"/>
      <c r="AK215" s="403"/>
      <c r="AL215" s="403"/>
      <c r="AM215" s="404"/>
      <c r="AN215" s="409">
        <f>COUNTIF(CQ4:CQ205,"RW")</f>
        <v>0</v>
      </c>
      <c r="AO215" s="409"/>
      <c r="AP215" s="409"/>
      <c r="AQ215" s="409"/>
      <c r="AR215" s="409"/>
      <c r="AS215" s="409"/>
      <c r="AT215" s="409"/>
      <c r="AU215" s="409"/>
      <c r="AV215" s="409"/>
      <c r="AW215" s="409"/>
      <c r="AX215" s="409">
        <f>COUNTIF(CV4:CV205,"RW")</f>
        <v>0</v>
      </c>
      <c r="AY215" s="409"/>
      <c r="AZ215" s="409"/>
      <c r="BA215" s="409"/>
      <c r="BB215" s="409"/>
      <c r="BC215" s="409"/>
      <c r="BD215" s="409"/>
      <c r="BE215" s="409"/>
      <c r="BF215" s="409"/>
      <c r="BG215" s="409"/>
      <c r="BH215" s="402">
        <f>(COUNTIF(BL4:BL205,"RW"))</f>
        <v>0</v>
      </c>
      <c r="BI215" s="403"/>
      <c r="BJ215" s="403"/>
      <c r="BK215" s="403"/>
      <c r="BL215" s="404"/>
      <c r="BM215" s="409">
        <f>COUNTIF(DA4:DA205,"RW")</f>
        <v>0</v>
      </c>
      <c r="BN215" s="409"/>
      <c r="BO215" s="409"/>
      <c r="BP215" s="409"/>
      <c r="BQ215" s="409"/>
      <c r="BR215" s="409"/>
      <c r="BS215" s="409"/>
      <c r="BT215" s="409"/>
      <c r="BU215" s="409"/>
      <c r="BV215" s="409"/>
      <c r="BW215" s="427"/>
      <c r="DA215" s="36"/>
      <c r="DB215" s="207"/>
      <c r="DC215" s="190" t="s">
        <v>198</v>
      </c>
      <c r="DD215" s="418">
        <f>COUNTIF(ET4:ET205,"f")</f>
        <v>0</v>
      </c>
      <c r="DE215" s="419"/>
      <c r="DF215" s="419"/>
      <c r="DG215" s="419"/>
      <c r="DH215" s="419"/>
      <c r="DI215" s="419"/>
      <c r="DJ215" s="419"/>
      <c r="DK215" s="419"/>
      <c r="DL215" s="420"/>
      <c r="DM215" s="418">
        <f>COUNTIF(EU4:EU205,"f")</f>
        <v>0</v>
      </c>
      <c r="DN215" s="419"/>
      <c r="DO215" s="419"/>
      <c r="DP215" s="419"/>
      <c r="DQ215" s="419"/>
      <c r="DR215" s="419"/>
      <c r="DS215" s="419"/>
      <c r="DT215" s="419"/>
      <c r="DU215" s="420"/>
      <c r="DV215" s="418">
        <f>COUNTIF(EV4:EV205,"F")</f>
        <v>0</v>
      </c>
      <c r="DW215" s="419"/>
      <c r="DX215" s="419"/>
      <c r="DY215" s="420"/>
      <c r="DZ215" s="418">
        <f>COUNTIF(EW4:EW205,"F")</f>
        <v>0</v>
      </c>
      <c r="EA215" s="419"/>
      <c r="EB215" s="420"/>
      <c r="EC215" s="424"/>
      <c r="ED215" s="425"/>
      <c r="EE215" s="425"/>
      <c r="EF215" s="426"/>
      <c r="EG215" s="412"/>
      <c r="EH215" s="408" t="s">
        <v>215</v>
      </c>
      <c r="EI215" s="408"/>
      <c r="EJ215" s="408"/>
      <c r="EK215" s="415">
        <f>COUNTIF(EH106:EH205,"iqu% ijh{kk")</f>
        <v>0</v>
      </c>
      <c r="EL215" s="415"/>
    </row>
    <row r="216" spans="1:142" ht="15.75" customHeight="1">
      <c r="A216" s="31"/>
      <c r="B216" s="34"/>
      <c r="C216" s="34"/>
      <c r="D216" s="34"/>
      <c r="E216" s="29"/>
      <c r="F216" s="438"/>
      <c r="G216" s="438"/>
      <c r="H216" s="439" t="s">
        <v>200</v>
      </c>
      <c r="I216" s="439"/>
      <c r="J216" s="409">
        <f>COUNTIF(CB4:CB205,"AB")</f>
        <v>0</v>
      </c>
      <c r="K216" s="409"/>
      <c r="L216" s="409"/>
      <c r="M216" s="409"/>
      <c r="N216" s="409"/>
      <c r="O216" s="409"/>
      <c r="P216" s="409"/>
      <c r="Q216" s="409"/>
      <c r="R216" s="409"/>
      <c r="S216" s="409"/>
      <c r="T216" s="409">
        <f>COUNTIF(CG4:CG205,"AB")</f>
        <v>0</v>
      </c>
      <c r="U216" s="409"/>
      <c r="V216" s="409"/>
      <c r="W216" s="409"/>
      <c r="X216" s="409"/>
      <c r="Y216" s="409"/>
      <c r="Z216" s="409"/>
      <c r="AA216" s="409"/>
      <c r="AB216" s="409"/>
      <c r="AC216" s="409"/>
      <c r="AD216" s="402">
        <f>COUNTIF(CL4:CL205,"AB")</f>
        <v>0</v>
      </c>
      <c r="AE216" s="403"/>
      <c r="AF216" s="403"/>
      <c r="AG216" s="403"/>
      <c r="AH216" s="403"/>
      <c r="AI216" s="403"/>
      <c r="AJ216" s="403"/>
      <c r="AK216" s="403"/>
      <c r="AL216" s="403"/>
      <c r="AM216" s="404"/>
      <c r="AN216" s="409">
        <f>COUNTIF(CQ4:CQ205,"AB")</f>
        <v>0</v>
      </c>
      <c r="AO216" s="409"/>
      <c r="AP216" s="409"/>
      <c r="AQ216" s="409"/>
      <c r="AR216" s="409"/>
      <c r="AS216" s="409"/>
      <c r="AT216" s="409"/>
      <c r="AU216" s="409"/>
      <c r="AV216" s="409"/>
      <c r="AW216" s="409"/>
      <c r="AX216" s="409">
        <f>COUNTIF(CV4:CV205,"AB")</f>
        <v>0</v>
      </c>
      <c r="AY216" s="409"/>
      <c r="AZ216" s="409"/>
      <c r="BA216" s="409"/>
      <c r="BB216" s="409"/>
      <c r="BC216" s="409"/>
      <c r="BD216" s="409"/>
      <c r="BE216" s="409"/>
      <c r="BF216" s="409"/>
      <c r="BG216" s="409"/>
      <c r="BH216" s="402">
        <f>(COUNTIF(BL4:BL205,"AB"))</f>
        <v>0</v>
      </c>
      <c r="BI216" s="403"/>
      <c r="BJ216" s="403"/>
      <c r="BK216" s="403"/>
      <c r="BL216" s="404"/>
      <c r="BM216" s="409">
        <f>COUNTIF(DA4:DA205,"AB")</f>
        <v>0</v>
      </c>
      <c r="BN216" s="409"/>
      <c r="BO216" s="409"/>
      <c r="BP216" s="409"/>
      <c r="BQ216" s="409"/>
      <c r="BR216" s="409"/>
      <c r="BS216" s="409"/>
      <c r="BT216" s="409"/>
      <c r="BU216" s="409"/>
      <c r="BV216" s="409"/>
      <c r="BW216" s="427"/>
      <c r="DA216" s="36"/>
      <c r="DB216" s="208"/>
      <c r="DC216" s="190" t="s">
        <v>184</v>
      </c>
      <c r="DD216" s="418">
        <f>COUNTIF(ET4:ET205,"nso")</f>
        <v>0</v>
      </c>
      <c r="DE216" s="419"/>
      <c r="DF216" s="419"/>
      <c r="DG216" s="419"/>
      <c r="DH216" s="419"/>
      <c r="DI216" s="419"/>
      <c r="DJ216" s="419"/>
      <c r="DK216" s="419"/>
      <c r="DL216" s="420"/>
      <c r="DM216" s="418">
        <f>COUNTIF(EU4:EU205,"nso")</f>
        <v>0</v>
      </c>
      <c r="DN216" s="419"/>
      <c r="DO216" s="419"/>
      <c r="DP216" s="419"/>
      <c r="DQ216" s="419"/>
      <c r="DR216" s="419"/>
      <c r="DS216" s="419"/>
      <c r="DT216" s="419"/>
      <c r="DU216" s="420"/>
      <c r="DV216" s="418">
        <f>COUNTIF(EV4:EV205,"NSO")</f>
        <v>0</v>
      </c>
      <c r="DW216" s="419"/>
      <c r="DX216" s="419"/>
      <c r="DY216" s="420"/>
      <c r="DZ216" s="418">
        <f>COUNTIF(EW4:EW205,"NSO")</f>
        <v>0</v>
      </c>
      <c r="EA216" s="419"/>
      <c r="EB216" s="420"/>
      <c r="EC216" s="421" t="s">
        <v>216</v>
      </c>
      <c r="ED216" s="422"/>
      <c r="EE216" s="422"/>
      <c r="EF216" s="423"/>
      <c r="EG216" s="412" t="str">
        <f>MASTER!C9</f>
        <v>MISHRILAL</v>
      </c>
      <c r="EH216" s="408" t="s">
        <v>184</v>
      </c>
      <c r="EI216" s="408"/>
      <c r="EJ216" s="408"/>
      <c r="EK216" s="413">
        <f>COUNTIF(EJ4:EJ205,"nso")</f>
        <v>0</v>
      </c>
      <c r="EL216" s="413"/>
    </row>
    <row r="217" spans="1:142" ht="15.75" customHeight="1">
      <c r="A217" s="29"/>
      <c r="B217" s="29"/>
      <c r="C217" s="29"/>
      <c r="D217" s="29"/>
      <c r="E217" s="29"/>
      <c r="F217" s="438"/>
      <c r="G217" s="438"/>
      <c r="H217" s="439" t="s">
        <v>201</v>
      </c>
      <c r="I217" s="439"/>
      <c r="J217" s="409">
        <f>COUNTIF(CB4:CB205,"RE")</f>
        <v>0</v>
      </c>
      <c r="K217" s="409"/>
      <c r="L217" s="409"/>
      <c r="M217" s="409"/>
      <c r="N217" s="409"/>
      <c r="O217" s="409"/>
      <c r="P217" s="409"/>
      <c r="Q217" s="409"/>
      <c r="R217" s="409"/>
      <c r="S217" s="409"/>
      <c r="T217" s="409">
        <f>COUNTIF(CG4:CG205,"RE")</f>
        <v>0</v>
      </c>
      <c r="U217" s="409"/>
      <c r="V217" s="409"/>
      <c r="W217" s="409"/>
      <c r="X217" s="409"/>
      <c r="Y217" s="409"/>
      <c r="Z217" s="409"/>
      <c r="AA217" s="409"/>
      <c r="AB217" s="409"/>
      <c r="AC217" s="409"/>
      <c r="AD217" s="402">
        <f>COUNTIF(CL4:CL205,"RE")</f>
        <v>0</v>
      </c>
      <c r="AE217" s="403"/>
      <c r="AF217" s="403"/>
      <c r="AG217" s="403"/>
      <c r="AH217" s="403"/>
      <c r="AI217" s="403"/>
      <c r="AJ217" s="403"/>
      <c r="AK217" s="403"/>
      <c r="AL217" s="403"/>
      <c r="AM217" s="404"/>
      <c r="AN217" s="409">
        <f>COUNTIF(CQ4:CQ205,"RE")</f>
        <v>0</v>
      </c>
      <c r="AO217" s="409"/>
      <c r="AP217" s="409"/>
      <c r="AQ217" s="409"/>
      <c r="AR217" s="409"/>
      <c r="AS217" s="409"/>
      <c r="AT217" s="409"/>
      <c r="AU217" s="409"/>
      <c r="AV217" s="409"/>
      <c r="AW217" s="409"/>
      <c r="AX217" s="409">
        <f>COUNTIF(CV4:CV205,"RE")</f>
        <v>0</v>
      </c>
      <c r="AY217" s="409"/>
      <c r="AZ217" s="409"/>
      <c r="BA217" s="409"/>
      <c r="BB217" s="409"/>
      <c r="BC217" s="409"/>
      <c r="BD217" s="409"/>
      <c r="BE217" s="409"/>
      <c r="BF217" s="409"/>
      <c r="BG217" s="409"/>
      <c r="BH217" s="402">
        <f>(COUNTIF(BL4:BL205,"RE"))</f>
        <v>0</v>
      </c>
      <c r="BI217" s="403"/>
      <c r="BJ217" s="403"/>
      <c r="BK217" s="403"/>
      <c r="BL217" s="404"/>
      <c r="BM217" s="409">
        <f>COUNTIF(DA4:DA205,"RE")</f>
        <v>0</v>
      </c>
      <c r="BN217" s="409"/>
      <c r="BO217" s="409"/>
      <c r="BP217" s="409"/>
      <c r="BQ217" s="409"/>
      <c r="BR217" s="409"/>
      <c r="BS217" s="409"/>
      <c r="BT217" s="409"/>
      <c r="BU217" s="409"/>
      <c r="BV217" s="409"/>
      <c r="BW217" s="427"/>
      <c r="DA217" s="36"/>
      <c r="DB217" s="208"/>
      <c r="DC217" s="190" t="s">
        <v>200</v>
      </c>
      <c r="DD217" s="418">
        <f>COUNTIF(ET4:ET205,"AB")</f>
        <v>0</v>
      </c>
      <c r="DE217" s="419"/>
      <c r="DF217" s="419"/>
      <c r="DG217" s="419"/>
      <c r="DH217" s="419"/>
      <c r="DI217" s="419"/>
      <c r="DJ217" s="419"/>
      <c r="DK217" s="419"/>
      <c r="DL217" s="420"/>
      <c r="DM217" s="418">
        <f>COUNTIF(EU4:EU205,"AB")</f>
        <v>0</v>
      </c>
      <c r="DN217" s="419"/>
      <c r="DO217" s="419"/>
      <c r="DP217" s="419"/>
      <c r="DQ217" s="419"/>
      <c r="DR217" s="419"/>
      <c r="DS217" s="419"/>
      <c r="DT217" s="419"/>
      <c r="DU217" s="420"/>
      <c r="DV217" s="418">
        <f>COUNTIF(EV4:EV205,"AB")</f>
        <v>0</v>
      </c>
      <c r="DW217" s="419"/>
      <c r="DX217" s="419"/>
      <c r="DY217" s="420"/>
      <c r="DZ217" s="418">
        <f>COUNTIF(EW4:EW205,"AB")</f>
        <v>0</v>
      </c>
      <c r="EA217" s="419"/>
      <c r="EB217" s="420"/>
      <c r="EC217" s="424"/>
      <c r="ED217" s="425"/>
      <c r="EE217" s="425"/>
      <c r="EF217" s="426"/>
      <c r="EG217" s="412"/>
      <c r="EH217" s="408" t="s">
        <v>192</v>
      </c>
      <c r="EI217" s="408"/>
      <c r="EJ217" s="408"/>
      <c r="EK217" s="413">
        <f>EK207+EK215+EL216</f>
        <v>21</v>
      </c>
      <c r="EL217" s="413"/>
    </row>
    <row r="218" spans="1:142">
      <c r="DA218" s="36"/>
      <c r="DB218" s="36"/>
      <c r="DC218" s="36"/>
      <c r="DD218" s="36"/>
      <c r="DE218" s="36"/>
      <c r="DF218" s="36"/>
      <c r="DG218" s="36"/>
      <c r="DH218" s="36"/>
      <c r="DI218" s="36"/>
      <c r="DJ218" s="36"/>
      <c r="DK218" s="36"/>
      <c r="DL218" s="36"/>
      <c r="DM218" s="36"/>
      <c r="DN218" s="36"/>
      <c r="DO218" s="36"/>
      <c r="DP218" s="36"/>
      <c r="DQ218" s="36"/>
      <c r="DR218" s="36"/>
      <c r="DS218" s="36"/>
      <c r="DT218" s="36"/>
      <c r="DU218" s="36"/>
      <c r="DV218" s="36"/>
      <c r="DW218" s="36"/>
      <c r="DX218" s="36"/>
      <c r="DY218" s="36"/>
      <c r="DZ218" s="36"/>
      <c r="EA218" s="36"/>
      <c r="EB218" s="36"/>
      <c r="EC218" s="36"/>
      <c r="ED218" s="36"/>
      <c r="EE218" s="36"/>
      <c r="EF218" s="36"/>
      <c r="EG218" s="36"/>
      <c r="EH218" s="36"/>
      <c r="EI218" s="36"/>
      <c r="EJ218" s="36"/>
      <c r="EK218" s="36"/>
      <c r="EL218" s="36"/>
    </row>
    <row r="219" spans="1:142"/>
  </sheetData>
  <sheetProtection password="CB23" sheet="1" objects="1" scenarios="1" formatCells="0" formatColumns="0" formatRows="0"/>
  <protectedRanges>
    <protectedRange password="CB23" sqref="AD208:AM208" name="Range1"/>
  </protectedRanges>
  <mergeCells count="275">
    <mergeCell ref="BJ1:BL1"/>
    <mergeCell ref="DV211:DY211"/>
    <mergeCell ref="DV212:DY212"/>
    <mergeCell ref="DV213:DY213"/>
    <mergeCell ref="DV214:DY214"/>
    <mergeCell ref="DV215:DY215"/>
    <mergeCell ref="DV216:DY216"/>
    <mergeCell ref="DV217:DY217"/>
    <mergeCell ref="DZ214:EB214"/>
    <mergeCell ref="DZ215:EB215"/>
    <mergeCell ref="DZ216:EB216"/>
    <mergeCell ref="DZ217:EB217"/>
    <mergeCell ref="DD216:DL216"/>
    <mergeCell ref="DD217:DL217"/>
    <mergeCell ref="DM207:DU207"/>
    <mergeCell ref="DM208:DU208"/>
    <mergeCell ref="DM209:DU209"/>
    <mergeCell ref="DM210:DU210"/>
    <mergeCell ref="DM211:DU211"/>
    <mergeCell ref="DM212:DU212"/>
    <mergeCell ref="DM213:DU213"/>
    <mergeCell ref="DM214:DU214"/>
    <mergeCell ref="DB208:DC208"/>
    <mergeCell ref="DB209:DC209"/>
    <mergeCell ref="DO1:DU1"/>
    <mergeCell ref="DV1:DY1"/>
    <mergeCell ref="EB1:ED1"/>
    <mergeCell ref="DD207:DL207"/>
    <mergeCell ref="DD208:DL208"/>
    <mergeCell ref="DD209:DL209"/>
    <mergeCell ref="DD210:DL210"/>
    <mergeCell ref="EG2:EG3"/>
    <mergeCell ref="DZ1:EA1"/>
    <mergeCell ref="EE1:EF1"/>
    <mergeCell ref="DZ207:EB207"/>
    <mergeCell ref="DZ208:EB208"/>
    <mergeCell ref="DZ209:EB209"/>
    <mergeCell ref="DZ210:EB210"/>
    <mergeCell ref="DV209:DY209"/>
    <mergeCell ref="DV210:DY210"/>
    <mergeCell ref="DV207:DY207"/>
    <mergeCell ref="DV208:DY208"/>
    <mergeCell ref="EC207:EF207"/>
    <mergeCell ref="EC208:EF209"/>
    <mergeCell ref="EC210:EF211"/>
    <mergeCell ref="EI2:EI3"/>
    <mergeCell ref="EJ2:EJ3"/>
    <mergeCell ref="EK2:EK3"/>
    <mergeCell ref="EL2:EL3"/>
    <mergeCell ref="EG1:EL1"/>
    <mergeCell ref="T1:U1"/>
    <mergeCell ref="V1:W1"/>
    <mergeCell ref="X1:Y1"/>
    <mergeCell ref="Z1:AC1"/>
    <mergeCell ref="AD1:AE1"/>
    <mergeCell ref="BD1:BG1"/>
    <mergeCell ref="BM1:BN1"/>
    <mergeCell ref="BO1:BP1"/>
    <mergeCell ref="BQ1:BR1"/>
    <mergeCell ref="BS1:BV1"/>
    <mergeCell ref="AR1:AS1"/>
    <mergeCell ref="AT1:AW1"/>
    <mergeCell ref="AX1:AY1"/>
    <mergeCell ref="AZ1:BA1"/>
    <mergeCell ref="BB1:BC1"/>
    <mergeCell ref="DD1:DE1"/>
    <mergeCell ref="DM1:DN1"/>
    <mergeCell ref="BH1:BI1"/>
    <mergeCell ref="DF1:DL1"/>
    <mergeCell ref="F208:G208"/>
    <mergeCell ref="H208:I208"/>
    <mergeCell ref="T208:AC208"/>
    <mergeCell ref="F207:G207"/>
    <mergeCell ref="H207:I207"/>
    <mergeCell ref="T207:AC207"/>
    <mergeCell ref="DB2:DB3"/>
    <mergeCell ref="A3:B3"/>
    <mergeCell ref="D3:E3"/>
    <mergeCell ref="H3:I3"/>
    <mergeCell ref="BM207:BV207"/>
    <mergeCell ref="BM208:BV208"/>
    <mergeCell ref="DB207:DC207"/>
    <mergeCell ref="DC1:DC2"/>
    <mergeCell ref="A1:C1"/>
    <mergeCell ref="D1:I1"/>
    <mergeCell ref="AF1:AG1"/>
    <mergeCell ref="AH1:AI1"/>
    <mergeCell ref="AJ1:AM1"/>
    <mergeCell ref="AN1:AO1"/>
    <mergeCell ref="AP1:AQ1"/>
    <mergeCell ref="AD207:AM207"/>
    <mergeCell ref="AD208:AM208"/>
    <mergeCell ref="BH207:BL207"/>
    <mergeCell ref="F209:G209"/>
    <mergeCell ref="H209:I209"/>
    <mergeCell ref="F210:G210"/>
    <mergeCell ref="H210:I210"/>
    <mergeCell ref="L210:M210"/>
    <mergeCell ref="AD210:AE210"/>
    <mergeCell ref="AF210:AG210"/>
    <mergeCell ref="T209:AC209"/>
    <mergeCell ref="T210:U210"/>
    <mergeCell ref="AD209:AM209"/>
    <mergeCell ref="AH210:AI210"/>
    <mergeCell ref="AJ210:AK210"/>
    <mergeCell ref="AL210:AM210"/>
    <mergeCell ref="F212:G212"/>
    <mergeCell ref="H212:I212"/>
    <mergeCell ref="J212:S212"/>
    <mergeCell ref="T212:AC212"/>
    <mergeCell ref="AD211:AE211"/>
    <mergeCell ref="AF211:AG211"/>
    <mergeCell ref="F211:G211"/>
    <mergeCell ref="H211:I211"/>
    <mergeCell ref="L211:M211"/>
    <mergeCell ref="F217:G217"/>
    <mergeCell ref="H217:I217"/>
    <mergeCell ref="J207:S207"/>
    <mergeCell ref="J208:S208"/>
    <mergeCell ref="J209:S209"/>
    <mergeCell ref="R210:S210"/>
    <mergeCell ref="P210:Q210"/>
    <mergeCell ref="N210:O210"/>
    <mergeCell ref="J210:K210"/>
    <mergeCell ref="J211:K211"/>
    <mergeCell ref="N211:O211"/>
    <mergeCell ref="P211:Q211"/>
    <mergeCell ref="R211:S211"/>
    <mergeCell ref="F216:G216"/>
    <mergeCell ref="H216:I216"/>
    <mergeCell ref="J216:S216"/>
    <mergeCell ref="F215:G215"/>
    <mergeCell ref="H215:I215"/>
    <mergeCell ref="J215:S215"/>
    <mergeCell ref="F214:G214"/>
    <mergeCell ref="H214:I214"/>
    <mergeCell ref="J214:S214"/>
    <mergeCell ref="F213:G213"/>
    <mergeCell ref="H213:I213"/>
    <mergeCell ref="J217:S217"/>
    <mergeCell ref="J1:K1"/>
    <mergeCell ref="L1:M1"/>
    <mergeCell ref="N1:O1"/>
    <mergeCell ref="P1:S1"/>
    <mergeCell ref="T216:AC216"/>
    <mergeCell ref="T215:AC215"/>
    <mergeCell ref="T214:AC214"/>
    <mergeCell ref="J213:S213"/>
    <mergeCell ref="T213:AC213"/>
    <mergeCell ref="AB211:AC211"/>
    <mergeCell ref="AB210:AC210"/>
    <mergeCell ref="T211:U211"/>
    <mergeCell ref="V211:W211"/>
    <mergeCell ref="X211:Y211"/>
    <mergeCell ref="Z211:AA211"/>
    <mergeCell ref="T217:AC217"/>
    <mergeCell ref="V210:W210"/>
    <mergeCell ref="X210:Y210"/>
    <mergeCell ref="Z210:AA210"/>
    <mergeCell ref="AH211:AI211"/>
    <mergeCell ref="AJ211:AK211"/>
    <mergeCell ref="AL211:AM211"/>
    <mergeCell ref="AD212:AM212"/>
    <mergeCell ref="AD213:AM213"/>
    <mergeCell ref="AD214:AM214"/>
    <mergeCell ref="AD215:AM215"/>
    <mergeCell ref="AD216:AM216"/>
    <mergeCell ref="AD217:AM217"/>
    <mergeCell ref="AT211:AU211"/>
    <mergeCell ref="AV211:AW211"/>
    <mergeCell ref="AN207:AW207"/>
    <mergeCell ref="AN208:AW208"/>
    <mergeCell ref="AN209:AW209"/>
    <mergeCell ref="AN210:AO210"/>
    <mergeCell ref="AP210:AQ210"/>
    <mergeCell ref="AR210:AS210"/>
    <mergeCell ref="AT210:AU210"/>
    <mergeCell ref="AV210:AW210"/>
    <mergeCell ref="AN217:AW217"/>
    <mergeCell ref="AX207:BG207"/>
    <mergeCell ref="AX208:BG208"/>
    <mergeCell ref="AX209:BG209"/>
    <mergeCell ref="AX210:AY210"/>
    <mergeCell ref="AZ210:BA210"/>
    <mergeCell ref="BB210:BC210"/>
    <mergeCell ref="BD210:BE210"/>
    <mergeCell ref="BF210:BG210"/>
    <mergeCell ref="AX211:AY211"/>
    <mergeCell ref="AZ211:BA211"/>
    <mergeCell ref="BB211:BC211"/>
    <mergeCell ref="BD211:BE211"/>
    <mergeCell ref="BF211:BG211"/>
    <mergeCell ref="AX212:BG212"/>
    <mergeCell ref="AX213:BG213"/>
    <mergeCell ref="AN212:AW212"/>
    <mergeCell ref="AN213:AW213"/>
    <mergeCell ref="AN214:AW214"/>
    <mergeCell ref="AN215:AW215"/>
    <mergeCell ref="AN216:AW216"/>
    <mergeCell ref="AN211:AO211"/>
    <mergeCell ref="AP211:AQ211"/>
    <mergeCell ref="AR211:AS211"/>
    <mergeCell ref="AX214:BG214"/>
    <mergeCell ref="AX215:BG215"/>
    <mergeCell ref="AX216:BG216"/>
    <mergeCell ref="AX217:BG217"/>
    <mergeCell ref="BM209:BV209"/>
    <mergeCell ref="BM210:BN210"/>
    <mergeCell ref="BO210:BP210"/>
    <mergeCell ref="BQ210:BR210"/>
    <mergeCell ref="BS210:BT210"/>
    <mergeCell ref="BU210:BV210"/>
    <mergeCell ref="BM211:BN211"/>
    <mergeCell ref="BO211:BP211"/>
    <mergeCell ref="BQ211:BR211"/>
    <mergeCell ref="BS211:BT211"/>
    <mergeCell ref="BH216:BL216"/>
    <mergeCell ref="BH217:BL217"/>
    <mergeCell ref="EK215:EL215"/>
    <mergeCell ref="BM216:BV216"/>
    <mergeCell ref="BM217:BV217"/>
    <mergeCell ref="BU211:BV211"/>
    <mergeCell ref="BM212:BV212"/>
    <mergeCell ref="BM213:BV213"/>
    <mergeCell ref="BM214:BV214"/>
    <mergeCell ref="BM215:BV215"/>
    <mergeCell ref="DM215:DU215"/>
    <mergeCell ref="DM216:DU216"/>
    <mergeCell ref="DM217:DU217"/>
    <mergeCell ref="EC212:EF213"/>
    <mergeCell ref="EC214:EF215"/>
    <mergeCell ref="EC216:EF217"/>
    <mergeCell ref="DZ212:EB212"/>
    <mergeCell ref="DZ213:EB213"/>
    <mergeCell ref="BW207:BW217"/>
    <mergeCell ref="DD211:DL211"/>
    <mergeCell ref="DD212:DL212"/>
    <mergeCell ref="DD213:DL213"/>
    <mergeCell ref="DD214:DL214"/>
    <mergeCell ref="DD215:DL215"/>
    <mergeCell ref="DZ211:EB211"/>
    <mergeCell ref="EK207:EL207"/>
    <mergeCell ref="EG208:EG209"/>
    <mergeCell ref="EH208:EJ208"/>
    <mergeCell ref="EK208:EL208"/>
    <mergeCell ref="EH209:EJ209"/>
    <mergeCell ref="EK209:EL209"/>
    <mergeCell ref="EK212:EL212"/>
    <mergeCell ref="EG216:EG217"/>
    <mergeCell ref="EH216:EJ216"/>
    <mergeCell ref="EK216:EL216"/>
    <mergeCell ref="EH217:EJ217"/>
    <mergeCell ref="EK217:EL217"/>
    <mergeCell ref="EG210:EG211"/>
    <mergeCell ref="EH210:EJ210"/>
    <mergeCell ref="EK210:EL210"/>
    <mergeCell ref="EH211:EJ211"/>
    <mergeCell ref="EK211:EL211"/>
    <mergeCell ref="EG212:EG213"/>
    <mergeCell ref="EH212:EJ212"/>
    <mergeCell ref="EH213:EJ213"/>
    <mergeCell ref="EK213:EL213"/>
    <mergeCell ref="EG214:EG215"/>
    <mergeCell ref="EH214:EJ214"/>
    <mergeCell ref="EK214:EL214"/>
    <mergeCell ref="BH208:BL208"/>
    <mergeCell ref="BH209:BL209"/>
    <mergeCell ref="BH210:BL210"/>
    <mergeCell ref="BH211:BL211"/>
    <mergeCell ref="BH212:BL212"/>
    <mergeCell ref="BH213:BL213"/>
    <mergeCell ref="BH214:BL214"/>
    <mergeCell ref="BH215:BL215"/>
    <mergeCell ref="EH207:EJ207"/>
    <mergeCell ref="EH215:EJ215"/>
  </mergeCells>
  <conditionalFormatting sqref="EG4:EG205">
    <cfRule type="containsText" dxfId="160" priority="73" stopIfTrue="1" operator="containsText" text="RA">
      <formula>NOT(ISERROR(SEARCH("RA",EG4)))</formula>
    </cfRule>
    <cfRule type="containsText" dxfId="159" priority="74" stopIfTrue="1" operator="containsText" text="ML">
      <formula>NOT(ISERROR(SEARCH("ML",EG4)))</formula>
    </cfRule>
    <cfRule type="containsText" dxfId="158" priority="75" stopIfTrue="1" operator="containsText" text="ML">
      <formula>NOT(ISERROR(SEARCH("ML",EG4)))</formula>
    </cfRule>
  </conditionalFormatting>
  <conditionalFormatting sqref="EG4:EG205">
    <cfRule type="containsText" dxfId="157" priority="72" stopIfTrue="1" operator="containsText" text="S">
      <formula>NOT(ISERROR(SEARCH("S",EG4)))</formula>
    </cfRule>
  </conditionalFormatting>
  <conditionalFormatting sqref="EG4:EG205">
    <cfRule type="containsText" dxfId="156" priority="71" stopIfTrue="1" operator="containsText" text="G1">
      <formula>NOT(ISERROR(SEARCH("G1",EG4)))</formula>
    </cfRule>
  </conditionalFormatting>
  <conditionalFormatting sqref="EG4:EG205">
    <cfRule type="containsText" dxfId="155" priority="70" stopIfTrue="1" operator="containsText" text="NA">
      <formula>NOT(ISERROR(SEARCH("NA",EG4)))</formula>
    </cfRule>
  </conditionalFormatting>
  <conditionalFormatting sqref="EG4:EG205">
    <cfRule type="containsText" dxfId="154" priority="69" operator="containsText" text="D">
      <formula>NOT(ISERROR(SEARCH("D",EG4)))</formula>
    </cfRule>
  </conditionalFormatting>
  <conditionalFormatting sqref="EG4:EG205">
    <cfRule type="cellIs" dxfId="153" priority="67" stopIfTrue="1" operator="equal">
      <formula>0</formula>
    </cfRule>
    <cfRule type="cellIs" dxfId="152" priority="68" stopIfTrue="1" operator="equal">
      <formula>0</formula>
    </cfRule>
  </conditionalFormatting>
  <conditionalFormatting sqref="EG4:EG205">
    <cfRule type="containsText" dxfId="151" priority="63" stopIfTrue="1" operator="containsText" text="G2">
      <formula>NOT(ISERROR(SEARCH("G2",EG4)))</formula>
    </cfRule>
    <cfRule type="containsText" dxfId="150" priority="64" stopIfTrue="1" operator="containsText" text="G1">
      <formula>NOT(ISERROR(SEARCH("G1",EG4)))</formula>
    </cfRule>
    <cfRule type="containsText" dxfId="149" priority="65" stopIfTrue="1" operator="containsText" text="S">
      <formula>NOT(ISERROR(SEARCH("S",EG4)))</formula>
    </cfRule>
    <cfRule type="containsText" dxfId="148" priority="66" stopIfTrue="1" operator="containsText" text="F">
      <formula>NOT(ISERROR(SEARCH("F",EG4)))</formula>
    </cfRule>
  </conditionalFormatting>
  <conditionalFormatting sqref="EG4:EG205">
    <cfRule type="containsText" dxfId="147" priority="62" stopIfTrue="1" operator="containsText" text="NA">
      <formula>NOT(ISERROR(SEARCH("NA",EG4)))</formula>
    </cfRule>
  </conditionalFormatting>
  <conditionalFormatting sqref="EG4:EG205">
    <cfRule type="containsText" dxfId="146" priority="60" stopIfTrue="1" operator="containsText" text="NA">
      <formula>NOT(ISERROR(SEARCH("NA",EG4)))</formula>
    </cfRule>
    <cfRule type="containsText" dxfId="145" priority="61" stopIfTrue="1" operator="containsText" text="ML">
      <formula>NOT(ISERROR(SEARCH("ML",EG4)))</formula>
    </cfRule>
  </conditionalFormatting>
  <conditionalFormatting sqref="EG4:EG205">
    <cfRule type="containsText" dxfId="144" priority="58" stopIfTrue="1" operator="containsText" text="vuqRrh.kZ">
      <formula>NOT(ISERROR(SEARCH("vuqRrh.kZ",EG4)))</formula>
    </cfRule>
    <cfRule type="containsText" dxfId="143" priority="59" stopIfTrue="1" operator="containsText" text="lk- mRrh.kZ">
      <formula>NOT(ISERROR(SEARCH("lk- mRrh.kZ",EG4)))</formula>
    </cfRule>
  </conditionalFormatting>
  <conditionalFormatting sqref="EG4:EG205">
    <cfRule type="containsText" dxfId="142" priority="57" stopIfTrue="1" operator="containsText" text="iwjd">
      <formula>NOT(ISERROR(SEARCH("iwjd",EG4)))</formula>
    </cfRule>
  </conditionalFormatting>
  <conditionalFormatting sqref="EG4:EG205">
    <cfRule type="containsText" dxfId="141" priority="53" stopIfTrue="1" operator="containsText" text="iwjd">
      <formula>NOT(ISERROR(SEARCH("iwjd",EG4)))</formula>
    </cfRule>
    <cfRule type="containsText" dxfId="140" priority="54" stopIfTrue="1" operator="containsText" text="vuRrh.kZ">
      <formula>NOT(ISERROR(SEARCH("vuRrh.kZ",EG4)))</formula>
    </cfRule>
    <cfRule type="containsText" dxfId="139" priority="55" stopIfTrue="1" operator="containsText" text="mRrh.kZ">
      <formula>NOT(ISERROR(SEARCH("mRrh.kZ",EG4)))</formula>
    </cfRule>
  </conditionalFormatting>
  <conditionalFormatting sqref="EG4:EG205">
    <cfRule type="containsText" dxfId="138" priority="52" stopIfTrue="1" operator="containsText" text="iu% ijh{kk">
      <formula>NOT(ISERROR(SEARCH("iu% ijh{kk",EG4)))</formula>
    </cfRule>
  </conditionalFormatting>
  <conditionalFormatting sqref="EG4:EG205">
    <cfRule type="containsText" dxfId="137" priority="51" stopIfTrue="1" operator="containsText" text="iqu% ijh{kk">
      <formula>NOT(ISERROR(SEARCH("iqu% ijh{kk",EG4)))</formula>
    </cfRule>
  </conditionalFormatting>
  <conditionalFormatting sqref="EI2:EJ3 A210:A211 B210:C210">
    <cfRule type="containsText" dxfId="136" priority="40" stopIfTrue="1" operator="containsText" text="ml">
      <formula>NOT(ISERROR(SEARCH("ml",A2)))</formula>
    </cfRule>
  </conditionalFormatting>
  <conditionalFormatting sqref="EK4:EK205">
    <cfRule type="top10" dxfId="135" priority="6" bottom="1" rank="3"/>
  </conditionalFormatting>
  <conditionalFormatting sqref="A210:A211 B210:C210">
    <cfRule type="cellIs" dxfId="134" priority="5" stopIfTrue="1" operator="equal">
      <formula>0</formula>
    </cfRule>
  </conditionalFormatting>
  <pageMargins left="0.4" right="0.2" top="0.25" bottom="0.25" header="0.3" footer="0.3"/>
  <pageSetup paperSize="9" scale="50" fitToHeight="6" orientation="landscape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P41"/>
  <sheetViews>
    <sheetView workbookViewId="0">
      <selection activeCell="G12" sqref="G12"/>
    </sheetView>
  </sheetViews>
  <sheetFormatPr defaultColWidth="0" defaultRowHeight="15" zeroHeight="1"/>
  <cols>
    <col min="1" max="1" width="19.140625" style="8" customWidth="1"/>
    <col min="2" max="2" width="17.42578125" style="140" customWidth="1"/>
    <col min="3" max="3" width="8.85546875" style="8" customWidth="1"/>
    <col min="4" max="4" width="8.28515625" style="8" customWidth="1"/>
    <col min="5" max="5" width="7" style="8" customWidth="1"/>
    <col min="6" max="6" width="6" style="8" customWidth="1"/>
    <col min="7" max="9" width="6.7109375" style="8" customWidth="1"/>
    <col min="10" max="10" width="7.7109375" style="8" customWidth="1"/>
    <col min="11" max="13" width="6.7109375" style="8" customWidth="1"/>
    <col min="14" max="14" width="7" style="8" customWidth="1"/>
    <col min="15" max="15" width="8.28515625" style="8" customWidth="1"/>
    <col min="16" max="16" width="4.28515625" style="8" customWidth="1"/>
    <col min="17" max="16384" width="9.140625" style="102" hidden="1"/>
  </cols>
  <sheetData>
    <row r="1" spans="1:16" ht="40.5" customHeight="1" thickTop="1">
      <c r="A1" s="471" t="str">
        <f>CONCATENATE("School Name :-"," ",IF(AND(MASTER!C6=""),"",MASTER!C6))</f>
        <v>School Name :- Governt Senior Secondary School INDERWARA, Rani (PALI)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3"/>
      <c r="P1" s="101"/>
    </row>
    <row r="2" spans="1:16" ht="20.25" customHeight="1">
      <c r="A2" s="474" t="s">
        <v>270</v>
      </c>
      <c r="B2" s="475"/>
      <c r="C2" s="475"/>
      <c r="D2" s="475"/>
      <c r="E2" s="475"/>
      <c r="F2" s="476" t="str">
        <f>CONCATENATE('Chack &amp; edit  SD sheet'!C3," ","'",'Chack &amp; edit  SD sheet'!F3,"'")</f>
        <v>9th 'A'</v>
      </c>
      <c r="G2" s="477"/>
      <c r="H2" s="477"/>
      <c r="I2" s="477"/>
      <c r="J2" s="477"/>
      <c r="K2" s="476" t="s">
        <v>225</v>
      </c>
      <c r="L2" s="477"/>
      <c r="M2" s="480"/>
      <c r="N2" s="482"/>
      <c r="O2" s="483"/>
      <c r="P2" s="103"/>
    </row>
    <row r="3" spans="1:16" ht="20.25" customHeight="1">
      <c r="A3" s="474"/>
      <c r="B3" s="475"/>
      <c r="C3" s="475"/>
      <c r="D3" s="475"/>
      <c r="E3" s="475"/>
      <c r="F3" s="478"/>
      <c r="G3" s="479"/>
      <c r="H3" s="479"/>
      <c r="I3" s="479"/>
      <c r="J3" s="479"/>
      <c r="K3" s="478"/>
      <c r="L3" s="479"/>
      <c r="M3" s="481"/>
      <c r="N3" s="482"/>
      <c r="O3" s="483"/>
      <c r="P3" s="103"/>
    </row>
    <row r="4" spans="1:16" ht="79.5" customHeight="1">
      <c r="A4" s="104" t="s">
        <v>271</v>
      </c>
      <c r="B4" s="18" t="s">
        <v>272</v>
      </c>
      <c r="C4" s="105" t="s">
        <v>273</v>
      </c>
      <c r="D4" s="35" t="s">
        <v>274</v>
      </c>
      <c r="E4" s="387" t="s">
        <v>196</v>
      </c>
      <c r="F4" s="389"/>
      <c r="G4" s="35" t="s">
        <v>276</v>
      </c>
      <c r="H4" s="35" t="s">
        <v>277</v>
      </c>
      <c r="I4" s="35" t="s">
        <v>278</v>
      </c>
      <c r="J4" s="16" t="s">
        <v>247</v>
      </c>
      <c r="K4" s="106" t="s">
        <v>212</v>
      </c>
      <c r="L4" s="106" t="s">
        <v>279</v>
      </c>
      <c r="M4" s="16" t="s">
        <v>215</v>
      </c>
      <c r="N4" s="16" t="s">
        <v>184</v>
      </c>
      <c r="O4" s="107" t="s">
        <v>246</v>
      </c>
      <c r="P4" s="103"/>
    </row>
    <row r="5" spans="1:16" ht="30.95" customHeight="1">
      <c r="A5" s="143" t="str">
        <f>'Statement of Marks'!J208</f>
        <v>Mangilal Rangi</v>
      </c>
      <c r="B5" s="144" t="str">
        <f>'Statement of Marks'!J207</f>
        <v>HINDI</v>
      </c>
      <c r="C5" s="108">
        <f>'Statement of Marks'!J209</f>
        <v>21</v>
      </c>
      <c r="D5" s="109">
        <f>'Statement of Marks'!R211</f>
        <v>21</v>
      </c>
      <c r="E5" s="467">
        <f>'Statement of Marks'!J212</f>
        <v>100</v>
      </c>
      <c r="F5" s="468"/>
      <c r="G5" s="110">
        <f>'Statement of Marks'!J211</f>
        <v>10</v>
      </c>
      <c r="H5" s="110">
        <f>'Statement of Marks'!L211</f>
        <v>5</v>
      </c>
      <c r="I5" s="110">
        <f>'Statement of Marks'!N211</f>
        <v>5</v>
      </c>
      <c r="J5" s="110">
        <f>'Statement of Marks'!P211</f>
        <v>1</v>
      </c>
      <c r="K5" s="16">
        <f>'Statement of Marks'!J214</f>
        <v>0</v>
      </c>
      <c r="L5" s="16">
        <f>'Statement of Marks'!J216</f>
        <v>0</v>
      </c>
      <c r="M5" s="16">
        <f>'Statement of Marks'!J217</f>
        <v>0</v>
      </c>
      <c r="N5" s="405">
        <f>'Statement of Marks'!EK216</f>
        <v>0</v>
      </c>
      <c r="O5" s="111">
        <f>SUM(G5,H5,I5,J5,K5,L5,M5,$N$5)</f>
        <v>21</v>
      </c>
      <c r="P5" s="112"/>
    </row>
    <row r="6" spans="1:16" ht="30.95" customHeight="1">
      <c r="A6" s="143" t="str">
        <f>'Statement of Marks'!T208</f>
        <v>Heeralal Jat</v>
      </c>
      <c r="B6" s="144" t="str">
        <f>'Statement of Marks'!T207</f>
        <v>ENGLISH</v>
      </c>
      <c r="C6" s="108">
        <f>'Statement of Marks'!T209</f>
        <v>21</v>
      </c>
      <c r="D6" s="109">
        <f>'Statement of Marks'!AB211</f>
        <v>21</v>
      </c>
      <c r="E6" s="467">
        <f>'Statement of Marks'!T212</f>
        <v>100</v>
      </c>
      <c r="F6" s="468"/>
      <c r="G6" s="110">
        <f>'Statement of Marks'!T211</f>
        <v>10</v>
      </c>
      <c r="H6" s="110">
        <f>'Statement of Marks'!V211</f>
        <v>8</v>
      </c>
      <c r="I6" s="110">
        <f>'Statement of Marks'!X211</f>
        <v>3</v>
      </c>
      <c r="J6" s="110">
        <f>'Statement of Marks'!Z211</f>
        <v>0</v>
      </c>
      <c r="K6" s="110">
        <f>'Statement of Marks'!T214</f>
        <v>0</v>
      </c>
      <c r="L6" s="16">
        <f>'Statement of Marks'!AD216</f>
        <v>0</v>
      </c>
      <c r="M6" s="16">
        <f>'Statement of Marks'!T217</f>
        <v>0</v>
      </c>
      <c r="N6" s="405"/>
      <c r="O6" s="111">
        <f t="shared" ref="O6:O10" si="0">SUM(G6,H6,I6,J6,K6,L6,M6,$N$5)</f>
        <v>21</v>
      </c>
      <c r="P6" s="112"/>
    </row>
    <row r="7" spans="1:16" ht="30.95" customHeight="1">
      <c r="A7" s="141" t="str">
        <f>'Statement of Marks'!AD208</f>
        <v>Suman Kumari Saini</v>
      </c>
      <c r="B7" s="142" t="str">
        <f>'Statement of Marks'!AD207</f>
        <v>Third Language</v>
      </c>
      <c r="C7" s="108">
        <f>'Statement of Marks'!AD209</f>
        <v>21</v>
      </c>
      <c r="D7" s="109">
        <f>'Statement of Marks'!AL211</f>
        <v>21</v>
      </c>
      <c r="E7" s="467">
        <f>'Statement of Marks'!AD212</f>
        <v>100</v>
      </c>
      <c r="F7" s="468"/>
      <c r="G7" s="110">
        <f>'Statement of Marks'!AD211</f>
        <v>8</v>
      </c>
      <c r="H7" s="110">
        <f>'Statement of Marks'!AF211</f>
        <v>9</v>
      </c>
      <c r="I7" s="110">
        <f>'Statement of Marks'!AH211</f>
        <v>4</v>
      </c>
      <c r="J7" s="110">
        <f>'Statement of Marks'!AJ211</f>
        <v>0</v>
      </c>
      <c r="K7" s="110">
        <f>'Statement of Marks'!AD214</f>
        <v>0</v>
      </c>
      <c r="L7" s="16">
        <f>'Statement of Marks'!AD216</f>
        <v>0</v>
      </c>
      <c r="M7" s="16">
        <f>'Statement of Marks'!AD217</f>
        <v>0</v>
      </c>
      <c r="N7" s="405"/>
      <c r="O7" s="111">
        <f t="shared" si="0"/>
        <v>21</v>
      </c>
      <c r="P7" s="112"/>
    </row>
    <row r="8" spans="1:16" ht="30.95" customHeight="1">
      <c r="A8" s="141" t="str">
        <f>'Statement of Marks'!AN208</f>
        <v>Mandeep Singh Bhular</v>
      </c>
      <c r="B8" s="142" t="str">
        <f>'Statement of Marks'!AN207</f>
        <v>SCIENCE</v>
      </c>
      <c r="C8" s="108">
        <f>'Statement of Marks'!AN209</f>
        <v>21</v>
      </c>
      <c r="D8" s="109">
        <f>'Statement of Marks'!AV211</f>
        <v>21</v>
      </c>
      <c r="E8" s="467">
        <f>'Statement of Marks'!AN212</f>
        <v>100</v>
      </c>
      <c r="F8" s="468"/>
      <c r="G8" s="110">
        <f>'Statement of Marks'!AN211</f>
        <v>7</v>
      </c>
      <c r="H8" s="110">
        <f>'Statement of Marks'!AP211</f>
        <v>9</v>
      </c>
      <c r="I8" s="110">
        <f>'Statement of Marks'!AR211</f>
        <v>4</v>
      </c>
      <c r="J8" s="110">
        <f>'Statement of Marks'!AT211</f>
        <v>1</v>
      </c>
      <c r="K8" s="110">
        <f>'Statement of Marks'!AN214</f>
        <v>0</v>
      </c>
      <c r="L8" s="16">
        <f>'Statement of Marks'!AN216</f>
        <v>0</v>
      </c>
      <c r="M8" s="16">
        <f>'Statement of Marks'!AN217</f>
        <v>0</v>
      </c>
      <c r="N8" s="405"/>
      <c r="O8" s="111">
        <f t="shared" si="0"/>
        <v>21</v>
      </c>
      <c r="P8" s="112"/>
    </row>
    <row r="9" spans="1:16" ht="30.95" customHeight="1">
      <c r="A9" s="141" t="str">
        <f>'Statement of Marks'!AX208</f>
        <v>Suresh Kuamr Adara</v>
      </c>
      <c r="B9" s="258" t="str">
        <f>CONCATENATE('Statement of Marks'!AX207," ","/",'Statement of Marks'!BH207)</f>
        <v>SOCIAL SCIENCE /Vocational Education</v>
      </c>
      <c r="C9" s="108">
        <f>'Statement of Marks'!AX209</f>
        <v>21</v>
      </c>
      <c r="D9" s="109">
        <f>'Statement of Marks'!BF211</f>
        <v>21</v>
      </c>
      <c r="E9" s="467">
        <f>'Statement of Marks'!AX212</f>
        <v>100</v>
      </c>
      <c r="F9" s="468"/>
      <c r="G9" s="110">
        <f>'Statement of Marks'!AX211</f>
        <v>14</v>
      </c>
      <c r="H9" s="110">
        <f>'Statement of Marks'!AZ211</f>
        <v>6</v>
      </c>
      <c r="I9" s="110">
        <f>'Statement of Marks'!BB211</f>
        <v>1</v>
      </c>
      <c r="J9" s="110">
        <f>'Statement of Marks'!BD211</f>
        <v>0</v>
      </c>
      <c r="K9" s="110">
        <f>'Statement of Marks'!AX214</f>
        <v>0</v>
      </c>
      <c r="L9" s="16">
        <f>'Statement of Marks'!AX216</f>
        <v>0</v>
      </c>
      <c r="M9" s="16">
        <f>'Statement of Marks'!AX217</f>
        <v>0</v>
      </c>
      <c r="N9" s="405"/>
      <c r="O9" s="111">
        <f t="shared" si="0"/>
        <v>21</v>
      </c>
      <c r="P9" s="112"/>
    </row>
    <row r="10" spans="1:16" ht="30.95" customHeight="1" thickBot="1">
      <c r="A10" s="145" t="str">
        <f>'Statement of Marks'!BM208</f>
        <v>Mahendra Patel</v>
      </c>
      <c r="B10" s="146" t="str">
        <f>'Statement of Marks'!BM207</f>
        <v>MATHS</v>
      </c>
      <c r="C10" s="113">
        <f>'Statement of Marks'!BM209</f>
        <v>21</v>
      </c>
      <c r="D10" s="114">
        <f>'Statement of Marks'!BU211</f>
        <v>21</v>
      </c>
      <c r="E10" s="469">
        <f>'Statement of Marks'!BM212</f>
        <v>100</v>
      </c>
      <c r="F10" s="470"/>
      <c r="G10" s="115">
        <f>'Statement of Marks'!BM211</f>
        <v>5</v>
      </c>
      <c r="H10" s="115">
        <f>'Statement of Marks'!BO211</f>
        <v>11</v>
      </c>
      <c r="I10" s="115">
        <f>'Statement of Marks'!BQ211</f>
        <v>5</v>
      </c>
      <c r="J10" s="115">
        <f>'Statement of Marks'!BS211</f>
        <v>0</v>
      </c>
      <c r="K10" s="115">
        <f>'Statement of Marks'!BM214</f>
        <v>0</v>
      </c>
      <c r="L10" s="116">
        <f>'Statement of Marks'!BM216</f>
        <v>0</v>
      </c>
      <c r="M10" s="116">
        <f>'Statement of Marks'!BM217</f>
        <v>0</v>
      </c>
      <c r="N10" s="466"/>
      <c r="O10" s="111">
        <f t="shared" si="0"/>
        <v>21</v>
      </c>
      <c r="P10" s="112"/>
    </row>
    <row r="11" spans="1:16" ht="21" customHeight="1" thickTop="1">
      <c r="A11" s="117"/>
      <c r="B11" s="118"/>
      <c r="C11" s="119"/>
      <c r="D11" s="120"/>
      <c r="E11" s="121"/>
      <c r="F11" s="122"/>
      <c r="G11" s="119"/>
      <c r="H11" s="122"/>
      <c r="I11" s="119"/>
      <c r="J11" s="122"/>
      <c r="K11" s="122"/>
      <c r="L11" s="122"/>
      <c r="M11" s="122"/>
      <c r="N11" s="122"/>
      <c r="O11" s="122"/>
      <c r="P11" s="112"/>
    </row>
    <row r="12" spans="1:16" ht="21" customHeight="1">
      <c r="A12" s="117"/>
      <c r="B12" s="118"/>
      <c r="C12" s="119"/>
      <c r="D12" s="120"/>
      <c r="E12" s="121"/>
      <c r="F12" s="122"/>
      <c r="G12" s="119"/>
      <c r="H12" s="122"/>
      <c r="I12" s="119"/>
      <c r="J12" s="122"/>
      <c r="K12" s="122"/>
      <c r="L12" s="122"/>
      <c r="M12" s="122"/>
      <c r="N12" s="122"/>
      <c r="O12" s="122"/>
      <c r="P12" s="112"/>
    </row>
    <row r="13" spans="1:16" ht="15.75">
      <c r="A13" s="112"/>
      <c r="B13" s="123"/>
      <c r="C13" s="124"/>
      <c r="D13" s="125"/>
      <c r="E13" s="126"/>
      <c r="F13" s="127"/>
      <c r="G13" s="124"/>
      <c r="H13" s="127"/>
      <c r="I13" s="124"/>
      <c r="J13" s="127"/>
      <c r="K13" s="127"/>
      <c r="L13" s="127"/>
      <c r="M13" s="127"/>
      <c r="N13" s="127"/>
      <c r="O13" s="127"/>
      <c r="P13" s="112"/>
    </row>
    <row r="14" spans="1:16" ht="15.75">
      <c r="A14" s="112"/>
      <c r="B14" s="123"/>
      <c r="C14" s="124"/>
      <c r="D14" s="125"/>
      <c r="E14" s="126"/>
      <c r="F14" s="127"/>
      <c r="G14" s="124"/>
      <c r="H14" s="127"/>
      <c r="I14" s="124"/>
      <c r="J14" s="127"/>
      <c r="K14" s="127"/>
      <c r="L14" s="127"/>
      <c r="M14" s="127"/>
      <c r="N14" s="127"/>
      <c r="O14" s="127"/>
      <c r="P14" s="112"/>
    </row>
    <row r="15" spans="1:16">
      <c r="A15" s="485" t="s">
        <v>291</v>
      </c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128"/>
    </row>
    <row r="16" spans="1:16" ht="15.75" customHeight="1">
      <c r="A16" s="485"/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129"/>
    </row>
    <row r="17" spans="1:16" ht="16.5" thickBot="1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</row>
    <row r="18" spans="1:16" ht="16.5" customHeight="1" thickTop="1" thickBot="1">
      <c r="A18" s="486" t="str">
        <f>CONCATENATE("School Name :-"," ",IF(AND(MASTER!C6=""),"",MASTER!C6))</f>
        <v>School Name :- Governt Senior Secondary School INDERWARA, Rani (PALI)</v>
      </c>
      <c r="B18" s="486"/>
      <c r="C18" s="486"/>
      <c r="D18" s="486"/>
      <c r="E18" s="486"/>
      <c r="F18" s="486"/>
      <c r="G18" s="486"/>
      <c r="H18" s="486"/>
      <c r="I18" s="486"/>
      <c r="J18" s="486"/>
      <c r="K18" s="486"/>
      <c r="L18" s="486"/>
      <c r="M18" s="486"/>
      <c r="N18" s="486"/>
      <c r="O18" s="486"/>
      <c r="P18" s="112"/>
    </row>
    <row r="19" spans="1:16" ht="17.25" thickTop="1" thickBot="1">
      <c r="A19" s="486"/>
      <c r="B19" s="486"/>
      <c r="C19" s="486"/>
      <c r="D19" s="486"/>
      <c r="E19" s="486"/>
      <c r="F19" s="486"/>
      <c r="G19" s="486"/>
      <c r="H19" s="486"/>
      <c r="I19" s="486"/>
      <c r="J19" s="486"/>
      <c r="K19" s="486"/>
      <c r="L19" s="486"/>
      <c r="M19" s="486"/>
      <c r="N19" s="486"/>
      <c r="O19" s="486"/>
      <c r="P19" s="112"/>
    </row>
    <row r="20" spans="1:16" ht="35.25" customHeight="1" thickTop="1" thickBot="1">
      <c r="A20" s="487" t="s">
        <v>292</v>
      </c>
      <c r="B20" s="487"/>
      <c r="C20" s="487"/>
      <c r="D20" s="487"/>
      <c r="E20" s="487"/>
      <c r="F20" s="487"/>
      <c r="G20" s="487" t="s">
        <v>219</v>
      </c>
      <c r="H20" s="487"/>
      <c r="I20" s="488" t="str">
        <f>CONCATENATE('Chack &amp; edit  SD sheet'!C3," ","'",'Chack &amp; edit  SD sheet'!F3,"'")</f>
        <v>9th 'A'</v>
      </c>
      <c r="J20" s="488"/>
      <c r="K20" s="489" t="s">
        <v>224</v>
      </c>
      <c r="L20" s="490"/>
      <c r="M20" s="491"/>
      <c r="N20" s="488" t="s">
        <v>225</v>
      </c>
      <c r="O20" s="488"/>
      <c r="P20" s="112"/>
    </row>
    <row r="21" spans="1:16" ht="33.75" customHeight="1" thickTop="1" thickBot="1">
      <c r="A21" s="492" t="s">
        <v>249</v>
      </c>
      <c r="B21" s="492"/>
      <c r="C21" s="130" t="s">
        <v>234</v>
      </c>
      <c r="D21" s="130" t="s">
        <v>235</v>
      </c>
      <c r="E21" s="130" t="s">
        <v>236</v>
      </c>
      <c r="F21" s="130" t="s">
        <v>237</v>
      </c>
      <c r="G21" s="130" t="s">
        <v>238</v>
      </c>
      <c r="H21" s="130" t="s">
        <v>239</v>
      </c>
      <c r="I21" s="130" t="s">
        <v>240</v>
      </c>
      <c r="J21" s="130" t="s">
        <v>241</v>
      </c>
      <c r="K21" s="130" t="s">
        <v>242</v>
      </c>
      <c r="L21" s="130" t="s">
        <v>243</v>
      </c>
      <c r="M21" s="130" t="s">
        <v>244</v>
      </c>
      <c r="N21" s="130" t="s">
        <v>245</v>
      </c>
      <c r="O21" s="131" t="s">
        <v>246</v>
      </c>
      <c r="P21" s="112"/>
    </row>
    <row r="22" spans="1:16" ht="23.1" customHeight="1" thickTop="1" thickBot="1">
      <c r="A22" s="484" t="s">
        <v>255</v>
      </c>
      <c r="B22" s="484"/>
      <c r="C22" s="132">
        <f>'Result Aggregate'!BI209</f>
        <v>0</v>
      </c>
      <c r="D22" s="132">
        <f>'Result Aggregate'!BJ209</f>
        <v>0</v>
      </c>
      <c r="E22" s="132">
        <f>'Result Aggregate'!BK209</f>
        <v>0</v>
      </c>
      <c r="F22" s="132">
        <f>'Result Aggregate'!BL209</f>
        <v>0</v>
      </c>
      <c r="G22" s="132">
        <f>'Result Aggregate'!BM209</f>
        <v>2</v>
      </c>
      <c r="H22" s="132">
        <f>'Result Aggregate'!BN209</f>
        <v>3</v>
      </c>
      <c r="I22" s="132">
        <f>'Result Aggregate'!BO209</f>
        <v>0</v>
      </c>
      <c r="J22" s="132">
        <f>'Result Aggregate'!BP209</f>
        <v>1</v>
      </c>
      <c r="K22" s="132">
        <f>'Result Aggregate'!BQ209</f>
        <v>0</v>
      </c>
      <c r="L22" s="132">
        <f>'Result Aggregate'!BR209</f>
        <v>0</v>
      </c>
      <c r="M22" s="132">
        <f>'Result Aggregate'!BS209</f>
        <v>0</v>
      </c>
      <c r="N22" s="132">
        <f>'Result Aggregate'!BT209</f>
        <v>2</v>
      </c>
      <c r="O22" s="132">
        <f>'Result Aggregate'!BU209</f>
        <v>8</v>
      </c>
      <c r="P22" s="112"/>
    </row>
    <row r="23" spans="1:16" ht="23.1" customHeight="1" thickTop="1" thickBot="1">
      <c r="A23" s="484" t="s">
        <v>257</v>
      </c>
      <c r="B23" s="484"/>
      <c r="C23" s="132">
        <f>'Result Aggregate'!BI210</f>
        <v>3</v>
      </c>
      <c r="D23" s="132">
        <f>'Result Aggregate'!BJ210</f>
        <v>1</v>
      </c>
      <c r="E23" s="132">
        <f>'Result Aggregate'!BK210</f>
        <v>0</v>
      </c>
      <c r="F23" s="132">
        <f>'Result Aggregate'!BL210</f>
        <v>0</v>
      </c>
      <c r="G23" s="132">
        <f>'Result Aggregate'!BM210</f>
        <v>1</v>
      </c>
      <c r="H23" s="132">
        <f>'Result Aggregate'!BN210</f>
        <v>3</v>
      </c>
      <c r="I23" s="132">
        <f>'Result Aggregate'!BO210</f>
        <v>1</v>
      </c>
      <c r="J23" s="132">
        <f>'Result Aggregate'!BP210</f>
        <v>0</v>
      </c>
      <c r="K23" s="132">
        <f>'Result Aggregate'!BQ210</f>
        <v>0</v>
      </c>
      <c r="L23" s="132">
        <f>'Result Aggregate'!BR210</f>
        <v>0</v>
      </c>
      <c r="M23" s="132">
        <f>'Result Aggregate'!BS210</f>
        <v>0</v>
      </c>
      <c r="N23" s="132">
        <f>'Result Aggregate'!BT210</f>
        <v>3</v>
      </c>
      <c r="O23" s="132">
        <f>'Result Aggregate'!BU210</f>
        <v>12</v>
      </c>
      <c r="P23" s="112"/>
    </row>
    <row r="24" spans="1:16" ht="23.1" customHeight="1" thickTop="1" thickBot="1">
      <c r="A24" s="484" t="s">
        <v>259</v>
      </c>
      <c r="B24" s="484"/>
      <c r="C24" s="132">
        <f>'Result Aggregate'!BI211</f>
        <v>0</v>
      </c>
      <c r="D24" s="132">
        <f>'Result Aggregate'!BJ211</f>
        <v>0</v>
      </c>
      <c r="E24" s="132">
        <f>'Result Aggregate'!BK211</f>
        <v>0</v>
      </c>
      <c r="F24" s="132">
        <f>'Result Aggregate'!BL211</f>
        <v>0</v>
      </c>
      <c r="G24" s="132">
        <f>'Result Aggregate'!BM211</f>
        <v>0</v>
      </c>
      <c r="H24" s="132">
        <f>'Result Aggregate'!BN211</f>
        <v>0</v>
      </c>
      <c r="I24" s="132">
        <f>'Result Aggregate'!BO211</f>
        <v>0</v>
      </c>
      <c r="J24" s="132">
        <f>'Result Aggregate'!BP211</f>
        <v>0</v>
      </c>
      <c r="K24" s="132">
        <f>'Result Aggregate'!BQ211</f>
        <v>0</v>
      </c>
      <c r="L24" s="132">
        <f>'Result Aggregate'!BR211</f>
        <v>0</v>
      </c>
      <c r="M24" s="132">
        <f>'Result Aggregate'!BS211</f>
        <v>1</v>
      </c>
      <c r="N24" s="132">
        <f>'Result Aggregate'!BT211</f>
        <v>0</v>
      </c>
      <c r="O24" s="132">
        <f>'Result Aggregate'!BU211</f>
        <v>1</v>
      </c>
      <c r="P24" s="112"/>
    </row>
    <row r="25" spans="1:16" ht="23.1" customHeight="1" thickTop="1" thickBot="1">
      <c r="A25" s="484" t="s">
        <v>261</v>
      </c>
      <c r="B25" s="484"/>
      <c r="C25" s="132">
        <f>'Result Aggregate'!BI212</f>
        <v>0</v>
      </c>
      <c r="D25" s="132">
        <f>'Result Aggregate'!BJ212</f>
        <v>0</v>
      </c>
      <c r="E25" s="132">
        <f>'Result Aggregate'!BK212</f>
        <v>0</v>
      </c>
      <c r="F25" s="132">
        <f>'Result Aggregate'!BL212</f>
        <v>0</v>
      </c>
      <c r="G25" s="132">
        <f>'Result Aggregate'!BM212</f>
        <v>0</v>
      </c>
      <c r="H25" s="132">
        <f>'Result Aggregate'!BN212</f>
        <v>0</v>
      </c>
      <c r="I25" s="132">
        <f>'Result Aggregate'!BO212</f>
        <v>0</v>
      </c>
      <c r="J25" s="132">
        <f>'Result Aggregate'!BP212</f>
        <v>0</v>
      </c>
      <c r="K25" s="132">
        <f>'Result Aggregate'!BQ212</f>
        <v>0</v>
      </c>
      <c r="L25" s="132">
        <f>'Result Aggregate'!BR212</f>
        <v>0</v>
      </c>
      <c r="M25" s="132">
        <f>'Result Aggregate'!BS212</f>
        <v>0</v>
      </c>
      <c r="N25" s="132">
        <f>'Result Aggregate'!BT212</f>
        <v>0</v>
      </c>
      <c r="O25" s="132">
        <f>'Result Aggregate'!BU212</f>
        <v>0</v>
      </c>
      <c r="P25" s="112"/>
    </row>
    <row r="26" spans="1:16" ht="23.1" customHeight="1" thickTop="1" thickBot="1">
      <c r="A26" s="484" t="s">
        <v>263</v>
      </c>
      <c r="B26" s="484"/>
      <c r="C26" s="132">
        <f>'Result Aggregate'!BI213</f>
        <v>3</v>
      </c>
      <c r="D26" s="132">
        <f>'Result Aggregate'!BJ213</f>
        <v>1</v>
      </c>
      <c r="E26" s="132">
        <f>'Result Aggregate'!BK213</f>
        <v>0</v>
      </c>
      <c r="F26" s="132">
        <f>'Result Aggregate'!BL213</f>
        <v>0</v>
      </c>
      <c r="G26" s="132">
        <f>'Result Aggregate'!BM213</f>
        <v>3</v>
      </c>
      <c r="H26" s="132">
        <f>'Result Aggregate'!BN213</f>
        <v>6</v>
      </c>
      <c r="I26" s="132">
        <f>'Result Aggregate'!BO213</f>
        <v>1</v>
      </c>
      <c r="J26" s="132">
        <f>'Result Aggregate'!BP213</f>
        <v>1</v>
      </c>
      <c r="K26" s="132">
        <f>'Result Aggregate'!BQ213</f>
        <v>0</v>
      </c>
      <c r="L26" s="132">
        <f>'Result Aggregate'!BR213</f>
        <v>0</v>
      </c>
      <c r="M26" s="132">
        <f>'Result Aggregate'!BS213</f>
        <v>1</v>
      </c>
      <c r="N26" s="132">
        <f>'Result Aggregate'!BT213</f>
        <v>5</v>
      </c>
      <c r="O26" s="132">
        <f>'Result Aggregate'!BU213</f>
        <v>21</v>
      </c>
      <c r="P26" s="133"/>
    </row>
    <row r="27" spans="1:16" ht="23.1" customHeight="1" thickTop="1" thickBot="1">
      <c r="A27" s="484" t="s">
        <v>215</v>
      </c>
      <c r="B27" s="484"/>
      <c r="C27" s="132">
        <f>'Result Aggregate'!BI214</f>
        <v>0</v>
      </c>
      <c r="D27" s="132">
        <f>'Result Aggregate'!BJ214</f>
        <v>0</v>
      </c>
      <c r="E27" s="132">
        <f>'Result Aggregate'!BK214</f>
        <v>0</v>
      </c>
      <c r="F27" s="132">
        <f>'Result Aggregate'!BL214</f>
        <v>0</v>
      </c>
      <c r="G27" s="132">
        <f>'Result Aggregate'!BM214</f>
        <v>0</v>
      </c>
      <c r="H27" s="132">
        <f>'Result Aggregate'!BN214</f>
        <v>0</v>
      </c>
      <c r="I27" s="132">
        <f>'Result Aggregate'!BO214</f>
        <v>0</v>
      </c>
      <c r="J27" s="132">
        <f>'Result Aggregate'!BP214</f>
        <v>0</v>
      </c>
      <c r="K27" s="132">
        <f>'Result Aggregate'!BQ214</f>
        <v>0</v>
      </c>
      <c r="L27" s="132">
        <f>'Result Aggregate'!BR214</f>
        <v>0</v>
      </c>
      <c r="M27" s="132">
        <f>'Result Aggregate'!BS214</f>
        <v>0</v>
      </c>
      <c r="N27" s="132">
        <f>'Result Aggregate'!BT214</f>
        <v>0</v>
      </c>
      <c r="O27" s="132">
        <f>'Result Aggregate'!BU214</f>
        <v>0</v>
      </c>
      <c r="P27" s="134"/>
    </row>
    <row r="28" spans="1:16" ht="23.1" customHeight="1" thickTop="1" thickBot="1">
      <c r="A28" s="484" t="s">
        <v>198</v>
      </c>
      <c r="B28" s="484"/>
      <c r="C28" s="132">
        <f>'Result Aggregate'!BI215</f>
        <v>0</v>
      </c>
      <c r="D28" s="132">
        <f>'Result Aggregate'!BJ215</f>
        <v>0</v>
      </c>
      <c r="E28" s="132">
        <f>'Result Aggregate'!BK215</f>
        <v>0</v>
      </c>
      <c r="F28" s="132">
        <f>'Result Aggregate'!BL215</f>
        <v>0</v>
      </c>
      <c r="G28" s="132">
        <f>'Result Aggregate'!BM215</f>
        <v>0</v>
      </c>
      <c r="H28" s="132">
        <f>'Result Aggregate'!BN215</f>
        <v>0</v>
      </c>
      <c r="I28" s="132">
        <f>'Result Aggregate'!BO215</f>
        <v>0</v>
      </c>
      <c r="J28" s="132">
        <f>'Result Aggregate'!BP215</f>
        <v>0</v>
      </c>
      <c r="K28" s="132">
        <f>'Result Aggregate'!BQ215</f>
        <v>0</v>
      </c>
      <c r="L28" s="132">
        <f>'Result Aggregate'!BR215</f>
        <v>0</v>
      </c>
      <c r="M28" s="132">
        <f>'Result Aggregate'!BS215</f>
        <v>0</v>
      </c>
      <c r="N28" s="132">
        <f>'Result Aggregate'!BT215</f>
        <v>0</v>
      </c>
      <c r="O28" s="132">
        <f>'Result Aggregate'!BU215</f>
        <v>0</v>
      </c>
      <c r="P28" s="135"/>
    </row>
    <row r="29" spans="1:16" ht="23.1" customHeight="1" thickTop="1" thickBot="1">
      <c r="A29" s="484" t="s">
        <v>187</v>
      </c>
      <c r="B29" s="484"/>
      <c r="C29" s="132">
        <f>'Result Aggregate'!BI216</f>
        <v>3</v>
      </c>
      <c r="D29" s="132">
        <f>'Result Aggregate'!BJ216</f>
        <v>1</v>
      </c>
      <c r="E29" s="132">
        <f>'Result Aggregate'!BK216</f>
        <v>0</v>
      </c>
      <c r="F29" s="132">
        <f>'Result Aggregate'!BL216</f>
        <v>0</v>
      </c>
      <c r="G29" s="132">
        <f>'Result Aggregate'!BM216</f>
        <v>3</v>
      </c>
      <c r="H29" s="132">
        <f>'Result Aggregate'!BN216</f>
        <v>6</v>
      </c>
      <c r="I29" s="132">
        <f>'Result Aggregate'!BO216</f>
        <v>1</v>
      </c>
      <c r="J29" s="132">
        <f>'Result Aggregate'!BP216</f>
        <v>1</v>
      </c>
      <c r="K29" s="132">
        <f>'Result Aggregate'!BQ216</f>
        <v>0</v>
      </c>
      <c r="L29" s="132">
        <f>'Result Aggregate'!BR216</f>
        <v>0</v>
      </c>
      <c r="M29" s="132">
        <f>'Result Aggregate'!BS216</f>
        <v>1</v>
      </c>
      <c r="N29" s="132">
        <f>'Result Aggregate'!BT216</f>
        <v>5</v>
      </c>
      <c r="O29" s="132">
        <f>'Result Aggregate'!BU216</f>
        <v>21</v>
      </c>
      <c r="P29" s="135"/>
    </row>
    <row r="30" spans="1:16" ht="23.1" customHeight="1" thickTop="1" thickBot="1">
      <c r="A30" s="484" t="s">
        <v>265</v>
      </c>
      <c r="B30" s="484"/>
      <c r="C30" s="132">
        <f>'Result Aggregate'!BI217</f>
        <v>100</v>
      </c>
      <c r="D30" s="132">
        <f>'Result Aggregate'!BJ217</f>
        <v>100</v>
      </c>
      <c r="E30" s="132" t="str">
        <f>'Result Aggregate'!BK217</f>
        <v/>
      </c>
      <c r="F30" s="132" t="str">
        <f>'Result Aggregate'!BL217</f>
        <v/>
      </c>
      <c r="G30" s="132">
        <f>'Result Aggregate'!BM217</f>
        <v>100</v>
      </c>
      <c r="H30" s="132">
        <f>'Result Aggregate'!BN217</f>
        <v>100</v>
      </c>
      <c r="I30" s="132">
        <f>'Result Aggregate'!BO217</f>
        <v>100</v>
      </c>
      <c r="J30" s="132">
        <f>'Result Aggregate'!BP217</f>
        <v>100</v>
      </c>
      <c r="K30" s="132" t="str">
        <f>'Result Aggregate'!BQ217</f>
        <v/>
      </c>
      <c r="L30" s="132" t="str">
        <f>'Result Aggregate'!BR217</f>
        <v/>
      </c>
      <c r="M30" s="132">
        <f>'Result Aggregate'!BS217</f>
        <v>100</v>
      </c>
      <c r="N30" s="132">
        <f>'Result Aggregate'!BT217</f>
        <v>100</v>
      </c>
      <c r="O30" s="132">
        <f>'Result Aggregate'!BU217</f>
        <v>100</v>
      </c>
      <c r="P30" s="135"/>
    </row>
    <row r="31" spans="1:16" ht="23.1" customHeight="1" thickTop="1" thickBot="1">
      <c r="A31" s="484" t="s">
        <v>266</v>
      </c>
      <c r="B31" s="484"/>
      <c r="C31" s="132">
        <f>'Result Aggregate'!BI218</f>
        <v>0</v>
      </c>
      <c r="D31" s="132">
        <f>'Result Aggregate'!BJ218</f>
        <v>0</v>
      </c>
      <c r="E31" s="132">
        <f>'Result Aggregate'!BK218</f>
        <v>0</v>
      </c>
      <c r="F31" s="132">
        <f>'Result Aggregate'!BL218</f>
        <v>0</v>
      </c>
      <c r="G31" s="132">
        <f>'Result Aggregate'!BM218</f>
        <v>0</v>
      </c>
      <c r="H31" s="132">
        <f>'Result Aggregate'!BN218</f>
        <v>0</v>
      </c>
      <c r="I31" s="132">
        <f>'Result Aggregate'!BO218</f>
        <v>0</v>
      </c>
      <c r="J31" s="132">
        <f>'Result Aggregate'!BP218</f>
        <v>0</v>
      </c>
      <c r="K31" s="132">
        <f>'Result Aggregate'!BQ218</f>
        <v>0</v>
      </c>
      <c r="L31" s="132">
        <f>'Result Aggregate'!BR218</f>
        <v>0</v>
      </c>
      <c r="M31" s="132">
        <f>'Result Aggregate'!BS218</f>
        <v>0</v>
      </c>
      <c r="N31" s="132">
        <f>'Result Aggregate'!BT218</f>
        <v>0</v>
      </c>
      <c r="O31" s="132">
        <f>'Result Aggregate'!BU218</f>
        <v>0</v>
      </c>
      <c r="P31" s="136"/>
    </row>
    <row r="32" spans="1:16" ht="19.5" thickTop="1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37"/>
    </row>
    <row r="33" spans="1:16" ht="18.75" hidden="1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38"/>
    </row>
    <row r="34" spans="1:16" ht="18.75" hidden="1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38"/>
    </row>
    <row r="35" spans="1:16" ht="18.75" hidden="1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38"/>
    </row>
    <row r="36" spans="1:16" ht="15.75" hidden="1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39"/>
    </row>
    <row r="37" spans="1:16" ht="26.25" hidden="1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33"/>
    </row>
    <row r="38" spans="1:16" ht="15.75" hidden="1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34"/>
    </row>
    <row r="39" spans="1:16" ht="18.75" hidden="1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35"/>
    </row>
    <row r="40" spans="1:16" ht="18.75" hidden="1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35"/>
    </row>
    <row r="41" spans="1:16" ht="18.75" hidden="1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35"/>
    </row>
  </sheetData>
  <sheetProtection password="CB23" sheet="1" objects="1" scenarios="1" formatCells="0" formatColumns="0" formatRows="0"/>
  <mergeCells count="31">
    <mergeCell ref="A27:B27"/>
    <mergeCell ref="A28:B28"/>
    <mergeCell ref="A29:B29"/>
    <mergeCell ref="A30:B30"/>
    <mergeCell ref="A31:B31"/>
    <mergeCell ref="A26:B26"/>
    <mergeCell ref="A15:O16"/>
    <mergeCell ref="A18:O19"/>
    <mergeCell ref="A20:F20"/>
    <mergeCell ref="G20:H20"/>
    <mergeCell ref="I20:J20"/>
    <mergeCell ref="K20:M20"/>
    <mergeCell ref="N20:O20"/>
    <mergeCell ref="A21:B21"/>
    <mergeCell ref="A22:B22"/>
    <mergeCell ref="A23:B23"/>
    <mergeCell ref="A24:B24"/>
    <mergeCell ref="A25:B25"/>
    <mergeCell ref="N5:N10"/>
    <mergeCell ref="E9:F9"/>
    <mergeCell ref="E10:F10"/>
    <mergeCell ref="A1:O1"/>
    <mergeCell ref="A2:E3"/>
    <mergeCell ref="F2:J3"/>
    <mergeCell ref="K2:M3"/>
    <mergeCell ref="N2:O3"/>
    <mergeCell ref="E4:F4"/>
    <mergeCell ref="E5:F5"/>
    <mergeCell ref="E6:F6"/>
    <mergeCell ref="E7:F7"/>
    <mergeCell ref="E8:F8"/>
  </mergeCells>
  <conditionalFormatting sqref="A42:A65196 P42:P65196 B42:O65198 P13:P14 P17:P21">
    <cfRule type="containsText" dxfId="40" priority="6" stopIfTrue="1" operator="containsText" text="G1">
      <formula>NOT(ISERROR(SEARCH("G1",A13)))</formula>
    </cfRule>
    <cfRule type="containsText" dxfId="39" priority="7" stopIfTrue="1" operator="containsText" text="G2">
      <formula>NOT(ISERROR(SEARCH("G2",A13)))</formula>
    </cfRule>
    <cfRule type="containsText" dxfId="38" priority="8" stopIfTrue="1" operator="containsText" text="G1">
      <formula>NOT(ISERROR(SEARCH("G1",A13)))</formula>
    </cfRule>
    <cfRule type="containsText" dxfId="37" priority="9" stopIfTrue="1" operator="containsText" text="S">
      <formula>NOT(ISERROR(SEARCH("S",A13)))</formula>
    </cfRule>
    <cfRule type="containsText" dxfId="36" priority="10" stopIfTrue="1" operator="containsText" text="F">
      <formula>NOT(ISERROR(SEARCH("F",A13)))</formula>
    </cfRule>
  </conditionalFormatting>
  <conditionalFormatting sqref="P26:P41 A5:B12 C7:C9 A4 C21:O31">
    <cfRule type="cellIs" dxfId="35" priority="5" stopIfTrue="1" operator="equal">
      <formula>0</formula>
    </cfRule>
  </conditionalFormatting>
  <conditionalFormatting sqref="P13:P14 P17:P21">
    <cfRule type="containsText" dxfId="34" priority="2" stopIfTrue="1" operator="containsText" text="RA">
      <formula>NOT(ISERROR(SEARCH("RA",P13)))</formula>
    </cfRule>
    <cfRule type="containsText" dxfId="33" priority="3" stopIfTrue="1" operator="containsText" text="ML">
      <formula>NOT(ISERROR(SEARCH("ML",P13)))</formula>
    </cfRule>
    <cfRule type="containsText" dxfId="32" priority="4" stopIfTrue="1" operator="containsText" text="ML">
      <formula>NOT(ISERROR(SEARCH("ML",P13)))</formula>
    </cfRule>
  </conditionalFormatting>
  <conditionalFormatting sqref="P13:P14 P17:P21">
    <cfRule type="containsText" dxfId="31" priority="1" stopIfTrue="1" operator="containsText" text="S">
      <formula>NOT(ISERROR(SEARCH("S",P13)))</formula>
    </cfRule>
  </conditionalFormatting>
  <pageMargins left="0.7" right="0.45" top="0.75" bottom="0.75" header="0.3" footer="0.3"/>
  <pageSetup paperSize="9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BX230"/>
  <sheetViews>
    <sheetView workbookViewId="0">
      <selection activeCell="H30" sqref="H30"/>
    </sheetView>
  </sheetViews>
  <sheetFormatPr defaultColWidth="0" defaultRowHeight="29.25" customHeight="1" zeroHeight="1"/>
  <cols>
    <col min="1" max="1" width="5" style="42" customWidth="1"/>
    <col min="2" max="3" width="7.140625" style="42" customWidth="1"/>
    <col min="4" max="4" width="13.140625" style="42" customWidth="1"/>
    <col min="5" max="5" width="20.7109375" style="42" customWidth="1"/>
    <col min="6" max="6" width="19.28515625" style="42" customWidth="1"/>
    <col min="7" max="7" width="18" style="42" customWidth="1"/>
    <col min="8" max="8" width="6" style="94" customWidth="1"/>
    <col min="9" max="9" width="5.140625" style="94" customWidth="1"/>
    <col min="10" max="10" width="20.7109375" style="42" customWidth="1"/>
    <col min="11" max="11" width="5.5703125" style="42" customWidth="1"/>
    <col min="12" max="12" width="7.7109375" style="42" customWidth="1"/>
    <col min="13" max="13" width="5.140625" style="42" customWidth="1"/>
    <col min="14" max="14" width="7" style="42" customWidth="1"/>
    <col min="15" max="15" width="14.140625" style="42" customWidth="1"/>
    <col min="16" max="16" width="3.7109375" style="42" customWidth="1"/>
    <col min="17" max="58" width="5.28515625" style="42" hidden="1" customWidth="1"/>
    <col min="59" max="59" width="5.42578125" style="42" hidden="1" customWidth="1"/>
    <col min="60" max="60" width="27.140625" style="42" hidden="1" customWidth="1"/>
    <col min="61" max="76" width="6.7109375" style="42" hidden="1" customWidth="1"/>
    <col min="77" max="16384" width="9.140625" style="42" hidden="1"/>
  </cols>
  <sheetData>
    <row r="1" spans="1:73" ht="19.5" thickTop="1">
      <c r="A1" s="493" t="str">
        <f>CONCATENATE("School Name :-"," ",IF(AND(MASTER!C6=""),"",MASTER!C6))</f>
        <v>School Name :- Governt Senior Secondary School INDERWARA, Rani (PALI)</v>
      </c>
      <c r="B1" s="494"/>
      <c r="C1" s="494"/>
      <c r="D1" s="494"/>
      <c r="E1" s="494"/>
      <c r="F1" s="494"/>
      <c r="G1" s="494"/>
      <c r="H1" s="494"/>
      <c r="I1" s="494"/>
      <c r="J1" s="495"/>
      <c r="K1" s="496" t="s">
        <v>217</v>
      </c>
      <c r="L1" s="497"/>
      <c r="M1" s="497"/>
      <c r="N1" s="497"/>
      <c r="O1" s="498"/>
      <c r="P1" s="40"/>
      <c r="Q1" s="41"/>
      <c r="BH1" s="499" t="s">
        <v>218</v>
      </c>
      <c r="BI1" s="500"/>
      <c r="BJ1" s="500"/>
      <c r="BK1" s="500"/>
      <c r="BL1" s="500"/>
      <c r="BM1" s="500"/>
      <c r="BN1" s="500"/>
      <c r="BO1" s="500"/>
      <c r="BP1" s="500"/>
      <c r="BQ1" s="500"/>
      <c r="BR1" s="500"/>
      <c r="BS1" s="500"/>
      <c r="BT1" s="500"/>
      <c r="BU1" s="501"/>
    </row>
    <row r="2" spans="1:73" ht="15.75">
      <c r="A2" s="43" t="s">
        <v>219</v>
      </c>
      <c r="B2" s="505" t="str">
        <f>CONCATENATE('Chack &amp; edit  SD sheet'!C3," ","'",'Chack &amp; edit  SD sheet'!F3,"'")</f>
        <v>9th 'A'</v>
      </c>
      <c r="C2" s="506"/>
      <c r="D2" s="507" t="s">
        <v>220</v>
      </c>
      <c r="E2" s="509" t="s">
        <v>221</v>
      </c>
      <c r="F2" s="509" t="s">
        <v>222</v>
      </c>
      <c r="G2" s="509" t="s">
        <v>223</v>
      </c>
      <c r="H2" s="510" t="s">
        <v>224</v>
      </c>
      <c r="I2" s="511"/>
      <c r="J2" s="44" t="s">
        <v>225</v>
      </c>
      <c r="K2" s="512" t="s">
        <v>226</v>
      </c>
      <c r="L2" s="514" t="s">
        <v>196</v>
      </c>
      <c r="M2" s="515" t="s">
        <v>193</v>
      </c>
      <c r="N2" s="507" t="s">
        <v>227</v>
      </c>
      <c r="O2" s="518" t="s">
        <v>166</v>
      </c>
      <c r="BH2" s="502"/>
      <c r="BI2" s="503"/>
      <c r="BJ2" s="503"/>
      <c r="BK2" s="503"/>
      <c r="BL2" s="503"/>
      <c r="BM2" s="503"/>
      <c r="BN2" s="503"/>
      <c r="BO2" s="503"/>
      <c r="BP2" s="503"/>
      <c r="BQ2" s="503"/>
      <c r="BR2" s="503"/>
      <c r="BS2" s="503"/>
      <c r="BT2" s="503"/>
      <c r="BU2" s="504"/>
    </row>
    <row r="3" spans="1:73" s="50" customFormat="1" ht="36">
      <c r="A3" s="45" t="s">
        <v>228</v>
      </c>
      <c r="B3" s="46" t="s">
        <v>229</v>
      </c>
      <c r="C3" s="46" t="s">
        <v>230</v>
      </c>
      <c r="D3" s="508"/>
      <c r="E3" s="509"/>
      <c r="F3" s="509"/>
      <c r="G3" s="509"/>
      <c r="H3" s="47" t="s">
        <v>231</v>
      </c>
      <c r="I3" s="48" t="s">
        <v>2</v>
      </c>
      <c r="J3" s="49" t="s">
        <v>232</v>
      </c>
      <c r="K3" s="513"/>
      <c r="L3" s="514"/>
      <c r="M3" s="516"/>
      <c r="N3" s="517"/>
      <c r="O3" s="519"/>
      <c r="BH3" s="51" t="s">
        <v>233</v>
      </c>
      <c r="BI3" s="52" t="s">
        <v>234</v>
      </c>
      <c r="BJ3" s="52" t="s">
        <v>235</v>
      </c>
      <c r="BK3" s="52" t="s">
        <v>236</v>
      </c>
      <c r="BL3" s="52" t="s">
        <v>237</v>
      </c>
      <c r="BM3" s="52" t="s">
        <v>238</v>
      </c>
      <c r="BN3" s="52" t="s">
        <v>239</v>
      </c>
      <c r="BO3" s="52" t="s">
        <v>240</v>
      </c>
      <c r="BP3" s="52" t="s">
        <v>241</v>
      </c>
      <c r="BQ3" s="52" t="s">
        <v>242</v>
      </c>
      <c r="BR3" s="52" t="s">
        <v>243</v>
      </c>
      <c r="BS3" s="52" t="s">
        <v>244</v>
      </c>
      <c r="BT3" s="52" t="s">
        <v>245</v>
      </c>
      <c r="BU3" s="53" t="s">
        <v>246</v>
      </c>
    </row>
    <row r="4" spans="1:73" s="50" customFormat="1" ht="15" customHeight="1">
      <c r="A4" s="54">
        <f>IF('Statement of Marks'!A4="","",'Statement of Marks'!A4)</f>
        <v>1</v>
      </c>
      <c r="B4" s="55">
        <f>IF('Statement of Marks'!D4="","",'Statement of Marks'!D4)</f>
        <v>901</v>
      </c>
      <c r="C4" s="56">
        <f>IF('Statement of Marks'!E4="","",'Statement of Marks'!E4)</f>
        <v>260</v>
      </c>
      <c r="D4" s="57" t="str">
        <f>IF('Statement of Marks'!F4="","",'Statement of Marks'!F4)</f>
        <v>20-06-2004</v>
      </c>
      <c r="E4" s="58" t="str">
        <f>IF('Statement of Marks'!G4="","",'Statement of Marks'!G4)</f>
        <v>BHAVESH KUMAR</v>
      </c>
      <c r="F4" s="58" t="str">
        <f>IF('Statement of Marks'!H4="","",'Statement of Marks'!H4)</f>
        <v>MOTA RAM</v>
      </c>
      <c r="G4" s="58" t="str">
        <f>IF('Statement of Marks'!I4="","",'Statement of Marks'!I4)</f>
        <v>KUKI DEVI</v>
      </c>
      <c r="H4" s="59" t="str">
        <f>IF('Statement of Marks'!B4="","",'Statement of Marks'!B4)</f>
        <v>SC</v>
      </c>
      <c r="I4" s="59" t="str">
        <f>IF('Statement of Marks'!C4="","",'Statement of Marks'!C4)</f>
        <v>M</v>
      </c>
      <c r="J4" s="60" t="str">
        <f>IF('Statement of Marks'!EG4="","",'Statement of Marks'!EG4)</f>
        <v>Promoted to Class 10th</v>
      </c>
      <c r="K4" s="60">
        <f>IF('Statement of Marks'!EH4="","",'Statement of Marks'!EH4)</f>
        <v>317</v>
      </c>
      <c r="L4" s="251">
        <f>IF('Statement of Marks'!EI4="","",'Statement of Marks'!EI4)</f>
        <v>52.833333333333336</v>
      </c>
      <c r="M4" s="60" t="str">
        <f>IF('Statement of Marks'!EJ4="","",'Statement of Marks'!EJ4)</f>
        <v>II</v>
      </c>
      <c r="N4" s="60">
        <f>IF('Statement of Marks'!EK4="","",'Statement of Marks'!EK4)</f>
        <v>14.999999999999897</v>
      </c>
      <c r="O4" s="61" t="str">
        <f>IF('Statement of Marks'!EL4="","",'Statement of Marks'!EL4)</f>
        <v/>
      </c>
      <c r="BH4" s="62" t="str">
        <f>IF('Statement of Marks'!G4="","",'Statement of Marks'!G4)</f>
        <v>BHAVESH KUMAR</v>
      </c>
      <c r="BI4" s="63" t="str">
        <f>IF(AND(H4="SC",I4="M"),M4,"")</f>
        <v>II</v>
      </c>
      <c r="BJ4" s="63" t="str">
        <f>IF(AND(H4="SC",I4="F"),M4,"")</f>
        <v/>
      </c>
      <c r="BK4" s="63" t="str">
        <f>IF(AND(H4="ST",I4="M"),M4,"")</f>
        <v/>
      </c>
      <c r="BL4" s="63" t="str">
        <f>IF(AND(H4="ST",I4="F"),M4,"")</f>
        <v/>
      </c>
      <c r="BM4" s="63" t="str">
        <f>IF(AND(H4="OBC",I4="M"),M4,"")</f>
        <v/>
      </c>
      <c r="BN4" s="63" t="str">
        <f>IF(AND(H4="OBC",I4="F"),M4,"")</f>
        <v/>
      </c>
      <c r="BO4" s="63" t="str">
        <f>IF(AND(H4="GEN",I4="M"),M4,"")</f>
        <v/>
      </c>
      <c r="BP4" s="63" t="str">
        <f>IF(AND(H4="GEN",I4="F"),M4,"")</f>
        <v/>
      </c>
      <c r="BQ4" s="63" t="str">
        <f>IF(AND(H4="MIN",I4="M"),M4,"")</f>
        <v/>
      </c>
      <c r="BR4" s="63" t="str">
        <f>IF(AND(H4="MIN",I4="F"),M4,"")</f>
        <v/>
      </c>
      <c r="BS4" s="63" t="str">
        <f>IF(AND(H4="SBC",I4="M"),M4,"")</f>
        <v/>
      </c>
      <c r="BT4" s="63" t="str">
        <f>IF(AND(H4="SBC",I4="F"),M4,"")</f>
        <v/>
      </c>
      <c r="BU4" s="64"/>
    </row>
    <row r="5" spans="1:73" ht="15">
      <c r="A5" s="54">
        <f>IF('Statement of Marks'!A5="","",'Statement of Marks'!A5)</f>
        <v>2</v>
      </c>
      <c r="B5" s="55">
        <f>IF('Statement of Marks'!D5="","",'Statement of Marks'!D5)</f>
        <v>902</v>
      </c>
      <c r="C5" s="56">
        <f>IF('Statement of Marks'!E5="","",'Statement of Marks'!E5)</f>
        <v>142</v>
      </c>
      <c r="D5" s="57" t="str">
        <f>IF('Statement of Marks'!F5="","",'Statement of Marks'!F5)</f>
        <v>05-04-2006</v>
      </c>
      <c r="E5" s="58" t="str">
        <f>IF('Statement of Marks'!G5="","",'Statement of Marks'!G5)</f>
        <v>DHEERENDRA KUMAR</v>
      </c>
      <c r="F5" s="58" t="str">
        <f>IF('Statement of Marks'!H5="","",'Statement of Marks'!H5)</f>
        <v>JAGDISH KUMAR</v>
      </c>
      <c r="G5" s="58" t="str">
        <f>IF('Statement of Marks'!I5="","",'Statement of Marks'!I5)</f>
        <v>MANJU DEVI</v>
      </c>
      <c r="H5" s="59" t="str">
        <f>IF('Statement of Marks'!B5="","",'Statement of Marks'!B5)</f>
        <v>SC</v>
      </c>
      <c r="I5" s="59" t="str">
        <f>IF('Statement of Marks'!C5="","",'Statement of Marks'!C5)</f>
        <v>M</v>
      </c>
      <c r="J5" s="255" t="str">
        <f>IF('Statement of Marks'!EG5="","",'Statement of Marks'!EG5)</f>
        <v>Promoted to Class 10th</v>
      </c>
      <c r="K5" s="255">
        <f>IF('Statement of Marks'!EH5="","",'Statement of Marks'!EH5)</f>
        <v>310</v>
      </c>
      <c r="L5" s="251">
        <f>IF('Statement of Marks'!EI5="","",'Statement of Marks'!EI5)</f>
        <v>51.666666666666664</v>
      </c>
      <c r="M5" s="255" t="str">
        <f>IF('Statement of Marks'!EJ5="","",'Statement of Marks'!EJ5)</f>
        <v>II</v>
      </c>
      <c r="N5" s="255">
        <f>IF('Statement of Marks'!EK5="","",'Statement of Marks'!EK5)</f>
        <v>15.999999999999897</v>
      </c>
      <c r="O5" s="61" t="str">
        <f>IF('Statement of Marks'!EL5="","",'Statement of Marks'!EL5)</f>
        <v/>
      </c>
      <c r="BH5" s="62" t="str">
        <f>IF('Statement of Marks'!G5="","",'Statement of Marks'!G5)</f>
        <v>DHEERENDRA KUMAR</v>
      </c>
      <c r="BI5" s="63" t="str">
        <f t="shared" ref="BI5:BI68" si="0">IF(AND(H5="SC",I5="M"),M5,"")</f>
        <v>II</v>
      </c>
      <c r="BJ5" s="63" t="str">
        <f t="shared" ref="BJ5:BJ68" si="1">IF(AND(H5="SC",I5="F"),M5,"")</f>
        <v/>
      </c>
      <c r="BK5" s="63" t="str">
        <f t="shared" ref="BK5:BK68" si="2">IF(AND(H5="ST",I5="M"),M5,"")</f>
        <v/>
      </c>
      <c r="BL5" s="63" t="str">
        <f t="shared" ref="BL5:BL68" si="3">IF(AND(H5="ST",I5="F"),M5,"")</f>
        <v/>
      </c>
      <c r="BM5" s="63" t="str">
        <f t="shared" ref="BM5:BM68" si="4">IF(AND(H5="OBC",I5="M"),M5,"")</f>
        <v/>
      </c>
      <c r="BN5" s="63" t="str">
        <f t="shared" ref="BN5:BN68" si="5">IF(AND(H5="OBC",I5="F"),M5,"")</f>
        <v/>
      </c>
      <c r="BO5" s="63" t="str">
        <f t="shared" ref="BO5:BO68" si="6">IF(AND(H5="GEN",I5="M"),M5,"")</f>
        <v/>
      </c>
      <c r="BP5" s="63" t="str">
        <f t="shared" ref="BP5:BP68" si="7">IF(AND(H5="GEN",I5="F"),M5,"")</f>
        <v/>
      </c>
      <c r="BQ5" s="63" t="str">
        <f t="shared" ref="BQ5:BQ68" si="8">IF(AND(H5="MIN",I5="M"),M5,"")</f>
        <v/>
      </c>
      <c r="BR5" s="63" t="str">
        <f t="shared" ref="BR5:BR68" si="9">IF(AND(H5="MIN",I5="F"),M5,"")</f>
        <v/>
      </c>
      <c r="BS5" s="63" t="str">
        <f t="shared" ref="BS5:BS68" si="10">IF(AND(H5="SBC",I5="M"),M5,"")</f>
        <v/>
      </c>
      <c r="BT5" s="63" t="str">
        <f t="shared" ref="BT5:BT68" si="11">IF(AND(H5="SBC",I5="F"),M5,"")</f>
        <v/>
      </c>
      <c r="BU5" s="64"/>
    </row>
    <row r="6" spans="1:73" ht="15">
      <c r="A6" s="54">
        <f>IF('Statement of Marks'!A6="","",'Statement of Marks'!A6)</f>
        <v>3</v>
      </c>
      <c r="B6" s="55">
        <f>IF('Statement of Marks'!D6="","",'Statement of Marks'!D6)</f>
        <v>903</v>
      </c>
      <c r="C6" s="56">
        <f>IF('Statement of Marks'!E6="","",'Statement of Marks'!E6)</f>
        <v>140</v>
      </c>
      <c r="D6" s="57" t="str">
        <f>IF('Statement of Marks'!F6="","",'Statement of Marks'!F6)</f>
        <v>13-03-2004</v>
      </c>
      <c r="E6" s="58" t="str">
        <f>IF('Statement of Marks'!G6="","",'Statement of Marks'!G6)</f>
        <v>DIMPAL BHATI</v>
      </c>
      <c r="F6" s="58" t="str">
        <f>IF('Statement of Marks'!H6="","",'Statement of Marks'!H6)</f>
        <v>DALA RAM</v>
      </c>
      <c r="G6" s="58" t="str">
        <f>IF('Statement of Marks'!I6="","",'Statement of Marks'!I6)</f>
        <v>FULI DEVI</v>
      </c>
      <c r="H6" s="59" t="str">
        <f>IF('Statement of Marks'!B6="","",'Statement of Marks'!B6)</f>
        <v>SC</v>
      </c>
      <c r="I6" s="59" t="str">
        <f>IF('Statement of Marks'!C6="","",'Statement of Marks'!C6)</f>
        <v>F</v>
      </c>
      <c r="J6" s="255" t="str">
        <f>IF('Statement of Marks'!EG6="","",'Statement of Marks'!EG6)</f>
        <v>Promoted to Class 10th</v>
      </c>
      <c r="K6" s="255">
        <f>IF('Statement of Marks'!EH6="","",'Statement of Marks'!EH6)</f>
        <v>345</v>
      </c>
      <c r="L6" s="251">
        <f>IF('Statement of Marks'!EI6="","",'Statement of Marks'!EI6)</f>
        <v>57.5</v>
      </c>
      <c r="M6" s="255" t="str">
        <f>IF('Statement of Marks'!EJ6="","",'Statement of Marks'!EJ6)</f>
        <v>II</v>
      </c>
      <c r="N6" s="255">
        <f>IF('Statement of Marks'!EK6="","",'Statement of Marks'!EK6)</f>
        <v>9.999999999999897</v>
      </c>
      <c r="O6" s="61" t="str">
        <f>IF('Statement of Marks'!EL6="","",'Statement of Marks'!EL6)</f>
        <v/>
      </c>
      <c r="BH6" s="62" t="str">
        <f>IF('Statement of Marks'!G6="","",'Statement of Marks'!G6)</f>
        <v>DIMPAL BHATI</v>
      </c>
      <c r="BI6" s="63" t="str">
        <f t="shared" si="0"/>
        <v/>
      </c>
      <c r="BJ6" s="63" t="str">
        <f t="shared" si="1"/>
        <v>II</v>
      </c>
      <c r="BK6" s="63" t="str">
        <f t="shared" si="2"/>
        <v/>
      </c>
      <c r="BL6" s="63" t="str">
        <f t="shared" si="3"/>
        <v/>
      </c>
      <c r="BM6" s="63" t="str">
        <f t="shared" si="4"/>
        <v/>
      </c>
      <c r="BN6" s="63" t="str">
        <f t="shared" si="5"/>
        <v/>
      </c>
      <c r="BO6" s="63" t="str">
        <f t="shared" si="6"/>
        <v/>
      </c>
      <c r="BP6" s="63" t="str">
        <f t="shared" si="7"/>
        <v/>
      </c>
      <c r="BQ6" s="63" t="str">
        <f t="shared" si="8"/>
        <v/>
      </c>
      <c r="BR6" s="63" t="str">
        <f t="shared" si="9"/>
        <v/>
      </c>
      <c r="BS6" s="63" t="str">
        <f t="shared" si="10"/>
        <v/>
      </c>
      <c r="BT6" s="63" t="str">
        <f t="shared" si="11"/>
        <v/>
      </c>
      <c r="BU6" s="64"/>
    </row>
    <row r="7" spans="1:73" ht="15">
      <c r="A7" s="54">
        <f>IF('Statement of Marks'!A7="","",'Statement of Marks'!A7)</f>
        <v>4</v>
      </c>
      <c r="B7" s="55">
        <f>IF('Statement of Marks'!D7="","",'Statement of Marks'!D7)</f>
        <v>904</v>
      </c>
      <c r="C7" s="56">
        <f>IF('Statement of Marks'!E7="","",'Statement of Marks'!E7)</f>
        <v>162</v>
      </c>
      <c r="D7" s="57" t="str">
        <f>IF('Statement of Marks'!F7="","",'Statement of Marks'!F7)</f>
        <v>02-12-2005</v>
      </c>
      <c r="E7" s="58" t="str">
        <f>IF('Statement of Marks'!G7="","",'Statement of Marks'!G7)</f>
        <v>DIVYA VAISHNAV</v>
      </c>
      <c r="F7" s="58" t="str">
        <f>IF('Statement of Marks'!H7="","",'Statement of Marks'!H7)</f>
        <v>SANTOSH DAS</v>
      </c>
      <c r="G7" s="58" t="str">
        <f>IF('Statement of Marks'!I7="","",'Statement of Marks'!I7)</f>
        <v>MANJU DEVI</v>
      </c>
      <c r="H7" s="59" t="str">
        <f>IF('Statement of Marks'!B7="","",'Statement of Marks'!B7)</f>
        <v>OBC</v>
      </c>
      <c r="I7" s="59" t="str">
        <f>IF('Statement of Marks'!C7="","",'Statement of Marks'!C7)</f>
        <v>F</v>
      </c>
      <c r="J7" s="255" t="str">
        <f>IF('Statement of Marks'!EG7="","",'Statement of Marks'!EG7)</f>
        <v>Promoted to Class 10th</v>
      </c>
      <c r="K7" s="255">
        <f>IF('Statement of Marks'!EH7="","",'Statement of Marks'!EH7)</f>
        <v>330</v>
      </c>
      <c r="L7" s="251">
        <f>IF('Statement of Marks'!EI7="","",'Statement of Marks'!EI7)</f>
        <v>55</v>
      </c>
      <c r="M7" s="255" t="str">
        <f>IF('Statement of Marks'!EJ7="","",'Statement of Marks'!EJ7)</f>
        <v>II</v>
      </c>
      <c r="N7" s="255">
        <f>IF('Statement of Marks'!EK7="","",'Statement of Marks'!EK7)</f>
        <v>11.999999999999897</v>
      </c>
      <c r="O7" s="61" t="str">
        <f>IF('Statement of Marks'!EL7="","",'Statement of Marks'!EL7)</f>
        <v/>
      </c>
      <c r="BH7" s="62" t="str">
        <f>IF('Statement of Marks'!G7="","",'Statement of Marks'!G7)</f>
        <v>DIVYA VAISHNAV</v>
      </c>
      <c r="BI7" s="63" t="str">
        <f t="shared" si="0"/>
        <v/>
      </c>
      <c r="BJ7" s="63" t="str">
        <f t="shared" si="1"/>
        <v/>
      </c>
      <c r="BK7" s="63" t="str">
        <f t="shared" si="2"/>
        <v/>
      </c>
      <c r="BL7" s="63" t="str">
        <f t="shared" si="3"/>
        <v/>
      </c>
      <c r="BM7" s="63" t="str">
        <f t="shared" si="4"/>
        <v/>
      </c>
      <c r="BN7" s="63" t="str">
        <f t="shared" si="5"/>
        <v>II</v>
      </c>
      <c r="BO7" s="63" t="str">
        <f t="shared" si="6"/>
        <v/>
      </c>
      <c r="BP7" s="63" t="str">
        <f t="shared" si="7"/>
        <v/>
      </c>
      <c r="BQ7" s="63" t="str">
        <f t="shared" si="8"/>
        <v/>
      </c>
      <c r="BR7" s="63" t="str">
        <f t="shared" si="9"/>
        <v/>
      </c>
      <c r="BS7" s="63" t="str">
        <f t="shared" si="10"/>
        <v/>
      </c>
      <c r="BT7" s="63" t="str">
        <f t="shared" si="11"/>
        <v/>
      </c>
      <c r="BU7" s="64"/>
    </row>
    <row r="8" spans="1:73" ht="15">
      <c r="A8" s="54">
        <f>IF('Statement of Marks'!A8="","",'Statement of Marks'!A8)</f>
        <v>5</v>
      </c>
      <c r="B8" s="55">
        <f>IF('Statement of Marks'!D8="","",'Statement of Marks'!D8)</f>
        <v>905</v>
      </c>
      <c r="C8" s="56">
        <f>IF('Statement of Marks'!E8="","",'Statement of Marks'!E8)</f>
        <v>144</v>
      </c>
      <c r="D8" s="57" t="str">
        <f>IF('Statement of Marks'!F8="","",'Statement of Marks'!F8)</f>
        <v>05-05-2005</v>
      </c>
      <c r="E8" s="58" t="str">
        <f>IF('Statement of Marks'!G8="","",'Statement of Marks'!G8)</f>
        <v>INDRA DEVI</v>
      </c>
      <c r="F8" s="58" t="str">
        <f>IF('Statement of Marks'!H8="","",'Statement of Marks'!H8)</f>
        <v>FUA RAM</v>
      </c>
      <c r="G8" s="58" t="str">
        <f>IF('Statement of Marks'!I8="","",'Statement of Marks'!I8)</f>
        <v>DAGRI DEVI</v>
      </c>
      <c r="H8" s="59" t="str">
        <f>IF('Statement of Marks'!B8="","",'Statement of Marks'!B8)</f>
        <v>SBC</v>
      </c>
      <c r="I8" s="59" t="str">
        <f>IF('Statement of Marks'!C8="","",'Statement of Marks'!C8)</f>
        <v>F</v>
      </c>
      <c r="J8" s="255" t="str">
        <f>IF('Statement of Marks'!EG8="","",'Statement of Marks'!EG8)</f>
        <v>Promoted to Class 10th</v>
      </c>
      <c r="K8" s="255">
        <f>IF('Statement of Marks'!EH8="","",'Statement of Marks'!EH8)</f>
        <v>328</v>
      </c>
      <c r="L8" s="251">
        <f>IF('Statement of Marks'!EI8="","",'Statement of Marks'!EI8)</f>
        <v>54.666666666666664</v>
      </c>
      <c r="M8" s="255" t="str">
        <f>IF('Statement of Marks'!EJ8="","",'Statement of Marks'!EJ8)</f>
        <v>II</v>
      </c>
      <c r="N8" s="255">
        <f>IF('Statement of Marks'!EK8="","",'Statement of Marks'!EK8)</f>
        <v>12.999999999999897</v>
      </c>
      <c r="O8" s="61" t="str">
        <f>IF('Statement of Marks'!EL8="","",'Statement of Marks'!EL8)</f>
        <v/>
      </c>
      <c r="BH8" s="62" t="str">
        <f>IF('Statement of Marks'!G8="","",'Statement of Marks'!G8)</f>
        <v>INDRA DEVI</v>
      </c>
      <c r="BI8" s="63" t="str">
        <f t="shared" si="0"/>
        <v/>
      </c>
      <c r="BJ8" s="63" t="str">
        <f t="shared" si="1"/>
        <v/>
      </c>
      <c r="BK8" s="63" t="str">
        <f t="shared" si="2"/>
        <v/>
      </c>
      <c r="BL8" s="63" t="str">
        <f t="shared" si="3"/>
        <v/>
      </c>
      <c r="BM8" s="63" t="str">
        <f t="shared" si="4"/>
        <v/>
      </c>
      <c r="BN8" s="63" t="str">
        <f t="shared" si="5"/>
        <v/>
      </c>
      <c r="BO8" s="63" t="str">
        <f t="shared" si="6"/>
        <v/>
      </c>
      <c r="BP8" s="63" t="str">
        <f t="shared" si="7"/>
        <v/>
      </c>
      <c r="BQ8" s="63" t="str">
        <f t="shared" si="8"/>
        <v/>
      </c>
      <c r="BR8" s="63" t="str">
        <f t="shared" si="9"/>
        <v/>
      </c>
      <c r="BS8" s="63" t="str">
        <f t="shared" si="10"/>
        <v/>
      </c>
      <c r="BT8" s="63" t="str">
        <f t="shared" si="11"/>
        <v>II</v>
      </c>
      <c r="BU8" s="64"/>
    </row>
    <row r="9" spans="1:73" ht="15">
      <c r="A9" s="54">
        <f>IF('Statement of Marks'!A9="","",'Statement of Marks'!A9)</f>
        <v>6</v>
      </c>
      <c r="B9" s="55">
        <f>IF('Statement of Marks'!D9="","",'Statement of Marks'!D9)</f>
        <v>906</v>
      </c>
      <c r="C9" s="56">
        <f>IF('Statement of Marks'!E9="","",'Statement of Marks'!E9)</f>
        <v>352</v>
      </c>
      <c r="D9" s="57" t="str">
        <f>IF('Statement of Marks'!F9="","",'Statement of Marks'!F9)</f>
        <v>22-02-2006</v>
      </c>
      <c r="E9" s="58" t="str">
        <f>IF('Statement of Marks'!G9="","",'Statement of Marks'!G9)</f>
        <v>JINU RATHORE</v>
      </c>
      <c r="F9" s="58" t="str">
        <f>IF('Statement of Marks'!H9="","",'Statement of Marks'!H9)</f>
        <v>DEVI SINGH</v>
      </c>
      <c r="G9" s="58" t="str">
        <f>IF('Statement of Marks'!I9="","",'Statement of Marks'!I9)</f>
        <v>ANOP KANWAR</v>
      </c>
      <c r="H9" s="59" t="str">
        <f>IF('Statement of Marks'!B9="","",'Statement of Marks'!B9)</f>
        <v>GEN</v>
      </c>
      <c r="I9" s="59" t="str">
        <f>IF('Statement of Marks'!C9="","",'Statement of Marks'!C9)</f>
        <v>F</v>
      </c>
      <c r="J9" s="255" t="str">
        <f>IF('Statement of Marks'!EG9="","",'Statement of Marks'!EG9)</f>
        <v>Promoted to Class 10th</v>
      </c>
      <c r="K9" s="255">
        <f>IF('Statement of Marks'!EH9="","",'Statement of Marks'!EH9)</f>
        <v>523</v>
      </c>
      <c r="L9" s="251">
        <f>IF('Statement of Marks'!EI9="","",'Statement of Marks'!EI9)</f>
        <v>87.166666666666671</v>
      </c>
      <c r="M9" s="255" t="str">
        <f>IF('Statement of Marks'!EJ9="","",'Statement of Marks'!EJ9)</f>
        <v>I</v>
      </c>
      <c r="N9" s="255">
        <f>IF('Statement of Marks'!EK9="","",'Statement of Marks'!EK9)</f>
        <v>0.99999999999999778</v>
      </c>
      <c r="O9" s="61" t="str">
        <f>IF('Statement of Marks'!EL9="","",'Statement of Marks'!EL9)</f>
        <v/>
      </c>
      <c r="BH9" s="62" t="str">
        <f>IF('Statement of Marks'!G9="","",'Statement of Marks'!G9)</f>
        <v>JINU RATHORE</v>
      </c>
      <c r="BI9" s="63" t="str">
        <f t="shared" si="0"/>
        <v/>
      </c>
      <c r="BJ9" s="63" t="str">
        <f t="shared" si="1"/>
        <v/>
      </c>
      <c r="BK9" s="63" t="str">
        <f t="shared" si="2"/>
        <v/>
      </c>
      <c r="BL9" s="63" t="str">
        <f t="shared" si="3"/>
        <v/>
      </c>
      <c r="BM9" s="63" t="str">
        <f t="shared" si="4"/>
        <v/>
      </c>
      <c r="BN9" s="63" t="str">
        <f t="shared" si="5"/>
        <v/>
      </c>
      <c r="BO9" s="63" t="str">
        <f t="shared" si="6"/>
        <v/>
      </c>
      <c r="BP9" s="63" t="str">
        <f t="shared" si="7"/>
        <v>I</v>
      </c>
      <c r="BQ9" s="63" t="str">
        <f t="shared" si="8"/>
        <v/>
      </c>
      <c r="BR9" s="63" t="str">
        <f t="shared" si="9"/>
        <v/>
      </c>
      <c r="BS9" s="63" t="str">
        <f t="shared" si="10"/>
        <v/>
      </c>
      <c r="BT9" s="63" t="str">
        <f t="shared" si="11"/>
        <v/>
      </c>
      <c r="BU9" s="64"/>
    </row>
    <row r="10" spans="1:73" ht="15">
      <c r="A10" s="54">
        <f>IF('Statement of Marks'!A10="","",'Statement of Marks'!A10)</f>
        <v>7</v>
      </c>
      <c r="B10" s="55">
        <f>IF('Statement of Marks'!D10="","",'Statement of Marks'!D10)</f>
        <v>907</v>
      </c>
      <c r="C10" s="56">
        <f>IF('Statement of Marks'!E10="","",'Statement of Marks'!E10)</f>
        <v>163</v>
      </c>
      <c r="D10" s="57" t="str">
        <f>IF('Statement of Marks'!F10="","",'Statement of Marks'!F10)</f>
        <v>10-02-2005</v>
      </c>
      <c r="E10" s="58" t="str">
        <f>IF('Statement of Marks'!G10="","",'Statement of Marks'!G10)</f>
        <v xml:space="preserve">KAVITA </v>
      </c>
      <c r="F10" s="58" t="str">
        <f>IF('Statement of Marks'!H10="","",'Statement of Marks'!H10)</f>
        <v>JEEVA RAM</v>
      </c>
      <c r="G10" s="58" t="str">
        <f>IF('Statement of Marks'!I10="","",'Statement of Marks'!I10)</f>
        <v>VIMLA DEVI</v>
      </c>
      <c r="H10" s="59" t="str">
        <f>IF('Statement of Marks'!B10="","",'Statement of Marks'!B10)</f>
        <v>OBC</v>
      </c>
      <c r="I10" s="59" t="str">
        <f>IF('Statement of Marks'!C10="","",'Statement of Marks'!C10)</f>
        <v>F</v>
      </c>
      <c r="J10" s="255" t="str">
        <f>IF('Statement of Marks'!EG10="","",'Statement of Marks'!EG10)</f>
        <v>Promoted to Class 10th</v>
      </c>
      <c r="K10" s="255">
        <f>IF('Statement of Marks'!EH10="","",'Statement of Marks'!EH10)</f>
        <v>429</v>
      </c>
      <c r="L10" s="251">
        <f>IF('Statement of Marks'!EI10="","",'Statement of Marks'!EI10)</f>
        <v>71.5</v>
      </c>
      <c r="M10" s="255" t="str">
        <f>IF('Statement of Marks'!EJ10="","",'Statement of Marks'!EJ10)</f>
        <v>I</v>
      </c>
      <c r="N10" s="255">
        <f>IF('Statement of Marks'!EK10="","",'Statement of Marks'!EK10)</f>
        <v>2.9999999999999774</v>
      </c>
      <c r="O10" s="61" t="str">
        <f>IF('Statement of Marks'!EL10="","",'Statement of Marks'!EL10)</f>
        <v/>
      </c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H10" s="62" t="str">
        <f>IF('Statement of Marks'!G10="","",'Statement of Marks'!G10)</f>
        <v xml:space="preserve">KAVITA </v>
      </c>
      <c r="BI10" s="63" t="str">
        <f t="shared" si="0"/>
        <v/>
      </c>
      <c r="BJ10" s="63" t="str">
        <f t="shared" si="1"/>
        <v/>
      </c>
      <c r="BK10" s="63" t="str">
        <f t="shared" si="2"/>
        <v/>
      </c>
      <c r="BL10" s="63" t="str">
        <f t="shared" si="3"/>
        <v/>
      </c>
      <c r="BM10" s="63" t="str">
        <f t="shared" si="4"/>
        <v/>
      </c>
      <c r="BN10" s="63" t="str">
        <f t="shared" si="5"/>
        <v>I</v>
      </c>
      <c r="BO10" s="63" t="str">
        <f t="shared" si="6"/>
        <v/>
      </c>
      <c r="BP10" s="63" t="str">
        <f t="shared" si="7"/>
        <v/>
      </c>
      <c r="BQ10" s="63" t="str">
        <f t="shared" si="8"/>
        <v/>
      </c>
      <c r="BR10" s="63" t="str">
        <f t="shared" si="9"/>
        <v/>
      </c>
      <c r="BS10" s="63" t="str">
        <f t="shared" si="10"/>
        <v/>
      </c>
      <c r="BT10" s="63" t="str">
        <f t="shared" si="11"/>
        <v/>
      </c>
      <c r="BU10" s="64"/>
    </row>
    <row r="11" spans="1:73" ht="15">
      <c r="A11" s="54">
        <f>IF('Statement of Marks'!A11="","",'Statement of Marks'!A11)</f>
        <v>8</v>
      </c>
      <c r="B11" s="55">
        <f>IF('Statement of Marks'!D11="","",'Statement of Marks'!D11)</f>
        <v>909</v>
      </c>
      <c r="C11" s="56">
        <f>IF('Statement of Marks'!E11="","",'Statement of Marks'!E11)</f>
        <v>324</v>
      </c>
      <c r="D11" s="57" t="str">
        <f>IF('Statement of Marks'!F11="","",'Statement of Marks'!F11)</f>
        <v>10-08-2003</v>
      </c>
      <c r="E11" s="58" t="str">
        <f>IF('Statement of Marks'!G11="","",'Statement of Marks'!G11)</f>
        <v>MUKESH</v>
      </c>
      <c r="F11" s="58" t="str">
        <f>IF('Statement of Marks'!H11="","",'Statement of Marks'!H11)</f>
        <v>BHOMA RAM</v>
      </c>
      <c r="G11" s="58" t="str">
        <f>IF('Statement of Marks'!I11="","",'Statement of Marks'!I11)</f>
        <v>JAMNA</v>
      </c>
      <c r="H11" s="59" t="str">
        <f>IF('Statement of Marks'!B11="","",'Statement of Marks'!B11)</f>
        <v>SBC</v>
      </c>
      <c r="I11" s="59" t="str">
        <f>IF('Statement of Marks'!C11="","",'Statement of Marks'!C11)</f>
        <v>M</v>
      </c>
      <c r="J11" s="255" t="str">
        <f>IF('Statement of Marks'!EG11="","",'Statement of Marks'!EG11)</f>
        <v>Promoted to Class 10th</v>
      </c>
      <c r="K11" s="255">
        <f>IF('Statement of Marks'!EH11="","",'Statement of Marks'!EH11)</f>
        <v>281</v>
      </c>
      <c r="L11" s="251">
        <f>IF('Statement of Marks'!EI11="","",'Statement of Marks'!EI11)</f>
        <v>46.833333333333336</v>
      </c>
      <c r="M11" s="255" t="str">
        <f>IF('Statement of Marks'!EJ11="","",'Statement of Marks'!EJ11)</f>
        <v>III</v>
      </c>
      <c r="N11" s="255">
        <f>IF('Statement of Marks'!EK11="","",'Statement of Marks'!EK11)</f>
        <v>19.999999999999897</v>
      </c>
      <c r="O11" s="61" t="str">
        <f>IF('Statement of Marks'!EL11="","",'Statement of Marks'!EL11)</f>
        <v/>
      </c>
      <c r="BH11" s="62" t="str">
        <f>IF('Statement of Marks'!G11="","",'Statement of Marks'!G11)</f>
        <v>MUKESH</v>
      </c>
      <c r="BI11" s="63" t="str">
        <f t="shared" si="0"/>
        <v/>
      </c>
      <c r="BJ11" s="63" t="str">
        <f t="shared" si="1"/>
        <v/>
      </c>
      <c r="BK11" s="63" t="str">
        <f t="shared" si="2"/>
        <v/>
      </c>
      <c r="BL11" s="63" t="str">
        <f t="shared" si="3"/>
        <v/>
      </c>
      <c r="BM11" s="63" t="str">
        <f t="shared" si="4"/>
        <v/>
      </c>
      <c r="BN11" s="63" t="str">
        <f t="shared" si="5"/>
        <v/>
      </c>
      <c r="BO11" s="63" t="str">
        <f t="shared" si="6"/>
        <v/>
      </c>
      <c r="BP11" s="63" t="str">
        <f t="shared" si="7"/>
        <v/>
      </c>
      <c r="BQ11" s="63" t="str">
        <f t="shared" si="8"/>
        <v/>
      </c>
      <c r="BR11" s="63" t="str">
        <f t="shared" si="9"/>
        <v/>
      </c>
      <c r="BS11" s="63" t="str">
        <f t="shared" si="10"/>
        <v>III</v>
      </c>
      <c r="BT11" s="63" t="str">
        <f t="shared" si="11"/>
        <v/>
      </c>
      <c r="BU11" s="64"/>
    </row>
    <row r="12" spans="1:73" ht="15">
      <c r="A12" s="54">
        <f>IF('Statement of Marks'!A12="","",'Statement of Marks'!A12)</f>
        <v>9</v>
      </c>
      <c r="B12" s="55">
        <f>IF('Statement of Marks'!D12="","",'Statement of Marks'!D12)</f>
        <v>910</v>
      </c>
      <c r="C12" s="56">
        <f>IF('Statement of Marks'!E12="","",'Statement of Marks'!E12)</f>
        <v>373</v>
      </c>
      <c r="D12" s="57" t="str">
        <f>IF('Statement of Marks'!F12="","",'Statement of Marks'!F12)</f>
        <v>12-01-2005</v>
      </c>
      <c r="E12" s="58" t="str">
        <f>IF('Statement of Marks'!G12="","",'Statement of Marks'!G12)</f>
        <v>NARAYAN LAL</v>
      </c>
      <c r="F12" s="58" t="str">
        <f>IF('Statement of Marks'!H12="","",'Statement of Marks'!H12)</f>
        <v>KHETA RAM</v>
      </c>
      <c r="G12" s="58" t="str">
        <f>IF('Statement of Marks'!I12="","",'Statement of Marks'!I12)</f>
        <v>PUSHPA DEVI</v>
      </c>
      <c r="H12" s="59" t="str">
        <f>IF('Statement of Marks'!B12="","",'Statement of Marks'!B12)</f>
        <v>OBC</v>
      </c>
      <c r="I12" s="59" t="str">
        <f>IF('Statement of Marks'!C12="","",'Statement of Marks'!C12)</f>
        <v>M</v>
      </c>
      <c r="J12" s="255" t="str">
        <f>IF('Statement of Marks'!EG12="","",'Statement of Marks'!EG12)</f>
        <v>Promoted to Class 10th</v>
      </c>
      <c r="K12" s="255">
        <f>IF('Statement of Marks'!EH12="","",'Statement of Marks'!EH12)</f>
        <v>303</v>
      </c>
      <c r="L12" s="251">
        <f>IF('Statement of Marks'!EI12="","",'Statement of Marks'!EI12)</f>
        <v>50.5</v>
      </c>
      <c r="M12" s="255" t="str">
        <f>IF('Statement of Marks'!EJ12="","",'Statement of Marks'!EJ12)</f>
        <v>II</v>
      </c>
      <c r="N12" s="255">
        <f>IF('Statement of Marks'!EK12="","",'Statement of Marks'!EK12)</f>
        <v>17.999999999999897</v>
      </c>
      <c r="O12" s="61" t="str">
        <f>IF('Statement of Marks'!EL12="","",'Statement of Marks'!EL12)</f>
        <v/>
      </c>
      <c r="BH12" s="62" t="str">
        <f>IF('Statement of Marks'!G12="","",'Statement of Marks'!G12)</f>
        <v>NARAYAN LAL</v>
      </c>
      <c r="BI12" s="63" t="str">
        <f t="shared" si="0"/>
        <v/>
      </c>
      <c r="BJ12" s="63" t="str">
        <f t="shared" si="1"/>
        <v/>
      </c>
      <c r="BK12" s="63" t="str">
        <f t="shared" si="2"/>
        <v/>
      </c>
      <c r="BL12" s="63" t="str">
        <f t="shared" si="3"/>
        <v/>
      </c>
      <c r="BM12" s="63" t="str">
        <f t="shared" si="4"/>
        <v>II</v>
      </c>
      <c r="BN12" s="63" t="str">
        <f t="shared" si="5"/>
        <v/>
      </c>
      <c r="BO12" s="63" t="str">
        <f t="shared" si="6"/>
        <v/>
      </c>
      <c r="BP12" s="63" t="str">
        <f t="shared" si="7"/>
        <v/>
      </c>
      <c r="BQ12" s="63" t="str">
        <f t="shared" si="8"/>
        <v/>
      </c>
      <c r="BR12" s="63" t="str">
        <f t="shared" si="9"/>
        <v/>
      </c>
      <c r="BS12" s="63" t="str">
        <f t="shared" si="10"/>
        <v/>
      </c>
      <c r="BT12" s="63" t="str">
        <f t="shared" si="11"/>
        <v/>
      </c>
      <c r="BU12" s="64"/>
    </row>
    <row r="13" spans="1:73" ht="15">
      <c r="A13" s="54">
        <f>IF('Statement of Marks'!A13="","",'Statement of Marks'!A13)</f>
        <v>10</v>
      </c>
      <c r="B13" s="55">
        <f>IF('Statement of Marks'!D13="","",'Statement of Marks'!D13)</f>
        <v>911</v>
      </c>
      <c r="C13" s="56">
        <f>IF('Statement of Marks'!E13="","",'Statement of Marks'!E13)</f>
        <v>407</v>
      </c>
      <c r="D13" s="57" t="str">
        <f>IF('Statement of Marks'!F13="","",'Statement of Marks'!F13)</f>
        <v>10-12-2003</v>
      </c>
      <c r="E13" s="58" t="str">
        <f>IF('Statement of Marks'!G13="","",'Statement of Marks'!G13)</f>
        <v>NIRMA DEWASI</v>
      </c>
      <c r="F13" s="58" t="str">
        <f>IF('Statement of Marks'!H13="","",'Statement of Marks'!H13)</f>
        <v>MANGI LAL</v>
      </c>
      <c r="G13" s="58" t="str">
        <f>IF('Statement of Marks'!I13="","",'Statement of Marks'!I13)</f>
        <v>KAMLA DEVI</v>
      </c>
      <c r="H13" s="59" t="str">
        <f>IF('Statement of Marks'!B13="","",'Statement of Marks'!B13)</f>
        <v>SBC</v>
      </c>
      <c r="I13" s="59" t="str">
        <f>IF('Statement of Marks'!C13="","",'Statement of Marks'!C13)</f>
        <v>F</v>
      </c>
      <c r="J13" s="255" t="str">
        <f>IF('Statement of Marks'!EG13="","",'Statement of Marks'!EG13)</f>
        <v>Promoted to Class 10th</v>
      </c>
      <c r="K13" s="255">
        <f>IF('Statement of Marks'!EH13="","",'Statement of Marks'!EH13)</f>
        <v>341</v>
      </c>
      <c r="L13" s="251">
        <f>IF('Statement of Marks'!EI13="","",'Statement of Marks'!EI13)</f>
        <v>56.833333333333336</v>
      </c>
      <c r="M13" s="255" t="str">
        <f>IF('Statement of Marks'!EJ13="","",'Statement of Marks'!EJ13)</f>
        <v>II</v>
      </c>
      <c r="N13" s="255">
        <f>IF('Statement of Marks'!EK13="","",'Statement of Marks'!EK13)</f>
        <v>10.999999999999897</v>
      </c>
      <c r="O13" s="61" t="str">
        <f>IF('Statement of Marks'!EL13="","",'Statement of Marks'!EL13)</f>
        <v/>
      </c>
      <c r="BH13" s="62" t="str">
        <f>IF('Statement of Marks'!G13="","",'Statement of Marks'!G13)</f>
        <v>NIRMA DEWASI</v>
      </c>
      <c r="BI13" s="63" t="str">
        <f t="shared" si="0"/>
        <v/>
      </c>
      <c r="BJ13" s="63" t="str">
        <f t="shared" si="1"/>
        <v/>
      </c>
      <c r="BK13" s="63" t="str">
        <f t="shared" si="2"/>
        <v/>
      </c>
      <c r="BL13" s="63" t="str">
        <f t="shared" si="3"/>
        <v/>
      </c>
      <c r="BM13" s="63" t="str">
        <f t="shared" si="4"/>
        <v/>
      </c>
      <c r="BN13" s="63" t="str">
        <f t="shared" si="5"/>
        <v/>
      </c>
      <c r="BO13" s="63" t="str">
        <f t="shared" si="6"/>
        <v/>
      </c>
      <c r="BP13" s="63" t="str">
        <f t="shared" si="7"/>
        <v/>
      </c>
      <c r="BQ13" s="63" t="str">
        <f t="shared" si="8"/>
        <v/>
      </c>
      <c r="BR13" s="63" t="str">
        <f t="shared" si="9"/>
        <v/>
      </c>
      <c r="BS13" s="63" t="str">
        <f t="shared" si="10"/>
        <v/>
      </c>
      <c r="BT13" s="63" t="str">
        <f t="shared" si="11"/>
        <v>II</v>
      </c>
      <c r="BU13" s="64"/>
    </row>
    <row r="14" spans="1:73" ht="15">
      <c r="A14" s="54">
        <f>IF('Statement of Marks'!A14="","",'Statement of Marks'!A14)</f>
        <v>11</v>
      </c>
      <c r="B14" s="55">
        <f>IF('Statement of Marks'!D14="","",'Statement of Marks'!D14)</f>
        <v>912</v>
      </c>
      <c r="C14" s="56">
        <f>IF('Statement of Marks'!E14="","",'Statement of Marks'!E14)</f>
        <v>165</v>
      </c>
      <c r="D14" s="57" t="str">
        <f>IF('Statement of Marks'!F14="","",'Statement of Marks'!F14)</f>
        <v>24-07-2005</v>
      </c>
      <c r="E14" s="58" t="str">
        <f>IF('Statement of Marks'!G14="","",'Statement of Marks'!G14)</f>
        <v>NIRMA VAISHNAV</v>
      </c>
      <c r="F14" s="58" t="str">
        <f>IF('Statement of Marks'!H14="","",'Statement of Marks'!H14)</f>
        <v>VORIDAS</v>
      </c>
      <c r="G14" s="58" t="str">
        <f>IF('Statement of Marks'!I14="","",'Statement of Marks'!I14)</f>
        <v>UKIYA DEVI</v>
      </c>
      <c r="H14" s="59" t="str">
        <f>IF('Statement of Marks'!B14="","",'Statement of Marks'!B14)</f>
        <v>OBC</v>
      </c>
      <c r="I14" s="59" t="str">
        <f>IF('Statement of Marks'!C14="","",'Statement of Marks'!C14)</f>
        <v>F</v>
      </c>
      <c r="J14" s="255" t="str">
        <f>IF('Statement of Marks'!EG14="","",'Statement of Marks'!EG14)</f>
        <v>Promoted to Class 10th</v>
      </c>
      <c r="K14" s="255">
        <f>IF('Statement of Marks'!EH14="","",'Statement of Marks'!EH14)</f>
        <v>294</v>
      </c>
      <c r="L14" s="251">
        <f>IF('Statement of Marks'!EI14="","",'Statement of Marks'!EI14)</f>
        <v>49</v>
      </c>
      <c r="M14" s="255" t="str">
        <f>IF('Statement of Marks'!EJ14="","",'Statement of Marks'!EJ14)</f>
        <v>II</v>
      </c>
      <c r="N14" s="255">
        <f>IF('Statement of Marks'!EK14="","",'Statement of Marks'!EK14)</f>
        <v>18.999999999999897</v>
      </c>
      <c r="O14" s="61" t="str">
        <f>IF('Statement of Marks'!EL14="","",'Statement of Marks'!EL14)</f>
        <v/>
      </c>
      <c r="BH14" s="62" t="str">
        <f>IF('Statement of Marks'!G14="","",'Statement of Marks'!G14)</f>
        <v>NIRMA VAISHNAV</v>
      </c>
      <c r="BI14" s="63" t="str">
        <f t="shared" si="0"/>
        <v/>
      </c>
      <c r="BJ14" s="63" t="str">
        <f t="shared" si="1"/>
        <v/>
      </c>
      <c r="BK14" s="63" t="str">
        <f t="shared" si="2"/>
        <v/>
      </c>
      <c r="BL14" s="63" t="str">
        <f t="shared" si="3"/>
        <v/>
      </c>
      <c r="BM14" s="63" t="str">
        <f t="shared" si="4"/>
        <v/>
      </c>
      <c r="BN14" s="63" t="str">
        <f t="shared" si="5"/>
        <v>II</v>
      </c>
      <c r="BO14" s="63" t="str">
        <f t="shared" si="6"/>
        <v/>
      </c>
      <c r="BP14" s="63" t="str">
        <f t="shared" si="7"/>
        <v/>
      </c>
      <c r="BQ14" s="63" t="str">
        <f t="shared" si="8"/>
        <v/>
      </c>
      <c r="BR14" s="63" t="str">
        <f t="shared" si="9"/>
        <v/>
      </c>
      <c r="BS14" s="63" t="str">
        <f t="shared" si="10"/>
        <v/>
      </c>
      <c r="BT14" s="63" t="str">
        <f t="shared" si="11"/>
        <v/>
      </c>
      <c r="BU14" s="64"/>
    </row>
    <row r="15" spans="1:73" ht="15">
      <c r="A15" s="54">
        <f>IF('Statement of Marks'!A15="","",'Statement of Marks'!A15)</f>
        <v>12</v>
      </c>
      <c r="B15" s="55">
        <f>IF('Statement of Marks'!D15="","",'Statement of Marks'!D15)</f>
        <v>913</v>
      </c>
      <c r="C15" s="56">
        <f>IF('Statement of Marks'!E15="","",'Statement of Marks'!E15)</f>
        <v>293</v>
      </c>
      <c r="D15" s="57" t="str">
        <f>IF('Statement of Marks'!F15="","",'Statement of Marks'!F15)</f>
        <v>10-07-2006</v>
      </c>
      <c r="E15" s="58" t="str">
        <f>IF('Statement of Marks'!G15="","",'Statement of Marks'!G15)</f>
        <v xml:space="preserve">POOJA </v>
      </c>
      <c r="F15" s="58" t="str">
        <f>IF('Statement of Marks'!H15="","",'Statement of Marks'!H15)</f>
        <v>BHEEKHA RAM</v>
      </c>
      <c r="G15" s="58" t="str">
        <f>IF('Statement of Marks'!I15="","",'Statement of Marks'!I15)</f>
        <v>KANYA DEVI</v>
      </c>
      <c r="H15" s="59" t="str">
        <f>IF('Statement of Marks'!B15="","",'Statement of Marks'!B15)</f>
        <v>OBC</v>
      </c>
      <c r="I15" s="59" t="str">
        <f>IF('Statement of Marks'!C15="","",'Statement of Marks'!C15)</f>
        <v>F</v>
      </c>
      <c r="J15" s="255" t="str">
        <f>IF('Statement of Marks'!EG15="","",'Statement of Marks'!EG15)</f>
        <v>Promoted to Class 10th</v>
      </c>
      <c r="K15" s="255">
        <f>IF('Statement of Marks'!EH15="","",'Statement of Marks'!EH15)</f>
        <v>351</v>
      </c>
      <c r="L15" s="251">
        <f>IF('Statement of Marks'!EI15="","",'Statement of Marks'!EI15)</f>
        <v>58.5</v>
      </c>
      <c r="M15" s="255" t="str">
        <f>IF('Statement of Marks'!EJ15="","",'Statement of Marks'!EJ15)</f>
        <v>II</v>
      </c>
      <c r="N15" s="255">
        <f>IF('Statement of Marks'!EK15="","",'Statement of Marks'!EK15)</f>
        <v>8.999999999999897</v>
      </c>
      <c r="O15" s="61" t="str">
        <f>IF('Statement of Marks'!EL15="","",'Statement of Marks'!EL15)</f>
        <v/>
      </c>
      <c r="BH15" s="62" t="str">
        <f>IF('Statement of Marks'!G15="","",'Statement of Marks'!G15)</f>
        <v xml:space="preserve">POOJA </v>
      </c>
      <c r="BI15" s="63" t="str">
        <f t="shared" si="0"/>
        <v/>
      </c>
      <c r="BJ15" s="63" t="str">
        <f t="shared" si="1"/>
        <v/>
      </c>
      <c r="BK15" s="63" t="str">
        <f t="shared" si="2"/>
        <v/>
      </c>
      <c r="BL15" s="63" t="str">
        <f t="shared" si="3"/>
        <v/>
      </c>
      <c r="BM15" s="63" t="str">
        <f t="shared" si="4"/>
        <v/>
      </c>
      <c r="BN15" s="63" t="str">
        <f t="shared" si="5"/>
        <v>II</v>
      </c>
      <c r="BO15" s="63" t="str">
        <f t="shared" si="6"/>
        <v/>
      </c>
      <c r="BP15" s="63" t="str">
        <f t="shared" si="7"/>
        <v/>
      </c>
      <c r="BQ15" s="63" t="str">
        <f t="shared" si="8"/>
        <v/>
      </c>
      <c r="BR15" s="63" t="str">
        <f t="shared" si="9"/>
        <v/>
      </c>
      <c r="BS15" s="63" t="str">
        <f t="shared" si="10"/>
        <v/>
      </c>
      <c r="BT15" s="63" t="str">
        <f t="shared" si="11"/>
        <v/>
      </c>
      <c r="BU15" s="64"/>
    </row>
    <row r="16" spans="1:73" ht="15">
      <c r="A16" s="54">
        <f>IF('Statement of Marks'!A16="","",'Statement of Marks'!A16)</f>
        <v>13</v>
      </c>
      <c r="B16" s="55">
        <f>IF('Statement of Marks'!D16="","",'Statement of Marks'!D16)</f>
        <v>914</v>
      </c>
      <c r="C16" s="56">
        <f>IF('Statement of Marks'!E16="","",'Statement of Marks'!E16)</f>
        <v>167</v>
      </c>
      <c r="D16" s="57" t="str">
        <f>IF('Statement of Marks'!F16="","",'Statement of Marks'!F16)</f>
        <v>30-07-2006</v>
      </c>
      <c r="E16" s="58" t="str">
        <f>IF('Statement of Marks'!G16="","",'Statement of Marks'!G16)</f>
        <v>PRIYA SEN</v>
      </c>
      <c r="F16" s="58" t="str">
        <f>IF('Statement of Marks'!H16="","",'Statement of Marks'!H16)</f>
        <v>RAMESH KUMAR SEN</v>
      </c>
      <c r="G16" s="58" t="str">
        <f>IF('Statement of Marks'!I16="","",'Statement of Marks'!I16)</f>
        <v>KANYA DEVI</v>
      </c>
      <c r="H16" s="59" t="str">
        <f>IF('Statement of Marks'!B16="","",'Statement of Marks'!B16)</f>
        <v>OBC</v>
      </c>
      <c r="I16" s="59" t="str">
        <f>IF('Statement of Marks'!C16="","",'Statement of Marks'!C16)</f>
        <v>F</v>
      </c>
      <c r="J16" s="255" t="str">
        <f>IF('Statement of Marks'!EG16="","",'Statement of Marks'!EG16)</f>
        <v>Promoted to Class 10th</v>
      </c>
      <c r="K16" s="255">
        <f>IF('Statement of Marks'!EH16="","",'Statement of Marks'!EH16)</f>
        <v>408</v>
      </c>
      <c r="L16" s="251">
        <f>IF('Statement of Marks'!EI16="","",'Statement of Marks'!EI16)</f>
        <v>68</v>
      </c>
      <c r="M16" s="255" t="str">
        <f>IF('Statement of Marks'!EJ16="","",'Statement of Marks'!EJ16)</f>
        <v>I</v>
      </c>
      <c r="N16" s="255">
        <f>IF('Statement of Marks'!EK16="","",'Statement of Marks'!EK16)</f>
        <v>7.0000000000000577</v>
      </c>
      <c r="O16" s="61" t="str">
        <f>IF('Statement of Marks'!EL16="","",'Statement of Marks'!EL16)</f>
        <v/>
      </c>
      <c r="BH16" s="62" t="str">
        <f>IF('Statement of Marks'!G16="","",'Statement of Marks'!G16)</f>
        <v>PRIYA SEN</v>
      </c>
      <c r="BI16" s="63" t="str">
        <f t="shared" si="0"/>
        <v/>
      </c>
      <c r="BJ16" s="63" t="str">
        <f t="shared" si="1"/>
        <v/>
      </c>
      <c r="BK16" s="63" t="str">
        <f t="shared" si="2"/>
        <v/>
      </c>
      <c r="BL16" s="63" t="str">
        <f t="shared" si="3"/>
        <v/>
      </c>
      <c r="BM16" s="63" t="str">
        <f t="shared" si="4"/>
        <v/>
      </c>
      <c r="BN16" s="63" t="str">
        <f t="shared" si="5"/>
        <v>I</v>
      </c>
      <c r="BO16" s="63" t="str">
        <f t="shared" si="6"/>
        <v/>
      </c>
      <c r="BP16" s="63" t="str">
        <f t="shared" si="7"/>
        <v/>
      </c>
      <c r="BQ16" s="63" t="str">
        <f t="shared" si="8"/>
        <v/>
      </c>
      <c r="BR16" s="63" t="str">
        <f t="shared" si="9"/>
        <v/>
      </c>
      <c r="BS16" s="63" t="str">
        <f t="shared" si="10"/>
        <v/>
      </c>
      <c r="BT16" s="63" t="str">
        <f t="shared" si="11"/>
        <v/>
      </c>
      <c r="BU16" s="64"/>
    </row>
    <row r="17" spans="1:73" ht="15">
      <c r="A17" s="54">
        <f>IF('Statement of Marks'!A17="","",'Statement of Marks'!A17)</f>
        <v>14</v>
      </c>
      <c r="B17" s="55">
        <f>IF('Statement of Marks'!D17="","",'Statement of Marks'!D17)</f>
        <v>915</v>
      </c>
      <c r="C17" s="56">
        <f>IF('Statement of Marks'!E17="","",'Statement of Marks'!E17)</f>
        <v>168</v>
      </c>
      <c r="D17" s="57" t="str">
        <f>IF('Statement of Marks'!F17="","",'Statement of Marks'!F17)</f>
        <v>05-08-2005</v>
      </c>
      <c r="E17" s="58" t="str">
        <f>IF('Statement of Marks'!G17="","",'Statement of Marks'!G17)</f>
        <v>PRIYANKA DEVASI</v>
      </c>
      <c r="F17" s="58" t="str">
        <f>IF('Statement of Marks'!H17="","",'Statement of Marks'!H17)</f>
        <v>PEMA RAM</v>
      </c>
      <c r="G17" s="58" t="str">
        <f>IF('Statement of Marks'!I17="","",'Statement of Marks'!I17)</f>
        <v>VARJU DEVI</v>
      </c>
      <c r="H17" s="59" t="str">
        <f>IF('Statement of Marks'!B17="","",'Statement of Marks'!B17)</f>
        <v>SBC</v>
      </c>
      <c r="I17" s="59" t="str">
        <f>IF('Statement of Marks'!C17="","",'Statement of Marks'!C17)</f>
        <v>F</v>
      </c>
      <c r="J17" s="255" t="str">
        <f>IF('Statement of Marks'!EG17="","",'Statement of Marks'!EG17)</f>
        <v>Promoted to Class 10th</v>
      </c>
      <c r="K17" s="255">
        <f>IF('Statement of Marks'!EH17="","",'Statement of Marks'!EH17)</f>
        <v>426</v>
      </c>
      <c r="L17" s="251">
        <f>IF('Statement of Marks'!EI17="","",'Statement of Marks'!EI17)</f>
        <v>71</v>
      </c>
      <c r="M17" s="255" t="str">
        <f>IF('Statement of Marks'!EJ17="","",'Statement of Marks'!EJ17)</f>
        <v>I</v>
      </c>
      <c r="N17" s="255">
        <f>IF('Statement of Marks'!EK17="","",'Statement of Marks'!EK17)</f>
        <v>3.9999999999999774</v>
      </c>
      <c r="O17" s="61" t="str">
        <f>IF('Statement of Marks'!EL17="","",'Statement of Marks'!EL17)</f>
        <v/>
      </c>
      <c r="BH17" s="62" t="str">
        <f>IF('Statement of Marks'!G17="","",'Statement of Marks'!G17)</f>
        <v>PRIYANKA DEVASI</v>
      </c>
      <c r="BI17" s="63" t="str">
        <f t="shared" si="0"/>
        <v/>
      </c>
      <c r="BJ17" s="63" t="str">
        <f t="shared" si="1"/>
        <v/>
      </c>
      <c r="BK17" s="63" t="str">
        <f t="shared" si="2"/>
        <v/>
      </c>
      <c r="BL17" s="63" t="str">
        <f t="shared" si="3"/>
        <v/>
      </c>
      <c r="BM17" s="63" t="str">
        <f t="shared" si="4"/>
        <v/>
      </c>
      <c r="BN17" s="63" t="str">
        <f t="shared" si="5"/>
        <v/>
      </c>
      <c r="BO17" s="63" t="str">
        <f t="shared" si="6"/>
        <v/>
      </c>
      <c r="BP17" s="63" t="str">
        <f t="shared" si="7"/>
        <v/>
      </c>
      <c r="BQ17" s="63" t="str">
        <f t="shared" si="8"/>
        <v/>
      </c>
      <c r="BR17" s="63" t="str">
        <f t="shared" si="9"/>
        <v/>
      </c>
      <c r="BS17" s="63" t="str">
        <f t="shared" si="10"/>
        <v/>
      </c>
      <c r="BT17" s="63" t="str">
        <f t="shared" si="11"/>
        <v>I</v>
      </c>
      <c r="BU17" s="64"/>
    </row>
    <row r="18" spans="1:73" ht="15">
      <c r="A18" s="54">
        <f>IF('Statement of Marks'!A18="","",'Statement of Marks'!A18)</f>
        <v>15</v>
      </c>
      <c r="B18" s="55">
        <f>IF('Statement of Marks'!D18="","",'Statement of Marks'!D18)</f>
        <v>916</v>
      </c>
      <c r="C18" s="56">
        <f>IF('Statement of Marks'!E18="","",'Statement of Marks'!E18)</f>
        <v>246</v>
      </c>
      <c r="D18" s="57" t="str">
        <f>IF('Statement of Marks'!F18="","",'Statement of Marks'!F18)</f>
        <v>13-07-2004</v>
      </c>
      <c r="E18" s="58" t="str">
        <f>IF('Statement of Marks'!G18="","",'Statement of Marks'!G18)</f>
        <v xml:space="preserve">PUSHPA </v>
      </c>
      <c r="F18" s="58" t="str">
        <f>IF('Statement of Marks'!H18="","",'Statement of Marks'!H18)</f>
        <v>MANGI LAL</v>
      </c>
      <c r="G18" s="58" t="str">
        <f>IF('Statement of Marks'!I18="","",'Statement of Marks'!I18)</f>
        <v>KAMLA DEVI</v>
      </c>
      <c r="H18" s="59" t="str">
        <f>IF('Statement of Marks'!B18="","",'Statement of Marks'!B18)</f>
        <v>SBC</v>
      </c>
      <c r="I18" s="59" t="str">
        <f>IF('Statement of Marks'!C18="","",'Statement of Marks'!C18)</f>
        <v>F</v>
      </c>
      <c r="J18" s="255" t="str">
        <f>IF('Statement of Marks'!EG18="","",'Statement of Marks'!EG18)</f>
        <v>Promoted to Class 10th</v>
      </c>
      <c r="K18" s="255">
        <f>IF('Statement of Marks'!EH18="","",'Statement of Marks'!EH18)</f>
        <v>341</v>
      </c>
      <c r="L18" s="251">
        <f>IF('Statement of Marks'!EI18="","",'Statement of Marks'!EI18)</f>
        <v>56.833333333333336</v>
      </c>
      <c r="M18" s="255" t="str">
        <f>IF('Statement of Marks'!EJ18="","",'Statement of Marks'!EJ18)</f>
        <v>II</v>
      </c>
      <c r="N18" s="255">
        <f>IF('Statement of Marks'!EK18="","",'Statement of Marks'!EK18)</f>
        <v>10.999999999999897</v>
      </c>
      <c r="O18" s="61" t="str">
        <f>IF('Statement of Marks'!EL18="","",'Statement of Marks'!EL18)</f>
        <v/>
      </c>
      <c r="BH18" s="62" t="str">
        <f>IF('Statement of Marks'!G18="","",'Statement of Marks'!G18)</f>
        <v xml:space="preserve">PUSHPA </v>
      </c>
      <c r="BI18" s="63" t="str">
        <f t="shared" si="0"/>
        <v/>
      </c>
      <c r="BJ18" s="63" t="str">
        <f t="shared" si="1"/>
        <v/>
      </c>
      <c r="BK18" s="63" t="str">
        <f t="shared" si="2"/>
        <v/>
      </c>
      <c r="BL18" s="63" t="str">
        <f t="shared" si="3"/>
        <v/>
      </c>
      <c r="BM18" s="63" t="str">
        <f t="shared" si="4"/>
        <v/>
      </c>
      <c r="BN18" s="63" t="str">
        <f t="shared" si="5"/>
        <v/>
      </c>
      <c r="BO18" s="63" t="str">
        <f t="shared" si="6"/>
        <v/>
      </c>
      <c r="BP18" s="63" t="str">
        <f t="shared" si="7"/>
        <v/>
      </c>
      <c r="BQ18" s="63" t="str">
        <f t="shared" si="8"/>
        <v/>
      </c>
      <c r="BR18" s="63" t="str">
        <f t="shared" si="9"/>
        <v/>
      </c>
      <c r="BS18" s="63" t="str">
        <f t="shared" si="10"/>
        <v/>
      </c>
      <c r="BT18" s="63" t="str">
        <f t="shared" si="11"/>
        <v>II</v>
      </c>
      <c r="BU18" s="64"/>
    </row>
    <row r="19" spans="1:73" ht="15">
      <c r="A19" s="54">
        <f>IF('Statement of Marks'!A19="","",'Statement of Marks'!A19)</f>
        <v>16</v>
      </c>
      <c r="B19" s="55">
        <f>IF('Statement of Marks'!D19="","",'Statement of Marks'!D19)</f>
        <v>917</v>
      </c>
      <c r="C19" s="56">
        <f>IF('Statement of Marks'!E19="","",'Statement of Marks'!E19)</f>
        <v>431</v>
      </c>
      <c r="D19" s="57" t="str">
        <f>IF('Statement of Marks'!F19="","",'Statement of Marks'!F19)</f>
        <v>08-02-2005</v>
      </c>
      <c r="E19" s="58" t="str">
        <f>IF('Statement of Marks'!G19="","",'Statement of Marks'!G19)</f>
        <v>RAHUL</v>
      </c>
      <c r="F19" s="58" t="str">
        <f>IF('Statement of Marks'!H19="","",'Statement of Marks'!H19)</f>
        <v>BHERA RAM</v>
      </c>
      <c r="G19" s="58" t="str">
        <f>IF('Statement of Marks'!I19="","",'Statement of Marks'!I19)</f>
        <v>SAROJ DEVI</v>
      </c>
      <c r="H19" s="59" t="str">
        <f>IF('Statement of Marks'!B19="","",'Statement of Marks'!B19)</f>
        <v>OBC</v>
      </c>
      <c r="I19" s="59" t="str">
        <f>IF('Statement of Marks'!C19="","",'Statement of Marks'!C19)</f>
        <v>M</v>
      </c>
      <c r="J19" s="255" t="str">
        <f>IF('Statement of Marks'!EG19="","",'Statement of Marks'!EG19)</f>
        <v>Promoted to Class 10th</v>
      </c>
      <c r="K19" s="255">
        <f>IF('Statement of Marks'!EH19="","",'Statement of Marks'!EH19)</f>
        <v>416</v>
      </c>
      <c r="L19" s="251">
        <f>IF('Statement of Marks'!EI19="","",'Statement of Marks'!EI19)</f>
        <v>69.333333333333329</v>
      </c>
      <c r="M19" s="255" t="str">
        <f>IF('Statement of Marks'!EJ19="","",'Statement of Marks'!EJ19)</f>
        <v>I</v>
      </c>
      <c r="N19" s="255">
        <f>IF('Statement of Marks'!EK19="","",'Statement of Marks'!EK19)</f>
        <v>5.0000000000000577</v>
      </c>
      <c r="O19" s="61" t="str">
        <f>IF('Statement of Marks'!EL19="","",'Statement of Marks'!EL19)</f>
        <v/>
      </c>
      <c r="BH19" s="62" t="str">
        <f>IF('Statement of Marks'!G19="","",'Statement of Marks'!G19)</f>
        <v>RAHUL</v>
      </c>
      <c r="BI19" s="63" t="str">
        <f t="shared" si="0"/>
        <v/>
      </c>
      <c r="BJ19" s="63" t="str">
        <f t="shared" si="1"/>
        <v/>
      </c>
      <c r="BK19" s="63" t="str">
        <f t="shared" si="2"/>
        <v/>
      </c>
      <c r="BL19" s="63" t="str">
        <f t="shared" si="3"/>
        <v/>
      </c>
      <c r="BM19" s="63" t="str">
        <f t="shared" si="4"/>
        <v>I</v>
      </c>
      <c r="BN19" s="63" t="str">
        <f t="shared" si="5"/>
        <v/>
      </c>
      <c r="BO19" s="63" t="str">
        <f t="shared" si="6"/>
        <v/>
      </c>
      <c r="BP19" s="63" t="str">
        <f t="shared" si="7"/>
        <v/>
      </c>
      <c r="BQ19" s="63" t="str">
        <f t="shared" si="8"/>
        <v/>
      </c>
      <c r="BR19" s="63" t="str">
        <f t="shared" si="9"/>
        <v/>
      </c>
      <c r="BS19" s="63" t="str">
        <f t="shared" si="10"/>
        <v/>
      </c>
      <c r="BT19" s="63" t="str">
        <f t="shared" si="11"/>
        <v/>
      </c>
      <c r="BU19" s="64"/>
    </row>
    <row r="20" spans="1:73" ht="15">
      <c r="A20" s="54">
        <f>IF('Statement of Marks'!A20="","",'Statement of Marks'!A20)</f>
        <v>17</v>
      </c>
      <c r="B20" s="55">
        <f>IF('Statement of Marks'!D20="","",'Statement of Marks'!D20)</f>
        <v>919</v>
      </c>
      <c r="C20" s="56">
        <f>IF('Statement of Marks'!E20="","",'Statement of Marks'!E20)</f>
        <v>250</v>
      </c>
      <c r="D20" s="57" t="str">
        <f>IF('Statement of Marks'!F20="","",'Statement of Marks'!F20)</f>
        <v>10-07-2006</v>
      </c>
      <c r="E20" s="58" t="str">
        <f>IF('Statement of Marks'!G20="","",'Statement of Marks'!G20)</f>
        <v>SHIV RAJ SINGH</v>
      </c>
      <c r="F20" s="58" t="str">
        <f>IF('Statement of Marks'!H20="","",'Statement of Marks'!H20)</f>
        <v>SURENDRA SINGH</v>
      </c>
      <c r="G20" s="58" t="str">
        <f>IF('Statement of Marks'!I20="","",'Statement of Marks'!I20)</f>
        <v>RAJENDRA KANWAR</v>
      </c>
      <c r="H20" s="59" t="str">
        <f>IF('Statement of Marks'!B20="","",'Statement of Marks'!B20)</f>
        <v>GEN</v>
      </c>
      <c r="I20" s="59" t="str">
        <f>IF('Statement of Marks'!C20="","",'Statement of Marks'!C20)</f>
        <v>M</v>
      </c>
      <c r="J20" s="255" t="str">
        <f>IF('Statement of Marks'!EG20="","",'Statement of Marks'!EG20)</f>
        <v>Promoted to Class 10th</v>
      </c>
      <c r="K20" s="255">
        <f>IF('Statement of Marks'!EH20="","",'Statement of Marks'!EH20)</f>
        <v>318</v>
      </c>
      <c r="L20" s="251">
        <f>IF('Statement of Marks'!EI20="","",'Statement of Marks'!EI20)</f>
        <v>53</v>
      </c>
      <c r="M20" s="255" t="str">
        <f>IF('Statement of Marks'!EJ20="","",'Statement of Marks'!EJ20)</f>
        <v>II</v>
      </c>
      <c r="N20" s="255">
        <f>IF('Statement of Marks'!EK20="","",'Statement of Marks'!EK20)</f>
        <v>13.999999999999897</v>
      </c>
      <c r="O20" s="61" t="str">
        <f>IF('Statement of Marks'!EL20="","",'Statement of Marks'!EL20)</f>
        <v/>
      </c>
      <c r="BH20" s="62" t="str">
        <f>IF('Statement of Marks'!G20="","",'Statement of Marks'!G20)</f>
        <v>SHIV RAJ SINGH</v>
      </c>
      <c r="BI20" s="63" t="str">
        <f t="shared" si="0"/>
        <v/>
      </c>
      <c r="BJ20" s="63" t="str">
        <f t="shared" si="1"/>
        <v/>
      </c>
      <c r="BK20" s="63" t="str">
        <f t="shared" si="2"/>
        <v/>
      </c>
      <c r="BL20" s="63" t="str">
        <f t="shared" si="3"/>
        <v/>
      </c>
      <c r="BM20" s="63" t="str">
        <f t="shared" si="4"/>
        <v/>
      </c>
      <c r="BN20" s="63" t="str">
        <f t="shared" si="5"/>
        <v/>
      </c>
      <c r="BO20" s="63" t="str">
        <f t="shared" si="6"/>
        <v>II</v>
      </c>
      <c r="BP20" s="63" t="str">
        <f t="shared" si="7"/>
        <v/>
      </c>
      <c r="BQ20" s="63" t="str">
        <f t="shared" si="8"/>
        <v/>
      </c>
      <c r="BR20" s="63" t="str">
        <f t="shared" si="9"/>
        <v/>
      </c>
      <c r="BS20" s="63" t="str">
        <f t="shared" si="10"/>
        <v/>
      </c>
      <c r="BT20" s="63" t="str">
        <f t="shared" si="11"/>
        <v/>
      </c>
      <c r="BU20" s="64"/>
    </row>
    <row r="21" spans="1:73" ht="15">
      <c r="A21" s="54">
        <f>IF('Statement of Marks'!A21="","",'Statement of Marks'!A21)</f>
        <v>18</v>
      </c>
      <c r="B21" s="55">
        <f>IF('Statement of Marks'!D21="","",'Statement of Marks'!D21)</f>
        <v>920</v>
      </c>
      <c r="C21" s="56">
        <f>IF('Statement of Marks'!E21="","",'Statement of Marks'!E21)</f>
        <v>170</v>
      </c>
      <c r="D21" s="57" t="str">
        <f>IF('Statement of Marks'!F21="","",'Statement of Marks'!F21)</f>
        <v>13-04-2006</v>
      </c>
      <c r="E21" s="58" t="str">
        <f>IF('Statement of Marks'!G21="","",'Statement of Marks'!G21)</f>
        <v>SURATA DEVASI</v>
      </c>
      <c r="F21" s="58" t="str">
        <f>IF('Statement of Marks'!H21="","",'Statement of Marks'!H21)</f>
        <v>GANA RAM</v>
      </c>
      <c r="G21" s="58" t="str">
        <f>IF('Statement of Marks'!I21="","",'Statement of Marks'!I21)</f>
        <v>SUA DEVI</v>
      </c>
      <c r="H21" s="59" t="str">
        <f>IF('Statement of Marks'!B21="","",'Statement of Marks'!B21)</f>
        <v>SBC</v>
      </c>
      <c r="I21" s="59" t="str">
        <f>IF('Statement of Marks'!C21="","",'Statement of Marks'!C21)</f>
        <v>F</v>
      </c>
      <c r="J21" s="255" t="str">
        <f>IF('Statement of Marks'!EG21="","",'Statement of Marks'!EG21)</f>
        <v>Promoted to Class 10th</v>
      </c>
      <c r="K21" s="255">
        <f>IF('Statement of Marks'!EH21="","",'Statement of Marks'!EH21)</f>
        <v>455</v>
      </c>
      <c r="L21" s="251">
        <f>IF('Statement of Marks'!EI21="","",'Statement of Marks'!EI21)</f>
        <v>75.833333333333329</v>
      </c>
      <c r="M21" s="255" t="str">
        <f>IF('Statement of Marks'!EJ21="","",'Statement of Marks'!EJ21)</f>
        <v>I</v>
      </c>
      <c r="N21" s="255">
        <f>IF('Statement of Marks'!EK21="","",'Statement of Marks'!EK21)</f>
        <v>2.0000000000000173</v>
      </c>
      <c r="O21" s="61" t="str">
        <f>IF('Statement of Marks'!EL21="","",'Statement of Marks'!EL21)</f>
        <v/>
      </c>
      <c r="BH21" s="62" t="str">
        <f>IF('Statement of Marks'!G21="","",'Statement of Marks'!G21)</f>
        <v>SURATA DEVASI</v>
      </c>
      <c r="BI21" s="63" t="str">
        <f t="shared" si="0"/>
        <v/>
      </c>
      <c r="BJ21" s="63" t="str">
        <f t="shared" si="1"/>
        <v/>
      </c>
      <c r="BK21" s="63" t="str">
        <f t="shared" si="2"/>
        <v/>
      </c>
      <c r="BL21" s="63" t="str">
        <f t="shared" si="3"/>
        <v/>
      </c>
      <c r="BM21" s="63" t="str">
        <f t="shared" si="4"/>
        <v/>
      </c>
      <c r="BN21" s="63" t="str">
        <f t="shared" si="5"/>
        <v/>
      </c>
      <c r="BO21" s="63" t="str">
        <f t="shared" si="6"/>
        <v/>
      </c>
      <c r="BP21" s="63" t="str">
        <f t="shared" si="7"/>
        <v/>
      </c>
      <c r="BQ21" s="63" t="str">
        <f t="shared" si="8"/>
        <v/>
      </c>
      <c r="BR21" s="63" t="str">
        <f t="shared" si="9"/>
        <v/>
      </c>
      <c r="BS21" s="63" t="str">
        <f t="shared" si="10"/>
        <v/>
      </c>
      <c r="BT21" s="63" t="str">
        <f t="shared" si="11"/>
        <v>I</v>
      </c>
      <c r="BU21" s="64"/>
    </row>
    <row r="22" spans="1:73" ht="15">
      <c r="A22" s="54">
        <f>IF('Statement of Marks'!A22="","",'Statement of Marks'!A22)</f>
        <v>19</v>
      </c>
      <c r="B22" s="55">
        <f>IF('Statement of Marks'!D22="","",'Statement of Marks'!D22)</f>
        <v>921</v>
      </c>
      <c r="C22" s="56">
        <f>IF('Statement of Marks'!E22="","",'Statement of Marks'!E22)</f>
        <v>230</v>
      </c>
      <c r="D22" s="57" t="str">
        <f>IF('Statement of Marks'!F22="","",'Statement of Marks'!F22)</f>
        <v>17-09-2004</v>
      </c>
      <c r="E22" s="58" t="str">
        <f>IF('Statement of Marks'!G22="","",'Statement of Marks'!G22)</f>
        <v>UDAYRAJ</v>
      </c>
      <c r="F22" s="58" t="str">
        <f>IF('Statement of Marks'!H22="","",'Statement of Marks'!H22)</f>
        <v>SANTOSH DAS</v>
      </c>
      <c r="G22" s="58" t="str">
        <f>IF('Statement of Marks'!I22="","",'Statement of Marks'!I22)</f>
        <v>MANJU DEVI</v>
      </c>
      <c r="H22" s="59" t="str">
        <f>IF('Statement of Marks'!B22="","",'Statement of Marks'!B22)</f>
        <v>OBC</v>
      </c>
      <c r="I22" s="59" t="str">
        <f>IF('Statement of Marks'!C22="","",'Statement of Marks'!C22)</f>
        <v>M</v>
      </c>
      <c r="J22" s="255" t="str">
        <f>IF('Statement of Marks'!EG22="","",'Statement of Marks'!EG22)</f>
        <v>Promoted to Class 10th</v>
      </c>
      <c r="K22" s="255">
        <f>IF('Statement of Marks'!EH22="","",'Statement of Marks'!EH22)</f>
        <v>412</v>
      </c>
      <c r="L22" s="251">
        <f>IF('Statement of Marks'!EI22="","",'Statement of Marks'!EI22)</f>
        <v>68.666666666666671</v>
      </c>
      <c r="M22" s="255" t="str">
        <f>IF('Statement of Marks'!EJ22="","",'Statement of Marks'!EJ22)</f>
        <v>I</v>
      </c>
      <c r="N22" s="255">
        <f>IF('Statement of Marks'!EK22="","",'Statement of Marks'!EK22)</f>
        <v>6.0000000000000577</v>
      </c>
      <c r="O22" s="61" t="str">
        <f>IF('Statement of Marks'!EL22="","",'Statement of Marks'!EL22)</f>
        <v/>
      </c>
      <c r="BH22" s="62" t="str">
        <f>IF('Statement of Marks'!G22="","",'Statement of Marks'!G22)</f>
        <v>UDAYRAJ</v>
      </c>
      <c r="BI22" s="63" t="str">
        <f t="shared" si="0"/>
        <v/>
      </c>
      <c r="BJ22" s="63" t="str">
        <f t="shared" si="1"/>
        <v/>
      </c>
      <c r="BK22" s="63" t="str">
        <f t="shared" si="2"/>
        <v/>
      </c>
      <c r="BL22" s="63" t="str">
        <f t="shared" si="3"/>
        <v/>
      </c>
      <c r="BM22" s="63" t="str">
        <f t="shared" si="4"/>
        <v>I</v>
      </c>
      <c r="BN22" s="63" t="str">
        <f t="shared" si="5"/>
        <v/>
      </c>
      <c r="BO22" s="63" t="str">
        <f t="shared" si="6"/>
        <v/>
      </c>
      <c r="BP22" s="63" t="str">
        <f t="shared" si="7"/>
        <v/>
      </c>
      <c r="BQ22" s="63" t="str">
        <f t="shared" si="8"/>
        <v/>
      </c>
      <c r="BR22" s="63" t="str">
        <f t="shared" si="9"/>
        <v/>
      </c>
      <c r="BS22" s="63" t="str">
        <f t="shared" si="10"/>
        <v/>
      </c>
      <c r="BT22" s="63" t="str">
        <f t="shared" si="11"/>
        <v/>
      </c>
      <c r="BU22" s="64"/>
    </row>
    <row r="23" spans="1:73" ht="15">
      <c r="A23" s="54">
        <f>IF('Statement of Marks'!A23="","",'Statement of Marks'!A23)</f>
        <v>20</v>
      </c>
      <c r="B23" s="55">
        <f>IF('Statement of Marks'!D23="","",'Statement of Marks'!D23)</f>
        <v>923</v>
      </c>
      <c r="C23" s="56">
        <f>IF('Statement of Marks'!E23="","",'Statement of Marks'!E23)</f>
        <v>351</v>
      </c>
      <c r="D23" s="57" t="str">
        <f>IF('Statement of Marks'!F23="","",'Statement of Marks'!F23)</f>
        <v>04-07-2005</v>
      </c>
      <c r="E23" s="58" t="str">
        <f>IF('Statement of Marks'!G23="","",'Statement of Marks'!G23)</f>
        <v>VISHAL RATHORE</v>
      </c>
      <c r="F23" s="58" t="str">
        <f>IF('Statement of Marks'!H23="","",'Statement of Marks'!H23)</f>
        <v>BABU LAL</v>
      </c>
      <c r="G23" s="58" t="str">
        <f>IF('Statement of Marks'!I23="","",'Statement of Marks'!I23)</f>
        <v>SANTOSH</v>
      </c>
      <c r="H23" s="59" t="str">
        <f>IF('Statement of Marks'!B23="","",'Statement of Marks'!B23)</f>
        <v>SC</v>
      </c>
      <c r="I23" s="59" t="str">
        <f>IF('Statement of Marks'!C23="","",'Statement of Marks'!C23)</f>
        <v>M</v>
      </c>
      <c r="J23" s="255" t="str">
        <f>IF('Statement of Marks'!EG23="","",'Statement of Marks'!EG23)</f>
        <v>Promoted to Class 10th</v>
      </c>
      <c r="K23" s="255">
        <f>IF('Statement of Marks'!EH23="","",'Statement of Marks'!EH23)</f>
        <v>308</v>
      </c>
      <c r="L23" s="251">
        <f>IF('Statement of Marks'!EI23="","",'Statement of Marks'!EI23)</f>
        <v>51.333333333333336</v>
      </c>
      <c r="M23" s="255" t="str">
        <f>IF('Statement of Marks'!EJ23="","",'Statement of Marks'!EJ23)</f>
        <v>II</v>
      </c>
      <c r="N23" s="255">
        <f>IF('Statement of Marks'!EK23="","",'Statement of Marks'!EK23)</f>
        <v>16.999999999999897</v>
      </c>
      <c r="O23" s="61" t="str">
        <f>IF('Statement of Marks'!EL23="","",'Statement of Marks'!EL23)</f>
        <v/>
      </c>
      <c r="BH23" s="62" t="str">
        <f>IF('Statement of Marks'!G23="","",'Statement of Marks'!G23)</f>
        <v>VISHAL RATHORE</v>
      </c>
      <c r="BI23" s="63" t="str">
        <f t="shared" si="0"/>
        <v>II</v>
      </c>
      <c r="BJ23" s="63" t="str">
        <f t="shared" si="1"/>
        <v/>
      </c>
      <c r="BK23" s="63" t="str">
        <f t="shared" si="2"/>
        <v/>
      </c>
      <c r="BL23" s="63" t="str">
        <f t="shared" si="3"/>
        <v/>
      </c>
      <c r="BM23" s="63" t="str">
        <f t="shared" si="4"/>
        <v/>
      </c>
      <c r="BN23" s="63" t="str">
        <f t="shared" si="5"/>
        <v/>
      </c>
      <c r="BO23" s="63" t="str">
        <f t="shared" si="6"/>
        <v/>
      </c>
      <c r="BP23" s="63" t="str">
        <f t="shared" si="7"/>
        <v/>
      </c>
      <c r="BQ23" s="63" t="str">
        <f t="shared" si="8"/>
        <v/>
      </c>
      <c r="BR23" s="63" t="str">
        <f t="shared" si="9"/>
        <v/>
      </c>
      <c r="BS23" s="63" t="str">
        <f t="shared" si="10"/>
        <v/>
      </c>
      <c r="BT23" s="63" t="str">
        <f t="shared" si="11"/>
        <v/>
      </c>
      <c r="BU23" s="64"/>
    </row>
    <row r="24" spans="1:73" ht="15">
      <c r="A24" s="54">
        <f>IF('Statement of Marks'!A24="","",'Statement of Marks'!A24)</f>
        <v>21</v>
      </c>
      <c r="B24" s="55">
        <f>IF('Statement of Marks'!D24="","",'Statement of Marks'!D24)</f>
        <v>924</v>
      </c>
      <c r="C24" s="56">
        <f>IF('Statement of Marks'!E24="","",'Statement of Marks'!E24)</f>
        <v>171</v>
      </c>
      <c r="D24" s="57" t="str">
        <f>IF('Statement of Marks'!F24="","",'Statement of Marks'!F24)</f>
        <v>25-12-2004</v>
      </c>
      <c r="E24" s="58" t="str">
        <f>IF('Statement of Marks'!G24="","",'Statement of Marks'!G24)</f>
        <v xml:space="preserve">YASHODA </v>
      </c>
      <c r="F24" s="58" t="str">
        <f>IF('Statement of Marks'!H24="","",'Statement of Marks'!H24)</f>
        <v>MANGI LAL</v>
      </c>
      <c r="G24" s="58" t="str">
        <f>IF('Statement of Marks'!I24="","",'Statement of Marks'!I24)</f>
        <v>PYARI DEVI</v>
      </c>
      <c r="H24" s="59" t="str">
        <f>IF('Statement of Marks'!B24="","",'Statement of Marks'!B24)</f>
        <v>OBC</v>
      </c>
      <c r="I24" s="59" t="str">
        <f>IF('Statement of Marks'!C24="","",'Statement of Marks'!C24)</f>
        <v>F</v>
      </c>
      <c r="J24" s="255" t="str">
        <f>IF('Statement of Marks'!EG24="","",'Statement of Marks'!EG24)</f>
        <v>Promoted to Class 10th</v>
      </c>
      <c r="K24" s="255">
        <f>IF('Statement of Marks'!EH24="","",'Statement of Marks'!EH24)</f>
        <v>403</v>
      </c>
      <c r="L24" s="251">
        <f>IF('Statement of Marks'!EI24="","",'Statement of Marks'!EI24)</f>
        <v>67.166666666666671</v>
      </c>
      <c r="M24" s="255" t="str">
        <f>IF('Statement of Marks'!EJ24="","",'Statement of Marks'!EJ24)</f>
        <v>I</v>
      </c>
      <c r="N24" s="255">
        <f>IF('Statement of Marks'!EK24="","",'Statement of Marks'!EK24)</f>
        <v>8.0000000000000568</v>
      </c>
      <c r="O24" s="61" t="str">
        <f>IF('Statement of Marks'!EL24="","",'Statement of Marks'!EL24)</f>
        <v/>
      </c>
      <c r="BH24" s="62" t="str">
        <f>IF('Statement of Marks'!G24="","",'Statement of Marks'!G24)</f>
        <v xml:space="preserve">YASHODA </v>
      </c>
      <c r="BI24" s="63" t="str">
        <f t="shared" si="0"/>
        <v/>
      </c>
      <c r="BJ24" s="63" t="str">
        <f t="shared" si="1"/>
        <v/>
      </c>
      <c r="BK24" s="63" t="str">
        <f t="shared" si="2"/>
        <v/>
      </c>
      <c r="BL24" s="63" t="str">
        <f t="shared" si="3"/>
        <v/>
      </c>
      <c r="BM24" s="63" t="str">
        <f t="shared" si="4"/>
        <v/>
      </c>
      <c r="BN24" s="63" t="str">
        <f t="shared" si="5"/>
        <v>I</v>
      </c>
      <c r="BO24" s="63" t="str">
        <f t="shared" si="6"/>
        <v/>
      </c>
      <c r="BP24" s="63" t="str">
        <f t="shared" si="7"/>
        <v/>
      </c>
      <c r="BQ24" s="63" t="str">
        <f t="shared" si="8"/>
        <v/>
      </c>
      <c r="BR24" s="63" t="str">
        <f t="shared" si="9"/>
        <v/>
      </c>
      <c r="BS24" s="63" t="str">
        <f t="shared" si="10"/>
        <v/>
      </c>
      <c r="BT24" s="63" t="str">
        <f t="shared" si="11"/>
        <v/>
      </c>
      <c r="BU24" s="64"/>
    </row>
    <row r="25" spans="1:73" ht="15">
      <c r="A25" s="54" t="str">
        <f>IF('Statement of Marks'!A25="","",'Statement of Marks'!A25)</f>
        <v/>
      </c>
      <c r="B25" s="55" t="str">
        <f>IF('Statement of Marks'!D25="","",'Statement of Marks'!D25)</f>
        <v/>
      </c>
      <c r="C25" s="56" t="str">
        <f>IF('Statement of Marks'!E25="","",'Statement of Marks'!E25)</f>
        <v/>
      </c>
      <c r="D25" s="57" t="str">
        <f>IF('Statement of Marks'!F25="","",'Statement of Marks'!F25)</f>
        <v/>
      </c>
      <c r="E25" s="58" t="str">
        <f>IF('Statement of Marks'!G25="","",'Statement of Marks'!G25)</f>
        <v/>
      </c>
      <c r="F25" s="58" t="str">
        <f>IF('Statement of Marks'!H25="","",'Statement of Marks'!H25)</f>
        <v/>
      </c>
      <c r="G25" s="58" t="str">
        <f>IF('Statement of Marks'!I25="","",'Statement of Marks'!I25)</f>
        <v/>
      </c>
      <c r="H25" s="59" t="str">
        <f>IF('Statement of Marks'!B25="","",'Statement of Marks'!B25)</f>
        <v/>
      </c>
      <c r="I25" s="59" t="str">
        <f>IF('Statement of Marks'!C25="","",'Statement of Marks'!C25)</f>
        <v/>
      </c>
      <c r="J25" s="255" t="str">
        <f>IF('Statement of Marks'!EG25="","",'Statement of Marks'!EG25)</f>
        <v/>
      </c>
      <c r="K25" s="255" t="str">
        <f>IF('Statement of Marks'!EH25="","",'Statement of Marks'!EH25)</f>
        <v/>
      </c>
      <c r="L25" s="251" t="str">
        <f>IF('Statement of Marks'!EI25="","",'Statement of Marks'!EI25)</f>
        <v/>
      </c>
      <c r="M25" s="255" t="str">
        <f>IF('Statement of Marks'!EJ25="","",'Statement of Marks'!EJ25)</f>
        <v/>
      </c>
      <c r="N25" s="255" t="str">
        <f>IF('Statement of Marks'!EK25="","",'Statement of Marks'!EK25)</f>
        <v/>
      </c>
      <c r="O25" s="61" t="str">
        <f>IF('Statement of Marks'!EL25="","",'Statement of Marks'!EL25)</f>
        <v/>
      </c>
      <c r="BH25" s="62" t="str">
        <f>IF('Statement of Marks'!G25="","",'Statement of Marks'!G25)</f>
        <v/>
      </c>
      <c r="BI25" s="63" t="str">
        <f t="shared" si="0"/>
        <v/>
      </c>
      <c r="BJ25" s="63" t="str">
        <f t="shared" si="1"/>
        <v/>
      </c>
      <c r="BK25" s="63" t="str">
        <f t="shared" si="2"/>
        <v/>
      </c>
      <c r="BL25" s="63" t="str">
        <f t="shared" si="3"/>
        <v/>
      </c>
      <c r="BM25" s="63" t="str">
        <f t="shared" si="4"/>
        <v/>
      </c>
      <c r="BN25" s="63" t="str">
        <f t="shared" si="5"/>
        <v/>
      </c>
      <c r="BO25" s="63" t="str">
        <f t="shared" si="6"/>
        <v/>
      </c>
      <c r="BP25" s="63" t="str">
        <f t="shared" si="7"/>
        <v/>
      </c>
      <c r="BQ25" s="63" t="str">
        <f t="shared" si="8"/>
        <v/>
      </c>
      <c r="BR25" s="63" t="str">
        <f t="shared" si="9"/>
        <v/>
      </c>
      <c r="BS25" s="63" t="str">
        <f t="shared" si="10"/>
        <v/>
      </c>
      <c r="BT25" s="63" t="str">
        <f t="shared" si="11"/>
        <v/>
      </c>
      <c r="BU25" s="64"/>
    </row>
    <row r="26" spans="1:73" ht="15">
      <c r="A26" s="54" t="str">
        <f>IF('Statement of Marks'!A26="","",'Statement of Marks'!A26)</f>
        <v/>
      </c>
      <c r="B26" s="55" t="str">
        <f>IF('Statement of Marks'!D26="","",'Statement of Marks'!D26)</f>
        <v/>
      </c>
      <c r="C26" s="56" t="str">
        <f>IF('Statement of Marks'!E26="","",'Statement of Marks'!E26)</f>
        <v/>
      </c>
      <c r="D26" s="57" t="str">
        <f>IF('Statement of Marks'!F26="","",'Statement of Marks'!F26)</f>
        <v/>
      </c>
      <c r="E26" s="58" t="str">
        <f>IF('Statement of Marks'!G26="","",'Statement of Marks'!G26)</f>
        <v/>
      </c>
      <c r="F26" s="58" t="str">
        <f>IF('Statement of Marks'!H26="","",'Statement of Marks'!H26)</f>
        <v/>
      </c>
      <c r="G26" s="58" t="str">
        <f>IF('Statement of Marks'!I26="","",'Statement of Marks'!I26)</f>
        <v/>
      </c>
      <c r="H26" s="59" t="str">
        <f>IF('Statement of Marks'!B26="","",'Statement of Marks'!B26)</f>
        <v/>
      </c>
      <c r="I26" s="59" t="str">
        <f>IF('Statement of Marks'!C26="","",'Statement of Marks'!C26)</f>
        <v/>
      </c>
      <c r="J26" s="255" t="str">
        <f>IF('Statement of Marks'!EG26="","",'Statement of Marks'!EG26)</f>
        <v/>
      </c>
      <c r="K26" s="255" t="str">
        <f>IF('Statement of Marks'!EH26="","",'Statement of Marks'!EH26)</f>
        <v/>
      </c>
      <c r="L26" s="251" t="str">
        <f>IF('Statement of Marks'!EI26="","",'Statement of Marks'!EI26)</f>
        <v/>
      </c>
      <c r="M26" s="255" t="str">
        <f>IF('Statement of Marks'!EJ26="","",'Statement of Marks'!EJ26)</f>
        <v/>
      </c>
      <c r="N26" s="255" t="str">
        <f>IF('Statement of Marks'!EK26="","",'Statement of Marks'!EK26)</f>
        <v/>
      </c>
      <c r="O26" s="61" t="str">
        <f>IF('Statement of Marks'!EL26="","",'Statement of Marks'!EL26)</f>
        <v/>
      </c>
      <c r="BH26" s="62" t="str">
        <f>IF('Statement of Marks'!G26="","",'Statement of Marks'!G26)</f>
        <v/>
      </c>
      <c r="BI26" s="63" t="str">
        <f t="shared" si="0"/>
        <v/>
      </c>
      <c r="BJ26" s="63" t="str">
        <f t="shared" si="1"/>
        <v/>
      </c>
      <c r="BK26" s="63" t="str">
        <f t="shared" si="2"/>
        <v/>
      </c>
      <c r="BL26" s="63" t="str">
        <f t="shared" si="3"/>
        <v/>
      </c>
      <c r="BM26" s="63" t="str">
        <f t="shared" si="4"/>
        <v/>
      </c>
      <c r="BN26" s="63" t="str">
        <f t="shared" si="5"/>
        <v/>
      </c>
      <c r="BO26" s="63" t="str">
        <f t="shared" si="6"/>
        <v/>
      </c>
      <c r="BP26" s="63" t="str">
        <f t="shared" si="7"/>
        <v/>
      </c>
      <c r="BQ26" s="63" t="str">
        <f t="shared" si="8"/>
        <v/>
      </c>
      <c r="BR26" s="63" t="str">
        <f t="shared" si="9"/>
        <v/>
      </c>
      <c r="BS26" s="63" t="str">
        <f t="shared" si="10"/>
        <v/>
      </c>
      <c r="BT26" s="63" t="str">
        <f t="shared" si="11"/>
        <v/>
      </c>
      <c r="BU26" s="64"/>
    </row>
    <row r="27" spans="1:73" ht="15">
      <c r="A27" s="54" t="str">
        <f>IF('Statement of Marks'!A27="","",'Statement of Marks'!A27)</f>
        <v/>
      </c>
      <c r="B27" s="55" t="str">
        <f>IF('Statement of Marks'!D27="","",'Statement of Marks'!D27)</f>
        <v/>
      </c>
      <c r="C27" s="56" t="str">
        <f>IF('Statement of Marks'!E27="","",'Statement of Marks'!E27)</f>
        <v/>
      </c>
      <c r="D27" s="57" t="str">
        <f>IF('Statement of Marks'!F27="","",'Statement of Marks'!F27)</f>
        <v/>
      </c>
      <c r="E27" s="58" t="str">
        <f>IF('Statement of Marks'!G27="","",'Statement of Marks'!G27)</f>
        <v/>
      </c>
      <c r="F27" s="58" t="str">
        <f>IF('Statement of Marks'!H27="","",'Statement of Marks'!H27)</f>
        <v/>
      </c>
      <c r="G27" s="58" t="str">
        <f>IF('Statement of Marks'!I27="","",'Statement of Marks'!I27)</f>
        <v/>
      </c>
      <c r="H27" s="59" t="str">
        <f>IF('Statement of Marks'!B27="","",'Statement of Marks'!B27)</f>
        <v/>
      </c>
      <c r="I27" s="59" t="str">
        <f>IF('Statement of Marks'!C27="","",'Statement of Marks'!C27)</f>
        <v/>
      </c>
      <c r="J27" s="255" t="str">
        <f>IF('Statement of Marks'!EG27="","",'Statement of Marks'!EG27)</f>
        <v/>
      </c>
      <c r="K27" s="255" t="str">
        <f>IF('Statement of Marks'!EH27="","",'Statement of Marks'!EH27)</f>
        <v/>
      </c>
      <c r="L27" s="251" t="str">
        <f>IF('Statement of Marks'!EI27="","",'Statement of Marks'!EI27)</f>
        <v/>
      </c>
      <c r="M27" s="255" t="str">
        <f>IF('Statement of Marks'!EJ27="","",'Statement of Marks'!EJ27)</f>
        <v/>
      </c>
      <c r="N27" s="255" t="str">
        <f>IF('Statement of Marks'!EK27="","",'Statement of Marks'!EK27)</f>
        <v/>
      </c>
      <c r="O27" s="61" t="str">
        <f>IF('Statement of Marks'!EL27="","",'Statement of Marks'!EL27)</f>
        <v/>
      </c>
      <c r="BH27" s="62" t="str">
        <f>IF('Statement of Marks'!G27="","",'Statement of Marks'!G27)</f>
        <v/>
      </c>
      <c r="BI27" s="63" t="str">
        <f t="shared" si="0"/>
        <v/>
      </c>
      <c r="BJ27" s="63" t="str">
        <f t="shared" si="1"/>
        <v/>
      </c>
      <c r="BK27" s="63" t="str">
        <f t="shared" si="2"/>
        <v/>
      </c>
      <c r="BL27" s="63" t="str">
        <f t="shared" si="3"/>
        <v/>
      </c>
      <c r="BM27" s="63" t="str">
        <f t="shared" si="4"/>
        <v/>
      </c>
      <c r="BN27" s="63" t="str">
        <f t="shared" si="5"/>
        <v/>
      </c>
      <c r="BO27" s="63" t="str">
        <f t="shared" si="6"/>
        <v/>
      </c>
      <c r="BP27" s="63" t="str">
        <f t="shared" si="7"/>
        <v/>
      </c>
      <c r="BQ27" s="63" t="str">
        <f t="shared" si="8"/>
        <v/>
      </c>
      <c r="BR27" s="63" t="str">
        <f t="shared" si="9"/>
        <v/>
      </c>
      <c r="BS27" s="63" t="str">
        <f t="shared" si="10"/>
        <v/>
      </c>
      <c r="BT27" s="63" t="str">
        <f t="shared" si="11"/>
        <v/>
      </c>
      <c r="BU27" s="64"/>
    </row>
    <row r="28" spans="1:73" ht="15">
      <c r="A28" s="54" t="str">
        <f>IF('Statement of Marks'!A28="","",'Statement of Marks'!A28)</f>
        <v/>
      </c>
      <c r="B28" s="55" t="str">
        <f>IF('Statement of Marks'!D28="","",'Statement of Marks'!D28)</f>
        <v/>
      </c>
      <c r="C28" s="56" t="str">
        <f>IF('Statement of Marks'!E28="","",'Statement of Marks'!E28)</f>
        <v/>
      </c>
      <c r="D28" s="57" t="str">
        <f>IF('Statement of Marks'!F28="","",'Statement of Marks'!F28)</f>
        <v/>
      </c>
      <c r="E28" s="58" t="str">
        <f>IF('Statement of Marks'!G28="","",'Statement of Marks'!G28)</f>
        <v/>
      </c>
      <c r="F28" s="58" t="str">
        <f>IF('Statement of Marks'!H28="","",'Statement of Marks'!H28)</f>
        <v/>
      </c>
      <c r="G28" s="58" t="str">
        <f>IF('Statement of Marks'!I28="","",'Statement of Marks'!I28)</f>
        <v/>
      </c>
      <c r="H28" s="59" t="str">
        <f>IF('Statement of Marks'!B28="","",'Statement of Marks'!B28)</f>
        <v/>
      </c>
      <c r="I28" s="59" t="str">
        <f>IF('Statement of Marks'!C28="","",'Statement of Marks'!C28)</f>
        <v/>
      </c>
      <c r="J28" s="255" t="str">
        <f>IF('Statement of Marks'!EG28="","",'Statement of Marks'!EG28)</f>
        <v/>
      </c>
      <c r="K28" s="255" t="str">
        <f>IF('Statement of Marks'!EH28="","",'Statement of Marks'!EH28)</f>
        <v/>
      </c>
      <c r="L28" s="251" t="str">
        <f>IF('Statement of Marks'!EI28="","",'Statement of Marks'!EI28)</f>
        <v/>
      </c>
      <c r="M28" s="255" t="str">
        <f>IF('Statement of Marks'!EJ28="","",'Statement of Marks'!EJ28)</f>
        <v/>
      </c>
      <c r="N28" s="255" t="str">
        <f>IF('Statement of Marks'!EK28="","",'Statement of Marks'!EK28)</f>
        <v/>
      </c>
      <c r="O28" s="61" t="str">
        <f>IF('Statement of Marks'!EL28="","",'Statement of Marks'!EL28)</f>
        <v/>
      </c>
      <c r="BH28" s="62" t="str">
        <f>IF('Statement of Marks'!G28="","",'Statement of Marks'!G28)</f>
        <v/>
      </c>
      <c r="BI28" s="63" t="str">
        <f t="shared" si="0"/>
        <v/>
      </c>
      <c r="BJ28" s="63" t="str">
        <f t="shared" si="1"/>
        <v/>
      </c>
      <c r="BK28" s="63" t="str">
        <f t="shared" si="2"/>
        <v/>
      </c>
      <c r="BL28" s="63" t="str">
        <f t="shared" si="3"/>
        <v/>
      </c>
      <c r="BM28" s="63" t="str">
        <f t="shared" si="4"/>
        <v/>
      </c>
      <c r="BN28" s="63" t="str">
        <f t="shared" si="5"/>
        <v/>
      </c>
      <c r="BO28" s="63" t="str">
        <f t="shared" si="6"/>
        <v/>
      </c>
      <c r="BP28" s="63" t="str">
        <f t="shared" si="7"/>
        <v/>
      </c>
      <c r="BQ28" s="63" t="str">
        <f t="shared" si="8"/>
        <v/>
      </c>
      <c r="BR28" s="63" t="str">
        <f t="shared" si="9"/>
        <v/>
      </c>
      <c r="BS28" s="63" t="str">
        <f t="shared" si="10"/>
        <v/>
      </c>
      <c r="BT28" s="63" t="str">
        <f t="shared" si="11"/>
        <v/>
      </c>
      <c r="BU28" s="64"/>
    </row>
    <row r="29" spans="1:73" ht="15">
      <c r="A29" s="54" t="str">
        <f>IF('Statement of Marks'!A29="","",'Statement of Marks'!A29)</f>
        <v/>
      </c>
      <c r="B29" s="55" t="str">
        <f>IF('Statement of Marks'!D29="","",'Statement of Marks'!D29)</f>
        <v/>
      </c>
      <c r="C29" s="56" t="str">
        <f>IF('Statement of Marks'!E29="","",'Statement of Marks'!E29)</f>
        <v/>
      </c>
      <c r="D29" s="57" t="str">
        <f>IF('Statement of Marks'!F29="","",'Statement of Marks'!F29)</f>
        <v/>
      </c>
      <c r="E29" s="58" t="str">
        <f>IF('Statement of Marks'!G29="","",'Statement of Marks'!G29)</f>
        <v/>
      </c>
      <c r="F29" s="58" t="str">
        <f>IF('Statement of Marks'!H29="","",'Statement of Marks'!H29)</f>
        <v/>
      </c>
      <c r="G29" s="58" t="str">
        <f>IF('Statement of Marks'!I29="","",'Statement of Marks'!I29)</f>
        <v/>
      </c>
      <c r="H29" s="59" t="str">
        <f>IF('Statement of Marks'!B29="","",'Statement of Marks'!B29)</f>
        <v/>
      </c>
      <c r="I29" s="59" t="str">
        <f>IF('Statement of Marks'!C29="","",'Statement of Marks'!C29)</f>
        <v/>
      </c>
      <c r="J29" s="255" t="str">
        <f>IF('Statement of Marks'!EG29="","",'Statement of Marks'!EG29)</f>
        <v/>
      </c>
      <c r="K29" s="255" t="str">
        <f>IF('Statement of Marks'!EH29="","",'Statement of Marks'!EH29)</f>
        <v/>
      </c>
      <c r="L29" s="251" t="str">
        <f>IF('Statement of Marks'!EI29="","",'Statement of Marks'!EI29)</f>
        <v/>
      </c>
      <c r="M29" s="255" t="str">
        <f>IF('Statement of Marks'!EJ29="","",'Statement of Marks'!EJ29)</f>
        <v/>
      </c>
      <c r="N29" s="255" t="str">
        <f>IF('Statement of Marks'!EK29="","",'Statement of Marks'!EK29)</f>
        <v/>
      </c>
      <c r="O29" s="61" t="str">
        <f>IF('Statement of Marks'!EL29="","",'Statement of Marks'!EL29)</f>
        <v/>
      </c>
      <c r="BH29" s="62" t="str">
        <f>IF('Statement of Marks'!G29="","",'Statement of Marks'!G29)</f>
        <v/>
      </c>
      <c r="BI29" s="63" t="str">
        <f t="shared" si="0"/>
        <v/>
      </c>
      <c r="BJ29" s="63" t="str">
        <f t="shared" si="1"/>
        <v/>
      </c>
      <c r="BK29" s="63" t="str">
        <f t="shared" si="2"/>
        <v/>
      </c>
      <c r="BL29" s="63" t="str">
        <f t="shared" si="3"/>
        <v/>
      </c>
      <c r="BM29" s="63" t="str">
        <f t="shared" si="4"/>
        <v/>
      </c>
      <c r="BN29" s="63" t="str">
        <f t="shared" si="5"/>
        <v/>
      </c>
      <c r="BO29" s="63" t="str">
        <f t="shared" si="6"/>
        <v/>
      </c>
      <c r="BP29" s="63" t="str">
        <f t="shared" si="7"/>
        <v/>
      </c>
      <c r="BQ29" s="63" t="str">
        <f t="shared" si="8"/>
        <v/>
      </c>
      <c r="BR29" s="63" t="str">
        <f t="shared" si="9"/>
        <v/>
      </c>
      <c r="BS29" s="63" t="str">
        <f t="shared" si="10"/>
        <v/>
      </c>
      <c r="BT29" s="63" t="str">
        <f t="shared" si="11"/>
        <v/>
      </c>
      <c r="BU29" s="64"/>
    </row>
    <row r="30" spans="1:73" ht="15">
      <c r="A30" s="54" t="str">
        <f>IF('Statement of Marks'!A30="","",'Statement of Marks'!A30)</f>
        <v/>
      </c>
      <c r="B30" s="55" t="str">
        <f>IF('Statement of Marks'!D30="","",'Statement of Marks'!D30)</f>
        <v/>
      </c>
      <c r="C30" s="56" t="str">
        <f>IF('Statement of Marks'!E30="","",'Statement of Marks'!E30)</f>
        <v/>
      </c>
      <c r="D30" s="57" t="str">
        <f>IF('Statement of Marks'!F30="","",'Statement of Marks'!F30)</f>
        <v/>
      </c>
      <c r="E30" s="58" t="str">
        <f>IF('Statement of Marks'!G30="","",'Statement of Marks'!G30)</f>
        <v/>
      </c>
      <c r="F30" s="58" t="str">
        <f>IF('Statement of Marks'!H30="","",'Statement of Marks'!H30)</f>
        <v/>
      </c>
      <c r="G30" s="58" t="str">
        <f>IF('Statement of Marks'!I30="","",'Statement of Marks'!I30)</f>
        <v/>
      </c>
      <c r="H30" s="59" t="str">
        <f>IF('Statement of Marks'!B30="","",'Statement of Marks'!B30)</f>
        <v/>
      </c>
      <c r="I30" s="59" t="str">
        <f>IF('Statement of Marks'!C30="","",'Statement of Marks'!C30)</f>
        <v/>
      </c>
      <c r="J30" s="255" t="str">
        <f>IF('Statement of Marks'!EG30="","",'Statement of Marks'!EG30)</f>
        <v/>
      </c>
      <c r="K30" s="255" t="str">
        <f>IF('Statement of Marks'!EH30="","",'Statement of Marks'!EH30)</f>
        <v/>
      </c>
      <c r="L30" s="251" t="str">
        <f>IF('Statement of Marks'!EI30="","",'Statement of Marks'!EI30)</f>
        <v/>
      </c>
      <c r="M30" s="255" t="str">
        <f>IF('Statement of Marks'!EJ30="","",'Statement of Marks'!EJ30)</f>
        <v/>
      </c>
      <c r="N30" s="255" t="str">
        <f>IF('Statement of Marks'!EK30="","",'Statement of Marks'!EK30)</f>
        <v/>
      </c>
      <c r="O30" s="61" t="str">
        <f>IF('Statement of Marks'!EL30="","",'Statement of Marks'!EL30)</f>
        <v/>
      </c>
      <c r="BH30" s="62" t="str">
        <f>IF('Statement of Marks'!G30="","",'Statement of Marks'!G30)</f>
        <v/>
      </c>
      <c r="BI30" s="63" t="str">
        <f t="shared" si="0"/>
        <v/>
      </c>
      <c r="BJ30" s="63" t="str">
        <f t="shared" si="1"/>
        <v/>
      </c>
      <c r="BK30" s="63" t="str">
        <f t="shared" si="2"/>
        <v/>
      </c>
      <c r="BL30" s="63" t="str">
        <f t="shared" si="3"/>
        <v/>
      </c>
      <c r="BM30" s="63" t="str">
        <f t="shared" si="4"/>
        <v/>
      </c>
      <c r="BN30" s="63" t="str">
        <f t="shared" si="5"/>
        <v/>
      </c>
      <c r="BO30" s="63" t="str">
        <f t="shared" si="6"/>
        <v/>
      </c>
      <c r="BP30" s="63" t="str">
        <f t="shared" si="7"/>
        <v/>
      </c>
      <c r="BQ30" s="63" t="str">
        <f t="shared" si="8"/>
        <v/>
      </c>
      <c r="BR30" s="63" t="str">
        <f t="shared" si="9"/>
        <v/>
      </c>
      <c r="BS30" s="63" t="str">
        <f t="shared" si="10"/>
        <v/>
      </c>
      <c r="BT30" s="63" t="str">
        <f t="shared" si="11"/>
        <v/>
      </c>
      <c r="BU30" s="64"/>
    </row>
    <row r="31" spans="1:73" ht="15">
      <c r="A31" s="54" t="str">
        <f>IF('Statement of Marks'!A31="","",'Statement of Marks'!A31)</f>
        <v/>
      </c>
      <c r="B31" s="55" t="str">
        <f>IF('Statement of Marks'!D31="","",'Statement of Marks'!D31)</f>
        <v/>
      </c>
      <c r="C31" s="56" t="str">
        <f>IF('Statement of Marks'!E31="","",'Statement of Marks'!E31)</f>
        <v/>
      </c>
      <c r="D31" s="57" t="str">
        <f>IF('Statement of Marks'!F31="","",'Statement of Marks'!F31)</f>
        <v/>
      </c>
      <c r="E31" s="58" t="str">
        <f>IF('Statement of Marks'!G31="","",'Statement of Marks'!G31)</f>
        <v/>
      </c>
      <c r="F31" s="58" t="str">
        <f>IF('Statement of Marks'!H31="","",'Statement of Marks'!H31)</f>
        <v/>
      </c>
      <c r="G31" s="58" t="str">
        <f>IF('Statement of Marks'!I31="","",'Statement of Marks'!I31)</f>
        <v/>
      </c>
      <c r="H31" s="59" t="str">
        <f>IF('Statement of Marks'!B31="","",'Statement of Marks'!B31)</f>
        <v/>
      </c>
      <c r="I31" s="59" t="str">
        <f>IF('Statement of Marks'!C31="","",'Statement of Marks'!C31)</f>
        <v/>
      </c>
      <c r="J31" s="255" t="str">
        <f>IF('Statement of Marks'!EG31="","",'Statement of Marks'!EG31)</f>
        <v/>
      </c>
      <c r="K31" s="255" t="str">
        <f>IF('Statement of Marks'!EH31="","",'Statement of Marks'!EH31)</f>
        <v/>
      </c>
      <c r="L31" s="251" t="str">
        <f>IF('Statement of Marks'!EI31="","",'Statement of Marks'!EI31)</f>
        <v/>
      </c>
      <c r="M31" s="255" t="str">
        <f>IF('Statement of Marks'!EJ31="","",'Statement of Marks'!EJ31)</f>
        <v/>
      </c>
      <c r="N31" s="255" t="str">
        <f>IF('Statement of Marks'!EK31="","",'Statement of Marks'!EK31)</f>
        <v/>
      </c>
      <c r="O31" s="61" t="str">
        <f>IF('Statement of Marks'!EL31="","",'Statement of Marks'!EL31)</f>
        <v/>
      </c>
      <c r="BH31" s="62" t="str">
        <f>IF('Statement of Marks'!G31="","",'Statement of Marks'!G31)</f>
        <v/>
      </c>
      <c r="BI31" s="63" t="str">
        <f t="shared" si="0"/>
        <v/>
      </c>
      <c r="BJ31" s="63" t="str">
        <f t="shared" si="1"/>
        <v/>
      </c>
      <c r="BK31" s="63" t="str">
        <f t="shared" si="2"/>
        <v/>
      </c>
      <c r="BL31" s="63" t="str">
        <f t="shared" si="3"/>
        <v/>
      </c>
      <c r="BM31" s="63" t="str">
        <f t="shared" si="4"/>
        <v/>
      </c>
      <c r="BN31" s="63" t="str">
        <f t="shared" si="5"/>
        <v/>
      </c>
      <c r="BO31" s="63" t="str">
        <f t="shared" si="6"/>
        <v/>
      </c>
      <c r="BP31" s="63" t="str">
        <f t="shared" si="7"/>
        <v/>
      </c>
      <c r="BQ31" s="63" t="str">
        <f t="shared" si="8"/>
        <v/>
      </c>
      <c r="BR31" s="63" t="str">
        <f t="shared" si="9"/>
        <v/>
      </c>
      <c r="BS31" s="63" t="str">
        <f t="shared" si="10"/>
        <v/>
      </c>
      <c r="BT31" s="63" t="str">
        <f t="shared" si="11"/>
        <v/>
      </c>
      <c r="BU31" s="64"/>
    </row>
    <row r="32" spans="1:73" ht="15">
      <c r="A32" s="54" t="str">
        <f>IF('Statement of Marks'!A32="","",'Statement of Marks'!A32)</f>
        <v/>
      </c>
      <c r="B32" s="55" t="str">
        <f>IF('Statement of Marks'!D32="","",'Statement of Marks'!D32)</f>
        <v/>
      </c>
      <c r="C32" s="56" t="str">
        <f>IF('Statement of Marks'!E32="","",'Statement of Marks'!E32)</f>
        <v/>
      </c>
      <c r="D32" s="57" t="str">
        <f>IF('Statement of Marks'!F32="","",'Statement of Marks'!F32)</f>
        <v/>
      </c>
      <c r="E32" s="58" t="str">
        <f>IF('Statement of Marks'!G32="","",'Statement of Marks'!G32)</f>
        <v/>
      </c>
      <c r="F32" s="58" t="str">
        <f>IF('Statement of Marks'!H32="","",'Statement of Marks'!H32)</f>
        <v/>
      </c>
      <c r="G32" s="58" t="str">
        <f>IF('Statement of Marks'!I32="","",'Statement of Marks'!I32)</f>
        <v/>
      </c>
      <c r="H32" s="59" t="str">
        <f>IF('Statement of Marks'!B32="","",'Statement of Marks'!B32)</f>
        <v/>
      </c>
      <c r="I32" s="59" t="str">
        <f>IF('Statement of Marks'!C32="","",'Statement of Marks'!C32)</f>
        <v/>
      </c>
      <c r="J32" s="255" t="str">
        <f>IF('Statement of Marks'!EG32="","",'Statement of Marks'!EG32)</f>
        <v/>
      </c>
      <c r="K32" s="255" t="str">
        <f>IF('Statement of Marks'!EH32="","",'Statement of Marks'!EH32)</f>
        <v/>
      </c>
      <c r="L32" s="251" t="str">
        <f>IF('Statement of Marks'!EI32="","",'Statement of Marks'!EI32)</f>
        <v/>
      </c>
      <c r="M32" s="255" t="str">
        <f>IF('Statement of Marks'!EJ32="","",'Statement of Marks'!EJ32)</f>
        <v/>
      </c>
      <c r="N32" s="255" t="str">
        <f>IF('Statement of Marks'!EK32="","",'Statement of Marks'!EK32)</f>
        <v/>
      </c>
      <c r="O32" s="61" t="str">
        <f>IF('Statement of Marks'!EL32="","",'Statement of Marks'!EL32)</f>
        <v/>
      </c>
      <c r="BH32" s="62" t="str">
        <f>IF('Statement of Marks'!G32="","",'Statement of Marks'!G32)</f>
        <v/>
      </c>
      <c r="BI32" s="63" t="str">
        <f t="shared" si="0"/>
        <v/>
      </c>
      <c r="BJ32" s="63" t="str">
        <f t="shared" si="1"/>
        <v/>
      </c>
      <c r="BK32" s="63" t="str">
        <f t="shared" si="2"/>
        <v/>
      </c>
      <c r="BL32" s="63" t="str">
        <f t="shared" si="3"/>
        <v/>
      </c>
      <c r="BM32" s="63" t="str">
        <f t="shared" si="4"/>
        <v/>
      </c>
      <c r="BN32" s="63" t="str">
        <f t="shared" si="5"/>
        <v/>
      </c>
      <c r="BO32" s="63" t="str">
        <f t="shared" si="6"/>
        <v/>
      </c>
      <c r="BP32" s="63" t="str">
        <f t="shared" si="7"/>
        <v/>
      </c>
      <c r="BQ32" s="63" t="str">
        <f t="shared" si="8"/>
        <v/>
      </c>
      <c r="BR32" s="63" t="str">
        <f t="shared" si="9"/>
        <v/>
      </c>
      <c r="BS32" s="63" t="str">
        <f t="shared" si="10"/>
        <v/>
      </c>
      <c r="BT32" s="63" t="str">
        <f t="shared" si="11"/>
        <v/>
      </c>
      <c r="BU32" s="64"/>
    </row>
    <row r="33" spans="1:73" ht="15">
      <c r="A33" s="54" t="str">
        <f>IF('Statement of Marks'!A33="","",'Statement of Marks'!A33)</f>
        <v/>
      </c>
      <c r="B33" s="55" t="str">
        <f>IF('Statement of Marks'!D33="","",'Statement of Marks'!D33)</f>
        <v/>
      </c>
      <c r="C33" s="56" t="str">
        <f>IF('Statement of Marks'!E33="","",'Statement of Marks'!E33)</f>
        <v/>
      </c>
      <c r="D33" s="57" t="str">
        <f>IF('Statement of Marks'!F33="","",'Statement of Marks'!F33)</f>
        <v/>
      </c>
      <c r="E33" s="58" t="str">
        <f>IF('Statement of Marks'!G33="","",'Statement of Marks'!G33)</f>
        <v/>
      </c>
      <c r="F33" s="58" t="str">
        <f>IF('Statement of Marks'!H33="","",'Statement of Marks'!H33)</f>
        <v/>
      </c>
      <c r="G33" s="58" t="str">
        <f>IF('Statement of Marks'!I33="","",'Statement of Marks'!I33)</f>
        <v/>
      </c>
      <c r="H33" s="59" t="str">
        <f>IF('Statement of Marks'!B33="","",'Statement of Marks'!B33)</f>
        <v/>
      </c>
      <c r="I33" s="59" t="str">
        <f>IF('Statement of Marks'!C33="","",'Statement of Marks'!C33)</f>
        <v/>
      </c>
      <c r="J33" s="255" t="str">
        <f>IF('Statement of Marks'!EG33="","",'Statement of Marks'!EG33)</f>
        <v/>
      </c>
      <c r="K33" s="255" t="str">
        <f>IF('Statement of Marks'!EH33="","",'Statement of Marks'!EH33)</f>
        <v/>
      </c>
      <c r="L33" s="251" t="str">
        <f>IF('Statement of Marks'!EI33="","",'Statement of Marks'!EI33)</f>
        <v/>
      </c>
      <c r="M33" s="255" t="str">
        <f>IF('Statement of Marks'!EJ33="","",'Statement of Marks'!EJ33)</f>
        <v/>
      </c>
      <c r="N33" s="255" t="str">
        <f>IF('Statement of Marks'!EK33="","",'Statement of Marks'!EK33)</f>
        <v/>
      </c>
      <c r="O33" s="61" t="str">
        <f>IF('Statement of Marks'!EL33="","",'Statement of Marks'!EL33)</f>
        <v/>
      </c>
      <c r="BH33" s="62" t="str">
        <f>IF('Statement of Marks'!G33="","",'Statement of Marks'!G33)</f>
        <v/>
      </c>
      <c r="BI33" s="63" t="str">
        <f t="shared" si="0"/>
        <v/>
      </c>
      <c r="BJ33" s="63" t="str">
        <f t="shared" si="1"/>
        <v/>
      </c>
      <c r="BK33" s="63" t="str">
        <f t="shared" si="2"/>
        <v/>
      </c>
      <c r="BL33" s="63" t="str">
        <f t="shared" si="3"/>
        <v/>
      </c>
      <c r="BM33" s="63" t="str">
        <f t="shared" si="4"/>
        <v/>
      </c>
      <c r="BN33" s="63" t="str">
        <f t="shared" si="5"/>
        <v/>
      </c>
      <c r="BO33" s="63" t="str">
        <f t="shared" si="6"/>
        <v/>
      </c>
      <c r="BP33" s="63" t="str">
        <f t="shared" si="7"/>
        <v/>
      </c>
      <c r="BQ33" s="63" t="str">
        <f t="shared" si="8"/>
        <v/>
      </c>
      <c r="BR33" s="63" t="str">
        <f t="shared" si="9"/>
        <v/>
      </c>
      <c r="BS33" s="63" t="str">
        <f t="shared" si="10"/>
        <v/>
      </c>
      <c r="BT33" s="63" t="str">
        <f t="shared" si="11"/>
        <v/>
      </c>
      <c r="BU33" s="64"/>
    </row>
    <row r="34" spans="1:73" ht="15">
      <c r="A34" s="54" t="str">
        <f>IF('Statement of Marks'!A34="","",'Statement of Marks'!A34)</f>
        <v/>
      </c>
      <c r="B34" s="55" t="str">
        <f>IF('Statement of Marks'!D34="","",'Statement of Marks'!D34)</f>
        <v/>
      </c>
      <c r="C34" s="56" t="str">
        <f>IF('Statement of Marks'!E34="","",'Statement of Marks'!E34)</f>
        <v/>
      </c>
      <c r="D34" s="57" t="str">
        <f>IF('Statement of Marks'!F34="","",'Statement of Marks'!F34)</f>
        <v/>
      </c>
      <c r="E34" s="58" t="str">
        <f>IF('Statement of Marks'!G34="","",'Statement of Marks'!G34)</f>
        <v/>
      </c>
      <c r="F34" s="58" t="str">
        <f>IF('Statement of Marks'!H34="","",'Statement of Marks'!H34)</f>
        <v/>
      </c>
      <c r="G34" s="58" t="str">
        <f>IF('Statement of Marks'!I34="","",'Statement of Marks'!I34)</f>
        <v/>
      </c>
      <c r="H34" s="59" t="str">
        <f>IF('Statement of Marks'!B34="","",'Statement of Marks'!B34)</f>
        <v/>
      </c>
      <c r="I34" s="59" t="str">
        <f>IF('Statement of Marks'!C34="","",'Statement of Marks'!C34)</f>
        <v/>
      </c>
      <c r="J34" s="255" t="str">
        <f>IF('Statement of Marks'!EG34="","",'Statement of Marks'!EG34)</f>
        <v/>
      </c>
      <c r="K34" s="255" t="str">
        <f>IF('Statement of Marks'!EH34="","",'Statement of Marks'!EH34)</f>
        <v/>
      </c>
      <c r="L34" s="251" t="str">
        <f>IF('Statement of Marks'!EI34="","",'Statement of Marks'!EI34)</f>
        <v/>
      </c>
      <c r="M34" s="255" t="str">
        <f>IF('Statement of Marks'!EJ34="","",'Statement of Marks'!EJ34)</f>
        <v/>
      </c>
      <c r="N34" s="255" t="str">
        <f>IF('Statement of Marks'!EK34="","",'Statement of Marks'!EK34)</f>
        <v/>
      </c>
      <c r="O34" s="61" t="str">
        <f>IF('Statement of Marks'!EL34="","",'Statement of Marks'!EL34)</f>
        <v/>
      </c>
      <c r="BH34" s="62" t="str">
        <f>IF('Statement of Marks'!G34="","",'Statement of Marks'!G34)</f>
        <v/>
      </c>
      <c r="BI34" s="63" t="str">
        <f t="shared" si="0"/>
        <v/>
      </c>
      <c r="BJ34" s="63" t="str">
        <f t="shared" si="1"/>
        <v/>
      </c>
      <c r="BK34" s="63" t="str">
        <f t="shared" si="2"/>
        <v/>
      </c>
      <c r="BL34" s="63" t="str">
        <f t="shared" si="3"/>
        <v/>
      </c>
      <c r="BM34" s="63" t="str">
        <f t="shared" si="4"/>
        <v/>
      </c>
      <c r="BN34" s="63" t="str">
        <f t="shared" si="5"/>
        <v/>
      </c>
      <c r="BO34" s="63" t="str">
        <f t="shared" si="6"/>
        <v/>
      </c>
      <c r="BP34" s="63" t="str">
        <f t="shared" si="7"/>
        <v/>
      </c>
      <c r="BQ34" s="63" t="str">
        <f t="shared" si="8"/>
        <v/>
      </c>
      <c r="BR34" s="63" t="str">
        <f t="shared" si="9"/>
        <v/>
      </c>
      <c r="BS34" s="63" t="str">
        <f t="shared" si="10"/>
        <v/>
      </c>
      <c r="BT34" s="63" t="str">
        <f t="shared" si="11"/>
        <v/>
      </c>
      <c r="BU34" s="64"/>
    </row>
    <row r="35" spans="1:73" ht="15">
      <c r="A35" s="54" t="str">
        <f>IF('Statement of Marks'!A35="","",'Statement of Marks'!A35)</f>
        <v/>
      </c>
      <c r="B35" s="55" t="str">
        <f>IF('Statement of Marks'!D35="","",'Statement of Marks'!D35)</f>
        <v/>
      </c>
      <c r="C35" s="56" t="str">
        <f>IF('Statement of Marks'!E35="","",'Statement of Marks'!E35)</f>
        <v/>
      </c>
      <c r="D35" s="57" t="str">
        <f>IF('Statement of Marks'!F35="","",'Statement of Marks'!F35)</f>
        <v/>
      </c>
      <c r="E35" s="58" t="str">
        <f>IF('Statement of Marks'!G35="","",'Statement of Marks'!G35)</f>
        <v/>
      </c>
      <c r="F35" s="58" t="str">
        <f>IF('Statement of Marks'!H35="","",'Statement of Marks'!H35)</f>
        <v/>
      </c>
      <c r="G35" s="58" t="str">
        <f>IF('Statement of Marks'!I35="","",'Statement of Marks'!I35)</f>
        <v/>
      </c>
      <c r="H35" s="59" t="str">
        <f>IF('Statement of Marks'!B35="","",'Statement of Marks'!B35)</f>
        <v/>
      </c>
      <c r="I35" s="59" t="str">
        <f>IF('Statement of Marks'!C35="","",'Statement of Marks'!C35)</f>
        <v/>
      </c>
      <c r="J35" s="255" t="str">
        <f>IF('Statement of Marks'!EG35="","",'Statement of Marks'!EG35)</f>
        <v/>
      </c>
      <c r="K35" s="255" t="str">
        <f>IF('Statement of Marks'!EH35="","",'Statement of Marks'!EH35)</f>
        <v/>
      </c>
      <c r="L35" s="251" t="str">
        <f>IF('Statement of Marks'!EI35="","",'Statement of Marks'!EI35)</f>
        <v/>
      </c>
      <c r="M35" s="255" t="str">
        <f>IF('Statement of Marks'!EJ35="","",'Statement of Marks'!EJ35)</f>
        <v/>
      </c>
      <c r="N35" s="255" t="str">
        <f>IF('Statement of Marks'!EK35="","",'Statement of Marks'!EK35)</f>
        <v/>
      </c>
      <c r="O35" s="61" t="str">
        <f>IF('Statement of Marks'!EL35="","",'Statement of Marks'!EL35)</f>
        <v/>
      </c>
      <c r="BH35" s="62" t="str">
        <f>IF('Statement of Marks'!G35="","",'Statement of Marks'!G35)</f>
        <v/>
      </c>
      <c r="BI35" s="63" t="str">
        <f t="shared" si="0"/>
        <v/>
      </c>
      <c r="BJ35" s="63" t="str">
        <f t="shared" si="1"/>
        <v/>
      </c>
      <c r="BK35" s="63" t="str">
        <f t="shared" si="2"/>
        <v/>
      </c>
      <c r="BL35" s="63" t="str">
        <f t="shared" si="3"/>
        <v/>
      </c>
      <c r="BM35" s="63" t="str">
        <f t="shared" si="4"/>
        <v/>
      </c>
      <c r="BN35" s="63" t="str">
        <f t="shared" si="5"/>
        <v/>
      </c>
      <c r="BO35" s="63" t="str">
        <f t="shared" si="6"/>
        <v/>
      </c>
      <c r="BP35" s="63" t="str">
        <f t="shared" si="7"/>
        <v/>
      </c>
      <c r="BQ35" s="63" t="str">
        <f t="shared" si="8"/>
        <v/>
      </c>
      <c r="BR35" s="63" t="str">
        <f t="shared" si="9"/>
        <v/>
      </c>
      <c r="BS35" s="63" t="str">
        <f t="shared" si="10"/>
        <v/>
      </c>
      <c r="BT35" s="63" t="str">
        <f t="shared" si="11"/>
        <v/>
      </c>
      <c r="BU35" s="64"/>
    </row>
    <row r="36" spans="1:73" ht="15">
      <c r="A36" s="54" t="str">
        <f>IF('Statement of Marks'!A36="","",'Statement of Marks'!A36)</f>
        <v/>
      </c>
      <c r="B36" s="55" t="str">
        <f>IF('Statement of Marks'!D36="","",'Statement of Marks'!D36)</f>
        <v/>
      </c>
      <c r="C36" s="56" t="str">
        <f>IF('Statement of Marks'!E36="","",'Statement of Marks'!E36)</f>
        <v/>
      </c>
      <c r="D36" s="57" t="str">
        <f>IF('Statement of Marks'!F36="","",'Statement of Marks'!F36)</f>
        <v/>
      </c>
      <c r="E36" s="58" t="str">
        <f>IF('Statement of Marks'!G36="","",'Statement of Marks'!G36)</f>
        <v/>
      </c>
      <c r="F36" s="58" t="str">
        <f>IF('Statement of Marks'!H36="","",'Statement of Marks'!H36)</f>
        <v/>
      </c>
      <c r="G36" s="58" t="str">
        <f>IF('Statement of Marks'!I36="","",'Statement of Marks'!I36)</f>
        <v/>
      </c>
      <c r="H36" s="59" t="str">
        <f>IF('Statement of Marks'!B36="","",'Statement of Marks'!B36)</f>
        <v/>
      </c>
      <c r="I36" s="59" t="str">
        <f>IF('Statement of Marks'!C36="","",'Statement of Marks'!C36)</f>
        <v/>
      </c>
      <c r="J36" s="255" t="str">
        <f>IF('Statement of Marks'!EG36="","",'Statement of Marks'!EG36)</f>
        <v/>
      </c>
      <c r="K36" s="255" t="str">
        <f>IF('Statement of Marks'!EH36="","",'Statement of Marks'!EH36)</f>
        <v/>
      </c>
      <c r="L36" s="251" t="str">
        <f>IF('Statement of Marks'!EI36="","",'Statement of Marks'!EI36)</f>
        <v/>
      </c>
      <c r="M36" s="255" t="str">
        <f>IF('Statement of Marks'!EJ36="","",'Statement of Marks'!EJ36)</f>
        <v/>
      </c>
      <c r="N36" s="255" t="str">
        <f>IF('Statement of Marks'!EK36="","",'Statement of Marks'!EK36)</f>
        <v/>
      </c>
      <c r="O36" s="61" t="str">
        <f>IF('Statement of Marks'!EL36="","",'Statement of Marks'!EL36)</f>
        <v/>
      </c>
      <c r="BH36" s="62" t="str">
        <f>IF('Statement of Marks'!G36="","",'Statement of Marks'!G36)</f>
        <v/>
      </c>
      <c r="BI36" s="63" t="str">
        <f t="shared" si="0"/>
        <v/>
      </c>
      <c r="BJ36" s="63" t="str">
        <f t="shared" si="1"/>
        <v/>
      </c>
      <c r="BK36" s="63" t="str">
        <f t="shared" si="2"/>
        <v/>
      </c>
      <c r="BL36" s="63" t="str">
        <f t="shared" si="3"/>
        <v/>
      </c>
      <c r="BM36" s="63" t="str">
        <f t="shared" si="4"/>
        <v/>
      </c>
      <c r="BN36" s="63" t="str">
        <f t="shared" si="5"/>
        <v/>
      </c>
      <c r="BO36" s="63" t="str">
        <f t="shared" si="6"/>
        <v/>
      </c>
      <c r="BP36" s="63" t="str">
        <f t="shared" si="7"/>
        <v/>
      </c>
      <c r="BQ36" s="63" t="str">
        <f t="shared" si="8"/>
        <v/>
      </c>
      <c r="BR36" s="63" t="str">
        <f t="shared" si="9"/>
        <v/>
      </c>
      <c r="BS36" s="63" t="str">
        <f t="shared" si="10"/>
        <v/>
      </c>
      <c r="BT36" s="63" t="str">
        <f t="shared" si="11"/>
        <v/>
      </c>
      <c r="BU36" s="64"/>
    </row>
    <row r="37" spans="1:73" ht="15">
      <c r="A37" s="54" t="str">
        <f>IF('Statement of Marks'!A37="","",'Statement of Marks'!A37)</f>
        <v/>
      </c>
      <c r="B37" s="55" t="str">
        <f>IF('Statement of Marks'!D37="","",'Statement of Marks'!D37)</f>
        <v/>
      </c>
      <c r="C37" s="56" t="str">
        <f>IF('Statement of Marks'!E37="","",'Statement of Marks'!E37)</f>
        <v/>
      </c>
      <c r="D37" s="57" t="str">
        <f>IF('Statement of Marks'!F37="","",'Statement of Marks'!F37)</f>
        <v/>
      </c>
      <c r="E37" s="58" t="str">
        <f>IF('Statement of Marks'!G37="","",'Statement of Marks'!G37)</f>
        <v/>
      </c>
      <c r="F37" s="58" t="str">
        <f>IF('Statement of Marks'!H37="","",'Statement of Marks'!H37)</f>
        <v/>
      </c>
      <c r="G37" s="58" t="str">
        <f>IF('Statement of Marks'!I37="","",'Statement of Marks'!I37)</f>
        <v/>
      </c>
      <c r="H37" s="59" t="str">
        <f>IF('Statement of Marks'!B37="","",'Statement of Marks'!B37)</f>
        <v/>
      </c>
      <c r="I37" s="59" t="str">
        <f>IF('Statement of Marks'!C37="","",'Statement of Marks'!C37)</f>
        <v/>
      </c>
      <c r="J37" s="255" t="str">
        <f>IF('Statement of Marks'!EG37="","",'Statement of Marks'!EG37)</f>
        <v/>
      </c>
      <c r="K37" s="255" t="str">
        <f>IF('Statement of Marks'!EH37="","",'Statement of Marks'!EH37)</f>
        <v/>
      </c>
      <c r="L37" s="251" t="str">
        <f>IF('Statement of Marks'!EI37="","",'Statement of Marks'!EI37)</f>
        <v/>
      </c>
      <c r="M37" s="255" t="str">
        <f>IF('Statement of Marks'!EJ37="","",'Statement of Marks'!EJ37)</f>
        <v/>
      </c>
      <c r="N37" s="255" t="str">
        <f>IF('Statement of Marks'!EK37="","",'Statement of Marks'!EK37)</f>
        <v/>
      </c>
      <c r="O37" s="61" t="str">
        <f>IF('Statement of Marks'!EL37="","",'Statement of Marks'!EL37)</f>
        <v/>
      </c>
      <c r="BH37" s="62" t="str">
        <f>IF('Statement of Marks'!G37="","",'Statement of Marks'!G37)</f>
        <v/>
      </c>
      <c r="BI37" s="63" t="str">
        <f t="shared" si="0"/>
        <v/>
      </c>
      <c r="BJ37" s="63" t="str">
        <f t="shared" si="1"/>
        <v/>
      </c>
      <c r="BK37" s="63" t="str">
        <f t="shared" si="2"/>
        <v/>
      </c>
      <c r="BL37" s="63" t="str">
        <f t="shared" si="3"/>
        <v/>
      </c>
      <c r="BM37" s="63" t="str">
        <f t="shared" si="4"/>
        <v/>
      </c>
      <c r="BN37" s="63" t="str">
        <f t="shared" si="5"/>
        <v/>
      </c>
      <c r="BO37" s="63" t="str">
        <f t="shared" si="6"/>
        <v/>
      </c>
      <c r="BP37" s="63" t="str">
        <f t="shared" si="7"/>
        <v/>
      </c>
      <c r="BQ37" s="63" t="str">
        <f t="shared" si="8"/>
        <v/>
      </c>
      <c r="BR37" s="63" t="str">
        <f t="shared" si="9"/>
        <v/>
      </c>
      <c r="BS37" s="63" t="str">
        <f t="shared" si="10"/>
        <v/>
      </c>
      <c r="BT37" s="63" t="str">
        <f t="shared" si="11"/>
        <v/>
      </c>
      <c r="BU37" s="64"/>
    </row>
    <row r="38" spans="1:73" ht="15">
      <c r="A38" s="54" t="str">
        <f>IF('Statement of Marks'!A38="","",'Statement of Marks'!A38)</f>
        <v/>
      </c>
      <c r="B38" s="55" t="str">
        <f>IF('Statement of Marks'!D38="","",'Statement of Marks'!D38)</f>
        <v/>
      </c>
      <c r="C38" s="56" t="str">
        <f>IF('Statement of Marks'!E38="","",'Statement of Marks'!E38)</f>
        <v/>
      </c>
      <c r="D38" s="57" t="str">
        <f>IF('Statement of Marks'!F38="","",'Statement of Marks'!F38)</f>
        <v/>
      </c>
      <c r="E38" s="58" t="str">
        <f>IF('Statement of Marks'!G38="","",'Statement of Marks'!G38)</f>
        <v/>
      </c>
      <c r="F38" s="58" t="str">
        <f>IF('Statement of Marks'!H38="","",'Statement of Marks'!H38)</f>
        <v/>
      </c>
      <c r="G38" s="58" t="str">
        <f>IF('Statement of Marks'!I38="","",'Statement of Marks'!I38)</f>
        <v/>
      </c>
      <c r="H38" s="59" t="str">
        <f>IF('Statement of Marks'!B38="","",'Statement of Marks'!B38)</f>
        <v/>
      </c>
      <c r="I38" s="59" t="str">
        <f>IF('Statement of Marks'!C38="","",'Statement of Marks'!C38)</f>
        <v/>
      </c>
      <c r="J38" s="255" t="str">
        <f>IF('Statement of Marks'!EG38="","",'Statement of Marks'!EG38)</f>
        <v/>
      </c>
      <c r="K38" s="255" t="str">
        <f>IF('Statement of Marks'!EH38="","",'Statement of Marks'!EH38)</f>
        <v/>
      </c>
      <c r="L38" s="251" t="str">
        <f>IF('Statement of Marks'!EI38="","",'Statement of Marks'!EI38)</f>
        <v/>
      </c>
      <c r="M38" s="255" t="str">
        <f>IF('Statement of Marks'!EJ38="","",'Statement of Marks'!EJ38)</f>
        <v/>
      </c>
      <c r="N38" s="255" t="str">
        <f>IF('Statement of Marks'!EK38="","",'Statement of Marks'!EK38)</f>
        <v/>
      </c>
      <c r="O38" s="61" t="str">
        <f>IF('Statement of Marks'!EL38="","",'Statement of Marks'!EL38)</f>
        <v/>
      </c>
      <c r="BH38" s="62" t="str">
        <f>IF('Statement of Marks'!G38="","",'Statement of Marks'!G38)</f>
        <v/>
      </c>
      <c r="BI38" s="63" t="str">
        <f t="shared" si="0"/>
        <v/>
      </c>
      <c r="BJ38" s="63" t="str">
        <f t="shared" si="1"/>
        <v/>
      </c>
      <c r="BK38" s="63" t="str">
        <f t="shared" si="2"/>
        <v/>
      </c>
      <c r="BL38" s="63" t="str">
        <f t="shared" si="3"/>
        <v/>
      </c>
      <c r="BM38" s="63" t="str">
        <f t="shared" si="4"/>
        <v/>
      </c>
      <c r="BN38" s="63" t="str">
        <f t="shared" si="5"/>
        <v/>
      </c>
      <c r="BO38" s="63" t="str">
        <f t="shared" si="6"/>
        <v/>
      </c>
      <c r="BP38" s="63" t="str">
        <f t="shared" si="7"/>
        <v/>
      </c>
      <c r="BQ38" s="63" t="str">
        <f t="shared" si="8"/>
        <v/>
      </c>
      <c r="BR38" s="63" t="str">
        <f t="shared" si="9"/>
        <v/>
      </c>
      <c r="BS38" s="63" t="str">
        <f t="shared" si="10"/>
        <v/>
      </c>
      <c r="BT38" s="63" t="str">
        <f t="shared" si="11"/>
        <v/>
      </c>
      <c r="BU38" s="64"/>
    </row>
    <row r="39" spans="1:73" ht="15">
      <c r="A39" s="54" t="str">
        <f>IF('Statement of Marks'!A39="","",'Statement of Marks'!A39)</f>
        <v/>
      </c>
      <c r="B39" s="55" t="str">
        <f>IF('Statement of Marks'!D39="","",'Statement of Marks'!D39)</f>
        <v/>
      </c>
      <c r="C39" s="56" t="str">
        <f>IF('Statement of Marks'!E39="","",'Statement of Marks'!E39)</f>
        <v/>
      </c>
      <c r="D39" s="57" t="str">
        <f>IF('Statement of Marks'!F39="","",'Statement of Marks'!F39)</f>
        <v/>
      </c>
      <c r="E39" s="58" t="str">
        <f>IF('Statement of Marks'!G39="","",'Statement of Marks'!G39)</f>
        <v/>
      </c>
      <c r="F39" s="58" t="str">
        <f>IF('Statement of Marks'!H39="","",'Statement of Marks'!H39)</f>
        <v/>
      </c>
      <c r="G39" s="58" t="str">
        <f>IF('Statement of Marks'!I39="","",'Statement of Marks'!I39)</f>
        <v/>
      </c>
      <c r="H39" s="59" t="str">
        <f>IF('Statement of Marks'!B39="","",'Statement of Marks'!B39)</f>
        <v/>
      </c>
      <c r="I39" s="59" t="str">
        <f>IF('Statement of Marks'!C39="","",'Statement of Marks'!C39)</f>
        <v/>
      </c>
      <c r="J39" s="255" t="str">
        <f>IF('Statement of Marks'!EG39="","",'Statement of Marks'!EG39)</f>
        <v/>
      </c>
      <c r="K39" s="255" t="str">
        <f>IF('Statement of Marks'!EH39="","",'Statement of Marks'!EH39)</f>
        <v/>
      </c>
      <c r="L39" s="251" t="str">
        <f>IF('Statement of Marks'!EI39="","",'Statement of Marks'!EI39)</f>
        <v/>
      </c>
      <c r="M39" s="255" t="str">
        <f>IF('Statement of Marks'!EJ39="","",'Statement of Marks'!EJ39)</f>
        <v/>
      </c>
      <c r="N39" s="255" t="str">
        <f>IF('Statement of Marks'!EK39="","",'Statement of Marks'!EK39)</f>
        <v/>
      </c>
      <c r="O39" s="61" t="str">
        <f>IF('Statement of Marks'!EL39="","",'Statement of Marks'!EL39)</f>
        <v/>
      </c>
      <c r="BH39" s="62" t="str">
        <f>IF('Statement of Marks'!G39="","",'Statement of Marks'!G39)</f>
        <v/>
      </c>
      <c r="BI39" s="63" t="str">
        <f t="shared" si="0"/>
        <v/>
      </c>
      <c r="BJ39" s="63" t="str">
        <f t="shared" si="1"/>
        <v/>
      </c>
      <c r="BK39" s="63" t="str">
        <f t="shared" si="2"/>
        <v/>
      </c>
      <c r="BL39" s="63" t="str">
        <f t="shared" si="3"/>
        <v/>
      </c>
      <c r="BM39" s="63" t="str">
        <f t="shared" si="4"/>
        <v/>
      </c>
      <c r="BN39" s="63" t="str">
        <f t="shared" si="5"/>
        <v/>
      </c>
      <c r="BO39" s="63" t="str">
        <f t="shared" si="6"/>
        <v/>
      </c>
      <c r="BP39" s="63" t="str">
        <f t="shared" si="7"/>
        <v/>
      </c>
      <c r="BQ39" s="63" t="str">
        <f t="shared" si="8"/>
        <v/>
      </c>
      <c r="BR39" s="63" t="str">
        <f t="shared" si="9"/>
        <v/>
      </c>
      <c r="BS39" s="63" t="str">
        <f t="shared" si="10"/>
        <v/>
      </c>
      <c r="BT39" s="63" t="str">
        <f t="shared" si="11"/>
        <v/>
      </c>
      <c r="BU39" s="64"/>
    </row>
    <row r="40" spans="1:73" ht="15">
      <c r="A40" s="54" t="str">
        <f>IF('Statement of Marks'!A40="","",'Statement of Marks'!A40)</f>
        <v/>
      </c>
      <c r="B40" s="55" t="str">
        <f>IF('Statement of Marks'!D40="","",'Statement of Marks'!D40)</f>
        <v/>
      </c>
      <c r="C40" s="56" t="str">
        <f>IF('Statement of Marks'!E40="","",'Statement of Marks'!E40)</f>
        <v/>
      </c>
      <c r="D40" s="57" t="str">
        <f>IF('Statement of Marks'!F40="","",'Statement of Marks'!F40)</f>
        <v/>
      </c>
      <c r="E40" s="58" t="str">
        <f>IF('Statement of Marks'!G40="","",'Statement of Marks'!G40)</f>
        <v/>
      </c>
      <c r="F40" s="58" t="str">
        <f>IF('Statement of Marks'!H40="","",'Statement of Marks'!H40)</f>
        <v/>
      </c>
      <c r="G40" s="58" t="str">
        <f>IF('Statement of Marks'!I40="","",'Statement of Marks'!I40)</f>
        <v/>
      </c>
      <c r="H40" s="59" t="str">
        <f>IF('Statement of Marks'!B40="","",'Statement of Marks'!B40)</f>
        <v/>
      </c>
      <c r="I40" s="59" t="str">
        <f>IF('Statement of Marks'!C40="","",'Statement of Marks'!C40)</f>
        <v/>
      </c>
      <c r="J40" s="255" t="str">
        <f>IF('Statement of Marks'!EG40="","",'Statement of Marks'!EG40)</f>
        <v/>
      </c>
      <c r="K40" s="255" t="str">
        <f>IF('Statement of Marks'!EH40="","",'Statement of Marks'!EH40)</f>
        <v/>
      </c>
      <c r="L40" s="251" t="str">
        <f>IF('Statement of Marks'!EI40="","",'Statement of Marks'!EI40)</f>
        <v/>
      </c>
      <c r="M40" s="255" t="str">
        <f>IF('Statement of Marks'!EJ40="","",'Statement of Marks'!EJ40)</f>
        <v/>
      </c>
      <c r="N40" s="255" t="str">
        <f>IF('Statement of Marks'!EK40="","",'Statement of Marks'!EK40)</f>
        <v/>
      </c>
      <c r="O40" s="61" t="str">
        <f>IF('Statement of Marks'!EL40="","",'Statement of Marks'!EL40)</f>
        <v/>
      </c>
      <c r="BH40" s="62" t="str">
        <f>IF('Statement of Marks'!G40="","",'Statement of Marks'!G40)</f>
        <v/>
      </c>
      <c r="BI40" s="63" t="str">
        <f t="shared" si="0"/>
        <v/>
      </c>
      <c r="BJ40" s="63" t="str">
        <f t="shared" si="1"/>
        <v/>
      </c>
      <c r="BK40" s="63" t="str">
        <f t="shared" si="2"/>
        <v/>
      </c>
      <c r="BL40" s="63" t="str">
        <f t="shared" si="3"/>
        <v/>
      </c>
      <c r="BM40" s="63" t="str">
        <f t="shared" si="4"/>
        <v/>
      </c>
      <c r="BN40" s="63" t="str">
        <f t="shared" si="5"/>
        <v/>
      </c>
      <c r="BO40" s="63" t="str">
        <f t="shared" si="6"/>
        <v/>
      </c>
      <c r="BP40" s="63" t="str">
        <f t="shared" si="7"/>
        <v/>
      </c>
      <c r="BQ40" s="63" t="str">
        <f t="shared" si="8"/>
        <v/>
      </c>
      <c r="BR40" s="63" t="str">
        <f t="shared" si="9"/>
        <v/>
      </c>
      <c r="BS40" s="63" t="str">
        <f t="shared" si="10"/>
        <v/>
      </c>
      <c r="BT40" s="63" t="str">
        <f t="shared" si="11"/>
        <v/>
      </c>
      <c r="BU40" s="64"/>
    </row>
    <row r="41" spans="1:73" ht="15">
      <c r="A41" s="54" t="str">
        <f>IF('Statement of Marks'!A41="","",'Statement of Marks'!A41)</f>
        <v/>
      </c>
      <c r="B41" s="55" t="str">
        <f>IF('Statement of Marks'!D41="","",'Statement of Marks'!D41)</f>
        <v/>
      </c>
      <c r="C41" s="56" t="str">
        <f>IF('Statement of Marks'!E41="","",'Statement of Marks'!E41)</f>
        <v/>
      </c>
      <c r="D41" s="57" t="str">
        <f>IF('Statement of Marks'!F41="","",'Statement of Marks'!F41)</f>
        <v/>
      </c>
      <c r="E41" s="58" t="str">
        <f>IF('Statement of Marks'!G41="","",'Statement of Marks'!G41)</f>
        <v/>
      </c>
      <c r="F41" s="58" t="str">
        <f>IF('Statement of Marks'!H41="","",'Statement of Marks'!H41)</f>
        <v/>
      </c>
      <c r="G41" s="58" t="str">
        <f>IF('Statement of Marks'!I41="","",'Statement of Marks'!I41)</f>
        <v/>
      </c>
      <c r="H41" s="59" t="str">
        <f>IF('Statement of Marks'!B41="","",'Statement of Marks'!B41)</f>
        <v/>
      </c>
      <c r="I41" s="59" t="str">
        <f>IF('Statement of Marks'!C41="","",'Statement of Marks'!C41)</f>
        <v/>
      </c>
      <c r="J41" s="255" t="str">
        <f>IF('Statement of Marks'!EG41="","",'Statement of Marks'!EG41)</f>
        <v/>
      </c>
      <c r="K41" s="255" t="str">
        <f>IF('Statement of Marks'!EH41="","",'Statement of Marks'!EH41)</f>
        <v/>
      </c>
      <c r="L41" s="251" t="str">
        <f>IF('Statement of Marks'!EI41="","",'Statement of Marks'!EI41)</f>
        <v/>
      </c>
      <c r="M41" s="255" t="str">
        <f>IF('Statement of Marks'!EJ41="","",'Statement of Marks'!EJ41)</f>
        <v/>
      </c>
      <c r="N41" s="255" t="str">
        <f>IF('Statement of Marks'!EK41="","",'Statement of Marks'!EK41)</f>
        <v/>
      </c>
      <c r="O41" s="61" t="str">
        <f>IF('Statement of Marks'!EL41="","",'Statement of Marks'!EL41)</f>
        <v/>
      </c>
      <c r="BH41" s="62" t="str">
        <f>IF('Statement of Marks'!G41="","",'Statement of Marks'!G41)</f>
        <v/>
      </c>
      <c r="BI41" s="63" t="str">
        <f t="shared" si="0"/>
        <v/>
      </c>
      <c r="BJ41" s="63" t="str">
        <f t="shared" si="1"/>
        <v/>
      </c>
      <c r="BK41" s="63" t="str">
        <f t="shared" si="2"/>
        <v/>
      </c>
      <c r="BL41" s="63" t="str">
        <f t="shared" si="3"/>
        <v/>
      </c>
      <c r="BM41" s="63" t="str">
        <f t="shared" si="4"/>
        <v/>
      </c>
      <c r="BN41" s="63" t="str">
        <f t="shared" si="5"/>
        <v/>
      </c>
      <c r="BO41" s="63" t="str">
        <f t="shared" si="6"/>
        <v/>
      </c>
      <c r="BP41" s="63" t="str">
        <f t="shared" si="7"/>
        <v/>
      </c>
      <c r="BQ41" s="63" t="str">
        <f t="shared" si="8"/>
        <v/>
      </c>
      <c r="BR41" s="63" t="str">
        <f t="shared" si="9"/>
        <v/>
      </c>
      <c r="BS41" s="63" t="str">
        <f t="shared" si="10"/>
        <v/>
      </c>
      <c r="BT41" s="63" t="str">
        <f t="shared" si="11"/>
        <v/>
      </c>
      <c r="BU41" s="64"/>
    </row>
    <row r="42" spans="1:73" ht="15">
      <c r="A42" s="54" t="str">
        <f>IF('Statement of Marks'!A42="","",'Statement of Marks'!A42)</f>
        <v/>
      </c>
      <c r="B42" s="55" t="str">
        <f>IF('Statement of Marks'!D42="","",'Statement of Marks'!D42)</f>
        <v/>
      </c>
      <c r="C42" s="56" t="str">
        <f>IF('Statement of Marks'!E42="","",'Statement of Marks'!E42)</f>
        <v/>
      </c>
      <c r="D42" s="57" t="str">
        <f>IF('Statement of Marks'!F42="","",'Statement of Marks'!F42)</f>
        <v/>
      </c>
      <c r="E42" s="58" t="str">
        <f>IF('Statement of Marks'!G42="","",'Statement of Marks'!G42)</f>
        <v/>
      </c>
      <c r="F42" s="58" t="str">
        <f>IF('Statement of Marks'!H42="","",'Statement of Marks'!H42)</f>
        <v/>
      </c>
      <c r="G42" s="58" t="str">
        <f>IF('Statement of Marks'!I42="","",'Statement of Marks'!I42)</f>
        <v/>
      </c>
      <c r="H42" s="59" t="str">
        <f>IF('Statement of Marks'!B42="","",'Statement of Marks'!B42)</f>
        <v/>
      </c>
      <c r="I42" s="59" t="str">
        <f>IF('Statement of Marks'!C42="","",'Statement of Marks'!C42)</f>
        <v/>
      </c>
      <c r="J42" s="255" t="str">
        <f>IF('Statement of Marks'!EG42="","",'Statement of Marks'!EG42)</f>
        <v/>
      </c>
      <c r="K42" s="255" t="str">
        <f>IF('Statement of Marks'!EH42="","",'Statement of Marks'!EH42)</f>
        <v/>
      </c>
      <c r="L42" s="251" t="str">
        <f>IF('Statement of Marks'!EI42="","",'Statement of Marks'!EI42)</f>
        <v/>
      </c>
      <c r="M42" s="255" t="str">
        <f>IF('Statement of Marks'!EJ42="","",'Statement of Marks'!EJ42)</f>
        <v/>
      </c>
      <c r="N42" s="255" t="str">
        <f>IF('Statement of Marks'!EK42="","",'Statement of Marks'!EK42)</f>
        <v/>
      </c>
      <c r="O42" s="61" t="str">
        <f>IF('Statement of Marks'!EL42="","",'Statement of Marks'!EL42)</f>
        <v/>
      </c>
      <c r="BH42" s="62" t="str">
        <f>IF('Statement of Marks'!G42="","",'Statement of Marks'!G42)</f>
        <v/>
      </c>
      <c r="BI42" s="63" t="str">
        <f t="shared" si="0"/>
        <v/>
      </c>
      <c r="BJ42" s="63" t="str">
        <f t="shared" si="1"/>
        <v/>
      </c>
      <c r="BK42" s="63" t="str">
        <f t="shared" si="2"/>
        <v/>
      </c>
      <c r="BL42" s="63" t="str">
        <f t="shared" si="3"/>
        <v/>
      </c>
      <c r="BM42" s="63" t="str">
        <f t="shared" si="4"/>
        <v/>
      </c>
      <c r="BN42" s="63" t="str">
        <f t="shared" si="5"/>
        <v/>
      </c>
      <c r="BO42" s="63" t="str">
        <f t="shared" si="6"/>
        <v/>
      </c>
      <c r="BP42" s="63" t="str">
        <f t="shared" si="7"/>
        <v/>
      </c>
      <c r="BQ42" s="63" t="str">
        <f t="shared" si="8"/>
        <v/>
      </c>
      <c r="BR42" s="63" t="str">
        <f t="shared" si="9"/>
        <v/>
      </c>
      <c r="BS42" s="63" t="str">
        <f t="shared" si="10"/>
        <v/>
      </c>
      <c r="BT42" s="63" t="str">
        <f t="shared" si="11"/>
        <v/>
      </c>
      <c r="BU42" s="64"/>
    </row>
    <row r="43" spans="1:73" ht="15">
      <c r="A43" s="54" t="str">
        <f>IF('Statement of Marks'!A43="","",'Statement of Marks'!A43)</f>
        <v/>
      </c>
      <c r="B43" s="55" t="str">
        <f>IF('Statement of Marks'!D43="","",'Statement of Marks'!D43)</f>
        <v/>
      </c>
      <c r="C43" s="56" t="str">
        <f>IF('Statement of Marks'!E43="","",'Statement of Marks'!E43)</f>
        <v/>
      </c>
      <c r="D43" s="57" t="str">
        <f>IF('Statement of Marks'!F43="","",'Statement of Marks'!F43)</f>
        <v/>
      </c>
      <c r="E43" s="58" t="str">
        <f>IF('Statement of Marks'!G43="","",'Statement of Marks'!G43)</f>
        <v/>
      </c>
      <c r="F43" s="58" t="str">
        <f>IF('Statement of Marks'!H43="","",'Statement of Marks'!H43)</f>
        <v/>
      </c>
      <c r="G43" s="58" t="str">
        <f>IF('Statement of Marks'!I43="","",'Statement of Marks'!I43)</f>
        <v/>
      </c>
      <c r="H43" s="59" t="str">
        <f>IF('Statement of Marks'!B43="","",'Statement of Marks'!B43)</f>
        <v/>
      </c>
      <c r="I43" s="59" t="str">
        <f>IF('Statement of Marks'!C43="","",'Statement of Marks'!C43)</f>
        <v/>
      </c>
      <c r="J43" s="255" t="str">
        <f>IF('Statement of Marks'!EG43="","",'Statement of Marks'!EG43)</f>
        <v/>
      </c>
      <c r="K43" s="255" t="str">
        <f>IF('Statement of Marks'!EH43="","",'Statement of Marks'!EH43)</f>
        <v/>
      </c>
      <c r="L43" s="251" t="str">
        <f>IF('Statement of Marks'!EI43="","",'Statement of Marks'!EI43)</f>
        <v/>
      </c>
      <c r="M43" s="255" t="str">
        <f>IF('Statement of Marks'!EJ43="","",'Statement of Marks'!EJ43)</f>
        <v/>
      </c>
      <c r="N43" s="255" t="str">
        <f>IF('Statement of Marks'!EK43="","",'Statement of Marks'!EK43)</f>
        <v/>
      </c>
      <c r="O43" s="61" t="str">
        <f>IF('Statement of Marks'!EL43="","",'Statement of Marks'!EL43)</f>
        <v/>
      </c>
      <c r="BH43" s="62" t="str">
        <f>IF('Statement of Marks'!G43="","",'Statement of Marks'!G43)</f>
        <v/>
      </c>
      <c r="BI43" s="63" t="str">
        <f t="shared" si="0"/>
        <v/>
      </c>
      <c r="BJ43" s="63" t="str">
        <f t="shared" si="1"/>
        <v/>
      </c>
      <c r="BK43" s="63" t="str">
        <f t="shared" si="2"/>
        <v/>
      </c>
      <c r="BL43" s="63" t="str">
        <f t="shared" si="3"/>
        <v/>
      </c>
      <c r="BM43" s="63" t="str">
        <f t="shared" si="4"/>
        <v/>
      </c>
      <c r="BN43" s="63" t="str">
        <f t="shared" si="5"/>
        <v/>
      </c>
      <c r="BO43" s="63" t="str">
        <f t="shared" si="6"/>
        <v/>
      </c>
      <c r="BP43" s="63" t="str">
        <f t="shared" si="7"/>
        <v/>
      </c>
      <c r="BQ43" s="63" t="str">
        <f t="shared" si="8"/>
        <v/>
      </c>
      <c r="BR43" s="63" t="str">
        <f t="shared" si="9"/>
        <v/>
      </c>
      <c r="BS43" s="63" t="str">
        <f t="shared" si="10"/>
        <v/>
      </c>
      <c r="BT43" s="63" t="str">
        <f t="shared" si="11"/>
        <v/>
      </c>
      <c r="BU43" s="64"/>
    </row>
    <row r="44" spans="1:73" ht="15">
      <c r="A44" s="54" t="str">
        <f>IF('Statement of Marks'!A44="","",'Statement of Marks'!A44)</f>
        <v/>
      </c>
      <c r="B44" s="55" t="str">
        <f>IF('Statement of Marks'!D44="","",'Statement of Marks'!D44)</f>
        <v/>
      </c>
      <c r="C44" s="56" t="str">
        <f>IF('Statement of Marks'!E44="","",'Statement of Marks'!E44)</f>
        <v/>
      </c>
      <c r="D44" s="57" t="str">
        <f>IF('Statement of Marks'!F44="","",'Statement of Marks'!F44)</f>
        <v/>
      </c>
      <c r="E44" s="58" t="str">
        <f>IF('Statement of Marks'!G44="","",'Statement of Marks'!G44)</f>
        <v/>
      </c>
      <c r="F44" s="58" t="str">
        <f>IF('Statement of Marks'!H44="","",'Statement of Marks'!H44)</f>
        <v/>
      </c>
      <c r="G44" s="58" t="str">
        <f>IF('Statement of Marks'!I44="","",'Statement of Marks'!I44)</f>
        <v/>
      </c>
      <c r="H44" s="59" t="str">
        <f>IF('Statement of Marks'!B44="","",'Statement of Marks'!B44)</f>
        <v/>
      </c>
      <c r="I44" s="59" t="str">
        <f>IF('Statement of Marks'!C44="","",'Statement of Marks'!C44)</f>
        <v/>
      </c>
      <c r="J44" s="255" t="str">
        <f>IF('Statement of Marks'!EG44="","",'Statement of Marks'!EG44)</f>
        <v/>
      </c>
      <c r="K44" s="255" t="str">
        <f>IF('Statement of Marks'!EH44="","",'Statement of Marks'!EH44)</f>
        <v/>
      </c>
      <c r="L44" s="251" t="str">
        <f>IF('Statement of Marks'!EI44="","",'Statement of Marks'!EI44)</f>
        <v/>
      </c>
      <c r="M44" s="255" t="str">
        <f>IF('Statement of Marks'!EJ44="","",'Statement of Marks'!EJ44)</f>
        <v/>
      </c>
      <c r="N44" s="255" t="str">
        <f>IF('Statement of Marks'!EK44="","",'Statement of Marks'!EK44)</f>
        <v/>
      </c>
      <c r="O44" s="61" t="str">
        <f>IF('Statement of Marks'!EL44="","",'Statement of Marks'!EL44)</f>
        <v/>
      </c>
      <c r="BH44" s="62" t="str">
        <f>IF('Statement of Marks'!G44="","",'Statement of Marks'!G44)</f>
        <v/>
      </c>
      <c r="BI44" s="63" t="str">
        <f t="shared" si="0"/>
        <v/>
      </c>
      <c r="BJ44" s="63" t="str">
        <f t="shared" si="1"/>
        <v/>
      </c>
      <c r="BK44" s="63" t="str">
        <f t="shared" si="2"/>
        <v/>
      </c>
      <c r="BL44" s="63" t="str">
        <f t="shared" si="3"/>
        <v/>
      </c>
      <c r="BM44" s="63" t="str">
        <f t="shared" si="4"/>
        <v/>
      </c>
      <c r="BN44" s="63" t="str">
        <f t="shared" si="5"/>
        <v/>
      </c>
      <c r="BO44" s="63" t="str">
        <f t="shared" si="6"/>
        <v/>
      </c>
      <c r="BP44" s="63" t="str">
        <f t="shared" si="7"/>
        <v/>
      </c>
      <c r="BQ44" s="63" t="str">
        <f t="shared" si="8"/>
        <v/>
      </c>
      <c r="BR44" s="63" t="str">
        <f t="shared" si="9"/>
        <v/>
      </c>
      <c r="BS44" s="63" t="str">
        <f t="shared" si="10"/>
        <v/>
      </c>
      <c r="BT44" s="63" t="str">
        <f t="shared" si="11"/>
        <v/>
      </c>
      <c r="BU44" s="64"/>
    </row>
    <row r="45" spans="1:73" ht="15">
      <c r="A45" s="54" t="str">
        <f>IF('Statement of Marks'!A45="","",'Statement of Marks'!A45)</f>
        <v/>
      </c>
      <c r="B45" s="55" t="str">
        <f>IF('Statement of Marks'!D45="","",'Statement of Marks'!D45)</f>
        <v/>
      </c>
      <c r="C45" s="56" t="str">
        <f>IF('Statement of Marks'!E45="","",'Statement of Marks'!E45)</f>
        <v/>
      </c>
      <c r="D45" s="57" t="str">
        <f>IF('Statement of Marks'!F45="","",'Statement of Marks'!F45)</f>
        <v/>
      </c>
      <c r="E45" s="58" t="str">
        <f>IF('Statement of Marks'!G45="","",'Statement of Marks'!G45)</f>
        <v/>
      </c>
      <c r="F45" s="58" t="str">
        <f>IF('Statement of Marks'!H45="","",'Statement of Marks'!H45)</f>
        <v/>
      </c>
      <c r="G45" s="58" t="str">
        <f>IF('Statement of Marks'!I45="","",'Statement of Marks'!I45)</f>
        <v/>
      </c>
      <c r="H45" s="59" t="str">
        <f>IF('Statement of Marks'!B45="","",'Statement of Marks'!B45)</f>
        <v/>
      </c>
      <c r="I45" s="59" t="str">
        <f>IF('Statement of Marks'!C45="","",'Statement of Marks'!C45)</f>
        <v/>
      </c>
      <c r="J45" s="255" t="str">
        <f>IF('Statement of Marks'!EG45="","",'Statement of Marks'!EG45)</f>
        <v/>
      </c>
      <c r="K45" s="255" t="str">
        <f>IF('Statement of Marks'!EH45="","",'Statement of Marks'!EH45)</f>
        <v/>
      </c>
      <c r="L45" s="251" t="str">
        <f>IF('Statement of Marks'!EI45="","",'Statement of Marks'!EI45)</f>
        <v/>
      </c>
      <c r="M45" s="255" t="str">
        <f>IF('Statement of Marks'!EJ45="","",'Statement of Marks'!EJ45)</f>
        <v/>
      </c>
      <c r="N45" s="255" t="str">
        <f>IF('Statement of Marks'!EK45="","",'Statement of Marks'!EK45)</f>
        <v/>
      </c>
      <c r="O45" s="61" t="str">
        <f>IF('Statement of Marks'!EL45="","",'Statement of Marks'!EL45)</f>
        <v/>
      </c>
      <c r="BH45" s="62" t="str">
        <f>IF('Statement of Marks'!G45="","",'Statement of Marks'!G45)</f>
        <v/>
      </c>
      <c r="BI45" s="63" t="str">
        <f t="shared" si="0"/>
        <v/>
      </c>
      <c r="BJ45" s="63" t="str">
        <f t="shared" si="1"/>
        <v/>
      </c>
      <c r="BK45" s="63" t="str">
        <f t="shared" si="2"/>
        <v/>
      </c>
      <c r="BL45" s="63" t="str">
        <f t="shared" si="3"/>
        <v/>
      </c>
      <c r="BM45" s="63" t="str">
        <f t="shared" si="4"/>
        <v/>
      </c>
      <c r="BN45" s="63" t="str">
        <f t="shared" si="5"/>
        <v/>
      </c>
      <c r="BO45" s="63" t="str">
        <f t="shared" si="6"/>
        <v/>
      </c>
      <c r="BP45" s="63" t="str">
        <f t="shared" si="7"/>
        <v/>
      </c>
      <c r="BQ45" s="63" t="str">
        <f t="shared" si="8"/>
        <v/>
      </c>
      <c r="BR45" s="63" t="str">
        <f t="shared" si="9"/>
        <v/>
      </c>
      <c r="BS45" s="63" t="str">
        <f t="shared" si="10"/>
        <v/>
      </c>
      <c r="BT45" s="63" t="str">
        <f t="shared" si="11"/>
        <v/>
      </c>
      <c r="BU45" s="64"/>
    </row>
    <row r="46" spans="1:73" ht="15">
      <c r="A46" s="54" t="str">
        <f>IF('Statement of Marks'!A46="","",'Statement of Marks'!A46)</f>
        <v/>
      </c>
      <c r="B46" s="55" t="str">
        <f>IF('Statement of Marks'!D46="","",'Statement of Marks'!D46)</f>
        <v/>
      </c>
      <c r="C46" s="56" t="str">
        <f>IF('Statement of Marks'!E46="","",'Statement of Marks'!E46)</f>
        <v/>
      </c>
      <c r="D46" s="57" t="str">
        <f>IF('Statement of Marks'!F46="","",'Statement of Marks'!F46)</f>
        <v/>
      </c>
      <c r="E46" s="58" t="str">
        <f>IF('Statement of Marks'!G46="","",'Statement of Marks'!G46)</f>
        <v/>
      </c>
      <c r="F46" s="58" t="str">
        <f>IF('Statement of Marks'!H46="","",'Statement of Marks'!H46)</f>
        <v/>
      </c>
      <c r="G46" s="58" t="str">
        <f>IF('Statement of Marks'!I46="","",'Statement of Marks'!I46)</f>
        <v/>
      </c>
      <c r="H46" s="59" t="str">
        <f>IF('Statement of Marks'!B46="","",'Statement of Marks'!B46)</f>
        <v/>
      </c>
      <c r="I46" s="59" t="str">
        <f>IF('Statement of Marks'!C46="","",'Statement of Marks'!C46)</f>
        <v/>
      </c>
      <c r="J46" s="255" t="str">
        <f>IF('Statement of Marks'!EG46="","",'Statement of Marks'!EG46)</f>
        <v/>
      </c>
      <c r="K46" s="255" t="str">
        <f>IF('Statement of Marks'!EH46="","",'Statement of Marks'!EH46)</f>
        <v/>
      </c>
      <c r="L46" s="251" t="str">
        <f>IF('Statement of Marks'!EI46="","",'Statement of Marks'!EI46)</f>
        <v/>
      </c>
      <c r="M46" s="255" t="str">
        <f>IF('Statement of Marks'!EJ46="","",'Statement of Marks'!EJ46)</f>
        <v/>
      </c>
      <c r="N46" s="255" t="str">
        <f>IF('Statement of Marks'!EK46="","",'Statement of Marks'!EK46)</f>
        <v/>
      </c>
      <c r="O46" s="61" t="str">
        <f>IF('Statement of Marks'!EL46="","",'Statement of Marks'!EL46)</f>
        <v/>
      </c>
      <c r="BH46" s="62" t="str">
        <f>IF('Statement of Marks'!G46="","",'Statement of Marks'!G46)</f>
        <v/>
      </c>
      <c r="BI46" s="63" t="str">
        <f t="shared" si="0"/>
        <v/>
      </c>
      <c r="BJ46" s="63" t="str">
        <f t="shared" si="1"/>
        <v/>
      </c>
      <c r="BK46" s="63" t="str">
        <f t="shared" si="2"/>
        <v/>
      </c>
      <c r="BL46" s="63" t="str">
        <f t="shared" si="3"/>
        <v/>
      </c>
      <c r="BM46" s="63" t="str">
        <f t="shared" si="4"/>
        <v/>
      </c>
      <c r="BN46" s="63" t="str">
        <f t="shared" si="5"/>
        <v/>
      </c>
      <c r="BO46" s="63" t="str">
        <f t="shared" si="6"/>
        <v/>
      </c>
      <c r="BP46" s="63" t="str">
        <f t="shared" si="7"/>
        <v/>
      </c>
      <c r="BQ46" s="63" t="str">
        <f t="shared" si="8"/>
        <v/>
      </c>
      <c r="BR46" s="63" t="str">
        <f t="shared" si="9"/>
        <v/>
      </c>
      <c r="BS46" s="63" t="str">
        <f t="shared" si="10"/>
        <v/>
      </c>
      <c r="BT46" s="63" t="str">
        <f t="shared" si="11"/>
        <v/>
      </c>
      <c r="BU46" s="64"/>
    </row>
    <row r="47" spans="1:73" ht="15">
      <c r="A47" s="54" t="str">
        <f>IF('Statement of Marks'!A47="","",'Statement of Marks'!A47)</f>
        <v/>
      </c>
      <c r="B47" s="55" t="str">
        <f>IF('Statement of Marks'!D47="","",'Statement of Marks'!D47)</f>
        <v/>
      </c>
      <c r="C47" s="56" t="str">
        <f>IF('Statement of Marks'!E47="","",'Statement of Marks'!E47)</f>
        <v/>
      </c>
      <c r="D47" s="57" t="str">
        <f>IF('Statement of Marks'!F47="","",'Statement of Marks'!F47)</f>
        <v/>
      </c>
      <c r="E47" s="58" t="str">
        <f>IF('Statement of Marks'!G47="","",'Statement of Marks'!G47)</f>
        <v/>
      </c>
      <c r="F47" s="58" t="str">
        <f>IF('Statement of Marks'!H47="","",'Statement of Marks'!H47)</f>
        <v/>
      </c>
      <c r="G47" s="58" t="str">
        <f>IF('Statement of Marks'!I47="","",'Statement of Marks'!I47)</f>
        <v/>
      </c>
      <c r="H47" s="59" t="str">
        <f>IF('Statement of Marks'!B47="","",'Statement of Marks'!B47)</f>
        <v/>
      </c>
      <c r="I47" s="59" t="str">
        <f>IF('Statement of Marks'!C47="","",'Statement of Marks'!C47)</f>
        <v/>
      </c>
      <c r="J47" s="255" t="str">
        <f>IF('Statement of Marks'!EG47="","",'Statement of Marks'!EG47)</f>
        <v/>
      </c>
      <c r="K47" s="255" t="str">
        <f>IF('Statement of Marks'!EH47="","",'Statement of Marks'!EH47)</f>
        <v/>
      </c>
      <c r="L47" s="251" t="str">
        <f>IF('Statement of Marks'!EI47="","",'Statement of Marks'!EI47)</f>
        <v/>
      </c>
      <c r="M47" s="255" t="str">
        <f>IF('Statement of Marks'!EJ47="","",'Statement of Marks'!EJ47)</f>
        <v/>
      </c>
      <c r="N47" s="255" t="str">
        <f>IF('Statement of Marks'!EK47="","",'Statement of Marks'!EK47)</f>
        <v/>
      </c>
      <c r="O47" s="61" t="str">
        <f>IF('Statement of Marks'!EL47="","",'Statement of Marks'!EL47)</f>
        <v/>
      </c>
      <c r="BH47" s="62" t="str">
        <f>IF('Statement of Marks'!G47="","",'Statement of Marks'!G47)</f>
        <v/>
      </c>
      <c r="BI47" s="63" t="str">
        <f t="shared" si="0"/>
        <v/>
      </c>
      <c r="BJ47" s="63" t="str">
        <f t="shared" si="1"/>
        <v/>
      </c>
      <c r="BK47" s="63" t="str">
        <f t="shared" si="2"/>
        <v/>
      </c>
      <c r="BL47" s="63" t="str">
        <f t="shared" si="3"/>
        <v/>
      </c>
      <c r="BM47" s="63" t="str">
        <f t="shared" si="4"/>
        <v/>
      </c>
      <c r="BN47" s="63" t="str">
        <f t="shared" si="5"/>
        <v/>
      </c>
      <c r="BO47" s="63" t="str">
        <f t="shared" si="6"/>
        <v/>
      </c>
      <c r="BP47" s="63" t="str">
        <f t="shared" si="7"/>
        <v/>
      </c>
      <c r="BQ47" s="63" t="str">
        <f t="shared" si="8"/>
        <v/>
      </c>
      <c r="BR47" s="63" t="str">
        <f t="shared" si="9"/>
        <v/>
      </c>
      <c r="BS47" s="63" t="str">
        <f t="shared" si="10"/>
        <v/>
      </c>
      <c r="BT47" s="63" t="str">
        <f t="shared" si="11"/>
        <v/>
      </c>
      <c r="BU47" s="64"/>
    </row>
    <row r="48" spans="1:73" ht="15">
      <c r="A48" s="54" t="str">
        <f>IF('Statement of Marks'!A48="","",'Statement of Marks'!A48)</f>
        <v/>
      </c>
      <c r="B48" s="55" t="str">
        <f>IF('Statement of Marks'!D48="","",'Statement of Marks'!D48)</f>
        <v/>
      </c>
      <c r="C48" s="56" t="str">
        <f>IF('Statement of Marks'!E48="","",'Statement of Marks'!E48)</f>
        <v/>
      </c>
      <c r="D48" s="57" t="str">
        <f>IF('Statement of Marks'!F48="","",'Statement of Marks'!F48)</f>
        <v/>
      </c>
      <c r="E48" s="58" t="str">
        <f>IF('Statement of Marks'!G48="","",'Statement of Marks'!G48)</f>
        <v/>
      </c>
      <c r="F48" s="58" t="str">
        <f>IF('Statement of Marks'!H48="","",'Statement of Marks'!H48)</f>
        <v/>
      </c>
      <c r="G48" s="58" t="str">
        <f>IF('Statement of Marks'!I48="","",'Statement of Marks'!I48)</f>
        <v/>
      </c>
      <c r="H48" s="59" t="str">
        <f>IF('Statement of Marks'!B48="","",'Statement of Marks'!B48)</f>
        <v/>
      </c>
      <c r="I48" s="59" t="str">
        <f>IF('Statement of Marks'!C48="","",'Statement of Marks'!C48)</f>
        <v/>
      </c>
      <c r="J48" s="255" t="str">
        <f>IF('Statement of Marks'!EG48="","",'Statement of Marks'!EG48)</f>
        <v/>
      </c>
      <c r="K48" s="255" t="str">
        <f>IF('Statement of Marks'!EH48="","",'Statement of Marks'!EH48)</f>
        <v/>
      </c>
      <c r="L48" s="251" t="str">
        <f>IF('Statement of Marks'!EI48="","",'Statement of Marks'!EI48)</f>
        <v/>
      </c>
      <c r="M48" s="255" t="str">
        <f>IF('Statement of Marks'!EJ48="","",'Statement of Marks'!EJ48)</f>
        <v/>
      </c>
      <c r="N48" s="255" t="str">
        <f>IF('Statement of Marks'!EK48="","",'Statement of Marks'!EK48)</f>
        <v/>
      </c>
      <c r="O48" s="61" t="str">
        <f>IF('Statement of Marks'!EL48="","",'Statement of Marks'!EL48)</f>
        <v/>
      </c>
      <c r="BH48" s="62" t="str">
        <f>IF('Statement of Marks'!G48="","",'Statement of Marks'!G48)</f>
        <v/>
      </c>
      <c r="BI48" s="63" t="str">
        <f t="shared" si="0"/>
        <v/>
      </c>
      <c r="BJ48" s="63" t="str">
        <f t="shared" si="1"/>
        <v/>
      </c>
      <c r="BK48" s="63" t="str">
        <f t="shared" si="2"/>
        <v/>
      </c>
      <c r="BL48" s="63" t="str">
        <f t="shared" si="3"/>
        <v/>
      </c>
      <c r="BM48" s="63" t="str">
        <f t="shared" si="4"/>
        <v/>
      </c>
      <c r="BN48" s="63" t="str">
        <f t="shared" si="5"/>
        <v/>
      </c>
      <c r="BO48" s="63" t="str">
        <f t="shared" si="6"/>
        <v/>
      </c>
      <c r="BP48" s="63" t="str">
        <f t="shared" si="7"/>
        <v/>
      </c>
      <c r="BQ48" s="63" t="str">
        <f t="shared" si="8"/>
        <v/>
      </c>
      <c r="BR48" s="63" t="str">
        <f t="shared" si="9"/>
        <v/>
      </c>
      <c r="BS48" s="63" t="str">
        <f t="shared" si="10"/>
        <v/>
      </c>
      <c r="BT48" s="63" t="str">
        <f t="shared" si="11"/>
        <v/>
      </c>
      <c r="BU48" s="64"/>
    </row>
    <row r="49" spans="1:73" ht="15">
      <c r="A49" s="54" t="str">
        <f>IF('Statement of Marks'!A49="","",'Statement of Marks'!A49)</f>
        <v/>
      </c>
      <c r="B49" s="55" t="str">
        <f>IF('Statement of Marks'!D49="","",'Statement of Marks'!D49)</f>
        <v/>
      </c>
      <c r="C49" s="56" t="str">
        <f>IF('Statement of Marks'!E49="","",'Statement of Marks'!E49)</f>
        <v/>
      </c>
      <c r="D49" s="57" t="str">
        <f>IF('Statement of Marks'!F49="","",'Statement of Marks'!F49)</f>
        <v/>
      </c>
      <c r="E49" s="58" t="str">
        <f>IF('Statement of Marks'!G49="","",'Statement of Marks'!G49)</f>
        <v/>
      </c>
      <c r="F49" s="58" t="str">
        <f>IF('Statement of Marks'!H49="","",'Statement of Marks'!H49)</f>
        <v/>
      </c>
      <c r="G49" s="58" t="str">
        <f>IF('Statement of Marks'!I49="","",'Statement of Marks'!I49)</f>
        <v/>
      </c>
      <c r="H49" s="59" t="str">
        <f>IF('Statement of Marks'!B49="","",'Statement of Marks'!B49)</f>
        <v/>
      </c>
      <c r="I49" s="59" t="str">
        <f>IF('Statement of Marks'!C49="","",'Statement of Marks'!C49)</f>
        <v/>
      </c>
      <c r="J49" s="255" t="str">
        <f>IF('Statement of Marks'!EG49="","",'Statement of Marks'!EG49)</f>
        <v/>
      </c>
      <c r="K49" s="255" t="str">
        <f>IF('Statement of Marks'!EH49="","",'Statement of Marks'!EH49)</f>
        <v/>
      </c>
      <c r="L49" s="251" t="str">
        <f>IF('Statement of Marks'!EI49="","",'Statement of Marks'!EI49)</f>
        <v/>
      </c>
      <c r="M49" s="255" t="str">
        <f>IF('Statement of Marks'!EJ49="","",'Statement of Marks'!EJ49)</f>
        <v/>
      </c>
      <c r="N49" s="255" t="str">
        <f>IF('Statement of Marks'!EK49="","",'Statement of Marks'!EK49)</f>
        <v/>
      </c>
      <c r="O49" s="61" t="str">
        <f>IF('Statement of Marks'!EL49="","",'Statement of Marks'!EL49)</f>
        <v/>
      </c>
      <c r="BH49" s="62" t="str">
        <f>IF('Statement of Marks'!G49="","",'Statement of Marks'!G49)</f>
        <v/>
      </c>
      <c r="BI49" s="63" t="str">
        <f t="shared" si="0"/>
        <v/>
      </c>
      <c r="BJ49" s="63" t="str">
        <f t="shared" si="1"/>
        <v/>
      </c>
      <c r="BK49" s="63" t="str">
        <f t="shared" si="2"/>
        <v/>
      </c>
      <c r="BL49" s="63" t="str">
        <f t="shared" si="3"/>
        <v/>
      </c>
      <c r="BM49" s="63" t="str">
        <f t="shared" si="4"/>
        <v/>
      </c>
      <c r="BN49" s="63" t="str">
        <f t="shared" si="5"/>
        <v/>
      </c>
      <c r="BO49" s="63" t="str">
        <f t="shared" si="6"/>
        <v/>
      </c>
      <c r="BP49" s="63" t="str">
        <f t="shared" si="7"/>
        <v/>
      </c>
      <c r="BQ49" s="63" t="str">
        <f t="shared" si="8"/>
        <v/>
      </c>
      <c r="BR49" s="63" t="str">
        <f t="shared" si="9"/>
        <v/>
      </c>
      <c r="BS49" s="63" t="str">
        <f t="shared" si="10"/>
        <v/>
      </c>
      <c r="BT49" s="63" t="str">
        <f t="shared" si="11"/>
        <v/>
      </c>
      <c r="BU49" s="64"/>
    </row>
    <row r="50" spans="1:73" ht="15">
      <c r="A50" s="54" t="str">
        <f>IF('Statement of Marks'!A50="","",'Statement of Marks'!A50)</f>
        <v/>
      </c>
      <c r="B50" s="55" t="str">
        <f>IF('Statement of Marks'!D50="","",'Statement of Marks'!D50)</f>
        <v/>
      </c>
      <c r="C50" s="56" t="str">
        <f>IF('Statement of Marks'!E50="","",'Statement of Marks'!E50)</f>
        <v/>
      </c>
      <c r="D50" s="57" t="str">
        <f>IF('Statement of Marks'!F50="","",'Statement of Marks'!F50)</f>
        <v/>
      </c>
      <c r="E50" s="58" t="str">
        <f>IF('Statement of Marks'!G50="","",'Statement of Marks'!G50)</f>
        <v/>
      </c>
      <c r="F50" s="58" t="str">
        <f>IF('Statement of Marks'!H50="","",'Statement of Marks'!H50)</f>
        <v/>
      </c>
      <c r="G50" s="58" t="str">
        <f>IF('Statement of Marks'!I50="","",'Statement of Marks'!I50)</f>
        <v/>
      </c>
      <c r="H50" s="59" t="str">
        <f>IF('Statement of Marks'!B50="","",'Statement of Marks'!B50)</f>
        <v/>
      </c>
      <c r="I50" s="59" t="str">
        <f>IF('Statement of Marks'!C50="","",'Statement of Marks'!C50)</f>
        <v/>
      </c>
      <c r="J50" s="255" t="str">
        <f>IF('Statement of Marks'!EG50="","",'Statement of Marks'!EG50)</f>
        <v/>
      </c>
      <c r="K50" s="255" t="str">
        <f>IF('Statement of Marks'!EH50="","",'Statement of Marks'!EH50)</f>
        <v/>
      </c>
      <c r="L50" s="251" t="str">
        <f>IF('Statement of Marks'!EI50="","",'Statement of Marks'!EI50)</f>
        <v/>
      </c>
      <c r="M50" s="255" t="str">
        <f>IF('Statement of Marks'!EJ50="","",'Statement of Marks'!EJ50)</f>
        <v/>
      </c>
      <c r="N50" s="255" t="str">
        <f>IF('Statement of Marks'!EK50="","",'Statement of Marks'!EK50)</f>
        <v/>
      </c>
      <c r="O50" s="61" t="str">
        <f>IF('Statement of Marks'!EL50="","",'Statement of Marks'!EL50)</f>
        <v/>
      </c>
      <c r="BH50" s="62" t="str">
        <f>IF('Statement of Marks'!G50="","",'Statement of Marks'!G50)</f>
        <v/>
      </c>
      <c r="BI50" s="63" t="str">
        <f t="shared" si="0"/>
        <v/>
      </c>
      <c r="BJ50" s="63" t="str">
        <f t="shared" si="1"/>
        <v/>
      </c>
      <c r="BK50" s="63" t="str">
        <f t="shared" si="2"/>
        <v/>
      </c>
      <c r="BL50" s="63" t="str">
        <f t="shared" si="3"/>
        <v/>
      </c>
      <c r="BM50" s="63" t="str">
        <f t="shared" si="4"/>
        <v/>
      </c>
      <c r="BN50" s="63" t="str">
        <f t="shared" si="5"/>
        <v/>
      </c>
      <c r="BO50" s="63" t="str">
        <f t="shared" si="6"/>
        <v/>
      </c>
      <c r="BP50" s="63" t="str">
        <f t="shared" si="7"/>
        <v/>
      </c>
      <c r="BQ50" s="63" t="str">
        <f t="shared" si="8"/>
        <v/>
      </c>
      <c r="BR50" s="63" t="str">
        <f t="shared" si="9"/>
        <v/>
      </c>
      <c r="BS50" s="63" t="str">
        <f t="shared" si="10"/>
        <v/>
      </c>
      <c r="BT50" s="63" t="str">
        <f t="shared" si="11"/>
        <v/>
      </c>
      <c r="BU50" s="64"/>
    </row>
    <row r="51" spans="1:73" ht="15">
      <c r="A51" s="54" t="str">
        <f>IF('Statement of Marks'!A51="","",'Statement of Marks'!A51)</f>
        <v/>
      </c>
      <c r="B51" s="55" t="str">
        <f>IF('Statement of Marks'!D51="","",'Statement of Marks'!D51)</f>
        <v/>
      </c>
      <c r="C51" s="56" t="str">
        <f>IF('Statement of Marks'!E51="","",'Statement of Marks'!E51)</f>
        <v/>
      </c>
      <c r="D51" s="57" t="str">
        <f>IF('Statement of Marks'!F51="","",'Statement of Marks'!F51)</f>
        <v/>
      </c>
      <c r="E51" s="58" t="str">
        <f>IF('Statement of Marks'!G51="","",'Statement of Marks'!G51)</f>
        <v/>
      </c>
      <c r="F51" s="58" t="str">
        <f>IF('Statement of Marks'!H51="","",'Statement of Marks'!H51)</f>
        <v/>
      </c>
      <c r="G51" s="58" t="str">
        <f>IF('Statement of Marks'!I51="","",'Statement of Marks'!I51)</f>
        <v/>
      </c>
      <c r="H51" s="59" t="str">
        <f>IF('Statement of Marks'!B51="","",'Statement of Marks'!B51)</f>
        <v/>
      </c>
      <c r="I51" s="59" t="str">
        <f>IF('Statement of Marks'!C51="","",'Statement of Marks'!C51)</f>
        <v/>
      </c>
      <c r="J51" s="255" t="str">
        <f>IF('Statement of Marks'!EG51="","",'Statement of Marks'!EG51)</f>
        <v/>
      </c>
      <c r="K51" s="255" t="str">
        <f>IF('Statement of Marks'!EH51="","",'Statement of Marks'!EH51)</f>
        <v/>
      </c>
      <c r="L51" s="251" t="str">
        <f>IF('Statement of Marks'!EI51="","",'Statement of Marks'!EI51)</f>
        <v/>
      </c>
      <c r="M51" s="255" t="str">
        <f>IF('Statement of Marks'!EJ51="","",'Statement of Marks'!EJ51)</f>
        <v/>
      </c>
      <c r="N51" s="255" t="str">
        <f>IF('Statement of Marks'!EK51="","",'Statement of Marks'!EK51)</f>
        <v/>
      </c>
      <c r="O51" s="61" t="str">
        <f>IF('Statement of Marks'!EL51="","",'Statement of Marks'!EL51)</f>
        <v/>
      </c>
      <c r="BH51" s="62" t="str">
        <f>IF('Statement of Marks'!G51="","",'Statement of Marks'!G51)</f>
        <v/>
      </c>
      <c r="BI51" s="63" t="str">
        <f t="shared" si="0"/>
        <v/>
      </c>
      <c r="BJ51" s="63" t="str">
        <f t="shared" si="1"/>
        <v/>
      </c>
      <c r="BK51" s="63" t="str">
        <f t="shared" si="2"/>
        <v/>
      </c>
      <c r="BL51" s="63" t="str">
        <f t="shared" si="3"/>
        <v/>
      </c>
      <c r="BM51" s="63" t="str">
        <f t="shared" si="4"/>
        <v/>
      </c>
      <c r="BN51" s="63" t="str">
        <f t="shared" si="5"/>
        <v/>
      </c>
      <c r="BO51" s="63" t="str">
        <f t="shared" si="6"/>
        <v/>
      </c>
      <c r="BP51" s="63" t="str">
        <f t="shared" si="7"/>
        <v/>
      </c>
      <c r="BQ51" s="63" t="str">
        <f t="shared" si="8"/>
        <v/>
      </c>
      <c r="BR51" s="63" t="str">
        <f t="shared" si="9"/>
        <v/>
      </c>
      <c r="BS51" s="63" t="str">
        <f t="shared" si="10"/>
        <v/>
      </c>
      <c r="BT51" s="63" t="str">
        <f t="shared" si="11"/>
        <v/>
      </c>
      <c r="BU51" s="64"/>
    </row>
    <row r="52" spans="1:73" ht="15">
      <c r="A52" s="54" t="str">
        <f>IF('Statement of Marks'!A52="","",'Statement of Marks'!A52)</f>
        <v/>
      </c>
      <c r="B52" s="55" t="str">
        <f>IF('Statement of Marks'!D52="","",'Statement of Marks'!D52)</f>
        <v/>
      </c>
      <c r="C52" s="56" t="str">
        <f>IF('Statement of Marks'!E52="","",'Statement of Marks'!E52)</f>
        <v/>
      </c>
      <c r="D52" s="57" t="str">
        <f>IF('Statement of Marks'!F52="","",'Statement of Marks'!F52)</f>
        <v/>
      </c>
      <c r="E52" s="58" t="str">
        <f>IF('Statement of Marks'!G52="","",'Statement of Marks'!G52)</f>
        <v/>
      </c>
      <c r="F52" s="58" t="str">
        <f>IF('Statement of Marks'!H52="","",'Statement of Marks'!H52)</f>
        <v/>
      </c>
      <c r="G52" s="58" t="str">
        <f>IF('Statement of Marks'!I52="","",'Statement of Marks'!I52)</f>
        <v/>
      </c>
      <c r="H52" s="59" t="str">
        <f>IF('Statement of Marks'!B52="","",'Statement of Marks'!B52)</f>
        <v/>
      </c>
      <c r="I52" s="59" t="str">
        <f>IF('Statement of Marks'!C52="","",'Statement of Marks'!C52)</f>
        <v/>
      </c>
      <c r="J52" s="255" t="str">
        <f>IF('Statement of Marks'!EG52="","",'Statement of Marks'!EG52)</f>
        <v/>
      </c>
      <c r="K52" s="255" t="str">
        <f>IF('Statement of Marks'!EH52="","",'Statement of Marks'!EH52)</f>
        <v/>
      </c>
      <c r="L52" s="251" t="str">
        <f>IF('Statement of Marks'!EI52="","",'Statement of Marks'!EI52)</f>
        <v/>
      </c>
      <c r="M52" s="255" t="str">
        <f>IF('Statement of Marks'!EJ52="","",'Statement of Marks'!EJ52)</f>
        <v/>
      </c>
      <c r="N52" s="255" t="str">
        <f>IF('Statement of Marks'!EK52="","",'Statement of Marks'!EK52)</f>
        <v/>
      </c>
      <c r="O52" s="61" t="str">
        <f>IF('Statement of Marks'!EL52="","",'Statement of Marks'!EL52)</f>
        <v/>
      </c>
      <c r="BH52" s="62" t="str">
        <f>IF('Statement of Marks'!G52="","",'Statement of Marks'!G52)</f>
        <v/>
      </c>
      <c r="BI52" s="63" t="str">
        <f t="shared" si="0"/>
        <v/>
      </c>
      <c r="BJ52" s="63" t="str">
        <f t="shared" si="1"/>
        <v/>
      </c>
      <c r="BK52" s="63" t="str">
        <f t="shared" si="2"/>
        <v/>
      </c>
      <c r="BL52" s="63" t="str">
        <f t="shared" si="3"/>
        <v/>
      </c>
      <c r="BM52" s="63" t="str">
        <f t="shared" si="4"/>
        <v/>
      </c>
      <c r="BN52" s="63" t="str">
        <f t="shared" si="5"/>
        <v/>
      </c>
      <c r="BO52" s="63" t="str">
        <f t="shared" si="6"/>
        <v/>
      </c>
      <c r="BP52" s="63" t="str">
        <f t="shared" si="7"/>
        <v/>
      </c>
      <c r="BQ52" s="63" t="str">
        <f t="shared" si="8"/>
        <v/>
      </c>
      <c r="BR52" s="63" t="str">
        <f t="shared" si="9"/>
        <v/>
      </c>
      <c r="BS52" s="63" t="str">
        <f t="shared" si="10"/>
        <v/>
      </c>
      <c r="BT52" s="63" t="str">
        <f t="shared" si="11"/>
        <v/>
      </c>
      <c r="BU52" s="64"/>
    </row>
    <row r="53" spans="1:73" ht="15">
      <c r="A53" s="54" t="str">
        <f>IF('Statement of Marks'!A53="","",'Statement of Marks'!A53)</f>
        <v/>
      </c>
      <c r="B53" s="55" t="str">
        <f>IF('Statement of Marks'!D53="","",'Statement of Marks'!D53)</f>
        <v/>
      </c>
      <c r="C53" s="56" t="str">
        <f>IF('Statement of Marks'!E53="","",'Statement of Marks'!E53)</f>
        <v/>
      </c>
      <c r="D53" s="57" t="str">
        <f>IF('Statement of Marks'!F53="","",'Statement of Marks'!F53)</f>
        <v/>
      </c>
      <c r="E53" s="58" t="str">
        <f>IF('Statement of Marks'!G53="","",'Statement of Marks'!G53)</f>
        <v/>
      </c>
      <c r="F53" s="58" t="str">
        <f>IF('Statement of Marks'!H53="","",'Statement of Marks'!H53)</f>
        <v/>
      </c>
      <c r="G53" s="58" t="str">
        <f>IF('Statement of Marks'!I53="","",'Statement of Marks'!I53)</f>
        <v/>
      </c>
      <c r="H53" s="59" t="str">
        <f>IF('Statement of Marks'!B53="","",'Statement of Marks'!B53)</f>
        <v/>
      </c>
      <c r="I53" s="59" t="str">
        <f>IF('Statement of Marks'!C53="","",'Statement of Marks'!C53)</f>
        <v/>
      </c>
      <c r="J53" s="255" t="str">
        <f>IF('Statement of Marks'!EG53="","",'Statement of Marks'!EG53)</f>
        <v/>
      </c>
      <c r="K53" s="255" t="str">
        <f>IF('Statement of Marks'!EH53="","",'Statement of Marks'!EH53)</f>
        <v/>
      </c>
      <c r="L53" s="251" t="str">
        <f>IF('Statement of Marks'!EI53="","",'Statement of Marks'!EI53)</f>
        <v/>
      </c>
      <c r="M53" s="255" t="str">
        <f>IF('Statement of Marks'!EJ53="","",'Statement of Marks'!EJ53)</f>
        <v/>
      </c>
      <c r="N53" s="255" t="str">
        <f>IF('Statement of Marks'!EK53="","",'Statement of Marks'!EK53)</f>
        <v/>
      </c>
      <c r="O53" s="61" t="str">
        <f>IF('Statement of Marks'!EL53="","",'Statement of Marks'!EL53)</f>
        <v/>
      </c>
      <c r="BH53" s="62" t="str">
        <f>IF('Statement of Marks'!G53="","",'Statement of Marks'!G53)</f>
        <v/>
      </c>
      <c r="BI53" s="63" t="str">
        <f t="shared" si="0"/>
        <v/>
      </c>
      <c r="BJ53" s="63" t="str">
        <f t="shared" si="1"/>
        <v/>
      </c>
      <c r="BK53" s="63" t="str">
        <f t="shared" si="2"/>
        <v/>
      </c>
      <c r="BL53" s="63" t="str">
        <f t="shared" si="3"/>
        <v/>
      </c>
      <c r="BM53" s="63" t="str">
        <f t="shared" si="4"/>
        <v/>
      </c>
      <c r="BN53" s="63" t="str">
        <f t="shared" si="5"/>
        <v/>
      </c>
      <c r="BO53" s="63" t="str">
        <f t="shared" si="6"/>
        <v/>
      </c>
      <c r="BP53" s="63" t="str">
        <f t="shared" si="7"/>
        <v/>
      </c>
      <c r="BQ53" s="63" t="str">
        <f t="shared" si="8"/>
        <v/>
      </c>
      <c r="BR53" s="63" t="str">
        <f t="shared" si="9"/>
        <v/>
      </c>
      <c r="BS53" s="63" t="str">
        <f t="shared" si="10"/>
        <v/>
      </c>
      <c r="BT53" s="63" t="str">
        <f t="shared" si="11"/>
        <v/>
      </c>
      <c r="BU53" s="64"/>
    </row>
    <row r="54" spans="1:73" ht="15">
      <c r="A54" s="54" t="str">
        <f>IF('Statement of Marks'!A54="","",'Statement of Marks'!A54)</f>
        <v/>
      </c>
      <c r="B54" s="55" t="str">
        <f>IF('Statement of Marks'!D54="","",'Statement of Marks'!D54)</f>
        <v/>
      </c>
      <c r="C54" s="56" t="str">
        <f>IF('Statement of Marks'!E54="","",'Statement of Marks'!E54)</f>
        <v/>
      </c>
      <c r="D54" s="57" t="str">
        <f>IF('Statement of Marks'!F54="","",'Statement of Marks'!F54)</f>
        <v/>
      </c>
      <c r="E54" s="58" t="str">
        <f>IF('Statement of Marks'!G54="","",'Statement of Marks'!G54)</f>
        <v/>
      </c>
      <c r="F54" s="58" t="str">
        <f>IF('Statement of Marks'!H54="","",'Statement of Marks'!H54)</f>
        <v/>
      </c>
      <c r="G54" s="58" t="str">
        <f>IF('Statement of Marks'!I54="","",'Statement of Marks'!I54)</f>
        <v/>
      </c>
      <c r="H54" s="59" t="str">
        <f>IF('Statement of Marks'!B54="","",'Statement of Marks'!B54)</f>
        <v/>
      </c>
      <c r="I54" s="59" t="str">
        <f>IF('Statement of Marks'!C54="","",'Statement of Marks'!C54)</f>
        <v/>
      </c>
      <c r="J54" s="255" t="str">
        <f>IF('Statement of Marks'!EG54="","",'Statement of Marks'!EG54)</f>
        <v/>
      </c>
      <c r="K54" s="255" t="str">
        <f>IF('Statement of Marks'!EH54="","",'Statement of Marks'!EH54)</f>
        <v/>
      </c>
      <c r="L54" s="251" t="str">
        <f>IF('Statement of Marks'!EI54="","",'Statement of Marks'!EI54)</f>
        <v/>
      </c>
      <c r="M54" s="255" t="str">
        <f>IF('Statement of Marks'!EJ54="","",'Statement of Marks'!EJ54)</f>
        <v/>
      </c>
      <c r="N54" s="255" t="str">
        <f>IF('Statement of Marks'!EK54="","",'Statement of Marks'!EK54)</f>
        <v/>
      </c>
      <c r="O54" s="61" t="str">
        <f>IF('Statement of Marks'!EL54="","",'Statement of Marks'!EL54)</f>
        <v/>
      </c>
      <c r="BH54" s="62" t="str">
        <f>IF('Statement of Marks'!G54="","",'Statement of Marks'!G54)</f>
        <v/>
      </c>
      <c r="BI54" s="63" t="str">
        <f t="shared" si="0"/>
        <v/>
      </c>
      <c r="BJ54" s="63" t="str">
        <f t="shared" si="1"/>
        <v/>
      </c>
      <c r="BK54" s="63" t="str">
        <f t="shared" si="2"/>
        <v/>
      </c>
      <c r="BL54" s="63" t="str">
        <f t="shared" si="3"/>
        <v/>
      </c>
      <c r="BM54" s="63" t="str">
        <f t="shared" si="4"/>
        <v/>
      </c>
      <c r="BN54" s="63" t="str">
        <f t="shared" si="5"/>
        <v/>
      </c>
      <c r="BO54" s="63" t="str">
        <f t="shared" si="6"/>
        <v/>
      </c>
      <c r="BP54" s="63" t="str">
        <f t="shared" si="7"/>
        <v/>
      </c>
      <c r="BQ54" s="63" t="str">
        <f t="shared" si="8"/>
        <v/>
      </c>
      <c r="BR54" s="63" t="str">
        <f t="shared" si="9"/>
        <v/>
      </c>
      <c r="BS54" s="63" t="str">
        <f t="shared" si="10"/>
        <v/>
      </c>
      <c r="BT54" s="63" t="str">
        <f t="shared" si="11"/>
        <v/>
      </c>
      <c r="BU54" s="64"/>
    </row>
    <row r="55" spans="1:73" ht="15">
      <c r="A55" s="54" t="str">
        <f>IF('Statement of Marks'!A55="","",'Statement of Marks'!A55)</f>
        <v/>
      </c>
      <c r="B55" s="55" t="str">
        <f>IF('Statement of Marks'!D55="","",'Statement of Marks'!D55)</f>
        <v/>
      </c>
      <c r="C55" s="56" t="str">
        <f>IF('Statement of Marks'!E55="","",'Statement of Marks'!E55)</f>
        <v/>
      </c>
      <c r="D55" s="57" t="str">
        <f>IF('Statement of Marks'!F55="","",'Statement of Marks'!F55)</f>
        <v/>
      </c>
      <c r="E55" s="58" t="str">
        <f>IF('Statement of Marks'!G55="","",'Statement of Marks'!G55)</f>
        <v/>
      </c>
      <c r="F55" s="58" t="str">
        <f>IF('Statement of Marks'!H55="","",'Statement of Marks'!H55)</f>
        <v/>
      </c>
      <c r="G55" s="58" t="str">
        <f>IF('Statement of Marks'!I55="","",'Statement of Marks'!I55)</f>
        <v/>
      </c>
      <c r="H55" s="59" t="str">
        <f>IF('Statement of Marks'!B55="","",'Statement of Marks'!B55)</f>
        <v/>
      </c>
      <c r="I55" s="59" t="str">
        <f>IF('Statement of Marks'!C55="","",'Statement of Marks'!C55)</f>
        <v/>
      </c>
      <c r="J55" s="255" t="str">
        <f>IF('Statement of Marks'!EG55="","",'Statement of Marks'!EG55)</f>
        <v/>
      </c>
      <c r="K55" s="255" t="str">
        <f>IF('Statement of Marks'!EH55="","",'Statement of Marks'!EH55)</f>
        <v/>
      </c>
      <c r="L55" s="251" t="str">
        <f>IF('Statement of Marks'!EI55="","",'Statement of Marks'!EI55)</f>
        <v/>
      </c>
      <c r="M55" s="255" t="str">
        <f>IF('Statement of Marks'!EJ55="","",'Statement of Marks'!EJ55)</f>
        <v/>
      </c>
      <c r="N55" s="255" t="str">
        <f>IF('Statement of Marks'!EK55="","",'Statement of Marks'!EK55)</f>
        <v/>
      </c>
      <c r="O55" s="61" t="str">
        <f>IF('Statement of Marks'!EL55="","",'Statement of Marks'!EL55)</f>
        <v/>
      </c>
      <c r="BH55" s="62" t="str">
        <f>IF('Statement of Marks'!G55="","",'Statement of Marks'!G55)</f>
        <v/>
      </c>
      <c r="BI55" s="63" t="str">
        <f t="shared" si="0"/>
        <v/>
      </c>
      <c r="BJ55" s="63" t="str">
        <f t="shared" si="1"/>
        <v/>
      </c>
      <c r="BK55" s="63" t="str">
        <f t="shared" si="2"/>
        <v/>
      </c>
      <c r="BL55" s="63" t="str">
        <f t="shared" si="3"/>
        <v/>
      </c>
      <c r="BM55" s="63" t="str">
        <f t="shared" si="4"/>
        <v/>
      </c>
      <c r="BN55" s="63" t="str">
        <f t="shared" si="5"/>
        <v/>
      </c>
      <c r="BO55" s="63" t="str">
        <f t="shared" si="6"/>
        <v/>
      </c>
      <c r="BP55" s="63" t="str">
        <f t="shared" si="7"/>
        <v/>
      </c>
      <c r="BQ55" s="63" t="str">
        <f t="shared" si="8"/>
        <v/>
      </c>
      <c r="BR55" s="63" t="str">
        <f t="shared" si="9"/>
        <v/>
      </c>
      <c r="BS55" s="63" t="str">
        <f t="shared" si="10"/>
        <v/>
      </c>
      <c r="BT55" s="63" t="str">
        <f t="shared" si="11"/>
        <v/>
      </c>
      <c r="BU55" s="64"/>
    </row>
    <row r="56" spans="1:73" ht="15">
      <c r="A56" s="54" t="str">
        <f>IF('Statement of Marks'!A56="","",'Statement of Marks'!A56)</f>
        <v/>
      </c>
      <c r="B56" s="55" t="str">
        <f>IF('Statement of Marks'!D56="","",'Statement of Marks'!D56)</f>
        <v/>
      </c>
      <c r="C56" s="56" t="str">
        <f>IF('Statement of Marks'!E56="","",'Statement of Marks'!E56)</f>
        <v/>
      </c>
      <c r="D56" s="57" t="str">
        <f>IF('Statement of Marks'!F56="","",'Statement of Marks'!F56)</f>
        <v/>
      </c>
      <c r="E56" s="58" t="str">
        <f>IF('Statement of Marks'!G56="","",'Statement of Marks'!G56)</f>
        <v/>
      </c>
      <c r="F56" s="58" t="str">
        <f>IF('Statement of Marks'!H56="","",'Statement of Marks'!H56)</f>
        <v/>
      </c>
      <c r="G56" s="58" t="str">
        <f>IF('Statement of Marks'!I56="","",'Statement of Marks'!I56)</f>
        <v/>
      </c>
      <c r="H56" s="59" t="str">
        <f>IF('Statement of Marks'!B56="","",'Statement of Marks'!B56)</f>
        <v/>
      </c>
      <c r="I56" s="59" t="str">
        <f>IF('Statement of Marks'!C56="","",'Statement of Marks'!C56)</f>
        <v/>
      </c>
      <c r="J56" s="255" t="str">
        <f>IF('Statement of Marks'!EG56="","",'Statement of Marks'!EG56)</f>
        <v/>
      </c>
      <c r="K56" s="255" t="str">
        <f>IF('Statement of Marks'!EH56="","",'Statement of Marks'!EH56)</f>
        <v/>
      </c>
      <c r="L56" s="251" t="str">
        <f>IF('Statement of Marks'!EI56="","",'Statement of Marks'!EI56)</f>
        <v/>
      </c>
      <c r="M56" s="255" t="str">
        <f>IF('Statement of Marks'!EJ56="","",'Statement of Marks'!EJ56)</f>
        <v/>
      </c>
      <c r="N56" s="255" t="str">
        <f>IF('Statement of Marks'!EK56="","",'Statement of Marks'!EK56)</f>
        <v/>
      </c>
      <c r="O56" s="61" t="str">
        <f>IF('Statement of Marks'!EL56="","",'Statement of Marks'!EL56)</f>
        <v/>
      </c>
      <c r="BH56" s="62" t="str">
        <f>IF('Statement of Marks'!G56="","",'Statement of Marks'!G56)</f>
        <v/>
      </c>
      <c r="BI56" s="63" t="str">
        <f t="shared" si="0"/>
        <v/>
      </c>
      <c r="BJ56" s="63" t="str">
        <f t="shared" si="1"/>
        <v/>
      </c>
      <c r="BK56" s="63" t="str">
        <f t="shared" si="2"/>
        <v/>
      </c>
      <c r="BL56" s="63" t="str">
        <f t="shared" si="3"/>
        <v/>
      </c>
      <c r="BM56" s="63" t="str">
        <f t="shared" si="4"/>
        <v/>
      </c>
      <c r="BN56" s="63" t="str">
        <f t="shared" si="5"/>
        <v/>
      </c>
      <c r="BO56" s="63" t="str">
        <f t="shared" si="6"/>
        <v/>
      </c>
      <c r="BP56" s="63" t="str">
        <f t="shared" si="7"/>
        <v/>
      </c>
      <c r="BQ56" s="63" t="str">
        <f t="shared" si="8"/>
        <v/>
      </c>
      <c r="BR56" s="63" t="str">
        <f t="shared" si="9"/>
        <v/>
      </c>
      <c r="BS56" s="63" t="str">
        <f t="shared" si="10"/>
        <v/>
      </c>
      <c r="BT56" s="63" t="str">
        <f t="shared" si="11"/>
        <v/>
      </c>
      <c r="BU56" s="64"/>
    </row>
    <row r="57" spans="1:73" ht="15">
      <c r="A57" s="54" t="str">
        <f>IF('Statement of Marks'!A57="","",'Statement of Marks'!A57)</f>
        <v/>
      </c>
      <c r="B57" s="55" t="str">
        <f>IF('Statement of Marks'!D57="","",'Statement of Marks'!D57)</f>
        <v/>
      </c>
      <c r="C57" s="56" t="str">
        <f>IF('Statement of Marks'!E57="","",'Statement of Marks'!E57)</f>
        <v/>
      </c>
      <c r="D57" s="57" t="str">
        <f>IF('Statement of Marks'!F57="","",'Statement of Marks'!F57)</f>
        <v/>
      </c>
      <c r="E57" s="58" t="str">
        <f>IF('Statement of Marks'!G57="","",'Statement of Marks'!G57)</f>
        <v/>
      </c>
      <c r="F57" s="58" t="str">
        <f>IF('Statement of Marks'!H57="","",'Statement of Marks'!H57)</f>
        <v/>
      </c>
      <c r="G57" s="58" t="str">
        <f>IF('Statement of Marks'!I57="","",'Statement of Marks'!I57)</f>
        <v/>
      </c>
      <c r="H57" s="59" t="str">
        <f>IF('Statement of Marks'!B57="","",'Statement of Marks'!B57)</f>
        <v/>
      </c>
      <c r="I57" s="59" t="str">
        <f>IF('Statement of Marks'!C57="","",'Statement of Marks'!C57)</f>
        <v/>
      </c>
      <c r="J57" s="255" t="str">
        <f>IF('Statement of Marks'!EG57="","",'Statement of Marks'!EG57)</f>
        <v/>
      </c>
      <c r="K57" s="255" t="str">
        <f>IF('Statement of Marks'!EH57="","",'Statement of Marks'!EH57)</f>
        <v/>
      </c>
      <c r="L57" s="251" t="str">
        <f>IF('Statement of Marks'!EI57="","",'Statement of Marks'!EI57)</f>
        <v/>
      </c>
      <c r="M57" s="255" t="str">
        <f>IF('Statement of Marks'!EJ57="","",'Statement of Marks'!EJ57)</f>
        <v/>
      </c>
      <c r="N57" s="255" t="str">
        <f>IF('Statement of Marks'!EK57="","",'Statement of Marks'!EK57)</f>
        <v/>
      </c>
      <c r="O57" s="61" t="str">
        <f>IF('Statement of Marks'!EL57="","",'Statement of Marks'!EL57)</f>
        <v/>
      </c>
      <c r="BH57" s="62" t="str">
        <f>IF('Statement of Marks'!G57="","",'Statement of Marks'!G57)</f>
        <v/>
      </c>
      <c r="BI57" s="63" t="str">
        <f t="shared" si="0"/>
        <v/>
      </c>
      <c r="BJ57" s="63" t="str">
        <f t="shared" si="1"/>
        <v/>
      </c>
      <c r="BK57" s="63" t="str">
        <f t="shared" si="2"/>
        <v/>
      </c>
      <c r="BL57" s="63" t="str">
        <f t="shared" si="3"/>
        <v/>
      </c>
      <c r="BM57" s="63" t="str">
        <f t="shared" si="4"/>
        <v/>
      </c>
      <c r="BN57" s="63" t="str">
        <f t="shared" si="5"/>
        <v/>
      </c>
      <c r="BO57" s="63" t="str">
        <f t="shared" si="6"/>
        <v/>
      </c>
      <c r="BP57" s="63" t="str">
        <f t="shared" si="7"/>
        <v/>
      </c>
      <c r="BQ57" s="63" t="str">
        <f t="shared" si="8"/>
        <v/>
      </c>
      <c r="BR57" s="63" t="str">
        <f t="shared" si="9"/>
        <v/>
      </c>
      <c r="BS57" s="63" t="str">
        <f t="shared" si="10"/>
        <v/>
      </c>
      <c r="BT57" s="63" t="str">
        <f t="shared" si="11"/>
        <v/>
      </c>
      <c r="BU57" s="64"/>
    </row>
    <row r="58" spans="1:73" ht="15">
      <c r="A58" s="54" t="str">
        <f>IF('Statement of Marks'!A58="","",'Statement of Marks'!A58)</f>
        <v/>
      </c>
      <c r="B58" s="55" t="str">
        <f>IF('Statement of Marks'!D58="","",'Statement of Marks'!D58)</f>
        <v/>
      </c>
      <c r="C58" s="56" t="str">
        <f>IF('Statement of Marks'!E58="","",'Statement of Marks'!E58)</f>
        <v/>
      </c>
      <c r="D58" s="57" t="str">
        <f>IF('Statement of Marks'!F58="","",'Statement of Marks'!F58)</f>
        <v/>
      </c>
      <c r="E58" s="58" t="str">
        <f>IF('Statement of Marks'!G58="","",'Statement of Marks'!G58)</f>
        <v/>
      </c>
      <c r="F58" s="58" t="str">
        <f>IF('Statement of Marks'!H58="","",'Statement of Marks'!H58)</f>
        <v/>
      </c>
      <c r="G58" s="58" t="str">
        <f>IF('Statement of Marks'!I58="","",'Statement of Marks'!I58)</f>
        <v/>
      </c>
      <c r="H58" s="59" t="str">
        <f>IF('Statement of Marks'!B58="","",'Statement of Marks'!B58)</f>
        <v/>
      </c>
      <c r="I58" s="59" t="str">
        <f>IF('Statement of Marks'!C58="","",'Statement of Marks'!C58)</f>
        <v/>
      </c>
      <c r="J58" s="255" t="str">
        <f>IF('Statement of Marks'!EG58="","",'Statement of Marks'!EG58)</f>
        <v/>
      </c>
      <c r="K58" s="255" t="str">
        <f>IF('Statement of Marks'!EH58="","",'Statement of Marks'!EH58)</f>
        <v/>
      </c>
      <c r="L58" s="251" t="str">
        <f>IF('Statement of Marks'!EI58="","",'Statement of Marks'!EI58)</f>
        <v/>
      </c>
      <c r="M58" s="255" t="str">
        <f>IF('Statement of Marks'!EJ58="","",'Statement of Marks'!EJ58)</f>
        <v/>
      </c>
      <c r="N58" s="255" t="str">
        <f>IF('Statement of Marks'!EK58="","",'Statement of Marks'!EK58)</f>
        <v/>
      </c>
      <c r="O58" s="61" t="str">
        <f>IF('Statement of Marks'!EL58="","",'Statement of Marks'!EL58)</f>
        <v/>
      </c>
      <c r="BH58" s="62" t="str">
        <f>IF('Statement of Marks'!G58="","",'Statement of Marks'!G58)</f>
        <v/>
      </c>
      <c r="BI58" s="63" t="str">
        <f t="shared" si="0"/>
        <v/>
      </c>
      <c r="BJ58" s="63" t="str">
        <f t="shared" si="1"/>
        <v/>
      </c>
      <c r="BK58" s="63" t="str">
        <f t="shared" si="2"/>
        <v/>
      </c>
      <c r="BL58" s="63" t="str">
        <f t="shared" si="3"/>
        <v/>
      </c>
      <c r="BM58" s="63" t="str">
        <f t="shared" si="4"/>
        <v/>
      </c>
      <c r="BN58" s="63" t="str">
        <f t="shared" si="5"/>
        <v/>
      </c>
      <c r="BO58" s="63" t="str">
        <f t="shared" si="6"/>
        <v/>
      </c>
      <c r="BP58" s="63" t="str">
        <f t="shared" si="7"/>
        <v/>
      </c>
      <c r="BQ58" s="63" t="str">
        <f t="shared" si="8"/>
        <v/>
      </c>
      <c r="BR58" s="63" t="str">
        <f t="shared" si="9"/>
        <v/>
      </c>
      <c r="BS58" s="63" t="str">
        <f t="shared" si="10"/>
        <v/>
      </c>
      <c r="BT58" s="63" t="str">
        <f t="shared" si="11"/>
        <v/>
      </c>
      <c r="BU58" s="64"/>
    </row>
    <row r="59" spans="1:73" ht="15">
      <c r="A59" s="54" t="str">
        <f>IF('Statement of Marks'!A59="","",'Statement of Marks'!A59)</f>
        <v/>
      </c>
      <c r="B59" s="55" t="str">
        <f>IF('Statement of Marks'!D59="","",'Statement of Marks'!D59)</f>
        <v/>
      </c>
      <c r="C59" s="56" t="str">
        <f>IF('Statement of Marks'!E59="","",'Statement of Marks'!E59)</f>
        <v/>
      </c>
      <c r="D59" s="57" t="str">
        <f>IF('Statement of Marks'!F59="","",'Statement of Marks'!F59)</f>
        <v/>
      </c>
      <c r="E59" s="58" t="str">
        <f>IF('Statement of Marks'!G59="","",'Statement of Marks'!G59)</f>
        <v/>
      </c>
      <c r="F59" s="58" t="str">
        <f>IF('Statement of Marks'!H59="","",'Statement of Marks'!H59)</f>
        <v/>
      </c>
      <c r="G59" s="58" t="str">
        <f>IF('Statement of Marks'!I59="","",'Statement of Marks'!I59)</f>
        <v/>
      </c>
      <c r="H59" s="59" t="str">
        <f>IF('Statement of Marks'!B59="","",'Statement of Marks'!B59)</f>
        <v/>
      </c>
      <c r="I59" s="59" t="str">
        <f>IF('Statement of Marks'!C59="","",'Statement of Marks'!C59)</f>
        <v/>
      </c>
      <c r="J59" s="255" t="str">
        <f>IF('Statement of Marks'!EG59="","",'Statement of Marks'!EG59)</f>
        <v/>
      </c>
      <c r="K59" s="255" t="str">
        <f>IF('Statement of Marks'!EH59="","",'Statement of Marks'!EH59)</f>
        <v/>
      </c>
      <c r="L59" s="251" t="str">
        <f>IF('Statement of Marks'!EI59="","",'Statement of Marks'!EI59)</f>
        <v/>
      </c>
      <c r="M59" s="255" t="str">
        <f>IF('Statement of Marks'!EJ59="","",'Statement of Marks'!EJ59)</f>
        <v/>
      </c>
      <c r="N59" s="255" t="str">
        <f>IF('Statement of Marks'!EK59="","",'Statement of Marks'!EK59)</f>
        <v/>
      </c>
      <c r="O59" s="61" t="str">
        <f>IF('Statement of Marks'!EL59="","",'Statement of Marks'!EL59)</f>
        <v/>
      </c>
      <c r="BH59" s="62" t="str">
        <f>IF('Statement of Marks'!G59="","",'Statement of Marks'!G59)</f>
        <v/>
      </c>
      <c r="BI59" s="63" t="str">
        <f t="shared" si="0"/>
        <v/>
      </c>
      <c r="BJ59" s="63" t="str">
        <f t="shared" si="1"/>
        <v/>
      </c>
      <c r="BK59" s="63" t="str">
        <f t="shared" si="2"/>
        <v/>
      </c>
      <c r="BL59" s="63" t="str">
        <f t="shared" si="3"/>
        <v/>
      </c>
      <c r="BM59" s="63" t="str">
        <f t="shared" si="4"/>
        <v/>
      </c>
      <c r="BN59" s="63" t="str">
        <f t="shared" si="5"/>
        <v/>
      </c>
      <c r="BO59" s="63" t="str">
        <f t="shared" si="6"/>
        <v/>
      </c>
      <c r="BP59" s="63" t="str">
        <f t="shared" si="7"/>
        <v/>
      </c>
      <c r="BQ59" s="63" t="str">
        <f t="shared" si="8"/>
        <v/>
      </c>
      <c r="BR59" s="63" t="str">
        <f t="shared" si="9"/>
        <v/>
      </c>
      <c r="BS59" s="63" t="str">
        <f t="shared" si="10"/>
        <v/>
      </c>
      <c r="BT59" s="63" t="str">
        <f t="shared" si="11"/>
        <v/>
      </c>
      <c r="BU59" s="64"/>
    </row>
    <row r="60" spans="1:73" ht="15">
      <c r="A60" s="54" t="str">
        <f>IF('Statement of Marks'!A60="","",'Statement of Marks'!A60)</f>
        <v/>
      </c>
      <c r="B60" s="55" t="str">
        <f>IF('Statement of Marks'!D60="","",'Statement of Marks'!D60)</f>
        <v/>
      </c>
      <c r="C60" s="56" t="str">
        <f>IF('Statement of Marks'!E60="","",'Statement of Marks'!E60)</f>
        <v/>
      </c>
      <c r="D60" s="57" t="str">
        <f>IF('Statement of Marks'!F60="","",'Statement of Marks'!F60)</f>
        <v/>
      </c>
      <c r="E60" s="58" t="str">
        <f>IF('Statement of Marks'!G60="","",'Statement of Marks'!G60)</f>
        <v/>
      </c>
      <c r="F60" s="58" t="str">
        <f>IF('Statement of Marks'!H60="","",'Statement of Marks'!H60)</f>
        <v/>
      </c>
      <c r="G60" s="58" t="str">
        <f>IF('Statement of Marks'!I60="","",'Statement of Marks'!I60)</f>
        <v/>
      </c>
      <c r="H60" s="59" t="str">
        <f>IF('Statement of Marks'!B60="","",'Statement of Marks'!B60)</f>
        <v/>
      </c>
      <c r="I60" s="59" t="str">
        <f>IF('Statement of Marks'!C60="","",'Statement of Marks'!C60)</f>
        <v/>
      </c>
      <c r="J60" s="255" t="str">
        <f>IF('Statement of Marks'!EG60="","",'Statement of Marks'!EG60)</f>
        <v/>
      </c>
      <c r="K60" s="255" t="str">
        <f>IF('Statement of Marks'!EH60="","",'Statement of Marks'!EH60)</f>
        <v/>
      </c>
      <c r="L60" s="251" t="str">
        <f>IF('Statement of Marks'!EI60="","",'Statement of Marks'!EI60)</f>
        <v/>
      </c>
      <c r="M60" s="255" t="str">
        <f>IF('Statement of Marks'!EJ60="","",'Statement of Marks'!EJ60)</f>
        <v/>
      </c>
      <c r="N60" s="255" t="str">
        <f>IF('Statement of Marks'!EK60="","",'Statement of Marks'!EK60)</f>
        <v/>
      </c>
      <c r="O60" s="61" t="str">
        <f>IF('Statement of Marks'!EL60="","",'Statement of Marks'!EL60)</f>
        <v/>
      </c>
      <c r="BH60" s="62" t="str">
        <f>IF('Statement of Marks'!G60="","",'Statement of Marks'!G60)</f>
        <v/>
      </c>
      <c r="BI60" s="63" t="str">
        <f t="shared" si="0"/>
        <v/>
      </c>
      <c r="BJ60" s="63" t="str">
        <f t="shared" si="1"/>
        <v/>
      </c>
      <c r="BK60" s="63" t="str">
        <f t="shared" si="2"/>
        <v/>
      </c>
      <c r="BL60" s="63" t="str">
        <f t="shared" si="3"/>
        <v/>
      </c>
      <c r="BM60" s="63" t="str">
        <f t="shared" si="4"/>
        <v/>
      </c>
      <c r="BN60" s="63" t="str">
        <f t="shared" si="5"/>
        <v/>
      </c>
      <c r="BO60" s="63" t="str">
        <f t="shared" si="6"/>
        <v/>
      </c>
      <c r="BP60" s="63" t="str">
        <f t="shared" si="7"/>
        <v/>
      </c>
      <c r="BQ60" s="63" t="str">
        <f t="shared" si="8"/>
        <v/>
      </c>
      <c r="BR60" s="63" t="str">
        <f t="shared" si="9"/>
        <v/>
      </c>
      <c r="BS60" s="63" t="str">
        <f t="shared" si="10"/>
        <v/>
      </c>
      <c r="BT60" s="63" t="str">
        <f t="shared" si="11"/>
        <v/>
      </c>
      <c r="BU60" s="64"/>
    </row>
    <row r="61" spans="1:73" ht="15">
      <c r="A61" s="54" t="str">
        <f>IF('Statement of Marks'!A61="","",'Statement of Marks'!A61)</f>
        <v/>
      </c>
      <c r="B61" s="55" t="str">
        <f>IF('Statement of Marks'!D61="","",'Statement of Marks'!D61)</f>
        <v/>
      </c>
      <c r="C61" s="56" t="str">
        <f>IF('Statement of Marks'!E61="","",'Statement of Marks'!E61)</f>
        <v/>
      </c>
      <c r="D61" s="57" t="str">
        <f>IF('Statement of Marks'!F61="","",'Statement of Marks'!F61)</f>
        <v/>
      </c>
      <c r="E61" s="58" t="str">
        <f>IF('Statement of Marks'!G61="","",'Statement of Marks'!G61)</f>
        <v/>
      </c>
      <c r="F61" s="58" t="str">
        <f>IF('Statement of Marks'!H61="","",'Statement of Marks'!H61)</f>
        <v/>
      </c>
      <c r="G61" s="58" t="str">
        <f>IF('Statement of Marks'!I61="","",'Statement of Marks'!I61)</f>
        <v/>
      </c>
      <c r="H61" s="59" t="str">
        <f>IF('Statement of Marks'!B61="","",'Statement of Marks'!B61)</f>
        <v/>
      </c>
      <c r="I61" s="59" t="str">
        <f>IF('Statement of Marks'!C61="","",'Statement of Marks'!C61)</f>
        <v/>
      </c>
      <c r="J61" s="255" t="str">
        <f>IF('Statement of Marks'!EG61="","",'Statement of Marks'!EG61)</f>
        <v/>
      </c>
      <c r="K61" s="255" t="str">
        <f>IF('Statement of Marks'!EH61="","",'Statement of Marks'!EH61)</f>
        <v/>
      </c>
      <c r="L61" s="251" t="str">
        <f>IF('Statement of Marks'!EI61="","",'Statement of Marks'!EI61)</f>
        <v/>
      </c>
      <c r="M61" s="255" t="str">
        <f>IF('Statement of Marks'!EJ61="","",'Statement of Marks'!EJ61)</f>
        <v/>
      </c>
      <c r="N61" s="255" t="str">
        <f>IF('Statement of Marks'!EK61="","",'Statement of Marks'!EK61)</f>
        <v/>
      </c>
      <c r="O61" s="61" t="str">
        <f>IF('Statement of Marks'!EL61="","",'Statement of Marks'!EL61)</f>
        <v/>
      </c>
      <c r="BH61" s="62" t="str">
        <f>IF('Statement of Marks'!G61="","",'Statement of Marks'!G61)</f>
        <v/>
      </c>
      <c r="BI61" s="63" t="str">
        <f t="shared" si="0"/>
        <v/>
      </c>
      <c r="BJ61" s="63" t="str">
        <f t="shared" si="1"/>
        <v/>
      </c>
      <c r="BK61" s="63" t="str">
        <f t="shared" si="2"/>
        <v/>
      </c>
      <c r="BL61" s="63" t="str">
        <f t="shared" si="3"/>
        <v/>
      </c>
      <c r="BM61" s="63" t="str">
        <f t="shared" si="4"/>
        <v/>
      </c>
      <c r="BN61" s="63" t="str">
        <f t="shared" si="5"/>
        <v/>
      </c>
      <c r="BO61" s="63" t="str">
        <f t="shared" si="6"/>
        <v/>
      </c>
      <c r="BP61" s="63" t="str">
        <f t="shared" si="7"/>
        <v/>
      </c>
      <c r="BQ61" s="63" t="str">
        <f t="shared" si="8"/>
        <v/>
      </c>
      <c r="BR61" s="63" t="str">
        <f t="shared" si="9"/>
        <v/>
      </c>
      <c r="BS61" s="63" t="str">
        <f t="shared" si="10"/>
        <v/>
      </c>
      <c r="BT61" s="63" t="str">
        <f t="shared" si="11"/>
        <v/>
      </c>
      <c r="BU61" s="64"/>
    </row>
    <row r="62" spans="1:73" ht="15">
      <c r="A62" s="54" t="str">
        <f>IF('Statement of Marks'!A62="","",'Statement of Marks'!A62)</f>
        <v/>
      </c>
      <c r="B62" s="55" t="str">
        <f>IF('Statement of Marks'!D62="","",'Statement of Marks'!D62)</f>
        <v/>
      </c>
      <c r="C62" s="56" t="str">
        <f>IF('Statement of Marks'!E62="","",'Statement of Marks'!E62)</f>
        <v/>
      </c>
      <c r="D62" s="57" t="str">
        <f>IF('Statement of Marks'!F62="","",'Statement of Marks'!F62)</f>
        <v/>
      </c>
      <c r="E62" s="58" t="str">
        <f>IF('Statement of Marks'!G62="","",'Statement of Marks'!G62)</f>
        <v/>
      </c>
      <c r="F62" s="58" t="str">
        <f>IF('Statement of Marks'!H62="","",'Statement of Marks'!H62)</f>
        <v/>
      </c>
      <c r="G62" s="58" t="str">
        <f>IF('Statement of Marks'!I62="","",'Statement of Marks'!I62)</f>
        <v/>
      </c>
      <c r="H62" s="59" t="str">
        <f>IF('Statement of Marks'!B62="","",'Statement of Marks'!B62)</f>
        <v/>
      </c>
      <c r="I62" s="59" t="str">
        <f>IF('Statement of Marks'!C62="","",'Statement of Marks'!C62)</f>
        <v/>
      </c>
      <c r="J62" s="255" t="str">
        <f>IF('Statement of Marks'!EG62="","",'Statement of Marks'!EG62)</f>
        <v/>
      </c>
      <c r="K62" s="255" t="str">
        <f>IF('Statement of Marks'!EH62="","",'Statement of Marks'!EH62)</f>
        <v/>
      </c>
      <c r="L62" s="251" t="str">
        <f>IF('Statement of Marks'!EI62="","",'Statement of Marks'!EI62)</f>
        <v/>
      </c>
      <c r="M62" s="255" t="str">
        <f>IF('Statement of Marks'!EJ62="","",'Statement of Marks'!EJ62)</f>
        <v/>
      </c>
      <c r="N62" s="255" t="str">
        <f>IF('Statement of Marks'!EK62="","",'Statement of Marks'!EK62)</f>
        <v/>
      </c>
      <c r="O62" s="61" t="str">
        <f>IF('Statement of Marks'!EL62="","",'Statement of Marks'!EL62)</f>
        <v/>
      </c>
      <c r="BH62" s="62" t="str">
        <f>IF('Statement of Marks'!G62="","",'Statement of Marks'!G62)</f>
        <v/>
      </c>
      <c r="BI62" s="63" t="str">
        <f t="shared" si="0"/>
        <v/>
      </c>
      <c r="BJ62" s="63" t="str">
        <f t="shared" si="1"/>
        <v/>
      </c>
      <c r="BK62" s="63" t="str">
        <f t="shared" si="2"/>
        <v/>
      </c>
      <c r="BL62" s="63" t="str">
        <f t="shared" si="3"/>
        <v/>
      </c>
      <c r="BM62" s="63" t="str">
        <f t="shared" si="4"/>
        <v/>
      </c>
      <c r="BN62" s="63" t="str">
        <f t="shared" si="5"/>
        <v/>
      </c>
      <c r="BO62" s="63" t="str">
        <f t="shared" si="6"/>
        <v/>
      </c>
      <c r="BP62" s="63" t="str">
        <f t="shared" si="7"/>
        <v/>
      </c>
      <c r="BQ62" s="63" t="str">
        <f t="shared" si="8"/>
        <v/>
      </c>
      <c r="BR62" s="63" t="str">
        <f t="shared" si="9"/>
        <v/>
      </c>
      <c r="BS62" s="63" t="str">
        <f t="shared" si="10"/>
        <v/>
      </c>
      <c r="BT62" s="63" t="str">
        <f t="shared" si="11"/>
        <v/>
      </c>
      <c r="BU62" s="64"/>
    </row>
    <row r="63" spans="1:73" ht="15">
      <c r="A63" s="54" t="str">
        <f>IF('Statement of Marks'!A63="","",'Statement of Marks'!A63)</f>
        <v/>
      </c>
      <c r="B63" s="55" t="str">
        <f>IF('Statement of Marks'!D63="","",'Statement of Marks'!D63)</f>
        <v/>
      </c>
      <c r="C63" s="56" t="str">
        <f>IF('Statement of Marks'!E63="","",'Statement of Marks'!E63)</f>
        <v/>
      </c>
      <c r="D63" s="57" t="str">
        <f>IF('Statement of Marks'!F63="","",'Statement of Marks'!F63)</f>
        <v/>
      </c>
      <c r="E63" s="58" t="str">
        <f>IF('Statement of Marks'!G63="","",'Statement of Marks'!G63)</f>
        <v/>
      </c>
      <c r="F63" s="58" t="str">
        <f>IF('Statement of Marks'!H63="","",'Statement of Marks'!H63)</f>
        <v/>
      </c>
      <c r="G63" s="58" t="str">
        <f>IF('Statement of Marks'!I63="","",'Statement of Marks'!I63)</f>
        <v/>
      </c>
      <c r="H63" s="59" t="str">
        <f>IF('Statement of Marks'!B63="","",'Statement of Marks'!B63)</f>
        <v/>
      </c>
      <c r="I63" s="59" t="str">
        <f>IF('Statement of Marks'!C63="","",'Statement of Marks'!C63)</f>
        <v/>
      </c>
      <c r="J63" s="255" t="str">
        <f>IF('Statement of Marks'!EG63="","",'Statement of Marks'!EG63)</f>
        <v/>
      </c>
      <c r="K63" s="255" t="str">
        <f>IF('Statement of Marks'!EH63="","",'Statement of Marks'!EH63)</f>
        <v/>
      </c>
      <c r="L63" s="251" t="str">
        <f>IF('Statement of Marks'!EI63="","",'Statement of Marks'!EI63)</f>
        <v/>
      </c>
      <c r="M63" s="255" t="str">
        <f>IF('Statement of Marks'!EJ63="","",'Statement of Marks'!EJ63)</f>
        <v/>
      </c>
      <c r="N63" s="255" t="str">
        <f>IF('Statement of Marks'!EK63="","",'Statement of Marks'!EK63)</f>
        <v/>
      </c>
      <c r="O63" s="61" t="str">
        <f>IF('Statement of Marks'!EL63="","",'Statement of Marks'!EL63)</f>
        <v/>
      </c>
      <c r="BH63" s="62" t="str">
        <f>IF('Statement of Marks'!G63="","",'Statement of Marks'!G63)</f>
        <v/>
      </c>
      <c r="BI63" s="63" t="str">
        <f t="shared" si="0"/>
        <v/>
      </c>
      <c r="BJ63" s="63" t="str">
        <f t="shared" si="1"/>
        <v/>
      </c>
      <c r="BK63" s="63" t="str">
        <f t="shared" si="2"/>
        <v/>
      </c>
      <c r="BL63" s="63" t="str">
        <f t="shared" si="3"/>
        <v/>
      </c>
      <c r="BM63" s="63" t="str">
        <f t="shared" si="4"/>
        <v/>
      </c>
      <c r="BN63" s="63" t="str">
        <f t="shared" si="5"/>
        <v/>
      </c>
      <c r="BO63" s="63" t="str">
        <f t="shared" si="6"/>
        <v/>
      </c>
      <c r="BP63" s="63" t="str">
        <f t="shared" si="7"/>
        <v/>
      </c>
      <c r="BQ63" s="63" t="str">
        <f t="shared" si="8"/>
        <v/>
      </c>
      <c r="BR63" s="63" t="str">
        <f t="shared" si="9"/>
        <v/>
      </c>
      <c r="BS63" s="63" t="str">
        <f t="shared" si="10"/>
        <v/>
      </c>
      <c r="BT63" s="63" t="str">
        <f t="shared" si="11"/>
        <v/>
      </c>
      <c r="BU63" s="64"/>
    </row>
    <row r="64" spans="1:73" ht="15">
      <c r="A64" s="54" t="str">
        <f>IF('Statement of Marks'!A64="","",'Statement of Marks'!A64)</f>
        <v/>
      </c>
      <c r="B64" s="55" t="str">
        <f>IF('Statement of Marks'!D64="","",'Statement of Marks'!D64)</f>
        <v/>
      </c>
      <c r="C64" s="56" t="str">
        <f>IF('Statement of Marks'!E64="","",'Statement of Marks'!E64)</f>
        <v/>
      </c>
      <c r="D64" s="57" t="str">
        <f>IF('Statement of Marks'!F64="","",'Statement of Marks'!F64)</f>
        <v/>
      </c>
      <c r="E64" s="58" t="str">
        <f>IF('Statement of Marks'!G64="","",'Statement of Marks'!G64)</f>
        <v/>
      </c>
      <c r="F64" s="58" t="str">
        <f>IF('Statement of Marks'!H64="","",'Statement of Marks'!H64)</f>
        <v/>
      </c>
      <c r="G64" s="58" t="str">
        <f>IF('Statement of Marks'!I64="","",'Statement of Marks'!I64)</f>
        <v/>
      </c>
      <c r="H64" s="59" t="str">
        <f>IF('Statement of Marks'!B64="","",'Statement of Marks'!B64)</f>
        <v/>
      </c>
      <c r="I64" s="59" t="str">
        <f>IF('Statement of Marks'!C64="","",'Statement of Marks'!C64)</f>
        <v/>
      </c>
      <c r="J64" s="255" t="str">
        <f>IF('Statement of Marks'!EG64="","",'Statement of Marks'!EG64)</f>
        <v/>
      </c>
      <c r="K64" s="255" t="str">
        <f>IF('Statement of Marks'!EH64="","",'Statement of Marks'!EH64)</f>
        <v/>
      </c>
      <c r="L64" s="251" t="str">
        <f>IF('Statement of Marks'!EI64="","",'Statement of Marks'!EI64)</f>
        <v/>
      </c>
      <c r="M64" s="255" t="str">
        <f>IF('Statement of Marks'!EJ64="","",'Statement of Marks'!EJ64)</f>
        <v/>
      </c>
      <c r="N64" s="255" t="str">
        <f>IF('Statement of Marks'!EK64="","",'Statement of Marks'!EK64)</f>
        <v/>
      </c>
      <c r="O64" s="61" t="str">
        <f>IF('Statement of Marks'!EL64="","",'Statement of Marks'!EL64)</f>
        <v/>
      </c>
      <c r="BH64" s="62" t="str">
        <f>IF('Statement of Marks'!G64="","",'Statement of Marks'!G64)</f>
        <v/>
      </c>
      <c r="BI64" s="63" t="str">
        <f t="shared" si="0"/>
        <v/>
      </c>
      <c r="BJ64" s="63" t="str">
        <f t="shared" si="1"/>
        <v/>
      </c>
      <c r="BK64" s="63" t="str">
        <f t="shared" si="2"/>
        <v/>
      </c>
      <c r="BL64" s="63" t="str">
        <f t="shared" si="3"/>
        <v/>
      </c>
      <c r="BM64" s="63" t="str">
        <f t="shared" si="4"/>
        <v/>
      </c>
      <c r="BN64" s="63" t="str">
        <f t="shared" si="5"/>
        <v/>
      </c>
      <c r="BO64" s="63" t="str">
        <f t="shared" si="6"/>
        <v/>
      </c>
      <c r="BP64" s="63" t="str">
        <f t="shared" si="7"/>
        <v/>
      </c>
      <c r="BQ64" s="63" t="str">
        <f t="shared" si="8"/>
        <v/>
      </c>
      <c r="BR64" s="63" t="str">
        <f t="shared" si="9"/>
        <v/>
      </c>
      <c r="BS64" s="63" t="str">
        <f t="shared" si="10"/>
        <v/>
      </c>
      <c r="BT64" s="63" t="str">
        <f t="shared" si="11"/>
        <v/>
      </c>
      <c r="BU64" s="64"/>
    </row>
    <row r="65" spans="1:73" ht="15">
      <c r="A65" s="54" t="str">
        <f>IF('Statement of Marks'!A65="","",'Statement of Marks'!A65)</f>
        <v/>
      </c>
      <c r="B65" s="55" t="str">
        <f>IF('Statement of Marks'!D65="","",'Statement of Marks'!D65)</f>
        <v/>
      </c>
      <c r="C65" s="56" t="str">
        <f>IF('Statement of Marks'!E65="","",'Statement of Marks'!E65)</f>
        <v/>
      </c>
      <c r="D65" s="57" t="str">
        <f>IF('Statement of Marks'!F65="","",'Statement of Marks'!F65)</f>
        <v/>
      </c>
      <c r="E65" s="58" t="str">
        <f>IF('Statement of Marks'!G65="","",'Statement of Marks'!G65)</f>
        <v/>
      </c>
      <c r="F65" s="58" t="str">
        <f>IF('Statement of Marks'!H65="","",'Statement of Marks'!H65)</f>
        <v/>
      </c>
      <c r="G65" s="58" t="str">
        <f>IF('Statement of Marks'!I65="","",'Statement of Marks'!I65)</f>
        <v/>
      </c>
      <c r="H65" s="59" t="str">
        <f>IF('Statement of Marks'!B65="","",'Statement of Marks'!B65)</f>
        <v/>
      </c>
      <c r="I65" s="59" t="str">
        <f>IF('Statement of Marks'!C65="","",'Statement of Marks'!C65)</f>
        <v/>
      </c>
      <c r="J65" s="255" t="str">
        <f>IF('Statement of Marks'!EG65="","",'Statement of Marks'!EG65)</f>
        <v/>
      </c>
      <c r="K65" s="255" t="str">
        <f>IF('Statement of Marks'!EH65="","",'Statement of Marks'!EH65)</f>
        <v/>
      </c>
      <c r="L65" s="251" t="str">
        <f>IF('Statement of Marks'!EI65="","",'Statement of Marks'!EI65)</f>
        <v/>
      </c>
      <c r="M65" s="255" t="str">
        <f>IF('Statement of Marks'!EJ65="","",'Statement of Marks'!EJ65)</f>
        <v/>
      </c>
      <c r="N65" s="255" t="str">
        <f>IF('Statement of Marks'!EK65="","",'Statement of Marks'!EK65)</f>
        <v/>
      </c>
      <c r="O65" s="61" t="str">
        <f>IF('Statement of Marks'!EL65="","",'Statement of Marks'!EL65)</f>
        <v/>
      </c>
      <c r="BH65" s="62" t="str">
        <f>IF('Statement of Marks'!G65="","",'Statement of Marks'!G65)</f>
        <v/>
      </c>
      <c r="BI65" s="63" t="str">
        <f t="shared" si="0"/>
        <v/>
      </c>
      <c r="BJ65" s="63" t="str">
        <f t="shared" si="1"/>
        <v/>
      </c>
      <c r="BK65" s="63" t="str">
        <f t="shared" si="2"/>
        <v/>
      </c>
      <c r="BL65" s="63" t="str">
        <f t="shared" si="3"/>
        <v/>
      </c>
      <c r="BM65" s="63" t="str">
        <f t="shared" si="4"/>
        <v/>
      </c>
      <c r="BN65" s="63" t="str">
        <f t="shared" si="5"/>
        <v/>
      </c>
      <c r="BO65" s="63" t="str">
        <f t="shared" si="6"/>
        <v/>
      </c>
      <c r="BP65" s="63" t="str">
        <f t="shared" si="7"/>
        <v/>
      </c>
      <c r="BQ65" s="63" t="str">
        <f t="shared" si="8"/>
        <v/>
      </c>
      <c r="BR65" s="63" t="str">
        <f t="shared" si="9"/>
        <v/>
      </c>
      <c r="BS65" s="63" t="str">
        <f t="shared" si="10"/>
        <v/>
      </c>
      <c r="BT65" s="63" t="str">
        <f t="shared" si="11"/>
        <v/>
      </c>
      <c r="BU65" s="64"/>
    </row>
    <row r="66" spans="1:73" ht="15">
      <c r="A66" s="54" t="str">
        <f>IF('Statement of Marks'!A66="","",'Statement of Marks'!A66)</f>
        <v/>
      </c>
      <c r="B66" s="55" t="str">
        <f>IF('Statement of Marks'!D66="","",'Statement of Marks'!D66)</f>
        <v/>
      </c>
      <c r="C66" s="56" t="str">
        <f>IF('Statement of Marks'!E66="","",'Statement of Marks'!E66)</f>
        <v/>
      </c>
      <c r="D66" s="57" t="str">
        <f>IF('Statement of Marks'!F66="","",'Statement of Marks'!F66)</f>
        <v/>
      </c>
      <c r="E66" s="58" t="str">
        <f>IF('Statement of Marks'!G66="","",'Statement of Marks'!G66)</f>
        <v/>
      </c>
      <c r="F66" s="58" t="str">
        <f>IF('Statement of Marks'!H66="","",'Statement of Marks'!H66)</f>
        <v/>
      </c>
      <c r="G66" s="58" t="str">
        <f>IF('Statement of Marks'!I66="","",'Statement of Marks'!I66)</f>
        <v/>
      </c>
      <c r="H66" s="59" t="str">
        <f>IF('Statement of Marks'!B66="","",'Statement of Marks'!B66)</f>
        <v/>
      </c>
      <c r="I66" s="59" t="str">
        <f>IF('Statement of Marks'!C66="","",'Statement of Marks'!C66)</f>
        <v/>
      </c>
      <c r="J66" s="255" t="str">
        <f>IF('Statement of Marks'!EG66="","",'Statement of Marks'!EG66)</f>
        <v/>
      </c>
      <c r="K66" s="255" t="str">
        <f>IF('Statement of Marks'!EH66="","",'Statement of Marks'!EH66)</f>
        <v/>
      </c>
      <c r="L66" s="251" t="str">
        <f>IF('Statement of Marks'!EI66="","",'Statement of Marks'!EI66)</f>
        <v/>
      </c>
      <c r="M66" s="255" t="str">
        <f>IF('Statement of Marks'!EJ66="","",'Statement of Marks'!EJ66)</f>
        <v/>
      </c>
      <c r="N66" s="255" t="str">
        <f>IF('Statement of Marks'!EK66="","",'Statement of Marks'!EK66)</f>
        <v/>
      </c>
      <c r="O66" s="61" t="str">
        <f>IF('Statement of Marks'!EL66="","",'Statement of Marks'!EL66)</f>
        <v/>
      </c>
      <c r="BH66" s="62" t="str">
        <f>IF('Statement of Marks'!G66="","",'Statement of Marks'!G66)</f>
        <v/>
      </c>
      <c r="BI66" s="63" t="str">
        <f t="shared" si="0"/>
        <v/>
      </c>
      <c r="BJ66" s="63" t="str">
        <f t="shared" si="1"/>
        <v/>
      </c>
      <c r="BK66" s="63" t="str">
        <f t="shared" si="2"/>
        <v/>
      </c>
      <c r="BL66" s="63" t="str">
        <f t="shared" si="3"/>
        <v/>
      </c>
      <c r="BM66" s="63" t="str">
        <f t="shared" si="4"/>
        <v/>
      </c>
      <c r="BN66" s="63" t="str">
        <f t="shared" si="5"/>
        <v/>
      </c>
      <c r="BO66" s="63" t="str">
        <f t="shared" si="6"/>
        <v/>
      </c>
      <c r="BP66" s="63" t="str">
        <f t="shared" si="7"/>
        <v/>
      </c>
      <c r="BQ66" s="63" t="str">
        <f t="shared" si="8"/>
        <v/>
      </c>
      <c r="BR66" s="63" t="str">
        <f t="shared" si="9"/>
        <v/>
      </c>
      <c r="BS66" s="63" t="str">
        <f t="shared" si="10"/>
        <v/>
      </c>
      <c r="BT66" s="63" t="str">
        <f t="shared" si="11"/>
        <v/>
      </c>
      <c r="BU66" s="64"/>
    </row>
    <row r="67" spans="1:73" ht="15">
      <c r="A67" s="54" t="str">
        <f>IF('Statement of Marks'!A67="","",'Statement of Marks'!A67)</f>
        <v/>
      </c>
      <c r="B67" s="55" t="str">
        <f>IF('Statement of Marks'!D67="","",'Statement of Marks'!D67)</f>
        <v/>
      </c>
      <c r="C67" s="56" t="str">
        <f>IF('Statement of Marks'!E67="","",'Statement of Marks'!E67)</f>
        <v/>
      </c>
      <c r="D67" s="57" t="str">
        <f>IF('Statement of Marks'!F67="","",'Statement of Marks'!F67)</f>
        <v/>
      </c>
      <c r="E67" s="58" t="str">
        <f>IF('Statement of Marks'!G67="","",'Statement of Marks'!G67)</f>
        <v/>
      </c>
      <c r="F67" s="58" t="str">
        <f>IF('Statement of Marks'!H67="","",'Statement of Marks'!H67)</f>
        <v/>
      </c>
      <c r="G67" s="58" t="str">
        <f>IF('Statement of Marks'!I67="","",'Statement of Marks'!I67)</f>
        <v/>
      </c>
      <c r="H67" s="59" t="str">
        <f>IF('Statement of Marks'!B67="","",'Statement of Marks'!B67)</f>
        <v/>
      </c>
      <c r="I67" s="59" t="str">
        <f>IF('Statement of Marks'!C67="","",'Statement of Marks'!C67)</f>
        <v/>
      </c>
      <c r="J67" s="255" t="str">
        <f>IF('Statement of Marks'!EG67="","",'Statement of Marks'!EG67)</f>
        <v/>
      </c>
      <c r="K67" s="255" t="str">
        <f>IF('Statement of Marks'!EH67="","",'Statement of Marks'!EH67)</f>
        <v/>
      </c>
      <c r="L67" s="251" t="str">
        <f>IF('Statement of Marks'!EI67="","",'Statement of Marks'!EI67)</f>
        <v/>
      </c>
      <c r="M67" s="255" t="str">
        <f>IF('Statement of Marks'!EJ67="","",'Statement of Marks'!EJ67)</f>
        <v/>
      </c>
      <c r="N67" s="255" t="str">
        <f>IF('Statement of Marks'!EK67="","",'Statement of Marks'!EK67)</f>
        <v/>
      </c>
      <c r="O67" s="61" t="str">
        <f>IF('Statement of Marks'!EL67="","",'Statement of Marks'!EL67)</f>
        <v/>
      </c>
      <c r="BH67" s="62" t="str">
        <f>IF('Statement of Marks'!G67="","",'Statement of Marks'!G67)</f>
        <v/>
      </c>
      <c r="BI67" s="63" t="str">
        <f t="shared" si="0"/>
        <v/>
      </c>
      <c r="BJ67" s="63" t="str">
        <f t="shared" si="1"/>
        <v/>
      </c>
      <c r="BK67" s="63" t="str">
        <f t="shared" si="2"/>
        <v/>
      </c>
      <c r="BL67" s="63" t="str">
        <f t="shared" si="3"/>
        <v/>
      </c>
      <c r="BM67" s="63" t="str">
        <f t="shared" si="4"/>
        <v/>
      </c>
      <c r="BN67" s="63" t="str">
        <f t="shared" si="5"/>
        <v/>
      </c>
      <c r="BO67" s="63" t="str">
        <f t="shared" si="6"/>
        <v/>
      </c>
      <c r="BP67" s="63" t="str">
        <f t="shared" si="7"/>
        <v/>
      </c>
      <c r="BQ67" s="63" t="str">
        <f t="shared" si="8"/>
        <v/>
      </c>
      <c r="BR67" s="63" t="str">
        <f t="shared" si="9"/>
        <v/>
      </c>
      <c r="BS67" s="63" t="str">
        <f t="shared" si="10"/>
        <v/>
      </c>
      <c r="BT67" s="63" t="str">
        <f t="shared" si="11"/>
        <v/>
      </c>
      <c r="BU67" s="64"/>
    </row>
    <row r="68" spans="1:73" ht="15">
      <c r="A68" s="54" t="str">
        <f>IF('Statement of Marks'!A68="","",'Statement of Marks'!A68)</f>
        <v/>
      </c>
      <c r="B68" s="55" t="str">
        <f>IF('Statement of Marks'!D68="","",'Statement of Marks'!D68)</f>
        <v/>
      </c>
      <c r="C68" s="56" t="str">
        <f>IF('Statement of Marks'!E68="","",'Statement of Marks'!E68)</f>
        <v/>
      </c>
      <c r="D68" s="57" t="str">
        <f>IF('Statement of Marks'!F68="","",'Statement of Marks'!F68)</f>
        <v/>
      </c>
      <c r="E68" s="58" t="str">
        <f>IF('Statement of Marks'!G68="","",'Statement of Marks'!G68)</f>
        <v/>
      </c>
      <c r="F68" s="58" t="str">
        <f>IF('Statement of Marks'!H68="","",'Statement of Marks'!H68)</f>
        <v/>
      </c>
      <c r="G68" s="58" t="str">
        <f>IF('Statement of Marks'!I68="","",'Statement of Marks'!I68)</f>
        <v/>
      </c>
      <c r="H68" s="59" t="str">
        <f>IF('Statement of Marks'!B68="","",'Statement of Marks'!B68)</f>
        <v/>
      </c>
      <c r="I68" s="59" t="str">
        <f>IF('Statement of Marks'!C68="","",'Statement of Marks'!C68)</f>
        <v/>
      </c>
      <c r="J68" s="255" t="str">
        <f>IF('Statement of Marks'!EG68="","",'Statement of Marks'!EG68)</f>
        <v/>
      </c>
      <c r="K68" s="255" t="str">
        <f>IF('Statement of Marks'!EH68="","",'Statement of Marks'!EH68)</f>
        <v/>
      </c>
      <c r="L68" s="251" t="str">
        <f>IF('Statement of Marks'!EI68="","",'Statement of Marks'!EI68)</f>
        <v/>
      </c>
      <c r="M68" s="255" t="str">
        <f>IF('Statement of Marks'!EJ68="","",'Statement of Marks'!EJ68)</f>
        <v/>
      </c>
      <c r="N68" s="255" t="str">
        <f>IF('Statement of Marks'!EK68="","",'Statement of Marks'!EK68)</f>
        <v/>
      </c>
      <c r="O68" s="61" t="str">
        <f>IF('Statement of Marks'!EL68="","",'Statement of Marks'!EL68)</f>
        <v/>
      </c>
      <c r="BH68" s="62" t="str">
        <f>IF('Statement of Marks'!G68="","",'Statement of Marks'!G68)</f>
        <v/>
      </c>
      <c r="BI68" s="63" t="str">
        <f t="shared" si="0"/>
        <v/>
      </c>
      <c r="BJ68" s="63" t="str">
        <f t="shared" si="1"/>
        <v/>
      </c>
      <c r="BK68" s="63" t="str">
        <f t="shared" si="2"/>
        <v/>
      </c>
      <c r="BL68" s="63" t="str">
        <f t="shared" si="3"/>
        <v/>
      </c>
      <c r="BM68" s="63" t="str">
        <f t="shared" si="4"/>
        <v/>
      </c>
      <c r="BN68" s="63" t="str">
        <f t="shared" si="5"/>
        <v/>
      </c>
      <c r="BO68" s="63" t="str">
        <f t="shared" si="6"/>
        <v/>
      </c>
      <c r="BP68" s="63" t="str">
        <f t="shared" si="7"/>
        <v/>
      </c>
      <c r="BQ68" s="63" t="str">
        <f t="shared" si="8"/>
        <v/>
      </c>
      <c r="BR68" s="63" t="str">
        <f t="shared" si="9"/>
        <v/>
      </c>
      <c r="BS68" s="63" t="str">
        <f t="shared" si="10"/>
        <v/>
      </c>
      <c r="BT68" s="63" t="str">
        <f t="shared" si="11"/>
        <v/>
      </c>
      <c r="BU68" s="64"/>
    </row>
    <row r="69" spans="1:73" ht="15">
      <c r="A69" s="54" t="str">
        <f>IF('Statement of Marks'!A69="","",'Statement of Marks'!A69)</f>
        <v/>
      </c>
      <c r="B69" s="55" t="str">
        <f>IF('Statement of Marks'!D69="","",'Statement of Marks'!D69)</f>
        <v/>
      </c>
      <c r="C69" s="56" t="str">
        <f>IF('Statement of Marks'!E69="","",'Statement of Marks'!E69)</f>
        <v/>
      </c>
      <c r="D69" s="57" t="str">
        <f>IF('Statement of Marks'!F69="","",'Statement of Marks'!F69)</f>
        <v/>
      </c>
      <c r="E69" s="58" t="str">
        <f>IF('Statement of Marks'!G69="","",'Statement of Marks'!G69)</f>
        <v/>
      </c>
      <c r="F69" s="58" t="str">
        <f>IF('Statement of Marks'!H69="","",'Statement of Marks'!H69)</f>
        <v/>
      </c>
      <c r="G69" s="58" t="str">
        <f>IF('Statement of Marks'!I69="","",'Statement of Marks'!I69)</f>
        <v/>
      </c>
      <c r="H69" s="59" t="str">
        <f>IF('Statement of Marks'!B69="","",'Statement of Marks'!B69)</f>
        <v/>
      </c>
      <c r="I69" s="59" t="str">
        <f>IF('Statement of Marks'!C69="","",'Statement of Marks'!C69)</f>
        <v/>
      </c>
      <c r="J69" s="255" t="str">
        <f>IF('Statement of Marks'!EG69="","",'Statement of Marks'!EG69)</f>
        <v/>
      </c>
      <c r="K69" s="255" t="str">
        <f>IF('Statement of Marks'!EH69="","",'Statement of Marks'!EH69)</f>
        <v/>
      </c>
      <c r="L69" s="251" t="str">
        <f>IF('Statement of Marks'!EI69="","",'Statement of Marks'!EI69)</f>
        <v/>
      </c>
      <c r="M69" s="255" t="str">
        <f>IF('Statement of Marks'!EJ69="","",'Statement of Marks'!EJ69)</f>
        <v/>
      </c>
      <c r="N69" s="255" t="str">
        <f>IF('Statement of Marks'!EK69="","",'Statement of Marks'!EK69)</f>
        <v/>
      </c>
      <c r="O69" s="61" t="str">
        <f>IF('Statement of Marks'!EL69="","",'Statement of Marks'!EL69)</f>
        <v/>
      </c>
      <c r="BH69" s="62" t="str">
        <f>IF('Statement of Marks'!G69="","",'Statement of Marks'!G69)</f>
        <v/>
      </c>
      <c r="BI69" s="63" t="str">
        <f t="shared" ref="BI69:BI132" si="12">IF(AND(H69="SC",I69="M"),M69,"")</f>
        <v/>
      </c>
      <c r="BJ69" s="63" t="str">
        <f t="shared" ref="BJ69:BJ132" si="13">IF(AND(H69="SC",I69="F"),M69,"")</f>
        <v/>
      </c>
      <c r="BK69" s="63" t="str">
        <f t="shared" ref="BK69:BK132" si="14">IF(AND(H69="ST",I69="M"),M69,"")</f>
        <v/>
      </c>
      <c r="BL69" s="63" t="str">
        <f t="shared" ref="BL69:BL132" si="15">IF(AND(H69="ST",I69="F"),M69,"")</f>
        <v/>
      </c>
      <c r="BM69" s="63" t="str">
        <f t="shared" ref="BM69:BM132" si="16">IF(AND(H69="OBC",I69="M"),M69,"")</f>
        <v/>
      </c>
      <c r="BN69" s="63" t="str">
        <f t="shared" ref="BN69:BN132" si="17">IF(AND(H69="OBC",I69="F"),M69,"")</f>
        <v/>
      </c>
      <c r="BO69" s="63" t="str">
        <f t="shared" ref="BO69:BO132" si="18">IF(AND(H69="GEN",I69="M"),M69,"")</f>
        <v/>
      </c>
      <c r="BP69" s="63" t="str">
        <f t="shared" ref="BP69:BP132" si="19">IF(AND(H69="GEN",I69="F"),M69,"")</f>
        <v/>
      </c>
      <c r="BQ69" s="63" t="str">
        <f t="shared" ref="BQ69:BQ132" si="20">IF(AND(H69="MIN",I69="M"),M69,"")</f>
        <v/>
      </c>
      <c r="BR69" s="63" t="str">
        <f t="shared" ref="BR69:BR132" si="21">IF(AND(H69="MIN",I69="F"),M69,"")</f>
        <v/>
      </c>
      <c r="BS69" s="63" t="str">
        <f t="shared" ref="BS69:BS132" si="22">IF(AND(H69="SBC",I69="M"),M69,"")</f>
        <v/>
      </c>
      <c r="BT69" s="63" t="str">
        <f t="shared" ref="BT69:BT132" si="23">IF(AND(H69="SBC",I69="F"),M69,"")</f>
        <v/>
      </c>
      <c r="BU69" s="64"/>
    </row>
    <row r="70" spans="1:73" ht="15">
      <c r="A70" s="54" t="str">
        <f>IF('Statement of Marks'!A70="","",'Statement of Marks'!A70)</f>
        <v/>
      </c>
      <c r="B70" s="55" t="str">
        <f>IF('Statement of Marks'!D70="","",'Statement of Marks'!D70)</f>
        <v/>
      </c>
      <c r="C70" s="56" t="str">
        <f>IF('Statement of Marks'!E70="","",'Statement of Marks'!E70)</f>
        <v/>
      </c>
      <c r="D70" s="57" t="str">
        <f>IF('Statement of Marks'!F70="","",'Statement of Marks'!F70)</f>
        <v/>
      </c>
      <c r="E70" s="58" t="str">
        <f>IF('Statement of Marks'!G70="","",'Statement of Marks'!G70)</f>
        <v/>
      </c>
      <c r="F70" s="58" t="str">
        <f>IF('Statement of Marks'!H70="","",'Statement of Marks'!H70)</f>
        <v/>
      </c>
      <c r="G70" s="58" t="str">
        <f>IF('Statement of Marks'!I70="","",'Statement of Marks'!I70)</f>
        <v/>
      </c>
      <c r="H70" s="59" t="str">
        <f>IF('Statement of Marks'!B70="","",'Statement of Marks'!B70)</f>
        <v/>
      </c>
      <c r="I70" s="59" t="str">
        <f>IF('Statement of Marks'!C70="","",'Statement of Marks'!C70)</f>
        <v/>
      </c>
      <c r="J70" s="255" t="str">
        <f>IF('Statement of Marks'!EG70="","",'Statement of Marks'!EG70)</f>
        <v/>
      </c>
      <c r="K70" s="255" t="str">
        <f>IF('Statement of Marks'!EH70="","",'Statement of Marks'!EH70)</f>
        <v/>
      </c>
      <c r="L70" s="251" t="str">
        <f>IF('Statement of Marks'!EI70="","",'Statement of Marks'!EI70)</f>
        <v/>
      </c>
      <c r="M70" s="255" t="str">
        <f>IF('Statement of Marks'!EJ70="","",'Statement of Marks'!EJ70)</f>
        <v/>
      </c>
      <c r="N70" s="255" t="str">
        <f>IF('Statement of Marks'!EK70="","",'Statement of Marks'!EK70)</f>
        <v/>
      </c>
      <c r="O70" s="61" t="str">
        <f>IF('Statement of Marks'!EL70="","",'Statement of Marks'!EL70)</f>
        <v/>
      </c>
      <c r="BH70" s="62" t="str">
        <f>IF('Statement of Marks'!G70="","",'Statement of Marks'!G70)</f>
        <v/>
      </c>
      <c r="BI70" s="63" t="str">
        <f t="shared" si="12"/>
        <v/>
      </c>
      <c r="BJ70" s="63" t="str">
        <f t="shared" si="13"/>
        <v/>
      </c>
      <c r="BK70" s="63" t="str">
        <f t="shared" si="14"/>
        <v/>
      </c>
      <c r="BL70" s="63" t="str">
        <f t="shared" si="15"/>
        <v/>
      </c>
      <c r="BM70" s="63" t="str">
        <f t="shared" si="16"/>
        <v/>
      </c>
      <c r="BN70" s="63" t="str">
        <f t="shared" si="17"/>
        <v/>
      </c>
      <c r="BO70" s="63" t="str">
        <f t="shared" si="18"/>
        <v/>
      </c>
      <c r="BP70" s="63" t="str">
        <f t="shared" si="19"/>
        <v/>
      </c>
      <c r="BQ70" s="63" t="str">
        <f t="shared" si="20"/>
        <v/>
      </c>
      <c r="BR70" s="63" t="str">
        <f t="shared" si="21"/>
        <v/>
      </c>
      <c r="BS70" s="63" t="str">
        <f t="shared" si="22"/>
        <v/>
      </c>
      <c r="BT70" s="63" t="str">
        <f t="shared" si="23"/>
        <v/>
      </c>
      <c r="BU70" s="64"/>
    </row>
    <row r="71" spans="1:73" ht="15">
      <c r="A71" s="54" t="str">
        <f>IF('Statement of Marks'!A71="","",'Statement of Marks'!A71)</f>
        <v/>
      </c>
      <c r="B71" s="55" t="str">
        <f>IF('Statement of Marks'!D71="","",'Statement of Marks'!D71)</f>
        <v/>
      </c>
      <c r="C71" s="56" t="str">
        <f>IF('Statement of Marks'!E71="","",'Statement of Marks'!E71)</f>
        <v/>
      </c>
      <c r="D71" s="57" t="str">
        <f>IF('Statement of Marks'!F71="","",'Statement of Marks'!F71)</f>
        <v/>
      </c>
      <c r="E71" s="58" t="str">
        <f>IF('Statement of Marks'!G71="","",'Statement of Marks'!G71)</f>
        <v/>
      </c>
      <c r="F71" s="58" t="str">
        <f>IF('Statement of Marks'!H71="","",'Statement of Marks'!H71)</f>
        <v/>
      </c>
      <c r="G71" s="58" t="str">
        <f>IF('Statement of Marks'!I71="","",'Statement of Marks'!I71)</f>
        <v/>
      </c>
      <c r="H71" s="59" t="str">
        <f>IF('Statement of Marks'!B71="","",'Statement of Marks'!B71)</f>
        <v/>
      </c>
      <c r="I71" s="59" t="str">
        <f>IF('Statement of Marks'!C71="","",'Statement of Marks'!C71)</f>
        <v/>
      </c>
      <c r="J71" s="255" t="str">
        <f>IF('Statement of Marks'!EG71="","",'Statement of Marks'!EG71)</f>
        <v/>
      </c>
      <c r="K71" s="255" t="str">
        <f>IF('Statement of Marks'!EH71="","",'Statement of Marks'!EH71)</f>
        <v/>
      </c>
      <c r="L71" s="251" t="str">
        <f>IF('Statement of Marks'!EI71="","",'Statement of Marks'!EI71)</f>
        <v/>
      </c>
      <c r="M71" s="255" t="str">
        <f>IF('Statement of Marks'!EJ71="","",'Statement of Marks'!EJ71)</f>
        <v/>
      </c>
      <c r="N71" s="255" t="str">
        <f>IF('Statement of Marks'!EK71="","",'Statement of Marks'!EK71)</f>
        <v/>
      </c>
      <c r="O71" s="61" t="str">
        <f>IF('Statement of Marks'!EL71="","",'Statement of Marks'!EL71)</f>
        <v/>
      </c>
      <c r="BH71" s="62" t="str">
        <f>IF('Statement of Marks'!G71="","",'Statement of Marks'!G71)</f>
        <v/>
      </c>
      <c r="BI71" s="63" t="str">
        <f t="shared" si="12"/>
        <v/>
      </c>
      <c r="BJ71" s="63" t="str">
        <f t="shared" si="13"/>
        <v/>
      </c>
      <c r="BK71" s="63" t="str">
        <f t="shared" si="14"/>
        <v/>
      </c>
      <c r="BL71" s="63" t="str">
        <f t="shared" si="15"/>
        <v/>
      </c>
      <c r="BM71" s="63" t="str">
        <f t="shared" si="16"/>
        <v/>
      </c>
      <c r="BN71" s="63" t="str">
        <f t="shared" si="17"/>
        <v/>
      </c>
      <c r="BO71" s="63" t="str">
        <f t="shared" si="18"/>
        <v/>
      </c>
      <c r="BP71" s="63" t="str">
        <f t="shared" si="19"/>
        <v/>
      </c>
      <c r="BQ71" s="63" t="str">
        <f t="shared" si="20"/>
        <v/>
      </c>
      <c r="BR71" s="63" t="str">
        <f t="shared" si="21"/>
        <v/>
      </c>
      <c r="BS71" s="63" t="str">
        <f t="shared" si="22"/>
        <v/>
      </c>
      <c r="BT71" s="63" t="str">
        <f t="shared" si="23"/>
        <v/>
      </c>
      <c r="BU71" s="64"/>
    </row>
    <row r="72" spans="1:73" ht="15">
      <c r="A72" s="54" t="str">
        <f>IF('Statement of Marks'!A72="","",'Statement of Marks'!A72)</f>
        <v/>
      </c>
      <c r="B72" s="55" t="str">
        <f>IF('Statement of Marks'!D72="","",'Statement of Marks'!D72)</f>
        <v/>
      </c>
      <c r="C72" s="56" t="str">
        <f>IF('Statement of Marks'!E72="","",'Statement of Marks'!E72)</f>
        <v/>
      </c>
      <c r="D72" s="57" t="str">
        <f>IF('Statement of Marks'!F72="","",'Statement of Marks'!F72)</f>
        <v/>
      </c>
      <c r="E72" s="58" t="str">
        <f>IF('Statement of Marks'!G72="","",'Statement of Marks'!G72)</f>
        <v/>
      </c>
      <c r="F72" s="58" t="str">
        <f>IF('Statement of Marks'!H72="","",'Statement of Marks'!H72)</f>
        <v/>
      </c>
      <c r="G72" s="58" t="str">
        <f>IF('Statement of Marks'!I72="","",'Statement of Marks'!I72)</f>
        <v/>
      </c>
      <c r="H72" s="59" t="str">
        <f>IF('Statement of Marks'!B72="","",'Statement of Marks'!B72)</f>
        <v/>
      </c>
      <c r="I72" s="59" t="str">
        <f>IF('Statement of Marks'!C72="","",'Statement of Marks'!C72)</f>
        <v/>
      </c>
      <c r="J72" s="255" t="str">
        <f>IF('Statement of Marks'!EG72="","",'Statement of Marks'!EG72)</f>
        <v/>
      </c>
      <c r="K72" s="255" t="str">
        <f>IF('Statement of Marks'!EH72="","",'Statement of Marks'!EH72)</f>
        <v/>
      </c>
      <c r="L72" s="251" t="str">
        <f>IF('Statement of Marks'!EI72="","",'Statement of Marks'!EI72)</f>
        <v/>
      </c>
      <c r="M72" s="255" t="str">
        <f>IF('Statement of Marks'!EJ72="","",'Statement of Marks'!EJ72)</f>
        <v/>
      </c>
      <c r="N72" s="255" t="str">
        <f>IF('Statement of Marks'!EK72="","",'Statement of Marks'!EK72)</f>
        <v/>
      </c>
      <c r="O72" s="61" t="str">
        <f>IF('Statement of Marks'!EL72="","",'Statement of Marks'!EL72)</f>
        <v/>
      </c>
      <c r="BH72" s="62" t="str">
        <f>IF('Statement of Marks'!G72="","",'Statement of Marks'!G72)</f>
        <v/>
      </c>
      <c r="BI72" s="63" t="str">
        <f t="shared" si="12"/>
        <v/>
      </c>
      <c r="BJ72" s="63" t="str">
        <f t="shared" si="13"/>
        <v/>
      </c>
      <c r="BK72" s="63" t="str">
        <f t="shared" si="14"/>
        <v/>
      </c>
      <c r="BL72" s="63" t="str">
        <f t="shared" si="15"/>
        <v/>
      </c>
      <c r="BM72" s="63" t="str">
        <f t="shared" si="16"/>
        <v/>
      </c>
      <c r="BN72" s="63" t="str">
        <f t="shared" si="17"/>
        <v/>
      </c>
      <c r="BO72" s="63" t="str">
        <f t="shared" si="18"/>
        <v/>
      </c>
      <c r="BP72" s="63" t="str">
        <f t="shared" si="19"/>
        <v/>
      </c>
      <c r="BQ72" s="63" t="str">
        <f t="shared" si="20"/>
        <v/>
      </c>
      <c r="BR72" s="63" t="str">
        <f t="shared" si="21"/>
        <v/>
      </c>
      <c r="BS72" s="63" t="str">
        <f t="shared" si="22"/>
        <v/>
      </c>
      <c r="BT72" s="63" t="str">
        <f t="shared" si="23"/>
        <v/>
      </c>
      <c r="BU72" s="64"/>
    </row>
    <row r="73" spans="1:73" ht="15">
      <c r="A73" s="54" t="str">
        <f>IF('Statement of Marks'!A73="","",'Statement of Marks'!A73)</f>
        <v/>
      </c>
      <c r="B73" s="55" t="str">
        <f>IF('Statement of Marks'!D73="","",'Statement of Marks'!D73)</f>
        <v/>
      </c>
      <c r="C73" s="56" t="str">
        <f>IF('Statement of Marks'!E73="","",'Statement of Marks'!E73)</f>
        <v/>
      </c>
      <c r="D73" s="57" t="str">
        <f>IF('Statement of Marks'!F73="","",'Statement of Marks'!F73)</f>
        <v/>
      </c>
      <c r="E73" s="58" t="str">
        <f>IF('Statement of Marks'!G73="","",'Statement of Marks'!G73)</f>
        <v/>
      </c>
      <c r="F73" s="58" t="str">
        <f>IF('Statement of Marks'!H73="","",'Statement of Marks'!H73)</f>
        <v/>
      </c>
      <c r="G73" s="58" t="str">
        <f>IF('Statement of Marks'!I73="","",'Statement of Marks'!I73)</f>
        <v/>
      </c>
      <c r="H73" s="59" t="str">
        <f>IF('Statement of Marks'!B73="","",'Statement of Marks'!B73)</f>
        <v/>
      </c>
      <c r="I73" s="59" t="str">
        <f>IF('Statement of Marks'!C73="","",'Statement of Marks'!C73)</f>
        <v/>
      </c>
      <c r="J73" s="255" t="str">
        <f>IF('Statement of Marks'!EG73="","",'Statement of Marks'!EG73)</f>
        <v/>
      </c>
      <c r="K73" s="255" t="str">
        <f>IF('Statement of Marks'!EH73="","",'Statement of Marks'!EH73)</f>
        <v/>
      </c>
      <c r="L73" s="251" t="str">
        <f>IF('Statement of Marks'!EI73="","",'Statement of Marks'!EI73)</f>
        <v/>
      </c>
      <c r="M73" s="255" t="str">
        <f>IF('Statement of Marks'!EJ73="","",'Statement of Marks'!EJ73)</f>
        <v/>
      </c>
      <c r="N73" s="255" t="str">
        <f>IF('Statement of Marks'!EK73="","",'Statement of Marks'!EK73)</f>
        <v/>
      </c>
      <c r="O73" s="61" t="str">
        <f>IF('Statement of Marks'!EL73="","",'Statement of Marks'!EL73)</f>
        <v/>
      </c>
      <c r="BH73" s="62" t="str">
        <f>IF('Statement of Marks'!G73="","",'Statement of Marks'!G73)</f>
        <v/>
      </c>
      <c r="BI73" s="63" t="str">
        <f t="shared" si="12"/>
        <v/>
      </c>
      <c r="BJ73" s="63" t="str">
        <f t="shared" si="13"/>
        <v/>
      </c>
      <c r="BK73" s="63" t="str">
        <f t="shared" si="14"/>
        <v/>
      </c>
      <c r="BL73" s="63" t="str">
        <f t="shared" si="15"/>
        <v/>
      </c>
      <c r="BM73" s="63" t="str">
        <f t="shared" si="16"/>
        <v/>
      </c>
      <c r="BN73" s="63" t="str">
        <f t="shared" si="17"/>
        <v/>
      </c>
      <c r="BO73" s="63" t="str">
        <f t="shared" si="18"/>
        <v/>
      </c>
      <c r="BP73" s="63" t="str">
        <f t="shared" si="19"/>
        <v/>
      </c>
      <c r="BQ73" s="63" t="str">
        <f t="shared" si="20"/>
        <v/>
      </c>
      <c r="BR73" s="63" t="str">
        <f t="shared" si="21"/>
        <v/>
      </c>
      <c r="BS73" s="63" t="str">
        <f t="shared" si="22"/>
        <v/>
      </c>
      <c r="BT73" s="63" t="str">
        <f t="shared" si="23"/>
        <v/>
      </c>
      <c r="BU73" s="64"/>
    </row>
    <row r="74" spans="1:73" ht="15">
      <c r="A74" s="54" t="str">
        <f>IF('Statement of Marks'!A74="","",'Statement of Marks'!A74)</f>
        <v/>
      </c>
      <c r="B74" s="55" t="str">
        <f>IF('Statement of Marks'!D74="","",'Statement of Marks'!D74)</f>
        <v/>
      </c>
      <c r="C74" s="56" t="str">
        <f>IF('Statement of Marks'!E74="","",'Statement of Marks'!E74)</f>
        <v/>
      </c>
      <c r="D74" s="57" t="str">
        <f>IF('Statement of Marks'!F74="","",'Statement of Marks'!F74)</f>
        <v/>
      </c>
      <c r="E74" s="58" t="str">
        <f>IF('Statement of Marks'!G74="","",'Statement of Marks'!G74)</f>
        <v/>
      </c>
      <c r="F74" s="58" t="str">
        <f>IF('Statement of Marks'!H74="","",'Statement of Marks'!H74)</f>
        <v/>
      </c>
      <c r="G74" s="58" t="str">
        <f>IF('Statement of Marks'!I74="","",'Statement of Marks'!I74)</f>
        <v/>
      </c>
      <c r="H74" s="59" t="str">
        <f>IF('Statement of Marks'!B74="","",'Statement of Marks'!B74)</f>
        <v/>
      </c>
      <c r="I74" s="59" t="str">
        <f>IF('Statement of Marks'!C74="","",'Statement of Marks'!C74)</f>
        <v/>
      </c>
      <c r="J74" s="255" t="str">
        <f>IF('Statement of Marks'!EG74="","",'Statement of Marks'!EG74)</f>
        <v/>
      </c>
      <c r="K74" s="255" t="str">
        <f>IF('Statement of Marks'!EH74="","",'Statement of Marks'!EH74)</f>
        <v/>
      </c>
      <c r="L74" s="251" t="str">
        <f>IF('Statement of Marks'!EI74="","",'Statement of Marks'!EI74)</f>
        <v/>
      </c>
      <c r="M74" s="255" t="str">
        <f>IF('Statement of Marks'!EJ74="","",'Statement of Marks'!EJ74)</f>
        <v/>
      </c>
      <c r="N74" s="255" t="str">
        <f>IF('Statement of Marks'!EK74="","",'Statement of Marks'!EK74)</f>
        <v/>
      </c>
      <c r="O74" s="61" t="str">
        <f>IF('Statement of Marks'!EL74="","",'Statement of Marks'!EL74)</f>
        <v/>
      </c>
      <c r="BH74" s="62" t="str">
        <f>IF('Statement of Marks'!G74="","",'Statement of Marks'!G74)</f>
        <v/>
      </c>
      <c r="BI74" s="63" t="str">
        <f t="shared" si="12"/>
        <v/>
      </c>
      <c r="BJ74" s="63" t="str">
        <f t="shared" si="13"/>
        <v/>
      </c>
      <c r="BK74" s="63" t="str">
        <f t="shared" si="14"/>
        <v/>
      </c>
      <c r="BL74" s="63" t="str">
        <f t="shared" si="15"/>
        <v/>
      </c>
      <c r="BM74" s="63" t="str">
        <f t="shared" si="16"/>
        <v/>
      </c>
      <c r="BN74" s="63" t="str">
        <f t="shared" si="17"/>
        <v/>
      </c>
      <c r="BO74" s="63" t="str">
        <f t="shared" si="18"/>
        <v/>
      </c>
      <c r="BP74" s="63" t="str">
        <f t="shared" si="19"/>
        <v/>
      </c>
      <c r="BQ74" s="63" t="str">
        <f t="shared" si="20"/>
        <v/>
      </c>
      <c r="BR74" s="63" t="str">
        <f t="shared" si="21"/>
        <v/>
      </c>
      <c r="BS74" s="63" t="str">
        <f t="shared" si="22"/>
        <v/>
      </c>
      <c r="BT74" s="63" t="str">
        <f t="shared" si="23"/>
        <v/>
      </c>
      <c r="BU74" s="64"/>
    </row>
    <row r="75" spans="1:73" ht="15">
      <c r="A75" s="54" t="str">
        <f>IF('Statement of Marks'!A75="","",'Statement of Marks'!A75)</f>
        <v/>
      </c>
      <c r="B75" s="55" t="str">
        <f>IF('Statement of Marks'!D75="","",'Statement of Marks'!D75)</f>
        <v/>
      </c>
      <c r="C75" s="56" t="str">
        <f>IF('Statement of Marks'!E75="","",'Statement of Marks'!E75)</f>
        <v/>
      </c>
      <c r="D75" s="57" t="str">
        <f>IF('Statement of Marks'!F75="","",'Statement of Marks'!F75)</f>
        <v/>
      </c>
      <c r="E75" s="58" t="str">
        <f>IF('Statement of Marks'!G75="","",'Statement of Marks'!G75)</f>
        <v/>
      </c>
      <c r="F75" s="58" t="str">
        <f>IF('Statement of Marks'!H75="","",'Statement of Marks'!H75)</f>
        <v/>
      </c>
      <c r="G75" s="58" t="str">
        <f>IF('Statement of Marks'!I75="","",'Statement of Marks'!I75)</f>
        <v/>
      </c>
      <c r="H75" s="59" t="str">
        <f>IF('Statement of Marks'!B75="","",'Statement of Marks'!B75)</f>
        <v/>
      </c>
      <c r="I75" s="59" t="str">
        <f>IF('Statement of Marks'!C75="","",'Statement of Marks'!C75)</f>
        <v/>
      </c>
      <c r="J75" s="255" t="str">
        <f>IF('Statement of Marks'!EG75="","",'Statement of Marks'!EG75)</f>
        <v/>
      </c>
      <c r="K75" s="255" t="str">
        <f>IF('Statement of Marks'!EH75="","",'Statement of Marks'!EH75)</f>
        <v/>
      </c>
      <c r="L75" s="251" t="str">
        <f>IF('Statement of Marks'!EI75="","",'Statement of Marks'!EI75)</f>
        <v/>
      </c>
      <c r="M75" s="255" t="str">
        <f>IF('Statement of Marks'!EJ75="","",'Statement of Marks'!EJ75)</f>
        <v/>
      </c>
      <c r="N75" s="255" t="str">
        <f>IF('Statement of Marks'!EK75="","",'Statement of Marks'!EK75)</f>
        <v/>
      </c>
      <c r="O75" s="61" t="str">
        <f>IF('Statement of Marks'!EL75="","",'Statement of Marks'!EL75)</f>
        <v/>
      </c>
      <c r="BH75" s="62" t="str">
        <f>IF('Statement of Marks'!G75="","",'Statement of Marks'!G75)</f>
        <v/>
      </c>
      <c r="BI75" s="63" t="str">
        <f t="shared" si="12"/>
        <v/>
      </c>
      <c r="BJ75" s="63" t="str">
        <f t="shared" si="13"/>
        <v/>
      </c>
      <c r="BK75" s="63" t="str">
        <f t="shared" si="14"/>
        <v/>
      </c>
      <c r="BL75" s="63" t="str">
        <f t="shared" si="15"/>
        <v/>
      </c>
      <c r="BM75" s="63" t="str">
        <f t="shared" si="16"/>
        <v/>
      </c>
      <c r="BN75" s="63" t="str">
        <f t="shared" si="17"/>
        <v/>
      </c>
      <c r="BO75" s="63" t="str">
        <f t="shared" si="18"/>
        <v/>
      </c>
      <c r="BP75" s="63" t="str">
        <f t="shared" si="19"/>
        <v/>
      </c>
      <c r="BQ75" s="63" t="str">
        <f t="shared" si="20"/>
        <v/>
      </c>
      <c r="BR75" s="63" t="str">
        <f t="shared" si="21"/>
        <v/>
      </c>
      <c r="BS75" s="63" t="str">
        <f t="shared" si="22"/>
        <v/>
      </c>
      <c r="BT75" s="63" t="str">
        <f t="shared" si="23"/>
        <v/>
      </c>
      <c r="BU75" s="64"/>
    </row>
    <row r="76" spans="1:73" ht="15">
      <c r="A76" s="54" t="str">
        <f>IF('Statement of Marks'!A76="","",'Statement of Marks'!A76)</f>
        <v/>
      </c>
      <c r="B76" s="55" t="str">
        <f>IF('Statement of Marks'!D76="","",'Statement of Marks'!D76)</f>
        <v/>
      </c>
      <c r="C76" s="56" t="str">
        <f>IF('Statement of Marks'!E76="","",'Statement of Marks'!E76)</f>
        <v/>
      </c>
      <c r="D76" s="57" t="str">
        <f>IF('Statement of Marks'!F76="","",'Statement of Marks'!F76)</f>
        <v/>
      </c>
      <c r="E76" s="58" t="str">
        <f>IF('Statement of Marks'!G76="","",'Statement of Marks'!G76)</f>
        <v/>
      </c>
      <c r="F76" s="58" t="str">
        <f>IF('Statement of Marks'!H76="","",'Statement of Marks'!H76)</f>
        <v/>
      </c>
      <c r="G76" s="58" t="str">
        <f>IF('Statement of Marks'!I76="","",'Statement of Marks'!I76)</f>
        <v/>
      </c>
      <c r="H76" s="59" t="str">
        <f>IF('Statement of Marks'!B76="","",'Statement of Marks'!B76)</f>
        <v/>
      </c>
      <c r="I76" s="59" t="str">
        <f>IF('Statement of Marks'!C76="","",'Statement of Marks'!C76)</f>
        <v/>
      </c>
      <c r="J76" s="255" t="str">
        <f>IF('Statement of Marks'!EG76="","",'Statement of Marks'!EG76)</f>
        <v/>
      </c>
      <c r="K76" s="255" t="str">
        <f>IF('Statement of Marks'!EH76="","",'Statement of Marks'!EH76)</f>
        <v/>
      </c>
      <c r="L76" s="251" t="str">
        <f>IF('Statement of Marks'!EI76="","",'Statement of Marks'!EI76)</f>
        <v/>
      </c>
      <c r="M76" s="255" t="str">
        <f>IF('Statement of Marks'!EJ76="","",'Statement of Marks'!EJ76)</f>
        <v/>
      </c>
      <c r="N76" s="255" t="str">
        <f>IF('Statement of Marks'!EK76="","",'Statement of Marks'!EK76)</f>
        <v/>
      </c>
      <c r="O76" s="61" t="str">
        <f>IF('Statement of Marks'!EL76="","",'Statement of Marks'!EL76)</f>
        <v/>
      </c>
      <c r="BH76" s="62" t="str">
        <f>IF('Statement of Marks'!G76="","",'Statement of Marks'!G76)</f>
        <v/>
      </c>
      <c r="BI76" s="63" t="str">
        <f t="shared" si="12"/>
        <v/>
      </c>
      <c r="BJ76" s="63" t="str">
        <f t="shared" si="13"/>
        <v/>
      </c>
      <c r="BK76" s="63" t="str">
        <f t="shared" si="14"/>
        <v/>
      </c>
      <c r="BL76" s="63" t="str">
        <f t="shared" si="15"/>
        <v/>
      </c>
      <c r="BM76" s="63" t="str">
        <f t="shared" si="16"/>
        <v/>
      </c>
      <c r="BN76" s="63" t="str">
        <f t="shared" si="17"/>
        <v/>
      </c>
      <c r="BO76" s="63" t="str">
        <f t="shared" si="18"/>
        <v/>
      </c>
      <c r="BP76" s="63" t="str">
        <f t="shared" si="19"/>
        <v/>
      </c>
      <c r="BQ76" s="63" t="str">
        <f t="shared" si="20"/>
        <v/>
      </c>
      <c r="BR76" s="63" t="str">
        <f t="shared" si="21"/>
        <v/>
      </c>
      <c r="BS76" s="63" t="str">
        <f t="shared" si="22"/>
        <v/>
      </c>
      <c r="BT76" s="63" t="str">
        <f t="shared" si="23"/>
        <v/>
      </c>
      <c r="BU76" s="64"/>
    </row>
    <row r="77" spans="1:73" ht="15">
      <c r="A77" s="54" t="str">
        <f>IF('Statement of Marks'!A77="","",'Statement of Marks'!A77)</f>
        <v/>
      </c>
      <c r="B77" s="55" t="str">
        <f>IF('Statement of Marks'!D77="","",'Statement of Marks'!D77)</f>
        <v/>
      </c>
      <c r="C77" s="56" t="str">
        <f>IF('Statement of Marks'!E77="","",'Statement of Marks'!E77)</f>
        <v/>
      </c>
      <c r="D77" s="57" t="str">
        <f>IF('Statement of Marks'!F77="","",'Statement of Marks'!F77)</f>
        <v/>
      </c>
      <c r="E77" s="58" t="str">
        <f>IF('Statement of Marks'!G77="","",'Statement of Marks'!G77)</f>
        <v/>
      </c>
      <c r="F77" s="58" t="str">
        <f>IF('Statement of Marks'!H77="","",'Statement of Marks'!H77)</f>
        <v/>
      </c>
      <c r="G77" s="58" t="str">
        <f>IF('Statement of Marks'!I77="","",'Statement of Marks'!I77)</f>
        <v/>
      </c>
      <c r="H77" s="59" t="str">
        <f>IF('Statement of Marks'!B77="","",'Statement of Marks'!B77)</f>
        <v/>
      </c>
      <c r="I77" s="59" t="str">
        <f>IF('Statement of Marks'!C77="","",'Statement of Marks'!C77)</f>
        <v/>
      </c>
      <c r="J77" s="255" t="str">
        <f>IF('Statement of Marks'!EG77="","",'Statement of Marks'!EG77)</f>
        <v/>
      </c>
      <c r="K77" s="255" t="str">
        <f>IF('Statement of Marks'!EH77="","",'Statement of Marks'!EH77)</f>
        <v/>
      </c>
      <c r="L77" s="251" t="str">
        <f>IF('Statement of Marks'!EI77="","",'Statement of Marks'!EI77)</f>
        <v/>
      </c>
      <c r="M77" s="255" t="str">
        <f>IF('Statement of Marks'!EJ77="","",'Statement of Marks'!EJ77)</f>
        <v/>
      </c>
      <c r="N77" s="255" t="str">
        <f>IF('Statement of Marks'!EK77="","",'Statement of Marks'!EK77)</f>
        <v/>
      </c>
      <c r="O77" s="61" t="str">
        <f>IF('Statement of Marks'!EL77="","",'Statement of Marks'!EL77)</f>
        <v/>
      </c>
      <c r="BH77" s="62" t="str">
        <f>IF('Statement of Marks'!G77="","",'Statement of Marks'!G77)</f>
        <v/>
      </c>
      <c r="BI77" s="63" t="str">
        <f t="shared" si="12"/>
        <v/>
      </c>
      <c r="BJ77" s="63" t="str">
        <f t="shared" si="13"/>
        <v/>
      </c>
      <c r="BK77" s="63" t="str">
        <f t="shared" si="14"/>
        <v/>
      </c>
      <c r="BL77" s="63" t="str">
        <f t="shared" si="15"/>
        <v/>
      </c>
      <c r="BM77" s="63" t="str">
        <f t="shared" si="16"/>
        <v/>
      </c>
      <c r="BN77" s="63" t="str">
        <f t="shared" si="17"/>
        <v/>
      </c>
      <c r="BO77" s="63" t="str">
        <f t="shared" si="18"/>
        <v/>
      </c>
      <c r="BP77" s="63" t="str">
        <f t="shared" si="19"/>
        <v/>
      </c>
      <c r="BQ77" s="63" t="str">
        <f t="shared" si="20"/>
        <v/>
      </c>
      <c r="BR77" s="63" t="str">
        <f t="shared" si="21"/>
        <v/>
      </c>
      <c r="BS77" s="63" t="str">
        <f t="shared" si="22"/>
        <v/>
      </c>
      <c r="BT77" s="63" t="str">
        <f t="shared" si="23"/>
        <v/>
      </c>
      <c r="BU77" s="64"/>
    </row>
    <row r="78" spans="1:73" ht="15">
      <c r="A78" s="54" t="str">
        <f>IF('Statement of Marks'!A78="","",'Statement of Marks'!A78)</f>
        <v/>
      </c>
      <c r="B78" s="55" t="str">
        <f>IF('Statement of Marks'!D78="","",'Statement of Marks'!D78)</f>
        <v/>
      </c>
      <c r="C78" s="56" t="str">
        <f>IF('Statement of Marks'!E78="","",'Statement of Marks'!E78)</f>
        <v/>
      </c>
      <c r="D78" s="57" t="str">
        <f>IF('Statement of Marks'!F78="","",'Statement of Marks'!F78)</f>
        <v/>
      </c>
      <c r="E78" s="58" t="str">
        <f>IF('Statement of Marks'!G78="","",'Statement of Marks'!G78)</f>
        <v/>
      </c>
      <c r="F78" s="58" t="str">
        <f>IF('Statement of Marks'!H78="","",'Statement of Marks'!H78)</f>
        <v/>
      </c>
      <c r="G78" s="58" t="str">
        <f>IF('Statement of Marks'!I78="","",'Statement of Marks'!I78)</f>
        <v/>
      </c>
      <c r="H78" s="59" t="str">
        <f>IF('Statement of Marks'!B78="","",'Statement of Marks'!B78)</f>
        <v/>
      </c>
      <c r="I78" s="59" t="str">
        <f>IF('Statement of Marks'!C78="","",'Statement of Marks'!C78)</f>
        <v/>
      </c>
      <c r="J78" s="255" t="str">
        <f>IF('Statement of Marks'!EG78="","",'Statement of Marks'!EG78)</f>
        <v/>
      </c>
      <c r="K78" s="255" t="str">
        <f>IF('Statement of Marks'!EH78="","",'Statement of Marks'!EH78)</f>
        <v/>
      </c>
      <c r="L78" s="251" t="str">
        <f>IF('Statement of Marks'!EI78="","",'Statement of Marks'!EI78)</f>
        <v/>
      </c>
      <c r="M78" s="255" t="str">
        <f>IF('Statement of Marks'!EJ78="","",'Statement of Marks'!EJ78)</f>
        <v/>
      </c>
      <c r="N78" s="255" t="str">
        <f>IF('Statement of Marks'!EK78="","",'Statement of Marks'!EK78)</f>
        <v/>
      </c>
      <c r="O78" s="61" t="str">
        <f>IF('Statement of Marks'!EL78="","",'Statement of Marks'!EL78)</f>
        <v/>
      </c>
      <c r="BH78" s="62" t="str">
        <f>IF('Statement of Marks'!G78="","",'Statement of Marks'!G78)</f>
        <v/>
      </c>
      <c r="BI78" s="63" t="str">
        <f t="shared" si="12"/>
        <v/>
      </c>
      <c r="BJ78" s="63" t="str">
        <f t="shared" si="13"/>
        <v/>
      </c>
      <c r="BK78" s="63" t="str">
        <f t="shared" si="14"/>
        <v/>
      </c>
      <c r="BL78" s="63" t="str">
        <f t="shared" si="15"/>
        <v/>
      </c>
      <c r="BM78" s="63" t="str">
        <f t="shared" si="16"/>
        <v/>
      </c>
      <c r="BN78" s="63" t="str">
        <f t="shared" si="17"/>
        <v/>
      </c>
      <c r="BO78" s="63" t="str">
        <f t="shared" si="18"/>
        <v/>
      </c>
      <c r="BP78" s="63" t="str">
        <f t="shared" si="19"/>
        <v/>
      </c>
      <c r="BQ78" s="63" t="str">
        <f t="shared" si="20"/>
        <v/>
      </c>
      <c r="BR78" s="63" t="str">
        <f t="shared" si="21"/>
        <v/>
      </c>
      <c r="BS78" s="63" t="str">
        <f t="shared" si="22"/>
        <v/>
      </c>
      <c r="BT78" s="63" t="str">
        <f t="shared" si="23"/>
        <v/>
      </c>
      <c r="BU78" s="64"/>
    </row>
    <row r="79" spans="1:73" ht="15">
      <c r="A79" s="54" t="str">
        <f>IF('Statement of Marks'!A79="","",'Statement of Marks'!A79)</f>
        <v/>
      </c>
      <c r="B79" s="55" t="str">
        <f>IF('Statement of Marks'!D79="","",'Statement of Marks'!D79)</f>
        <v/>
      </c>
      <c r="C79" s="56" t="str">
        <f>IF('Statement of Marks'!E79="","",'Statement of Marks'!E79)</f>
        <v/>
      </c>
      <c r="D79" s="57" t="str">
        <f>IF('Statement of Marks'!F79="","",'Statement of Marks'!F79)</f>
        <v/>
      </c>
      <c r="E79" s="58" t="str">
        <f>IF('Statement of Marks'!G79="","",'Statement of Marks'!G79)</f>
        <v/>
      </c>
      <c r="F79" s="58" t="str">
        <f>IF('Statement of Marks'!H79="","",'Statement of Marks'!H79)</f>
        <v/>
      </c>
      <c r="G79" s="58" t="str">
        <f>IF('Statement of Marks'!I79="","",'Statement of Marks'!I79)</f>
        <v/>
      </c>
      <c r="H79" s="59" t="str">
        <f>IF('Statement of Marks'!B79="","",'Statement of Marks'!B79)</f>
        <v/>
      </c>
      <c r="I79" s="59" t="str">
        <f>IF('Statement of Marks'!C79="","",'Statement of Marks'!C79)</f>
        <v/>
      </c>
      <c r="J79" s="255" t="str">
        <f>IF('Statement of Marks'!EG79="","",'Statement of Marks'!EG79)</f>
        <v/>
      </c>
      <c r="K79" s="255" t="str">
        <f>IF('Statement of Marks'!EH79="","",'Statement of Marks'!EH79)</f>
        <v/>
      </c>
      <c r="L79" s="251" t="str">
        <f>IF('Statement of Marks'!EI79="","",'Statement of Marks'!EI79)</f>
        <v/>
      </c>
      <c r="M79" s="255" t="str">
        <f>IF('Statement of Marks'!EJ79="","",'Statement of Marks'!EJ79)</f>
        <v/>
      </c>
      <c r="N79" s="255" t="str">
        <f>IF('Statement of Marks'!EK79="","",'Statement of Marks'!EK79)</f>
        <v/>
      </c>
      <c r="O79" s="61" t="str">
        <f>IF('Statement of Marks'!EL79="","",'Statement of Marks'!EL79)</f>
        <v/>
      </c>
      <c r="BH79" s="62" t="str">
        <f>IF('Statement of Marks'!G79="","",'Statement of Marks'!G79)</f>
        <v/>
      </c>
      <c r="BI79" s="63" t="str">
        <f t="shared" si="12"/>
        <v/>
      </c>
      <c r="BJ79" s="63" t="str">
        <f t="shared" si="13"/>
        <v/>
      </c>
      <c r="BK79" s="63" t="str">
        <f t="shared" si="14"/>
        <v/>
      </c>
      <c r="BL79" s="63" t="str">
        <f t="shared" si="15"/>
        <v/>
      </c>
      <c r="BM79" s="63" t="str">
        <f t="shared" si="16"/>
        <v/>
      </c>
      <c r="BN79" s="63" t="str">
        <f t="shared" si="17"/>
        <v/>
      </c>
      <c r="BO79" s="63" t="str">
        <f t="shared" si="18"/>
        <v/>
      </c>
      <c r="BP79" s="63" t="str">
        <f t="shared" si="19"/>
        <v/>
      </c>
      <c r="BQ79" s="63" t="str">
        <f t="shared" si="20"/>
        <v/>
      </c>
      <c r="BR79" s="63" t="str">
        <f t="shared" si="21"/>
        <v/>
      </c>
      <c r="BS79" s="63" t="str">
        <f t="shared" si="22"/>
        <v/>
      </c>
      <c r="BT79" s="63" t="str">
        <f t="shared" si="23"/>
        <v/>
      </c>
      <c r="BU79" s="64"/>
    </row>
    <row r="80" spans="1:73" ht="15">
      <c r="A80" s="54" t="str">
        <f>IF('Statement of Marks'!A80="","",'Statement of Marks'!A80)</f>
        <v/>
      </c>
      <c r="B80" s="55" t="str">
        <f>IF('Statement of Marks'!D80="","",'Statement of Marks'!D80)</f>
        <v/>
      </c>
      <c r="C80" s="56" t="str">
        <f>IF('Statement of Marks'!E80="","",'Statement of Marks'!E80)</f>
        <v/>
      </c>
      <c r="D80" s="57" t="str">
        <f>IF('Statement of Marks'!F80="","",'Statement of Marks'!F80)</f>
        <v/>
      </c>
      <c r="E80" s="58" t="str">
        <f>IF('Statement of Marks'!G80="","",'Statement of Marks'!G80)</f>
        <v/>
      </c>
      <c r="F80" s="58" t="str">
        <f>IF('Statement of Marks'!H80="","",'Statement of Marks'!H80)</f>
        <v/>
      </c>
      <c r="G80" s="58" t="str">
        <f>IF('Statement of Marks'!I80="","",'Statement of Marks'!I80)</f>
        <v/>
      </c>
      <c r="H80" s="59" t="str">
        <f>IF('Statement of Marks'!B80="","",'Statement of Marks'!B80)</f>
        <v/>
      </c>
      <c r="I80" s="59" t="str">
        <f>IF('Statement of Marks'!C80="","",'Statement of Marks'!C80)</f>
        <v/>
      </c>
      <c r="J80" s="255" t="str">
        <f>IF('Statement of Marks'!EG80="","",'Statement of Marks'!EG80)</f>
        <v/>
      </c>
      <c r="K80" s="255" t="str">
        <f>IF('Statement of Marks'!EH80="","",'Statement of Marks'!EH80)</f>
        <v/>
      </c>
      <c r="L80" s="251" t="str">
        <f>IF('Statement of Marks'!EI80="","",'Statement of Marks'!EI80)</f>
        <v/>
      </c>
      <c r="M80" s="255" t="str">
        <f>IF('Statement of Marks'!EJ80="","",'Statement of Marks'!EJ80)</f>
        <v/>
      </c>
      <c r="N80" s="255" t="str">
        <f>IF('Statement of Marks'!EK80="","",'Statement of Marks'!EK80)</f>
        <v/>
      </c>
      <c r="O80" s="61" t="str">
        <f>IF('Statement of Marks'!EL80="","",'Statement of Marks'!EL80)</f>
        <v/>
      </c>
      <c r="BH80" s="62" t="str">
        <f>IF('Statement of Marks'!G80="","",'Statement of Marks'!G80)</f>
        <v/>
      </c>
      <c r="BI80" s="63" t="str">
        <f t="shared" si="12"/>
        <v/>
      </c>
      <c r="BJ80" s="63" t="str">
        <f t="shared" si="13"/>
        <v/>
      </c>
      <c r="BK80" s="63" t="str">
        <f t="shared" si="14"/>
        <v/>
      </c>
      <c r="BL80" s="63" t="str">
        <f t="shared" si="15"/>
        <v/>
      </c>
      <c r="BM80" s="63" t="str">
        <f t="shared" si="16"/>
        <v/>
      </c>
      <c r="BN80" s="63" t="str">
        <f t="shared" si="17"/>
        <v/>
      </c>
      <c r="BO80" s="63" t="str">
        <f t="shared" si="18"/>
        <v/>
      </c>
      <c r="BP80" s="63" t="str">
        <f t="shared" si="19"/>
        <v/>
      </c>
      <c r="BQ80" s="63" t="str">
        <f t="shared" si="20"/>
        <v/>
      </c>
      <c r="BR80" s="63" t="str">
        <f t="shared" si="21"/>
        <v/>
      </c>
      <c r="BS80" s="63" t="str">
        <f t="shared" si="22"/>
        <v/>
      </c>
      <c r="BT80" s="63" t="str">
        <f t="shared" si="23"/>
        <v/>
      </c>
      <c r="BU80" s="64"/>
    </row>
    <row r="81" spans="1:73" ht="15">
      <c r="A81" s="54" t="str">
        <f>IF('Statement of Marks'!A81="","",'Statement of Marks'!A81)</f>
        <v/>
      </c>
      <c r="B81" s="55" t="str">
        <f>IF('Statement of Marks'!D81="","",'Statement of Marks'!D81)</f>
        <v/>
      </c>
      <c r="C81" s="56" t="str">
        <f>IF('Statement of Marks'!E81="","",'Statement of Marks'!E81)</f>
        <v/>
      </c>
      <c r="D81" s="57" t="str">
        <f>IF('Statement of Marks'!F81="","",'Statement of Marks'!F81)</f>
        <v/>
      </c>
      <c r="E81" s="58" t="str">
        <f>IF('Statement of Marks'!G81="","",'Statement of Marks'!G81)</f>
        <v/>
      </c>
      <c r="F81" s="58" t="str">
        <f>IF('Statement of Marks'!H81="","",'Statement of Marks'!H81)</f>
        <v/>
      </c>
      <c r="G81" s="58" t="str">
        <f>IF('Statement of Marks'!I81="","",'Statement of Marks'!I81)</f>
        <v/>
      </c>
      <c r="H81" s="59" t="str">
        <f>IF('Statement of Marks'!B81="","",'Statement of Marks'!B81)</f>
        <v/>
      </c>
      <c r="I81" s="59" t="str">
        <f>IF('Statement of Marks'!C81="","",'Statement of Marks'!C81)</f>
        <v/>
      </c>
      <c r="J81" s="255" t="str">
        <f>IF('Statement of Marks'!EG81="","",'Statement of Marks'!EG81)</f>
        <v/>
      </c>
      <c r="K81" s="255" t="str">
        <f>IF('Statement of Marks'!EH81="","",'Statement of Marks'!EH81)</f>
        <v/>
      </c>
      <c r="L81" s="251" t="str">
        <f>IF('Statement of Marks'!EI81="","",'Statement of Marks'!EI81)</f>
        <v/>
      </c>
      <c r="M81" s="255" t="str">
        <f>IF('Statement of Marks'!EJ81="","",'Statement of Marks'!EJ81)</f>
        <v/>
      </c>
      <c r="N81" s="255" t="str">
        <f>IF('Statement of Marks'!EK81="","",'Statement of Marks'!EK81)</f>
        <v/>
      </c>
      <c r="O81" s="61" t="str">
        <f>IF('Statement of Marks'!EL81="","",'Statement of Marks'!EL81)</f>
        <v/>
      </c>
      <c r="BH81" s="62" t="str">
        <f>IF('Statement of Marks'!G81="","",'Statement of Marks'!G81)</f>
        <v/>
      </c>
      <c r="BI81" s="63" t="str">
        <f t="shared" si="12"/>
        <v/>
      </c>
      <c r="BJ81" s="63" t="str">
        <f t="shared" si="13"/>
        <v/>
      </c>
      <c r="BK81" s="63" t="str">
        <f t="shared" si="14"/>
        <v/>
      </c>
      <c r="BL81" s="63" t="str">
        <f t="shared" si="15"/>
        <v/>
      </c>
      <c r="BM81" s="63" t="str">
        <f t="shared" si="16"/>
        <v/>
      </c>
      <c r="BN81" s="63" t="str">
        <f t="shared" si="17"/>
        <v/>
      </c>
      <c r="BO81" s="63" t="str">
        <f t="shared" si="18"/>
        <v/>
      </c>
      <c r="BP81" s="63" t="str">
        <f t="shared" si="19"/>
        <v/>
      </c>
      <c r="BQ81" s="63" t="str">
        <f t="shared" si="20"/>
        <v/>
      </c>
      <c r="BR81" s="63" t="str">
        <f t="shared" si="21"/>
        <v/>
      </c>
      <c r="BS81" s="63" t="str">
        <f t="shared" si="22"/>
        <v/>
      </c>
      <c r="BT81" s="63" t="str">
        <f t="shared" si="23"/>
        <v/>
      </c>
      <c r="BU81" s="64"/>
    </row>
    <row r="82" spans="1:73" ht="15">
      <c r="A82" s="54" t="str">
        <f>IF('Statement of Marks'!A82="","",'Statement of Marks'!A82)</f>
        <v/>
      </c>
      <c r="B82" s="55" t="str">
        <f>IF('Statement of Marks'!D82="","",'Statement of Marks'!D82)</f>
        <v/>
      </c>
      <c r="C82" s="56" t="str">
        <f>IF('Statement of Marks'!E82="","",'Statement of Marks'!E82)</f>
        <v/>
      </c>
      <c r="D82" s="57" t="str">
        <f>IF('Statement of Marks'!F82="","",'Statement of Marks'!F82)</f>
        <v/>
      </c>
      <c r="E82" s="58" t="str">
        <f>IF('Statement of Marks'!G82="","",'Statement of Marks'!G82)</f>
        <v/>
      </c>
      <c r="F82" s="58" t="str">
        <f>IF('Statement of Marks'!H82="","",'Statement of Marks'!H82)</f>
        <v/>
      </c>
      <c r="G82" s="58" t="str">
        <f>IF('Statement of Marks'!I82="","",'Statement of Marks'!I82)</f>
        <v/>
      </c>
      <c r="H82" s="59" t="str">
        <f>IF('Statement of Marks'!B82="","",'Statement of Marks'!B82)</f>
        <v/>
      </c>
      <c r="I82" s="59" t="str">
        <f>IF('Statement of Marks'!C82="","",'Statement of Marks'!C82)</f>
        <v/>
      </c>
      <c r="J82" s="255" t="str">
        <f>IF('Statement of Marks'!EG82="","",'Statement of Marks'!EG82)</f>
        <v/>
      </c>
      <c r="K82" s="255" t="str">
        <f>IF('Statement of Marks'!EH82="","",'Statement of Marks'!EH82)</f>
        <v/>
      </c>
      <c r="L82" s="251" t="str">
        <f>IF('Statement of Marks'!EI82="","",'Statement of Marks'!EI82)</f>
        <v/>
      </c>
      <c r="M82" s="255" t="str">
        <f>IF('Statement of Marks'!EJ82="","",'Statement of Marks'!EJ82)</f>
        <v/>
      </c>
      <c r="N82" s="255" t="str">
        <f>IF('Statement of Marks'!EK82="","",'Statement of Marks'!EK82)</f>
        <v/>
      </c>
      <c r="O82" s="61" t="str">
        <f>IF('Statement of Marks'!EL82="","",'Statement of Marks'!EL82)</f>
        <v/>
      </c>
      <c r="BH82" s="62" t="str">
        <f>IF('Statement of Marks'!G82="","",'Statement of Marks'!G82)</f>
        <v/>
      </c>
      <c r="BI82" s="63" t="str">
        <f t="shared" si="12"/>
        <v/>
      </c>
      <c r="BJ82" s="63" t="str">
        <f t="shared" si="13"/>
        <v/>
      </c>
      <c r="BK82" s="63" t="str">
        <f t="shared" si="14"/>
        <v/>
      </c>
      <c r="BL82" s="63" t="str">
        <f t="shared" si="15"/>
        <v/>
      </c>
      <c r="BM82" s="63" t="str">
        <f t="shared" si="16"/>
        <v/>
      </c>
      <c r="BN82" s="63" t="str">
        <f t="shared" si="17"/>
        <v/>
      </c>
      <c r="BO82" s="63" t="str">
        <f t="shared" si="18"/>
        <v/>
      </c>
      <c r="BP82" s="63" t="str">
        <f t="shared" si="19"/>
        <v/>
      </c>
      <c r="BQ82" s="63" t="str">
        <f t="shared" si="20"/>
        <v/>
      </c>
      <c r="BR82" s="63" t="str">
        <f t="shared" si="21"/>
        <v/>
      </c>
      <c r="BS82" s="63" t="str">
        <f t="shared" si="22"/>
        <v/>
      </c>
      <c r="BT82" s="63" t="str">
        <f t="shared" si="23"/>
        <v/>
      </c>
      <c r="BU82" s="64"/>
    </row>
    <row r="83" spans="1:73" ht="15">
      <c r="A83" s="54" t="str">
        <f>IF('Statement of Marks'!A83="","",'Statement of Marks'!A83)</f>
        <v/>
      </c>
      <c r="B83" s="55" t="str">
        <f>IF('Statement of Marks'!D83="","",'Statement of Marks'!D83)</f>
        <v/>
      </c>
      <c r="C83" s="56" t="str">
        <f>IF('Statement of Marks'!E83="","",'Statement of Marks'!E83)</f>
        <v/>
      </c>
      <c r="D83" s="57" t="str">
        <f>IF('Statement of Marks'!F83="","",'Statement of Marks'!F83)</f>
        <v/>
      </c>
      <c r="E83" s="58" t="str">
        <f>IF('Statement of Marks'!G83="","",'Statement of Marks'!G83)</f>
        <v/>
      </c>
      <c r="F83" s="58" t="str">
        <f>IF('Statement of Marks'!H83="","",'Statement of Marks'!H83)</f>
        <v/>
      </c>
      <c r="G83" s="58" t="str">
        <f>IF('Statement of Marks'!I83="","",'Statement of Marks'!I83)</f>
        <v/>
      </c>
      <c r="H83" s="59" t="str">
        <f>IF('Statement of Marks'!B83="","",'Statement of Marks'!B83)</f>
        <v/>
      </c>
      <c r="I83" s="59" t="str">
        <f>IF('Statement of Marks'!C83="","",'Statement of Marks'!C83)</f>
        <v/>
      </c>
      <c r="J83" s="255" t="str">
        <f>IF('Statement of Marks'!EG83="","",'Statement of Marks'!EG83)</f>
        <v/>
      </c>
      <c r="K83" s="255" t="str">
        <f>IF('Statement of Marks'!EH83="","",'Statement of Marks'!EH83)</f>
        <v/>
      </c>
      <c r="L83" s="251" t="str">
        <f>IF('Statement of Marks'!EI83="","",'Statement of Marks'!EI83)</f>
        <v/>
      </c>
      <c r="M83" s="255" t="str">
        <f>IF('Statement of Marks'!EJ83="","",'Statement of Marks'!EJ83)</f>
        <v/>
      </c>
      <c r="N83" s="255" t="str">
        <f>IF('Statement of Marks'!EK83="","",'Statement of Marks'!EK83)</f>
        <v/>
      </c>
      <c r="O83" s="61" t="str">
        <f>IF('Statement of Marks'!EL83="","",'Statement of Marks'!EL83)</f>
        <v/>
      </c>
      <c r="BH83" s="62" t="str">
        <f>IF('Statement of Marks'!G83="","",'Statement of Marks'!G83)</f>
        <v/>
      </c>
      <c r="BI83" s="63" t="str">
        <f t="shared" si="12"/>
        <v/>
      </c>
      <c r="BJ83" s="63" t="str">
        <f t="shared" si="13"/>
        <v/>
      </c>
      <c r="BK83" s="63" t="str">
        <f t="shared" si="14"/>
        <v/>
      </c>
      <c r="BL83" s="63" t="str">
        <f t="shared" si="15"/>
        <v/>
      </c>
      <c r="BM83" s="63" t="str">
        <f t="shared" si="16"/>
        <v/>
      </c>
      <c r="BN83" s="63" t="str">
        <f t="shared" si="17"/>
        <v/>
      </c>
      <c r="BO83" s="63" t="str">
        <f t="shared" si="18"/>
        <v/>
      </c>
      <c r="BP83" s="63" t="str">
        <f t="shared" si="19"/>
        <v/>
      </c>
      <c r="BQ83" s="63" t="str">
        <f t="shared" si="20"/>
        <v/>
      </c>
      <c r="BR83" s="63" t="str">
        <f t="shared" si="21"/>
        <v/>
      </c>
      <c r="BS83" s="63" t="str">
        <f t="shared" si="22"/>
        <v/>
      </c>
      <c r="BT83" s="63" t="str">
        <f t="shared" si="23"/>
        <v/>
      </c>
      <c r="BU83" s="64"/>
    </row>
    <row r="84" spans="1:73" ht="15">
      <c r="A84" s="54" t="str">
        <f>IF('Statement of Marks'!A84="","",'Statement of Marks'!A84)</f>
        <v/>
      </c>
      <c r="B84" s="55" t="str">
        <f>IF('Statement of Marks'!D84="","",'Statement of Marks'!D84)</f>
        <v/>
      </c>
      <c r="C84" s="56" t="str">
        <f>IF('Statement of Marks'!E84="","",'Statement of Marks'!E84)</f>
        <v/>
      </c>
      <c r="D84" s="57" t="str">
        <f>IF('Statement of Marks'!F84="","",'Statement of Marks'!F84)</f>
        <v/>
      </c>
      <c r="E84" s="58" t="str">
        <f>IF('Statement of Marks'!G84="","",'Statement of Marks'!G84)</f>
        <v/>
      </c>
      <c r="F84" s="58" t="str">
        <f>IF('Statement of Marks'!H84="","",'Statement of Marks'!H84)</f>
        <v/>
      </c>
      <c r="G84" s="58" t="str">
        <f>IF('Statement of Marks'!I84="","",'Statement of Marks'!I84)</f>
        <v/>
      </c>
      <c r="H84" s="59" t="str">
        <f>IF('Statement of Marks'!B84="","",'Statement of Marks'!B84)</f>
        <v/>
      </c>
      <c r="I84" s="59" t="str">
        <f>IF('Statement of Marks'!C84="","",'Statement of Marks'!C84)</f>
        <v/>
      </c>
      <c r="J84" s="255" t="str">
        <f>IF('Statement of Marks'!EG84="","",'Statement of Marks'!EG84)</f>
        <v/>
      </c>
      <c r="K84" s="255" t="str">
        <f>IF('Statement of Marks'!EH84="","",'Statement of Marks'!EH84)</f>
        <v/>
      </c>
      <c r="L84" s="251" t="str">
        <f>IF('Statement of Marks'!EI84="","",'Statement of Marks'!EI84)</f>
        <v/>
      </c>
      <c r="M84" s="255" t="str">
        <f>IF('Statement of Marks'!EJ84="","",'Statement of Marks'!EJ84)</f>
        <v/>
      </c>
      <c r="N84" s="255" t="str">
        <f>IF('Statement of Marks'!EK84="","",'Statement of Marks'!EK84)</f>
        <v/>
      </c>
      <c r="O84" s="61" t="str">
        <f>IF('Statement of Marks'!EL84="","",'Statement of Marks'!EL84)</f>
        <v/>
      </c>
      <c r="BH84" s="62" t="str">
        <f>IF('Statement of Marks'!G84="","",'Statement of Marks'!G84)</f>
        <v/>
      </c>
      <c r="BI84" s="63" t="str">
        <f t="shared" si="12"/>
        <v/>
      </c>
      <c r="BJ84" s="63" t="str">
        <f t="shared" si="13"/>
        <v/>
      </c>
      <c r="BK84" s="63" t="str">
        <f t="shared" si="14"/>
        <v/>
      </c>
      <c r="BL84" s="63" t="str">
        <f t="shared" si="15"/>
        <v/>
      </c>
      <c r="BM84" s="63" t="str">
        <f t="shared" si="16"/>
        <v/>
      </c>
      <c r="BN84" s="63" t="str">
        <f t="shared" si="17"/>
        <v/>
      </c>
      <c r="BO84" s="63" t="str">
        <f t="shared" si="18"/>
        <v/>
      </c>
      <c r="BP84" s="63" t="str">
        <f t="shared" si="19"/>
        <v/>
      </c>
      <c r="BQ84" s="63" t="str">
        <f t="shared" si="20"/>
        <v/>
      </c>
      <c r="BR84" s="63" t="str">
        <f t="shared" si="21"/>
        <v/>
      </c>
      <c r="BS84" s="63" t="str">
        <f t="shared" si="22"/>
        <v/>
      </c>
      <c r="BT84" s="63" t="str">
        <f t="shared" si="23"/>
        <v/>
      </c>
      <c r="BU84" s="64"/>
    </row>
    <row r="85" spans="1:73" ht="15">
      <c r="A85" s="54" t="str">
        <f>IF('Statement of Marks'!A85="","",'Statement of Marks'!A85)</f>
        <v/>
      </c>
      <c r="B85" s="55" t="str">
        <f>IF('Statement of Marks'!D85="","",'Statement of Marks'!D85)</f>
        <v/>
      </c>
      <c r="C85" s="56" t="str">
        <f>IF('Statement of Marks'!E85="","",'Statement of Marks'!E85)</f>
        <v/>
      </c>
      <c r="D85" s="57" t="str">
        <f>IF('Statement of Marks'!F85="","",'Statement of Marks'!F85)</f>
        <v/>
      </c>
      <c r="E85" s="58" t="str">
        <f>IF('Statement of Marks'!G85="","",'Statement of Marks'!G85)</f>
        <v/>
      </c>
      <c r="F85" s="58" t="str">
        <f>IF('Statement of Marks'!H85="","",'Statement of Marks'!H85)</f>
        <v/>
      </c>
      <c r="G85" s="58" t="str">
        <f>IF('Statement of Marks'!I85="","",'Statement of Marks'!I85)</f>
        <v/>
      </c>
      <c r="H85" s="59" t="str">
        <f>IF('Statement of Marks'!B85="","",'Statement of Marks'!B85)</f>
        <v/>
      </c>
      <c r="I85" s="59" t="str">
        <f>IF('Statement of Marks'!C85="","",'Statement of Marks'!C85)</f>
        <v/>
      </c>
      <c r="J85" s="255" t="str">
        <f>IF('Statement of Marks'!EG85="","",'Statement of Marks'!EG85)</f>
        <v/>
      </c>
      <c r="K85" s="255" t="str">
        <f>IF('Statement of Marks'!EH85="","",'Statement of Marks'!EH85)</f>
        <v/>
      </c>
      <c r="L85" s="251" t="str">
        <f>IF('Statement of Marks'!EI85="","",'Statement of Marks'!EI85)</f>
        <v/>
      </c>
      <c r="M85" s="255" t="str">
        <f>IF('Statement of Marks'!EJ85="","",'Statement of Marks'!EJ85)</f>
        <v/>
      </c>
      <c r="N85" s="255" t="str">
        <f>IF('Statement of Marks'!EK85="","",'Statement of Marks'!EK85)</f>
        <v/>
      </c>
      <c r="O85" s="61" t="str">
        <f>IF('Statement of Marks'!EL85="","",'Statement of Marks'!EL85)</f>
        <v/>
      </c>
      <c r="BH85" s="62" t="str">
        <f>IF('Statement of Marks'!G85="","",'Statement of Marks'!G85)</f>
        <v/>
      </c>
      <c r="BI85" s="63" t="str">
        <f t="shared" si="12"/>
        <v/>
      </c>
      <c r="BJ85" s="63" t="str">
        <f t="shared" si="13"/>
        <v/>
      </c>
      <c r="BK85" s="63" t="str">
        <f t="shared" si="14"/>
        <v/>
      </c>
      <c r="BL85" s="63" t="str">
        <f t="shared" si="15"/>
        <v/>
      </c>
      <c r="BM85" s="63" t="str">
        <f t="shared" si="16"/>
        <v/>
      </c>
      <c r="BN85" s="63" t="str">
        <f t="shared" si="17"/>
        <v/>
      </c>
      <c r="BO85" s="63" t="str">
        <f t="shared" si="18"/>
        <v/>
      </c>
      <c r="BP85" s="63" t="str">
        <f t="shared" si="19"/>
        <v/>
      </c>
      <c r="BQ85" s="63" t="str">
        <f t="shared" si="20"/>
        <v/>
      </c>
      <c r="BR85" s="63" t="str">
        <f t="shared" si="21"/>
        <v/>
      </c>
      <c r="BS85" s="63" t="str">
        <f t="shared" si="22"/>
        <v/>
      </c>
      <c r="BT85" s="63" t="str">
        <f t="shared" si="23"/>
        <v/>
      </c>
      <c r="BU85" s="64"/>
    </row>
    <row r="86" spans="1:73" ht="15">
      <c r="A86" s="54" t="str">
        <f>IF('Statement of Marks'!A86="","",'Statement of Marks'!A86)</f>
        <v/>
      </c>
      <c r="B86" s="55" t="str">
        <f>IF('Statement of Marks'!D86="","",'Statement of Marks'!D86)</f>
        <v/>
      </c>
      <c r="C86" s="56" t="str">
        <f>IF('Statement of Marks'!E86="","",'Statement of Marks'!E86)</f>
        <v/>
      </c>
      <c r="D86" s="57" t="str">
        <f>IF('Statement of Marks'!F86="","",'Statement of Marks'!F86)</f>
        <v/>
      </c>
      <c r="E86" s="58" t="str">
        <f>IF('Statement of Marks'!G86="","",'Statement of Marks'!G86)</f>
        <v/>
      </c>
      <c r="F86" s="58" t="str">
        <f>IF('Statement of Marks'!H86="","",'Statement of Marks'!H86)</f>
        <v/>
      </c>
      <c r="G86" s="58" t="str">
        <f>IF('Statement of Marks'!I86="","",'Statement of Marks'!I86)</f>
        <v/>
      </c>
      <c r="H86" s="59" t="str">
        <f>IF('Statement of Marks'!B86="","",'Statement of Marks'!B86)</f>
        <v/>
      </c>
      <c r="I86" s="59" t="str">
        <f>IF('Statement of Marks'!C86="","",'Statement of Marks'!C86)</f>
        <v/>
      </c>
      <c r="J86" s="255" t="str">
        <f>IF('Statement of Marks'!EG86="","",'Statement of Marks'!EG86)</f>
        <v/>
      </c>
      <c r="K86" s="255" t="str">
        <f>IF('Statement of Marks'!EH86="","",'Statement of Marks'!EH86)</f>
        <v/>
      </c>
      <c r="L86" s="251" t="str">
        <f>IF('Statement of Marks'!EI86="","",'Statement of Marks'!EI86)</f>
        <v/>
      </c>
      <c r="M86" s="255" t="str">
        <f>IF('Statement of Marks'!EJ86="","",'Statement of Marks'!EJ86)</f>
        <v/>
      </c>
      <c r="N86" s="255" t="str">
        <f>IF('Statement of Marks'!EK86="","",'Statement of Marks'!EK86)</f>
        <v/>
      </c>
      <c r="O86" s="61" t="str">
        <f>IF('Statement of Marks'!EL86="","",'Statement of Marks'!EL86)</f>
        <v/>
      </c>
      <c r="BH86" s="62" t="str">
        <f>IF('Statement of Marks'!G86="","",'Statement of Marks'!G86)</f>
        <v/>
      </c>
      <c r="BI86" s="63" t="str">
        <f t="shared" si="12"/>
        <v/>
      </c>
      <c r="BJ86" s="63" t="str">
        <f t="shared" si="13"/>
        <v/>
      </c>
      <c r="BK86" s="63" t="str">
        <f t="shared" si="14"/>
        <v/>
      </c>
      <c r="BL86" s="63" t="str">
        <f t="shared" si="15"/>
        <v/>
      </c>
      <c r="BM86" s="63" t="str">
        <f t="shared" si="16"/>
        <v/>
      </c>
      <c r="BN86" s="63" t="str">
        <f t="shared" si="17"/>
        <v/>
      </c>
      <c r="BO86" s="63" t="str">
        <f t="shared" si="18"/>
        <v/>
      </c>
      <c r="BP86" s="63" t="str">
        <f t="shared" si="19"/>
        <v/>
      </c>
      <c r="BQ86" s="63" t="str">
        <f t="shared" si="20"/>
        <v/>
      </c>
      <c r="BR86" s="63" t="str">
        <f t="shared" si="21"/>
        <v/>
      </c>
      <c r="BS86" s="63" t="str">
        <f t="shared" si="22"/>
        <v/>
      </c>
      <c r="BT86" s="63" t="str">
        <f t="shared" si="23"/>
        <v/>
      </c>
      <c r="BU86" s="64"/>
    </row>
    <row r="87" spans="1:73" ht="15">
      <c r="A87" s="54" t="str">
        <f>IF('Statement of Marks'!A87="","",'Statement of Marks'!A87)</f>
        <v/>
      </c>
      <c r="B87" s="55" t="str">
        <f>IF('Statement of Marks'!D87="","",'Statement of Marks'!D87)</f>
        <v/>
      </c>
      <c r="C87" s="56" t="str">
        <f>IF('Statement of Marks'!E87="","",'Statement of Marks'!E87)</f>
        <v/>
      </c>
      <c r="D87" s="57" t="str">
        <f>IF('Statement of Marks'!F87="","",'Statement of Marks'!F87)</f>
        <v/>
      </c>
      <c r="E87" s="58" t="str">
        <f>IF('Statement of Marks'!G87="","",'Statement of Marks'!G87)</f>
        <v/>
      </c>
      <c r="F87" s="58" t="str">
        <f>IF('Statement of Marks'!H87="","",'Statement of Marks'!H87)</f>
        <v/>
      </c>
      <c r="G87" s="58" t="str">
        <f>IF('Statement of Marks'!I87="","",'Statement of Marks'!I87)</f>
        <v/>
      </c>
      <c r="H87" s="59" t="str">
        <f>IF('Statement of Marks'!B87="","",'Statement of Marks'!B87)</f>
        <v/>
      </c>
      <c r="I87" s="59" t="str">
        <f>IF('Statement of Marks'!C87="","",'Statement of Marks'!C87)</f>
        <v/>
      </c>
      <c r="J87" s="255" t="str">
        <f>IF('Statement of Marks'!EG87="","",'Statement of Marks'!EG87)</f>
        <v/>
      </c>
      <c r="K87" s="255" t="str">
        <f>IF('Statement of Marks'!EH87="","",'Statement of Marks'!EH87)</f>
        <v/>
      </c>
      <c r="L87" s="251" t="str">
        <f>IF('Statement of Marks'!EI87="","",'Statement of Marks'!EI87)</f>
        <v/>
      </c>
      <c r="M87" s="255" t="str">
        <f>IF('Statement of Marks'!EJ87="","",'Statement of Marks'!EJ87)</f>
        <v/>
      </c>
      <c r="N87" s="255" t="str">
        <f>IF('Statement of Marks'!EK87="","",'Statement of Marks'!EK87)</f>
        <v/>
      </c>
      <c r="O87" s="61" t="str">
        <f>IF('Statement of Marks'!EL87="","",'Statement of Marks'!EL87)</f>
        <v/>
      </c>
      <c r="BH87" s="62" t="str">
        <f>IF('Statement of Marks'!G87="","",'Statement of Marks'!G87)</f>
        <v/>
      </c>
      <c r="BI87" s="63" t="str">
        <f t="shared" si="12"/>
        <v/>
      </c>
      <c r="BJ87" s="63" t="str">
        <f t="shared" si="13"/>
        <v/>
      </c>
      <c r="BK87" s="63" t="str">
        <f t="shared" si="14"/>
        <v/>
      </c>
      <c r="BL87" s="63" t="str">
        <f t="shared" si="15"/>
        <v/>
      </c>
      <c r="BM87" s="63" t="str">
        <f t="shared" si="16"/>
        <v/>
      </c>
      <c r="BN87" s="63" t="str">
        <f t="shared" si="17"/>
        <v/>
      </c>
      <c r="BO87" s="63" t="str">
        <f t="shared" si="18"/>
        <v/>
      </c>
      <c r="BP87" s="63" t="str">
        <f t="shared" si="19"/>
        <v/>
      </c>
      <c r="BQ87" s="63" t="str">
        <f t="shared" si="20"/>
        <v/>
      </c>
      <c r="BR87" s="63" t="str">
        <f t="shared" si="21"/>
        <v/>
      </c>
      <c r="BS87" s="63" t="str">
        <f t="shared" si="22"/>
        <v/>
      </c>
      <c r="BT87" s="63" t="str">
        <f t="shared" si="23"/>
        <v/>
      </c>
      <c r="BU87" s="64"/>
    </row>
    <row r="88" spans="1:73" ht="15">
      <c r="A88" s="54" t="str">
        <f>IF('Statement of Marks'!A88="","",'Statement of Marks'!A88)</f>
        <v/>
      </c>
      <c r="B88" s="55" t="str">
        <f>IF('Statement of Marks'!D88="","",'Statement of Marks'!D88)</f>
        <v/>
      </c>
      <c r="C88" s="56" t="str">
        <f>IF('Statement of Marks'!E88="","",'Statement of Marks'!E88)</f>
        <v/>
      </c>
      <c r="D88" s="57" t="str">
        <f>IF('Statement of Marks'!F88="","",'Statement of Marks'!F88)</f>
        <v/>
      </c>
      <c r="E88" s="58" t="str">
        <f>IF('Statement of Marks'!G88="","",'Statement of Marks'!G88)</f>
        <v/>
      </c>
      <c r="F88" s="58" t="str">
        <f>IF('Statement of Marks'!H88="","",'Statement of Marks'!H88)</f>
        <v/>
      </c>
      <c r="G88" s="58" t="str">
        <f>IF('Statement of Marks'!I88="","",'Statement of Marks'!I88)</f>
        <v/>
      </c>
      <c r="H88" s="59" t="str">
        <f>IF('Statement of Marks'!B88="","",'Statement of Marks'!B88)</f>
        <v/>
      </c>
      <c r="I88" s="59" t="str">
        <f>IF('Statement of Marks'!C88="","",'Statement of Marks'!C88)</f>
        <v/>
      </c>
      <c r="J88" s="255" t="str">
        <f>IF('Statement of Marks'!EG88="","",'Statement of Marks'!EG88)</f>
        <v/>
      </c>
      <c r="K88" s="255" t="str">
        <f>IF('Statement of Marks'!EH88="","",'Statement of Marks'!EH88)</f>
        <v/>
      </c>
      <c r="L88" s="251" t="str">
        <f>IF('Statement of Marks'!EI88="","",'Statement of Marks'!EI88)</f>
        <v/>
      </c>
      <c r="M88" s="255" t="str">
        <f>IF('Statement of Marks'!EJ88="","",'Statement of Marks'!EJ88)</f>
        <v/>
      </c>
      <c r="N88" s="255" t="str">
        <f>IF('Statement of Marks'!EK88="","",'Statement of Marks'!EK88)</f>
        <v/>
      </c>
      <c r="O88" s="61" t="str">
        <f>IF('Statement of Marks'!EL88="","",'Statement of Marks'!EL88)</f>
        <v/>
      </c>
      <c r="BH88" s="62" t="str">
        <f>IF('Statement of Marks'!G88="","",'Statement of Marks'!G88)</f>
        <v/>
      </c>
      <c r="BI88" s="63" t="str">
        <f t="shared" si="12"/>
        <v/>
      </c>
      <c r="BJ88" s="63" t="str">
        <f t="shared" si="13"/>
        <v/>
      </c>
      <c r="BK88" s="63" t="str">
        <f t="shared" si="14"/>
        <v/>
      </c>
      <c r="BL88" s="63" t="str">
        <f t="shared" si="15"/>
        <v/>
      </c>
      <c r="BM88" s="63" t="str">
        <f t="shared" si="16"/>
        <v/>
      </c>
      <c r="BN88" s="63" t="str">
        <f t="shared" si="17"/>
        <v/>
      </c>
      <c r="BO88" s="63" t="str">
        <f t="shared" si="18"/>
        <v/>
      </c>
      <c r="BP88" s="63" t="str">
        <f t="shared" si="19"/>
        <v/>
      </c>
      <c r="BQ88" s="63" t="str">
        <f t="shared" si="20"/>
        <v/>
      </c>
      <c r="BR88" s="63" t="str">
        <f t="shared" si="21"/>
        <v/>
      </c>
      <c r="BS88" s="63" t="str">
        <f t="shared" si="22"/>
        <v/>
      </c>
      <c r="BT88" s="63" t="str">
        <f t="shared" si="23"/>
        <v/>
      </c>
      <c r="BU88" s="64"/>
    </row>
    <row r="89" spans="1:73" ht="15">
      <c r="A89" s="54" t="str">
        <f>IF('Statement of Marks'!A89="","",'Statement of Marks'!A89)</f>
        <v/>
      </c>
      <c r="B89" s="55" t="str">
        <f>IF('Statement of Marks'!D89="","",'Statement of Marks'!D89)</f>
        <v/>
      </c>
      <c r="C89" s="56" t="str">
        <f>IF('Statement of Marks'!E89="","",'Statement of Marks'!E89)</f>
        <v/>
      </c>
      <c r="D89" s="57" t="str">
        <f>IF('Statement of Marks'!F89="","",'Statement of Marks'!F89)</f>
        <v/>
      </c>
      <c r="E89" s="58" t="str">
        <f>IF('Statement of Marks'!G89="","",'Statement of Marks'!G89)</f>
        <v/>
      </c>
      <c r="F89" s="58" t="str">
        <f>IF('Statement of Marks'!H89="","",'Statement of Marks'!H89)</f>
        <v/>
      </c>
      <c r="G89" s="58" t="str">
        <f>IF('Statement of Marks'!I89="","",'Statement of Marks'!I89)</f>
        <v/>
      </c>
      <c r="H89" s="59" t="str">
        <f>IF('Statement of Marks'!B89="","",'Statement of Marks'!B89)</f>
        <v/>
      </c>
      <c r="I89" s="59" t="str">
        <f>IF('Statement of Marks'!C89="","",'Statement of Marks'!C89)</f>
        <v/>
      </c>
      <c r="J89" s="255" t="str">
        <f>IF('Statement of Marks'!EG89="","",'Statement of Marks'!EG89)</f>
        <v/>
      </c>
      <c r="K89" s="255" t="str">
        <f>IF('Statement of Marks'!EH89="","",'Statement of Marks'!EH89)</f>
        <v/>
      </c>
      <c r="L89" s="251" t="str">
        <f>IF('Statement of Marks'!EI89="","",'Statement of Marks'!EI89)</f>
        <v/>
      </c>
      <c r="M89" s="255" t="str">
        <f>IF('Statement of Marks'!EJ89="","",'Statement of Marks'!EJ89)</f>
        <v/>
      </c>
      <c r="N89" s="255" t="str">
        <f>IF('Statement of Marks'!EK89="","",'Statement of Marks'!EK89)</f>
        <v/>
      </c>
      <c r="O89" s="61" t="str">
        <f>IF('Statement of Marks'!EL89="","",'Statement of Marks'!EL89)</f>
        <v/>
      </c>
      <c r="BH89" s="62" t="str">
        <f>IF('Statement of Marks'!G89="","",'Statement of Marks'!G89)</f>
        <v/>
      </c>
      <c r="BI89" s="63" t="str">
        <f t="shared" si="12"/>
        <v/>
      </c>
      <c r="BJ89" s="63" t="str">
        <f t="shared" si="13"/>
        <v/>
      </c>
      <c r="BK89" s="63" t="str">
        <f t="shared" si="14"/>
        <v/>
      </c>
      <c r="BL89" s="63" t="str">
        <f t="shared" si="15"/>
        <v/>
      </c>
      <c r="BM89" s="63" t="str">
        <f t="shared" si="16"/>
        <v/>
      </c>
      <c r="BN89" s="63" t="str">
        <f t="shared" si="17"/>
        <v/>
      </c>
      <c r="BO89" s="63" t="str">
        <f t="shared" si="18"/>
        <v/>
      </c>
      <c r="BP89" s="63" t="str">
        <f t="shared" si="19"/>
        <v/>
      </c>
      <c r="BQ89" s="63" t="str">
        <f t="shared" si="20"/>
        <v/>
      </c>
      <c r="BR89" s="63" t="str">
        <f t="shared" si="21"/>
        <v/>
      </c>
      <c r="BS89" s="63" t="str">
        <f t="shared" si="22"/>
        <v/>
      </c>
      <c r="BT89" s="63" t="str">
        <f t="shared" si="23"/>
        <v/>
      </c>
      <c r="BU89" s="64"/>
    </row>
    <row r="90" spans="1:73" ht="15">
      <c r="A90" s="54" t="str">
        <f>IF('Statement of Marks'!A90="","",'Statement of Marks'!A90)</f>
        <v/>
      </c>
      <c r="B90" s="55" t="str">
        <f>IF('Statement of Marks'!D90="","",'Statement of Marks'!D90)</f>
        <v/>
      </c>
      <c r="C90" s="56" t="str">
        <f>IF('Statement of Marks'!E90="","",'Statement of Marks'!E90)</f>
        <v/>
      </c>
      <c r="D90" s="57" t="str">
        <f>IF('Statement of Marks'!F90="","",'Statement of Marks'!F90)</f>
        <v/>
      </c>
      <c r="E90" s="58" t="str">
        <f>IF('Statement of Marks'!G90="","",'Statement of Marks'!G90)</f>
        <v/>
      </c>
      <c r="F90" s="58" t="str">
        <f>IF('Statement of Marks'!H90="","",'Statement of Marks'!H90)</f>
        <v/>
      </c>
      <c r="G90" s="58" t="str">
        <f>IF('Statement of Marks'!I90="","",'Statement of Marks'!I90)</f>
        <v/>
      </c>
      <c r="H90" s="59" t="str">
        <f>IF('Statement of Marks'!B90="","",'Statement of Marks'!B90)</f>
        <v/>
      </c>
      <c r="I90" s="59" t="str">
        <f>IF('Statement of Marks'!C90="","",'Statement of Marks'!C90)</f>
        <v/>
      </c>
      <c r="J90" s="255" t="str">
        <f>IF('Statement of Marks'!EG90="","",'Statement of Marks'!EG90)</f>
        <v/>
      </c>
      <c r="K90" s="255" t="str">
        <f>IF('Statement of Marks'!EH90="","",'Statement of Marks'!EH90)</f>
        <v/>
      </c>
      <c r="L90" s="251" t="str">
        <f>IF('Statement of Marks'!EI90="","",'Statement of Marks'!EI90)</f>
        <v/>
      </c>
      <c r="M90" s="255" t="str">
        <f>IF('Statement of Marks'!EJ90="","",'Statement of Marks'!EJ90)</f>
        <v/>
      </c>
      <c r="N90" s="255" t="str">
        <f>IF('Statement of Marks'!EK90="","",'Statement of Marks'!EK90)</f>
        <v/>
      </c>
      <c r="O90" s="61" t="str">
        <f>IF('Statement of Marks'!EL90="","",'Statement of Marks'!EL90)</f>
        <v/>
      </c>
      <c r="BH90" s="62" t="str">
        <f>IF('Statement of Marks'!G90="","",'Statement of Marks'!G90)</f>
        <v/>
      </c>
      <c r="BI90" s="63" t="str">
        <f t="shared" si="12"/>
        <v/>
      </c>
      <c r="BJ90" s="63" t="str">
        <f t="shared" si="13"/>
        <v/>
      </c>
      <c r="BK90" s="63" t="str">
        <f t="shared" si="14"/>
        <v/>
      </c>
      <c r="BL90" s="63" t="str">
        <f t="shared" si="15"/>
        <v/>
      </c>
      <c r="BM90" s="63" t="str">
        <f t="shared" si="16"/>
        <v/>
      </c>
      <c r="BN90" s="63" t="str">
        <f t="shared" si="17"/>
        <v/>
      </c>
      <c r="BO90" s="63" t="str">
        <f t="shared" si="18"/>
        <v/>
      </c>
      <c r="BP90" s="63" t="str">
        <f t="shared" si="19"/>
        <v/>
      </c>
      <c r="BQ90" s="63" t="str">
        <f t="shared" si="20"/>
        <v/>
      </c>
      <c r="BR90" s="63" t="str">
        <f t="shared" si="21"/>
        <v/>
      </c>
      <c r="BS90" s="63" t="str">
        <f t="shared" si="22"/>
        <v/>
      </c>
      <c r="BT90" s="63" t="str">
        <f t="shared" si="23"/>
        <v/>
      </c>
      <c r="BU90" s="64"/>
    </row>
    <row r="91" spans="1:73" ht="15">
      <c r="A91" s="54" t="str">
        <f>IF('Statement of Marks'!A91="","",'Statement of Marks'!A91)</f>
        <v/>
      </c>
      <c r="B91" s="55" t="str">
        <f>IF('Statement of Marks'!D91="","",'Statement of Marks'!D91)</f>
        <v/>
      </c>
      <c r="C91" s="56" t="str">
        <f>IF('Statement of Marks'!E91="","",'Statement of Marks'!E91)</f>
        <v/>
      </c>
      <c r="D91" s="57" t="str">
        <f>IF('Statement of Marks'!F91="","",'Statement of Marks'!F91)</f>
        <v/>
      </c>
      <c r="E91" s="58" t="str">
        <f>IF('Statement of Marks'!G91="","",'Statement of Marks'!G91)</f>
        <v/>
      </c>
      <c r="F91" s="58" t="str">
        <f>IF('Statement of Marks'!H91="","",'Statement of Marks'!H91)</f>
        <v/>
      </c>
      <c r="G91" s="58" t="str">
        <f>IF('Statement of Marks'!I91="","",'Statement of Marks'!I91)</f>
        <v/>
      </c>
      <c r="H91" s="59" t="str">
        <f>IF('Statement of Marks'!B91="","",'Statement of Marks'!B91)</f>
        <v/>
      </c>
      <c r="I91" s="59" t="str">
        <f>IF('Statement of Marks'!C91="","",'Statement of Marks'!C91)</f>
        <v/>
      </c>
      <c r="J91" s="255" t="str">
        <f>IF('Statement of Marks'!EG91="","",'Statement of Marks'!EG91)</f>
        <v/>
      </c>
      <c r="K91" s="255" t="str">
        <f>IF('Statement of Marks'!EH91="","",'Statement of Marks'!EH91)</f>
        <v/>
      </c>
      <c r="L91" s="251" t="str">
        <f>IF('Statement of Marks'!EI91="","",'Statement of Marks'!EI91)</f>
        <v/>
      </c>
      <c r="M91" s="255" t="str">
        <f>IF('Statement of Marks'!EJ91="","",'Statement of Marks'!EJ91)</f>
        <v/>
      </c>
      <c r="N91" s="255" t="str">
        <f>IF('Statement of Marks'!EK91="","",'Statement of Marks'!EK91)</f>
        <v/>
      </c>
      <c r="O91" s="61" t="str">
        <f>IF('Statement of Marks'!EL91="","",'Statement of Marks'!EL91)</f>
        <v/>
      </c>
      <c r="BH91" s="62" t="str">
        <f>IF('Statement of Marks'!G91="","",'Statement of Marks'!G91)</f>
        <v/>
      </c>
      <c r="BI91" s="63" t="str">
        <f t="shared" si="12"/>
        <v/>
      </c>
      <c r="BJ91" s="63" t="str">
        <f t="shared" si="13"/>
        <v/>
      </c>
      <c r="BK91" s="63" t="str">
        <f t="shared" si="14"/>
        <v/>
      </c>
      <c r="BL91" s="63" t="str">
        <f t="shared" si="15"/>
        <v/>
      </c>
      <c r="BM91" s="63" t="str">
        <f t="shared" si="16"/>
        <v/>
      </c>
      <c r="BN91" s="63" t="str">
        <f t="shared" si="17"/>
        <v/>
      </c>
      <c r="BO91" s="63" t="str">
        <f t="shared" si="18"/>
        <v/>
      </c>
      <c r="BP91" s="63" t="str">
        <f t="shared" si="19"/>
        <v/>
      </c>
      <c r="BQ91" s="63" t="str">
        <f t="shared" si="20"/>
        <v/>
      </c>
      <c r="BR91" s="63" t="str">
        <f t="shared" si="21"/>
        <v/>
      </c>
      <c r="BS91" s="63" t="str">
        <f t="shared" si="22"/>
        <v/>
      </c>
      <c r="BT91" s="63" t="str">
        <f t="shared" si="23"/>
        <v/>
      </c>
      <c r="BU91" s="64"/>
    </row>
    <row r="92" spans="1:73" ht="15">
      <c r="A92" s="54" t="str">
        <f>IF('Statement of Marks'!A92="","",'Statement of Marks'!A92)</f>
        <v/>
      </c>
      <c r="B92" s="55" t="str">
        <f>IF('Statement of Marks'!D92="","",'Statement of Marks'!D92)</f>
        <v/>
      </c>
      <c r="C92" s="56" t="str">
        <f>IF('Statement of Marks'!E92="","",'Statement of Marks'!E92)</f>
        <v/>
      </c>
      <c r="D92" s="57" t="str">
        <f>IF('Statement of Marks'!F92="","",'Statement of Marks'!F92)</f>
        <v/>
      </c>
      <c r="E92" s="58" t="str">
        <f>IF('Statement of Marks'!G92="","",'Statement of Marks'!G92)</f>
        <v/>
      </c>
      <c r="F92" s="58" t="str">
        <f>IF('Statement of Marks'!H92="","",'Statement of Marks'!H92)</f>
        <v/>
      </c>
      <c r="G92" s="58" t="str">
        <f>IF('Statement of Marks'!I92="","",'Statement of Marks'!I92)</f>
        <v/>
      </c>
      <c r="H92" s="59" t="str">
        <f>IF('Statement of Marks'!B92="","",'Statement of Marks'!B92)</f>
        <v/>
      </c>
      <c r="I92" s="59" t="str">
        <f>IF('Statement of Marks'!C92="","",'Statement of Marks'!C92)</f>
        <v/>
      </c>
      <c r="J92" s="255" t="str">
        <f>IF('Statement of Marks'!EG92="","",'Statement of Marks'!EG92)</f>
        <v/>
      </c>
      <c r="K92" s="255" t="str">
        <f>IF('Statement of Marks'!EH92="","",'Statement of Marks'!EH92)</f>
        <v/>
      </c>
      <c r="L92" s="251" t="str">
        <f>IF('Statement of Marks'!EI92="","",'Statement of Marks'!EI92)</f>
        <v/>
      </c>
      <c r="M92" s="255" t="str">
        <f>IF('Statement of Marks'!EJ92="","",'Statement of Marks'!EJ92)</f>
        <v/>
      </c>
      <c r="N92" s="255" t="str">
        <f>IF('Statement of Marks'!EK92="","",'Statement of Marks'!EK92)</f>
        <v/>
      </c>
      <c r="O92" s="61" t="str">
        <f>IF('Statement of Marks'!EL92="","",'Statement of Marks'!EL92)</f>
        <v/>
      </c>
      <c r="BH92" s="62" t="str">
        <f>IF('Statement of Marks'!G92="","",'Statement of Marks'!G92)</f>
        <v/>
      </c>
      <c r="BI92" s="63" t="str">
        <f t="shared" si="12"/>
        <v/>
      </c>
      <c r="BJ92" s="63" t="str">
        <f t="shared" si="13"/>
        <v/>
      </c>
      <c r="BK92" s="63" t="str">
        <f t="shared" si="14"/>
        <v/>
      </c>
      <c r="BL92" s="63" t="str">
        <f t="shared" si="15"/>
        <v/>
      </c>
      <c r="BM92" s="63" t="str">
        <f t="shared" si="16"/>
        <v/>
      </c>
      <c r="BN92" s="63" t="str">
        <f t="shared" si="17"/>
        <v/>
      </c>
      <c r="BO92" s="63" t="str">
        <f t="shared" si="18"/>
        <v/>
      </c>
      <c r="BP92" s="63" t="str">
        <f t="shared" si="19"/>
        <v/>
      </c>
      <c r="BQ92" s="63" t="str">
        <f t="shared" si="20"/>
        <v/>
      </c>
      <c r="BR92" s="63" t="str">
        <f t="shared" si="21"/>
        <v/>
      </c>
      <c r="BS92" s="63" t="str">
        <f t="shared" si="22"/>
        <v/>
      </c>
      <c r="BT92" s="63" t="str">
        <f t="shared" si="23"/>
        <v/>
      </c>
      <c r="BU92" s="64"/>
    </row>
    <row r="93" spans="1:73" ht="15">
      <c r="A93" s="54" t="str">
        <f>IF('Statement of Marks'!A93="","",'Statement of Marks'!A93)</f>
        <v/>
      </c>
      <c r="B93" s="55" t="str">
        <f>IF('Statement of Marks'!D93="","",'Statement of Marks'!D93)</f>
        <v/>
      </c>
      <c r="C93" s="56" t="str">
        <f>IF('Statement of Marks'!E93="","",'Statement of Marks'!E93)</f>
        <v/>
      </c>
      <c r="D93" s="57" t="str">
        <f>IF('Statement of Marks'!F93="","",'Statement of Marks'!F93)</f>
        <v/>
      </c>
      <c r="E93" s="58" t="str">
        <f>IF('Statement of Marks'!G93="","",'Statement of Marks'!G93)</f>
        <v/>
      </c>
      <c r="F93" s="58" t="str">
        <f>IF('Statement of Marks'!H93="","",'Statement of Marks'!H93)</f>
        <v/>
      </c>
      <c r="G93" s="58" t="str">
        <f>IF('Statement of Marks'!I93="","",'Statement of Marks'!I93)</f>
        <v/>
      </c>
      <c r="H93" s="59" t="str">
        <f>IF('Statement of Marks'!B93="","",'Statement of Marks'!B93)</f>
        <v/>
      </c>
      <c r="I93" s="59" t="str">
        <f>IF('Statement of Marks'!C93="","",'Statement of Marks'!C93)</f>
        <v/>
      </c>
      <c r="J93" s="255" t="str">
        <f>IF('Statement of Marks'!EG93="","",'Statement of Marks'!EG93)</f>
        <v/>
      </c>
      <c r="K93" s="255" t="str">
        <f>IF('Statement of Marks'!EH93="","",'Statement of Marks'!EH93)</f>
        <v/>
      </c>
      <c r="L93" s="251" t="str">
        <f>IF('Statement of Marks'!EI93="","",'Statement of Marks'!EI93)</f>
        <v/>
      </c>
      <c r="M93" s="255" t="str">
        <f>IF('Statement of Marks'!EJ93="","",'Statement of Marks'!EJ93)</f>
        <v/>
      </c>
      <c r="N93" s="255" t="str">
        <f>IF('Statement of Marks'!EK93="","",'Statement of Marks'!EK93)</f>
        <v/>
      </c>
      <c r="O93" s="61" t="str">
        <f>IF('Statement of Marks'!EL93="","",'Statement of Marks'!EL93)</f>
        <v/>
      </c>
      <c r="BH93" s="62" t="str">
        <f>IF('Statement of Marks'!G93="","",'Statement of Marks'!G93)</f>
        <v/>
      </c>
      <c r="BI93" s="63" t="str">
        <f t="shared" si="12"/>
        <v/>
      </c>
      <c r="BJ93" s="63" t="str">
        <f t="shared" si="13"/>
        <v/>
      </c>
      <c r="BK93" s="63" t="str">
        <f t="shared" si="14"/>
        <v/>
      </c>
      <c r="BL93" s="63" t="str">
        <f t="shared" si="15"/>
        <v/>
      </c>
      <c r="BM93" s="63" t="str">
        <f t="shared" si="16"/>
        <v/>
      </c>
      <c r="BN93" s="63" t="str">
        <f t="shared" si="17"/>
        <v/>
      </c>
      <c r="BO93" s="63" t="str">
        <f t="shared" si="18"/>
        <v/>
      </c>
      <c r="BP93" s="63" t="str">
        <f t="shared" si="19"/>
        <v/>
      </c>
      <c r="BQ93" s="63" t="str">
        <f t="shared" si="20"/>
        <v/>
      </c>
      <c r="BR93" s="63" t="str">
        <f t="shared" si="21"/>
        <v/>
      </c>
      <c r="BS93" s="63" t="str">
        <f t="shared" si="22"/>
        <v/>
      </c>
      <c r="BT93" s="63" t="str">
        <f t="shared" si="23"/>
        <v/>
      </c>
      <c r="BU93" s="64"/>
    </row>
    <row r="94" spans="1:73" ht="15">
      <c r="A94" s="54" t="str">
        <f>IF('Statement of Marks'!A94="","",'Statement of Marks'!A94)</f>
        <v/>
      </c>
      <c r="B94" s="55" t="str">
        <f>IF('Statement of Marks'!D94="","",'Statement of Marks'!D94)</f>
        <v/>
      </c>
      <c r="C94" s="56" t="str">
        <f>IF('Statement of Marks'!E94="","",'Statement of Marks'!E94)</f>
        <v/>
      </c>
      <c r="D94" s="57" t="str">
        <f>IF('Statement of Marks'!F94="","",'Statement of Marks'!F94)</f>
        <v/>
      </c>
      <c r="E94" s="58" t="str">
        <f>IF('Statement of Marks'!G94="","",'Statement of Marks'!G94)</f>
        <v/>
      </c>
      <c r="F94" s="58" t="str">
        <f>IF('Statement of Marks'!H94="","",'Statement of Marks'!H94)</f>
        <v/>
      </c>
      <c r="G94" s="58" t="str">
        <f>IF('Statement of Marks'!I94="","",'Statement of Marks'!I94)</f>
        <v/>
      </c>
      <c r="H94" s="59" t="str">
        <f>IF('Statement of Marks'!B94="","",'Statement of Marks'!B94)</f>
        <v/>
      </c>
      <c r="I94" s="59" t="str">
        <f>IF('Statement of Marks'!C94="","",'Statement of Marks'!C94)</f>
        <v/>
      </c>
      <c r="J94" s="255" t="str">
        <f>IF('Statement of Marks'!EG94="","",'Statement of Marks'!EG94)</f>
        <v/>
      </c>
      <c r="K94" s="255" t="str">
        <f>IF('Statement of Marks'!EH94="","",'Statement of Marks'!EH94)</f>
        <v/>
      </c>
      <c r="L94" s="251" t="str">
        <f>IF('Statement of Marks'!EI94="","",'Statement of Marks'!EI94)</f>
        <v/>
      </c>
      <c r="M94" s="255" t="str">
        <f>IF('Statement of Marks'!EJ94="","",'Statement of Marks'!EJ94)</f>
        <v/>
      </c>
      <c r="N94" s="255" t="str">
        <f>IF('Statement of Marks'!EK94="","",'Statement of Marks'!EK94)</f>
        <v/>
      </c>
      <c r="O94" s="61" t="str">
        <f>IF('Statement of Marks'!EL94="","",'Statement of Marks'!EL94)</f>
        <v/>
      </c>
      <c r="BH94" s="62" t="str">
        <f>IF('Statement of Marks'!G94="","",'Statement of Marks'!G94)</f>
        <v/>
      </c>
      <c r="BI94" s="63" t="str">
        <f t="shared" si="12"/>
        <v/>
      </c>
      <c r="BJ94" s="63" t="str">
        <f t="shared" si="13"/>
        <v/>
      </c>
      <c r="BK94" s="63" t="str">
        <f t="shared" si="14"/>
        <v/>
      </c>
      <c r="BL94" s="63" t="str">
        <f t="shared" si="15"/>
        <v/>
      </c>
      <c r="BM94" s="63" t="str">
        <f t="shared" si="16"/>
        <v/>
      </c>
      <c r="BN94" s="63" t="str">
        <f t="shared" si="17"/>
        <v/>
      </c>
      <c r="BO94" s="63" t="str">
        <f t="shared" si="18"/>
        <v/>
      </c>
      <c r="BP94" s="63" t="str">
        <f t="shared" si="19"/>
        <v/>
      </c>
      <c r="BQ94" s="63" t="str">
        <f t="shared" si="20"/>
        <v/>
      </c>
      <c r="BR94" s="63" t="str">
        <f t="shared" si="21"/>
        <v/>
      </c>
      <c r="BS94" s="63" t="str">
        <f t="shared" si="22"/>
        <v/>
      </c>
      <c r="BT94" s="63" t="str">
        <f t="shared" si="23"/>
        <v/>
      </c>
      <c r="BU94" s="64"/>
    </row>
    <row r="95" spans="1:73" ht="15">
      <c r="A95" s="54" t="str">
        <f>IF('Statement of Marks'!A95="","",'Statement of Marks'!A95)</f>
        <v/>
      </c>
      <c r="B95" s="55" t="str">
        <f>IF('Statement of Marks'!D95="","",'Statement of Marks'!D95)</f>
        <v/>
      </c>
      <c r="C95" s="56" t="str">
        <f>IF('Statement of Marks'!E95="","",'Statement of Marks'!E95)</f>
        <v/>
      </c>
      <c r="D95" s="57" t="str">
        <f>IF('Statement of Marks'!F95="","",'Statement of Marks'!F95)</f>
        <v/>
      </c>
      <c r="E95" s="58" t="str">
        <f>IF('Statement of Marks'!G95="","",'Statement of Marks'!G95)</f>
        <v/>
      </c>
      <c r="F95" s="58" t="str">
        <f>IF('Statement of Marks'!H95="","",'Statement of Marks'!H95)</f>
        <v/>
      </c>
      <c r="G95" s="58" t="str">
        <f>IF('Statement of Marks'!I95="","",'Statement of Marks'!I95)</f>
        <v/>
      </c>
      <c r="H95" s="59" t="str">
        <f>IF('Statement of Marks'!B95="","",'Statement of Marks'!B95)</f>
        <v/>
      </c>
      <c r="I95" s="59" t="str">
        <f>IF('Statement of Marks'!C95="","",'Statement of Marks'!C95)</f>
        <v/>
      </c>
      <c r="J95" s="255" t="str">
        <f>IF('Statement of Marks'!EG95="","",'Statement of Marks'!EG95)</f>
        <v/>
      </c>
      <c r="K95" s="255" t="str">
        <f>IF('Statement of Marks'!EH95="","",'Statement of Marks'!EH95)</f>
        <v/>
      </c>
      <c r="L95" s="251" t="str">
        <f>IF('Statement of Marks'!EI95="","",'Statement of Marks'!EI95)</f>
        <v/>
      </c>
      <c r="M95" s="255" t="str">
        <f>IF('Statement of Marks'!EJ95="","",'Statement of Marks'!EJ95)</f>
        <v/>
      </c>
      <c r="N95" s="255" t="str">
        <f>IF('Statement of Marks'!EK95="","",'Statement of Marks'!EK95)</f>
        <v/>
      </c>
      <c r="O95" s="61" t="str">
        <f>IF('Statement of Marks'!EL95="","",'Statement of Marks'!EL95)</f>
        <v/>
      </c>
      <c r="BH95" s="62" t="str">
        <f>IF('Statement of Marks'!G95="","",'Statement of Marks'!G95)</f>
        <v/>
      </c>
      <c r="BI95" s="63" t="str">
        <f t="shared" si="12"/>
        <v/>
      </c>
      <c r="BJ95" s="63" t="str">
        <f t="shared" si="13"/>
        <v/>
      </c>
      <c r="BK95" s="63" t="str">
        <f t="shared" si="14"/>
        <v/>
      </c>
      <c r="BL95" s="63" t="str">
        <f t="shared" si="15"/>
        <v/>
      </c>
      <c r="BM95" s="63" t="str">
        <f t="shared" si="16"/>
        <v/>
      </c>
      <c r="BN95" s="63" t="str">
        <f t="shared" si="17"/>
        <v/>
      </c>
      <c r="BO95" s="63" t="str">
        <f t="shared" si="18"/>
        <v/>
      </c>
      <c r="BP95" s="63" t="str">
        <f t="shared" si="19"/>
        <v/>
      </c>
      <c r="BQ95" s="63" t="str">
        <f t="shared" si="20"/>
        <v/>
      </c>
      <c r="BR95" s="63" t="str">
        <f t="shared" si="21"/>
        <v/>
      </c>
      <c r="BS95" s="63" t="str">
        <f t="shared" si="22"/>
        <v/>
      </c>
      <c r="BT95" s="63" t="str">
        <f t="shared" si="23"/>
        <v/>
      </c>
      <c r="BU95" s="64"/>
    </row>
    <row r="96" spans="1:73" ht="15">
      <c r="A96" s="54" t="str">
        <f>IF('Statement of Marks'!A96="","",'Statement of Marks'!A96)</f>
        <v/>
      </c>
      <c r="B96" s="55" t="str">
        <f>IF('Statement of Marks'!D96="","",'Statement of Marks'!D96)</f>
        <v/>
      </c>
      <c r="C96" s="56" t="str">
        <f>IF('Statement of Marks'!E96="","",'Statement of Marks'!E96)</f>
        <v/>
      </c>
      <c r="D96" s="57" t="str">
        <f>IF('Statement of Marks'!F96="","",'Statement of Marks'!F96)</f>
        <v/>
      </c>
      <c r="E96" s="58" t="str">
        <f>IF('Statement of Marks'!G96="","",'Statement of Marks'!G96)</f>
        <v/>
      </c>
      <c r="F96" s="58" t="str">
        <f>IF('Statement of Marks'!H96="","",'Statement of Marks'!H96)</f>
        <v/>
      </c>
      <c r="G96" s="58" t="str">
        <f>IF('Statement of Marks'!I96="","",'Statement of Marks'!I96)</f>
        <v/>
      </c>
      <c r="H96" s="59" t="str">
        <f>IF('Statement of Marks'!B96="","",'Statement of Marks'!B96)</f>
        <v/>
      </c>
      <c r="I96" s="59" t="str">
        <f>IF('Statement of Marks'!C96="","",'Statement of Marks'!C96)</f>
        <v/>
      </c>
      <c r="J96" s="255" t="str">
        <f>IF('Statement of Marks'!EG96="","",'Statement of Marks'!EG96)</f>
        <v/>
      </c>
      <c r="K96" s="255" t="str">
        <f>IF('Statement of Marks'!EH96="","",'Statement of Marks'!EH96)</f>
        <v/>
      </c>
      <c r="L96" s="251" t="str">
        <f>IF('Statement of Marks'!EI96="","",'Statement of Marks'!EI96)</f>
        <v/>
      </c>
      <c r="M96" s="255" t="str">
        <f>IF('Statement of Marks'!EJ96="","",'Statement of Marks'!EJ96)</f>
        <v/>
      </c>
      <c r="N96" s="255" t="str">
        <f>IF('Statement of Marks'!EK96="","",'Statement of Marks'!EK96)</f>
        <v/>
      </c>
      <c r="O96" s="61" t="str">
        <f>IF('Statement of Marks'!EL96="","",'Statement of Marks'!EL96)</f>
        <v/>
      </c>
      <c r="BH96" s="62" t="str">
        <f>IF('Statement of Marks'!G96="","",'Statement of Marks'!G96)</f>
        <v/>
      </c>
      <c r="BI96" s="63" t="str">
        <f t="shared" si="12"/>
        <v/>
      </c>
      <c r="BJ96" s="63" t="str">
        <f t="shared" si="13"/>
        <v/>
      </c>
      <c r="BK96" s="63" t="str">
        <f t="shared" si="14"/>
        <v/>
      </c>
      <c r="BL96" s="63" t="str">
        <f t="shared" si="15"/>
        <v/>
      </c>
      <c r="BM96" s="63" t="str">
        <f t="shared" si="16"/>
        <v/>
      </c>
      <c r="BN96" s="63" t="str">
        <f t="shared" si="17"/>
        <v/>
      </c>
      <c r="BO96" s="63" t="str">
        <f t="shared" si="18"/>
        <v/>
      </c>
      <c r="BP96" s="63" t="str">
        <f t="shared" si="19"/>
        <v/>
      </c>
      <c r="BQ96" s="63" t="str">
        <f t="shared" si="20"/>
        <v/>
      </c>
      <c r="BR96" s="63" t="str">
        <f t="shared" si="21"/>
        <v/>
      </c>
      <c r="BS96" s="63" t="str">
        <f t="shared" si="22"/>
        <v/>
      </c>
      <c r="BT96" s="63" t="str">
        <f t="shared" si="23"/>
        <v/>
      </c>
      <c r="BU96" s="64"/>
    </row>
    <row r="97" spans="1:73" ht="15">
      <c r="A97" s="54" t="str">
        <f>IF('Statement of Marks'!A97="","",'Statement of Marks'!A97)</f>
        <v/>
      </c>
      <c r="B97" s="55" t="str">
        <f>IF('Statement of Marks'!D97="","",'Statement of Marks'!D97)</f>
        <v/>
      </c>
      <c r="C97" s="56" t="str">
        <f>IF('Statement of Marks'!E97="","",'Statement of Marks'!E97)</f>
        <v/>
      </c>
      <c r="D97" s="57" t="str">
        <f>IF('Statement of Marks'!F97="","",'Statement of Marks'!F97)</f>
        <v/>
      </c>
      <c r="E97" s="58" t="str">
        <f>IF('Statement of Marks'!G97="","",'Statement of Marks'!G97)</f>
        <v/>
      </c>
      <c r="F97" s="58" t="str">
        <f>IF('Statement of Marks'!H97="","",'Statement of Marks'!H97)</f>
        <v/>
      </c>
      <c r="G97" s="58" t="str">
        <f>IF('Statement of Marks'!I97="","",'Statement of Marks'!I97)</f>
        <v/>
      </c>
      <c r="H97" s="59" t="str">
        <f>IF('Statement of Marks'!B97="","",'Statement of Marks'!B97)</f>
        <v/>
      </c>
      <c r="I97" s="59" t="str">
        <f>IF('Statement of Marks'!C97="","",'Statement of Marks'!C97)</f>
        <v/>
      </c>
      <c r="J97" s="255" t="str">
        <f>IF('Statement of Marks'!EG97="","",'Statement of Marks'!EG97)</f>
        <v/>
      </c>
      <c r="K97" s="255" t="str">
        <f>IF('Statement of Marks'!EH97="","",'Statement of Marks'!EH97)</f>
        <v/>
      </c>
      <c r="L97" s="251" t="str">
        <f>IF('Statement of Marks'!EI97="","",'Statement of Marks'!EI97)</f>
        <v/>
      </c>
      <c r="M97" s="255" t="str">
        <f>IF('Statement of Marks'!EJ97="","",'Statement of Marks'!EJ97)</f>
        <v/>
      </c>
      <c r="N97" s="255" t="str">
        <f>IF('Statement of Marks'!EK97="","",'Statement of Marks'!EK97)</f>
        <v/>
      </c>
      <c r="O97" s="61" t="str">
        <f>IF('Statement of Marks'!EL97="","",'Statement of Marks'!EL97)</f>
        <v/>
      </c>
      <c r="BH97" s="62" t="str">
        <f>IF('Statement of Marks'!G97="","",'Statement of Marks'!G97)</f>
        <v/>
      </c>
      <c r="BI97" s="63" t="str">
        <f t="shared" si="12"/>
        <v/>
      </c>
      <c r="BJ97" s="63" t="str">
        <f t="shared" si="13"/>
        <v/>
      </c>
      <c r="BK97" s="63" t="str">
        <f t="shared" si="14"/>
        <v/>
      </c>
      <c r="BL97" s="63" t="str">
        <f t="shared" si="15"/>
        <v/>
      </c>
      <c r="BM97" s="63" t="str">
        <f t="shared" si="16"/>
        <v/>
      </c>
      <c r="BN97" s="63" t="str">
        <f t="shared" si="17"/>
        <v/>
      </c>
      <c r="BO97" s="63" t="str">
        <f t="shared" si="18"/>
        <v/>
      </c>
      <c r="BP97" s="63" t="str">
        <f t="shared" si="19"/>
        <v/>
      </c>
      <c r="BQ97" s="63" t="str">
        <f t="shared" si="20"/>
        <v/>
      </c>
      <c r="BR97" s="63" t="str">
        <f t="shared" si="21"/>
        <v/>
      </c>
      <c r="BS97" s="63" t="str">
        <f t="shared" si="22"/>
        <v/>
      </c>
      <c r="BT97" s="63" t="str">
        <f t="shared" si="23"/>
        <v/>
      </c>
      <c r="BU97" s="64"/>
    </row>
    <row r="98" spans="1:73" ht="15">
      <c r="A98" s="54" t="str">
        <f>IF('Statement of Marks'!A98="","",'Statement of Marks'!A98)</f>
        <v/>
      </c>
      <c r="B98" s="55" t="str">
        <f>IF('Statement of Marks'!D98="","",'Statement of Marks'!D98)</f>
        <v/>
      </c>
      <c r="C98" s="56" t="str">
        <f>IF('Statement of Marks'!E98="","",'Statement of Marks'!E98)</f>
        <v/>
      </c>
      <c r="D98" s="57" t="str">
        <f>IF('Statement of Marks'!F98="","",'Statement of Marks'!F98)</f>
        <v/>
      </c>
      <c r="E98" s="58" t="str">
        <f>IF('Statement of Marks'!G98="","",'Statement of Marks'!G98)</f>
        <v/>
      </c>
      <c r="F98" s="58" t="str">
        <f>IF('Statement of Marks'!H98="","",'Statement of Marks'!H98)</f>
        <v/>
      </c>
      <c r="G98" s="58" t="str">
        <f>IF('Statement of Marks'!I98="","",'Statement of Marks'!I98)</f>
        <v/>
      </c>
      <c r="H98" s="59" t="str">
        <f>IF('Statement of Marks'!B98="","",'Statement of Marks'!B98)</f>
        <v/>
      </c>
      <c r="I98" s="59" t="str">
        <f>IF('Statement of Marks'!C98="","",'Statement of Marks'!C98)</f>
        <v/>
      </c>
      <c r="J98" s="255" t="str">
        <f>IF('Statement of Marks'!EG98="","",'Statement of Marks'!EG98)</f>
        <v/>
      </c>
      <c r="K98" s="255" t="str">
        <f>IF('Statement of Marks'!EH98="","",'Statement of Marks'!EH98)</f>
        <v/>
      </c>
      <c r="L98" s="251" t="str">
        <f>IF('Statement of Marks'!EI98="","",'Statement of Marks'!EI98)</f>
        <v/>
      </c>
      <c r="M98" s="255" t="str">
        <f>IF('Statement of Marks'!EJ98="","",'Statement of Marks'!EJ98)</f>
        <v/>
      </c>
      <c r="N98" s="255" t="str">
        <f>IF('Statement of Marks'!EK98="","",'Statement of Marks'!EK98)</f>
        <v/>
      </c>
      <c r="O98" s="61" t="str">
        <f>IF('Statement of Marks'!EL98="","",'Statement of Marks'!EL98)</f>
        <v/>
      </c>
      <c r="BH98" s="62" t="str">
        <f>IF('Statement of Marks'!G98="","",'Statement of Marks'!G98)</f>
        <v/>
      </c>
      <c r="BI98" s="63" t="str">
        <f t="shared" si="12"/>
        <v/>
      </c>
      <c r="BJ98" s="63" t="str">
        <f t="shared" si="13"/>
        <v/>
      </c>
      <c r="BK98" s="63" t="str">
        <f t="shared" si="14"/>
        <v/>
      </c>
      <c r="BL98" s="63" t="str">
        <f t="shared" si="15"/>
        <v/>
      </c>
      <c r="BM98" s="63" t="str">
        <f t="shared" si="16"/>
        <v/>
      </c>
      <c r="BN98" s="63" t="str">
        <f t="shared" si="17"/>
        <v/>
      </c>
      <c r="BO98" s="63" t="str">
        <f t="shared" si="18"/>
        <v/>
      </c>
      <c r="BP98" s="63" t="str">
        <f t="shared" si="19"/>
        <v/>
      </c>
      <c r="BQ98" s="63" t="str">
        <f t="shared" si="20"/>
        <v/>
      </c>
      <c r="BR98" s="63" t="str">
        <f t="shared" si="21"/>
        <v/>
      </c>
      <c r="BS98" s="63" t="str">
        <f t="shared" si="22"/>
        <v/>
      </c>
      <c r="BT98" s="63" t="str">
        <f t="shared" si="23"/>
        <v/>
      </c>
      <c r="BU98" s="64"/>
    </row>
    <row r="99" spans="1:73" ht="15">
      <c r="A99" s="54" t="str">
        <f>IF('Statement of Marks'!A99="","",'Statement of Marks'!A99)</f>
        <v/>
      </c>
      <c r="B99" s="55" t="str">
        <f>IF('Statement of Marks'!D99="","",'Statement of Marks'!D99)</f>
        <v/>
      </c>
      <c r="C99" s="56" t="str">
        <f>IF('Statement of Marks'!E99="","",'Statement of Marks'!E99)</f>
        <v/>
      </c>
      <c r="D99" s="57" t="str">
        <f>IF('Statement of Marks'!F99="","",'Statement of Marks'!F99)</f>
        <v/>
      </c>
      <c r="E99" s="58" t="str">
        <f>IF('Statement of Marks'!G99="","",'Statement of Marks'!G99)</f>
        <v/>
      </c>
      <c r="F99" s="58" t="str">
        <f>IF('Statement of Marks'!H99="","",'Statement of Marks'!H99)</f>
        <v/>
      </c>
      <c r="G99" s="58" t="str">
        <f>IF('Statement of Marks'!I99="","",'Statement of Marks'!I99)</f>
        <v/>
      </c>
      <c r="H99" s="59" t="str">
        <f>IF('Statement of Marks'!B99="","",'Statement of Marks'!B99)</f>
        <v/>
      </c>
      <c r="I99" s="59" t="str">
        <f>IF('Statement of Marks'!C99="","",'Statement of Marks'!C99)</f>
        <v/>
      </c>
      <c r="J99" s="255" t="str">
        <f>IF('Statement of Marks'!EG99="","",'Statement of Marks'!EG99)</f>
        <v/>
      </c>
      <c r="K99" s="255" t="str">
        <f>IF('Statement of Marks'!EH99="","",'Statement of Marks'!EH99)</f>
        <v/>
      </c>
      <c r="L99" s="251" t="str">
        <f>IF('Statement of Marks'!EI99="","",'Statement of Marks'!EI99)</f>
        <v/>
      </c>
      <c r="M99" s="255" t="str">
        <f>IF('Statement of Marks'!EJ99="","",'Statement of Marks'!EJ99)</f>
        <v/>
      </c>
      <c r="N99" s="255" t="str">
        <f>IF('Statement of Marks'!EK99="","",'Statement of Marks'!EK99)</f>
        <v/>
      </c>
      <c r="O99" s="61" t="str">
        <f>IF('Statement of Marks'!EL99="","",'Statement of Marks'!EL99)</f>
        <v/>
      </c>
      <c r="BH99" s="62" t="str">
        <f>IF('Statement of Marks'!G99="","",'Statement of Marks'!G99)</f>
        <v/>
      </c>
      <c r="BI99" s="63" t="str">
        <f t="shared" si="12"/>
        <v/>
      </c>
      <c r="BJ99" s="63" t="str">
        <f t="shared" si="13"/>
        <v/>
      </c>
      <c r="BK99" s="63" t="str">
        <f t="shared" si="14"/>
        <v/>
      </c>
      <c r="BL99" s="63" t="str">
        <f t="shared" si="15"/>
        <v/>
      </c>
      <c r="BM99" s="63" t="str">
        <f t="shared" si="16"/>
        <v/>
      </c>
      <c r="BN99" s="63" t="str">
        <f t="shared" si="17"/>
        <v/>
      </c>
      <c r="BO99" s="63" t="str">
        <f t="shared" si="18"/>
        <v/>
      </c>
      <c r="BP99" s="63" t="str">
        <f t="shared" si="19"/>
        <v/>
      </c>
      <c r="BQ99" s="63" t="str">
        <f t="shared" si="20"/>
        <v/>
      </c>
      <c r="BR99" s="63" t="str">
        <f t="shared" si="21"/>
        <v/>
      </c>
      <c r="BS99" s="63" t="str">
        <f t="shared" si="22"/>
        <v/>
      </c>
      <c r="BT99" s="63" t="str">
        <f t="shared" si="23"/>
        <v/>
      </c>
      <c r="BU99" s="64"/>
    </row>
    <row r="100" spans="1:73" ht="15">
      <c r="A100" s="54" t="str">
        <f>IF('Statement of Marks'!A100="","",'Statement of Marks'!A100)</f>
        <v/>
      </c>
      <c r="B100" s="55" t="str">
        <f>IF('Statement of Marks'!D100="","",'Statement of Marks'!D100)</f>
        <v/>
      </c>
      <c r="C100" s="56" t="str">
        <f>IF('Statement of Marks'!E100="","",'Statement of Marks'!E100)</f>
        <v/>
      </c>
      <c r="D100" s="57" t="str">
        <f>IF('Statement of Marks'!F100="","",'Statement of Marks'!F100)</f>
        <v/>
      </c>
      <c r="E100" s="58" t="str">
        <f>IF('Statement of Marks'!G100="","",'Statement of Marks'!G100)</f>
        <v/>
      </c>
      <c r="F100" s="58" t="str">
        <f>IF('Statement of Marks'!H100="","",'Statement of Marks'!H100)</f>
        <v/>
      </c>
      <c r="G100" s="58" t="str">
        <f>IF('Statement of Marks'!I100="","",'Statement of Marks'!I100)</f>
        <v/>
      </c>
      <c r="H100" s="59" t="str">
        <f>IF('Statement of Marks'!B100="","",'Statement of Marks'!B100)</f>
        <v/>
      </c>
      <c r="I100" s="59" t="str">
        <f>IF('Statement of Marks'!C100="","",'Statement of Marks'!C100)</f>
        <v/>
      </c>
      <c r="J100" s="255" t="str">
        <f>IF('Statement of Marks'!EG100="","",'Statement of Marks'!EG100)</f>
        <v/>
      </c>
      <c r="K100" s="255" t="str">
        <f>IF('Statement of Marks'!EH100="","",'Statement of Marks'!EH100)</f>
        <v/>
      </c>
      <c r="L100" s="251" t="str">
        <f>IF('Statement of Marks'!EI100="","",'Statement of Marks'!EI100)</f>
        <v/>
      </c>
      <c r="M100" s="255" t="str">
        <f>IF('Statement of Marks'!EJ100="","",'Statement of Marks'!EJ100)</f>
        <v/>
      </c>
      <c r="N100" s="255" t="str">
        <f>IF('Statement of Marks'!EK100="","",'Statement of Marks'!EK100)</f>
        <v/>
      </c>
      <c r="O100" s="61" t="str">
        <f>IF('Statement of Marks'!EL100="","",'Statement of Marks'!EL100)</f>
        <v/>
      </c>
      <c r="BH100" s="62" t="str">
        <f>IF('Statement of Marks'!G100="","",'Statement of Marks'!G100)</f>
        <v/>
      </c>
      <c r="BI100" s="63" t="str">
        <f t="shared" si="12"/>
        <v/>
      </c>
      <c r="BJ100" s="63" t="str">
        <f t="shared" si="13"/>
        <v/>
      </c>
      <c r="BK100" s="63" t="str">
        <f t="shared" si="14"/>
        <v/>
      </c>
      <c r="BL100" s="63" t="str">
        <f t="shared" si="15"/>
        <v/>
      </c>
      <c r="BM100" s="63" t="str">
        <f t="shared" si="16"/>
        <v/>
      </c>
      <c r="BN100" s="63" t="str">
        <f t="shared" si="17"/>
        <v/>
      </c>
      <c r="BO100" s="63" t="str">
        <f t="shared" si="18"/>
        <v/>
      </c>
      <c r="BP100" s="63" t="str">
        <f t="shared" si="19"/>
        <v/>
      </c>
      <c r="BQ100" s="63" t="str">
        <f t="shared" si="20"/>
        <v/>
      </c>
      <c r="BR100" s="63" t="str">
        <f t="shared" si="21"/>
        <v/>
      </c>
      <c r="BS100" s="63" t="str">
        <f t="shared" si="22"/>
        <v/>
      </c>
      <c r="BT100" s="63" t="str">
        <f t="shared" si="23"/>
        <v/>
      </c>
      <c r="BU100" s="64"/>
    </row>
    <row r="101" spans="1:73" ht="15">
      <c r="A101" s="54" t="str">
        <f>IF('Statement of Marks'!A101="","",'Statement of Marks'!A101)</f>
        <v/>
      </c>
      <c r="B101" s="55" t="str">
        <f>IF('Statement of Marks'!D101="","",'Statement of Marks'!D101)</f>
        <v/>
      </c>
      <c r="C101" s="56" t="str">
        <f>IF('Statement of Marks'!E101="","",'Statement of Marks'!E101)</f>
        <v/>
      </c>
      <c r="D101" s="57" t="str">
        <f>IF('Statement of Marks'!F101="","",'Statement of Marks'!F101)</f>
        <v/>
      </c>
      <c r="E101" s="58" t="str">
        <f>IF('Statement of Marks'!G101="","",'Statement of Marks'!G101)</f>
        <v/>
      </c>
      <c r="F101" s="58" t="str">
        <f>IF('Statement of Marks'!H101="","",'Statement of Marks'!H101)</f>
        <v/>
      </c>
      <c r="G101" s="58" t="str">
        <f>IF('Statement of Marks'!I101="","",'Statement of Marks'!I101)</f>
        <v/>
      </c>
      <c r="H101" s="59" t="str">
        <f>IF('Statement of Marks'!B101="","",'Statement of Marks'!B101)</f>
        <v/>
      </c>
      <c r="I101" s="59" t="str">
        <f>IF('Statement of Marks'!C101="","",'Statement of Marks'!C101)</f>
        <v/>
      </c>
      <c r="J101" s="255" t="str">
        <f>IF('Statement of Marks'!EG101="","",'Statement of Marks'!EG101)</f>
        <v/>
      </c>
      <c r="K101" s="255" t="str">
        <f>IF('Statement of Marks'!EH101="","",'Statement of Marks'!EH101)</f>
        <v/>
      </c>
      <c r="L101" s="251" t="str">
        <f>IF('Statement of Marks'!EI101="","",'Statement of Marks'!EI101)</f>
        <v/>
      </c>
      <c r="M101" s="255" t="str">
        <f>IF('Statement of Marks'!EJ101="","",'Statement of Marks'!EJ101)</f>
        <v/>
      </c>
      <c r="N101" s="255" t="str">
        <f>IF('Statement of Marks'!EK101="","",'Statement of Marks'!EK101)</f>
        <v/>
      </c>
      <c r="O101" s="61" t="str">
        <f>IF('Statement of Marks'!EL101="","",'Statement of Marks'!EL101)</f>
        <v/>
      </c>
      <c r="BH101" s="62" t="str">
        <f>IF('Statement of Marks'!G101="","",'Statement of Marks'!G101)</f>
        <v/>
      </c>
      <c r="BI101" s="63" t="str">
        <f t="shared" si="12"/>
        <v/>
      </c>
      <c r="BJ101" s="63" t="str">
        <f t="shared" si="13"/>
        <v/>
      </c>
      <c r="BK101" s="63" t="str">
        <f t="shared" si="14"/>
        <v/>
      </c>
      <c r="BL101" s="63" t="str">
        <f t="shared" si="15"/>
        <v/>
      </c>
      <c r="BM101" s="63" t="str">
        <f t="shared" si="16"/>
        <v/>
      </c>
      <c r="BN101" s="63" t="str">
        <f t="shared" si="17"/>
        <v/>
      </c>
      <c r="BO101" s="63" t="str">
        <f t="shared" si="18"/>
        <v/>
      </c>
      <c r="BP101" s="63" t="str">
        <f t="shared" si="19"/>
        <v/>
      </c>
      <c r="BQ101" s="63" t="str">
        <f t="shared" si="20"/>
        <v/>
      </c>
      <c r="BR101" s="63" t="str">
        <f t="shared" si="21"/>
        <v/>
      </c>
      <c r="BS101" s="63" t="str">
        <f t="shared" si="22"/>
        <v/>
      </c>
      <c r="BT101" s="63" t="str">
        <f t="shared" si="23"/>
        <v/>
      </c>
      <c r="BU101" s="64"/>
    </row>
    <row r="102" spans="1:73" ht="15">
      <c r="A102" s="54" t="str">
        <f>IF('Statement of Marks'!A102="","",'Statement of Marks'!A102)</f>
        <v/>
      </c>
      <c r="B102" s="55" t="str">
        <f>IF('Statement of Marks'!D102="","",'Statement of Marks'!D102)</f>
        <v/>
      </c>
      <c r="C102" s="56" t="str">
        <f>IF('Statement of Marks'!E102="","",'Statement of Marks'!E102)</f>
        <v/>
      </c>
      <c r="D102" s="57" t="str">
        <f>IF('Statement of Marks'!F102="","",'Statement of Marks'!F102)</f>
        <v/>
      </c>
      <c r="E102" s="58" t="str">
        <f>IF('Statement of Marks'!G102="","",'Statement of Marks'!G102)</f>
        <v/>
      </c>
      <c r="F102" s="58" t="str">
        <f>IF('Statement of Marks'!H102="","",'Statement of Marks'!H102)</f>
        <v/>
      </c>
      <c r="G102" s="58" t="str">
        <f>IF('Statement of Marks'!I102="","",'Statement of Marks'!I102)</f>
        <v/>
      </c>
      <c r="H102" s="59" t="str">
        <f>IF('Statement of Marks'!B102="","",'Statement of Marks'!B102)</f>
        <v/>
      </c>
      <c r="I102" s="59" t="str">
        <f>IF('Statement of Marks'!C102="","",'Statement of Marks'!C102)</f>
        <v/>
      </c>
      <c r="J102" s="255" t="str">
        <f>IF('Statement of Marks'!EG102="","",'Statement of Marks'!EG102)</f>
        <v/>
      </c>
      <c r="K102" s="255" t="str">
        <f>IF('Statement of Marks'!EH102="","",'Statement of Marks'!EH102)</f>
        <v/>
      </c>
      <c r="L102" s="251" t="str">
        <f>IF('Statement of Marks'!EI102="","",'Statement of Marks'!EI102)</f>
        <v/>
      </c>
      <c r="M102" s="255" t="str">
        <f>IF('Statement of Marks'!EJ102="","",'Statement of Marks'!EJ102)</f>
        <v/>
      </c>
      <c r="N102" s="255" t="str">
        <f>IF('Statement of Marks'!EK102="","",'Statement of Marks'!EK102)</f>
        <v/>
      </c>
      <c r="O102" s="61" t="str">
        <f>IF('Statement of Marks'!EL102="","",'Statement of Marks'!EL102)</f>
        <v/>
      </c>
      <c r="BH102" s="62" t="str">
        <f>IF('Statement of Marks'!G102="","",'Statement of Marks'!G102)</f>
        <v/>
      </c>
      <c r="BI102" s="63" t="str">
        <f t="shared" si="12"/>
        <v/>
      </c>
      <c r="BJ102" s="63" t="str">
        <f t="shared" si="13"/>
        <v/>
      </c>
      <c r="BK102" s="63" t="str">
        <f t="shared" si="14"/>
        <v/>
      </c>
      <c r="BL102" s="63" t="str">
        <f t="shared" si="15"/>
        <v/>
      </c>
      <c r="BM102" s="63" t="str">
        <f t="shared" si="16"/>
        <v/>
      </c>
      <c r="BN102" s="63" t="str">
        <f t="shared" si="17"/>
        <v/>
      </c>
      <c r="BO102" s="63" t="str">
        <f t="shared" si="18"/>
        <v/>
      </c>
      <c r="BP102" s="63" t="str">
        <f t="shared" si="19"/>
        <v/>
      </c>
      <c r="BQ102" s="63" t="str">
        <f t="shared" si="20"/>
        <v/>
      </c>
      <c r="BR102" s="63" t="str">
        <f t="shared" si="21"/>
        <v/>
      </c>
      <c r="BS102" s="63" t="str">
        <f t="shared" si="22"/>
        <v/>
      </c>
      <c r="BT102" s="63" t="str">
        <f t="shared" si="23"/>
        <v/>
      </c>
      <c r="BU102" s="64"/>
    </row>
    <row r="103" spans="1:73" ht="15">
      <c r="A103" s="54" t="str">
        <f>IF('Statement of Marks'!A103="","",'Statement of Marks'!A103)</f>
        <v/>
      </c>
      <c r="B103" s="55" t="str">
        <f>IF('Statement of Marks'!D103="","",'Statement of Marks'!D103)</f>
        <v/>
      </c>
      <c r="C103" s="56" t="str">
        <f>IF('Statement of Marks'!E103="","",'Statement of Marks'!E103)</f>
        <v/>
      </c>
      <c r="D103" s="57" t="str">
        <f>IF('Statement of Marks'!F103="","",'Statement of Marks'!F103)</f>
        <v/>
      </c>
      <c r="E103" s="58" t="str">
        <f>IF('Statement of Marks'!G103="","",'Statement of Marks'!G103)</f>
        <v/>
      </c>
      <c r="F103" s="58" t="str">
        <f>IF('Statement of Marks'!H103="","",'Statement of Marks'!H103)</f>
        <v/>
      </c>
      <c r="G103" s="58" t="str">
        <f>IF('Statement of Marks'!I103="","",'Statement of Marks'!I103)</f>
        <v/>
      </c>
      <c r="H103" s="59" t="str">
        <f>IF('Statement of Marks'!B103="","",'Statement of Marks'!B103)</f>
        <v/>
      </c>
      <c r="I103" s="59" t="str">
        <f>IF('Statement of Marks'!C103="","",'Statement of Marks'!C103)</f>
        <v/>
      </c>
      <c r="J103" s="255" t="str">
        <f>IF('Statement of Marks'!EG103="","",'Statement of Marks'!EG103)</f>
        <v/>
      </c>
      <c r="K103" s="255" t="str">
        <f>IF('Statement of Marks'!EH103="","",'Statement of Marks'!EH103)</f>
        <v/>
      </c>
      <c r="L103" s="251" t="str">
        <f>IF('Statement of Marks'!EI103="","",'Statement of Marks'!EI103)</f>
        <v/>
      </c>
      <c r="M103" s="255" t="str">
        <f>IF('Statement of Marks'!EJ103="","",'Statement of Marks'!EJ103)</f>
        <v/>
      </c>
      <c r="N103" s="255" t="str">
        <f>IF('Statement of Marks'!EK103="","",'Statement of Marks'!EK103)</f>
        <v/>
      </c>
      <c r="O103" s="61" t="str">
        <f>IF('Statement of Marks'!EL103="","",'Statement of Marks'!EL103)</f>
        <v/>
      </c>
      <c r="BH103" s="62" t="str">
        <f>IF('Statement of Marks'!G103="","",'Statement of Marks'!G103)</f>
        <v/>
      </c>
      <c r="BI103" s="63" t="str">
        <f t="shared" si="12"/>
        <v/>
      </c>
      <c r="BJ103" s="63" t="str">
        <f t="shared" si="13"/>
        <v/>
      </c>
      <c r="BK103" s="63" t="str">
        <f t="shared" si="14"/>
        <v/>
      </c>
      <c r="BL103" s="63" t="str">
        <f t="shared" si="15"/>
        <v/>
      </c>
      <c r="BM103" s="63" t="str">
        <f t="shared" si="16"/>
        <v/>
      </c>
      <c r="BN103" s="63" t="str">
        <f t="shared" si="17"/>
        <v/>
      </c>
      <c r="BO103" s="63" t="str">
        <f t="shared" si="18"/>
        <v/>
      </c>
      <c r="BP103" s="63" t="str">
        <f t="shared" si="19"/>
        <v/>
      </c>
      <c r="BQ103" s="63" t="str">
        <f t="shared" si="20"/>
        <v/>
      </c>
      <c r="BR103" s="63" t="str">
        <f t="shared" si="21"/>
        <v/>
      </c>
      <c r="BS103" s="63" t="str">
        <f t="shared" si="22"/>
        <v/>
      </c>
      <c r="BT103" s="63" t="str">
        <f t="shared" si="23"/>
        <v/>
      </c>
      <c r="BU103" s="64"/>
    </row>
    <row r="104" spans="1:73" ht="15">
      <c r="A104" s="54" t="str">
        <f>IF('Statement of Marks'!A104="","",'Statement of Marks'!A104)</f>
        <v/>
      </c>
      <c r="B104" s="55" t="str">
        <f>IF('Statement of Marks'!D104="","",'Statement of Marks'!D104)</f>
        <v/>
      </c>
      <c r="C104" s="56" t="str">
        <f>IF('Statement of Marks'!E104="","",'Statement of Marks'!E104)</f>
        <v/>
      </c>
      <c r="D104" s="57" t="str">
        <f>IF('Statement of Marks'!F104="","",'Statement of Marks'!F104)</f>
        <v/>
      </c>
      <c r="E104" s="58" t="str">
        <f>IF('Statement of Marks'!G104="","",'Statement of Marks'!G104)</f>
        <v/>
      </c>
      <c r="F104" s="58" t="str">
        <f>IF('Statement of Marks'!H104="","",'Statement of Marks'!H104)</f>
        <v/>
      </c>
      <c r="G104" s="58" t="str">
        <f>IF('Statement of Marks'!I104="","",'Statement of Marks'!I104)</f>
        <v/>
      </c>
      <c r="H104" s="59" t="str">
        <f>IF('Statement of Marks'!B104="","",'Statement of Marks'!B104)</f>
        <v/>
      </c>
      <c r="I104" s="59" t="str">
        <f>IF('Statement of Marks'!C104="","",'Statement of Marks'!C104)</f>
        <v/>
      </c>
      <c r="J104" s="255" t="str">
        <f>IF('Statement of Marks'!EG104="","",'Statement of Marks'!EG104)</f>
        <v/>
      </c>
      <c r="K104" s="255" t="str">
        <f>IF('Statement of Marks'!EH104="","",'Statement of Marks'!EH104)</f>
        <v/>
      </c>
      <c r="L104" s="251" t="str">
        <f>IF('Statement of Marks'!EI104="","",'Statement of Marks'!EI104)</f>
        <v/>
      </c>
      <c r="M104" s="255" t="str">
        <f>IF('Statement of Marks'!EJ104="","",'Statement of Marks'!EJ104)</f>
        <v/>
      </c>
      <c r="N104" s="255" t="str">
        <f>IF('Statement of Marks'!EK104="","",'Statement of Marks'!EK104)</f>
        <v/>
      </c>
      <c r="O104" s="61" t="str">
        <f>IF('Statement of Marks'!EL104="","",'Statement of Marks'!EL104)</f>
        <v/>
      </c>
      <c r="BH104" s="62" t="str">
        <f>IF('Statement of Marks'!G104="","",'Statement of Marks'!G104)</f>
        <v/>
      </c>
      <c r="BI104" s="63" t="str">
        <f t="shared" si="12"/>
        <v/>
      </c>
      <c r="BJ104" s="63" t="str">
        <f t="shared" si="13"/>
        <v/>
      </c>
      <c r="BK104" s="63" t="str">
        <f t="shared" si="14"/>
        <v/>
      </c>
      <c r="BL104" s="63" t="str">
        <f t="shared" si="15"/>
        <v/>
      </c>
      <c r="BM104" s="63" t="str">
        <f t="shared" si="16"/>
        <v/>
      </c>
      <c r="BN104" s="63" t="str">
        <f t="shared" si="17"/>
        <v/>
      </c>
      <c r="BO104" s="63" t="str">
        <f t="shared" si="18"/>
        <v/>
      </c>
      <c r="BP104" s="63" t="str">
        <f t="shared" si="19"/>
        <v/>
      </c>
      <c r="BQ104" s="63" t="str">
        <f t="shared" si="20"/>
        <v/>
      </c>
      <c r="BR104" s="63" t="str">
        <f t="shared" si="21"/>
        <v/>
      </c>
      <c r="BS104" s="63" t="str">
        <f t="shared" si="22"/>
        <v/>
      </c>
      <c r="BT104" s="63" t="str">
        <f t="shared" si="23"/>
        <v/>
      </c>
      <c r="BU104" s="64"/>
    </row>
    <row r="105" spans="1:73" ht="15">
      <c r="A105" s="54" t="str">
        <f>IF('Statement of Marks'!A105="","",'Statement of Marks'!A105)</f>
        <v/>
      </c>
      <c r="B105" s="55" t="str">
        <f>IF('Statement of Marks'!D105="","",'Statement of Marks'!D105)</f>
        <v/>
      </c>
      <c r="C105" s="56" t="str">
        <f>IF('Statement of Marks'!E105="","",'Statement of Marks'!E105)</f>
        <v/>
      </c>
      <c r="D105" s="57" t="str">
        <f>IF('Statement of Marks'!F105="","",'Statement of Marks'!F105)</f>
        <v/>
      </c>
      <c r="E105" s="58" t="str">
        <f>IF('Statement of Marks'!G105="","",'Statement of Marks'!G105)</f>
        <v/>
      </c>
      <c r="F105" s="58" t="str">
        <f>IF('Statement of Marks'!H105="","",'Statement of Marks'!H105)</f>
        <v/>
      </c>
      <c r="G105" s="58" t="str">
        <f>IF('Statement of Marks'!I105="","",'Statement of Marks'!I105)</f>
        <v/>
      </c>
      <c r="H105" s="59" t="str">
        <f>IF('Statement of Marks'!B105="","",'Statement of Marks'!B105)</f>
        <v/>
      </c>
      <c r="I105" s="59" t="str">
        <f>IF('Statement of Marks'!C105="","",'Statement of Marks'!C105)</f>
        <v/>
      </c>
      <c r="J105" s="255" t="str">
        <f>IF('Statement of Marks'!EG105="","",'Statement of Marks'!EG105)</f>
        <v/>
      </c>
      <c r="K105" s="255" t="str">
        <f>IF('Statement of Marks'!EH105="","",'Statement of Marks'!EH105)</f>
        <v/>
      </c>
      <c r="L105" s="251" t="str">
        <f>IF('Statement of Marks'!EI105="","",'Statement of Marks'!EI105)</f>
        <v/>
      </c>
      <c r="M105" s="255" t="str">
        <f>IF('Statement of Marks'!EJ105="","",'Statement of Marks'!EJ105)</f>
        <v/>
      </c>
      <c r="N105" s="255" t="str">
        <f>IF('Statement of Marks'!EK105="","",'Statement of Marks'!EK105)</f>
        <v/>
      </c>
      <c r="O105" s="61" t="str">
        <f>IF('Statement of Marks'!EL105="","",'Statement of Marks'!EL105)</f>
        <v/>
      </c>
      <c r="BH105" s="62" t="str">
        <f>IF('Statement of Marks'!G105="","",'Statement of Marks'!G105)</f>
        <v/>
      </c>
      <c r="BI105" s="63" t="str">
        <f t="shared" si="12"/>
        <v/>
      </c>
      <c r="BJ105" s="63" t="str">
        <f t="shared" si="13"/>
        <v/>
      </c>
      <c r="BK105" s="63" t="str">
        <f t="shared" si="14"/>
        <v/>
      </c>
      <c r="BL105" s="63" t="str">
        <f t="shared" si="15"/>
        <v/>
      </c>
      <c r="BM105" s="63" t="str">
        <f t="shared" si="16"/>
        <v/>
      </c>
      <c r="BN105" s="63" t="str">
        <f t="shared" si="17"/>
        <v/>
      </c>
      <c r="BO105" s="63" t="str">
        <f t="shared" si="18"/>
        <v/>
      </c>
      <c r="BP105" s="63" t="str">
        <f t="shared" si="19"/>
        <v/>
      </c>
      <c r="BQ105" s="63" t="str">
        <f t="shared" si="20"/>
        <v/>
      </c>
      <c r="BR105" s="63" t="str">
        <f t="shared" si="21"/>
        <v/>
      </c>
      <c r="BS105" s="63" t="str">
        <f t="shared" si="22"/>
        <v/>
      </c>
      <c r="BT105" s="63" t="str">
        <f t="shared" si="23"/>
        <v/>
      </c>
      <c r="BU105" s="64"/>
    </row>
    <row r="106" spans="1:73" ht="15" hidden="1">
      <c r="A106" s="54" t="str">
        <f>IF('Statement of Marks'!A106="","",'Statement of Marks'!A106)</f>
        <v/>
      </c>
      <c r="B106" s="55" t="str">
        <f>IF('Statement of Marks'!D106="","",'Statement of Marks'!D106)</f>
        <v/>
      </c>
      <c r="C106" s="56" t="str">
        <f>IF('Statement of Marks'!E106="","",'Statement of Marks'!E106)</f>
        <v/>
      </c>
      <c r="D106" s="57" t="str">
        <f>IF('Statement of Marks'!F106="","",'Statement of Marks'!F106)</f>
        <v/>
      </c>
      <c r="E106" s="58" t="str">
        <f>IF('Statement of Marks'!G106="","",'Statement of Marks'!G106)</f>
        <v/>
      </c>
      <c r="F106" s="58" t="str">
        <f>IF('Statement of Marks'!H106="","",'Statement of Marks'!H106)</f>
        <v/>
      </c>
      <c r="G106" s="58" t="str">
        <f>IF('Statement of Marks'!I106="","",'Statement of Marks'!I106)</f>
        <v/>
      </c>
      <c r="H106" s="59" t="str">
        <f>IF('Statement of Marks'!B106="","",'Statement of Marks'!B106)</f>
        <v/>
      </c>
      <c r="I106" s="59" t="str">
        <f>IF('Statement of Marks'!C106="","",'Statement of Marks'!C106)</f>
        <v/>
      </c>
      <c r="J106" s="236" t="str">
        <f>IF('Statement of Marks'!EG106="","",'Statement of Marks'!EG106)</f>
        <v/>
      </c>
      <c r="K106" s="236" t="str">
        <f>IF('Statement of Marks'!EH106="","",'Statement of Marks'!EH106)</f>
        <v/>
      </c>
      <c r="L106" s="236" t="str">
        <f>IF('Statement of Marks'!EI106="","",'Statement of Marks'!EI106)</f>
        <v/>
      </c>
      <c r="M106" s="236" t="str">
        <f>IF('Statement of Marks'!EJ106="","",'Statement of Marks'!EJ106)</f>
        <v/>
      </c>
      <c r="N106" s="236" t="str">
        <f>IF('Statement of Marks'!EK106="","",'Statement of Marks'!EK106)</f>
        <v/>
      </c>
      <c r="O106" s="61" t="str">
        <f>IF('Statement of Marks'!EL106="","",'Statement of Marks'!EL106)</f>
        <v/>
      </c>
      <c r="BH106" s="62" t="str">
        <f>IF('Statement of Marks'!G106="","",'Statement of Marks'!G106)</f>
        <v/>
      </c>
      <c r="BI106" s="63" t="str">
        <f t="shared" si="12"/>
        <v/>
      </c>
      <c r="BJ106" s="63" t="str">
        <f t="shared" si="13"/>
        <v/>
      </c>
      <c r="BK106" s="63" t="str">
        <f t="shared" si="14"/>
        <v/>
      </c>
      <c r="BL106" s="63" t="str">
        <f t="shared" si="15"/>
        <v/>
      </c>
      <c r="BM106" s="63" t="str">
        <f t="shared" si="16"/>
        <v/>
      </c>
      <c r="BN106" s="63" t="str">
        <f t="shared" si="17"/>
        <v/>
      </c>
      <c r="BO106" s="63" t="str">
        <f t="shared" si="18"/>
        <v/>
      </c>
      <c r="BP106" s="63" t="str">
        <f t="shared" si="19"/>
        <v/>
      </c>
      <c r="BQ106" s="63" t="str">
        <f t="shared" si="20"/>
        <v/>
      </c>
      <c r="BR106" s="63" t="str">
        <f t="shared" si="21"/>
        <v/>
      </c>
      <c r="BS106" s="63" t="str">
        <f t="shared" si="22"/>
        <v/>
      </c>
      <c r="BT106" s="63" t="str">
        <f t="shared" si="23"/>
        <v/>
      </c>
      <c r="BU106" s="64"/>
    </row>
    <row r="107" spans="1:73" ht="15" hidden="1">
      <c r="A107" s="54" t="str">
        <f>IF('Statement of Marks'!A107="","",'Statement of Marks'!A107)</f>
        <v/>
      </c>
      <c r="B107" s="55" t="str">
        <f>IF('Statement of Marks'!D107="","",'Statement of Marks'!D107)</f>
        <v/>
      </c>
      <c r="C107" s="56" t="str">
        <f>IF('Statement of Marks'!E107="","",'Statement of Marks'!E107)</f>
        <v/>
      </c>
      <c r="D107" s="57" t="str">
        <f>IF('Statement of Marks'!F107="","",'Statement of Marks'!F107)</f>
        <v/>
      </c>
      <c r="E107" s="58" t="str">
        <f>IF('Statement of Marks'!G107="","",'Statement of Marks'!G107)</f>
        <v/>
      </c>
      <c r="F107" s="58" t="str">
        <f>IF('Statement of Marks'!H107="","",'Statement of Marks'!H107)</f>
        <v/>
      </c>
      <c r="G107" s="58" t="str">
        <f>IF('Statement of Marks'!I107="","",'Statement of Marks'!I107)</f>
        <v/>
      </c>
      <c r="H107" s="59" t="str">
        <f>IF('Statement of Marks'!B107="","",'Statement of Marks'!B107)</f>
        <v/>
      </c>
      <c r="I107" s="59" t="str">
        <f>IF('Statement of Marks'!C107="","",'Statement of Marks'!C107)</f>
        <v/>
      </c>
      <c r="J107" s="236" t="str">
        <f>IF('Statement of Marks'!EG107="","",'Statement of Marks'!EG107)</f>
        <v/>
      </c>
      <c r="K107" s="236" t="str">
        <f>IF('Statement of Marks'!EH107="","",'Statement of Marks'!EH107)</f>
        <v/>
      </c>
      <c r="L107" s="236" t="str">
        <f>IF('Statement of Marks'!EI107="","",'Statement of Marks'!EI107)</f>
        <v/>
      </c>
      <c r="M107" s="236" t="str">
        <f>IF('Statement of Marks'!EJ107="","",'Statement of Marks'!EJ107)</f>
        <v/>
      </c>
      <c r="N107" s="236" t="str">
        <f>IF('Statement of Marks'!EK107="","",'Statement of Marks'!EK107)</f>
        <v/>
      </c>
      <c r="O107" s="61" t="str">
        <f>IF('Statement of Marks'!EL107="","",'Statement of Marks'!EL107)</f>
        <v/>
      </c>
      <c r="BH107" s="62" t="str">
        <f>IF('Statement of Marks'!G107="","",'Statement of Marks'!G107)</f>
        <v/>
      </c>
      <c r="BI107" s="63" t="str">
        <f t="shared" si="12"/>
        <v/>
      </c>
      <c r="BJ107" s="63" t="str">
        <f t="shared" si="13"/>
        <v/>
      </c>
      <c r="BK107" s="63" t="str">
        <f t="shared" si="14"/>
        <v/>
      </c>
      <c r="BL107" s="63" t="str">
        <f t="shared" si="15"/>
        <v/>
      </c>
      <c r="BM107" s="63" t="str">
        <f t="shared" si="16"/>
        <v/>
      </c>
      <c r="BN107" s="63" t="str">
        <f t="shared" si="17"/>
        <v/>
      </c>
      <c r="BO107" s="63" t="str">
        <f t="shared" si="18"/>
        <v/>
      </c>
      <c r="BP107" s="63" t="str">
        <f t="shared" si="19"/>
        <v/>
      </c>
      <c r="BQ107" s="63" t="str">
        <f t="shared" si="20"/>
        <v/>
      </c>
      <c r="BR107" s="63" t="str">
        <f t="shared" si="21"/>
        <v/>
      </c>
      <c r="BS107" s="63" t="str">
        <f t="shared" si="22"/>
        <v/>
      </c>
      <c r="BT107" s="63" t="str">
        <f t="shared" si="23"/>
        <v/>
      </c>
      <c r="BU107" s="64"/>
    </row>
    <row r="108" spans="1:73" ht="15" hidden="1">
      <c r="A108" s="54" t="str">
        <f>IF('Statement of Marks'!A108="","",'Statement of Marks'!A108)</f>
        <v/>
      </c>
      <c r="B108" s="55" t="str">
        <f>IF('Statement of Marks'!D108="","",'Statement of Marks'!D108)</f>
        <v/>
      </c>
      <c r="C108" s="56" t="str">
        <f>IF('Statement of Marks'!E108="","",'Statement of Marks'!E108)</f>
        <v/>
      </c>
      <c r="D108" s="57" t="str">
        <f>IF('Statement of Marks'!F108="","",'Statement of Marks'!F108)</f>
        <v/>
      </c>
      <c r="E108" s="58" t="str">
        <f>IF('Statement of Marks'!G108="","",'Statement of Marks'!G108)</f>
        <v/>
      </c>
      <c r="F108" s="58" t="str">
        <f>IF('Statement of Marks'!H108="","",'Statement of Marks'!H108)</f>
        <v/>
      </c>
      <c r="G108" s="58" t="str">
        <f>IF('Statement of Marks'!I108="","",'Statement of Marks'!I108)</f>
        <v/>
      </c>
      <c r="H108" s="59" t="str">
        <f>IF('Statement of Marks'!B108="","",'Statement of Marks'!B108)</f>
        <v/>
      </c>
      <c r="I108" s="59" t="str">
        <f>IF('Statement of Marks'!C108="","",'Statement of Marks'!C108)</f>
        <v/>
      </c>
      <c r="J108" s="236" t="str">
        <f>IF('Statement of Marks'!EG108="","",'Statement of Marks'!EG108)</f>
        <v/>
      </c>
      <c r="K108" s="236" t="str">
        <f>IF('Statement of Marks'!EH108="","",'Statement of Marks'!EH108)</f>
        <v/>
      </c>
      <c r="L108" s="236" t="str">
        <f>IF('Statement of Marks'!EI108="","",'Statement of Marks'!EI108)</f>
        <v/>
      </c>
      <c r="M108" s="236" t="str">
        <f>IF('Statement of Marks'!EJ108="","",'Statement of Marks'!EJ108)</f>
        <v/>
      </c>
      <c r="N108" s="236" t="str">
        <f>IF('Statement of Marks'!EK108="","",'Statement of Marks'!EK108)</f>
        <v/>
      </c>
      <c r="O108" s="61" t="str">
        <f>IF('Statement of Marks'!EL108="","",'Statement of Marks'!EL108)</f>
        <v/>
      </c>
      <c r="BH108" s="62" t="str">
        <f>IF('Statement of Marks'!G108="","",'Statement of Marks'!G108)</f>
        <v/>
      </c>
      <c r="BI108" s="63" t="str">
        <f t="shared" si="12"/>
        <v/>
      </c>
      <c r="BJ108" s="63" t="str">
        <f t="shared" si="13"/>
        <v/>
      </c>
      <c r="BK108" s="63" t="str">
        <f t="shared" si="14"/>
        <v/>
      </c>
      <c r="BL108" s="63" t="str">
        <f t="shared" si="15"/>
        <v/>
      </c>
      <c r="BM108" s="63" t="str">
        <f t="shared" si="16"/>
        <v/>
      </c>
      <c r="BN108" s="63" t="str">
        <f t="shared" si="17"/>
        <v/>
      </c>
      <c r="BO108" s="63" t="str">
        <f t="shared" si="18"/>
        <v/>
      </c>
      <c r="BP108" s="63" t="str">
        <f t="shared" si="19"/>
        <v/>
      </c>
      <c r="BQ108" s="63" t="str">
        <f t="shared" si="20"/>
        <v/>
      </c>
      <c r="BR108" s="63" t="str">
        <f t="shared" si="21"/>
        <v/>
      </c>
      <c r="BS108" s="63" t="str">
        <f t="shared" si="22"/>
        <v/>
      </c>
      <c r="BT108" s="63" t="str">
        <f t="shared" si="23"/>
        <v/>
      </c>
      <c r="BU108" s="64"/>
    </row>
    <row r="109" spans="1:73" ht="15" hidden="1">
      <c r="A109" s="54" t="str">
        <f>IF('Statement of Marks'!A109="","",'Statement of Marks'!A109)</f>
        <v/>
      </c>
      <c r="B109" s="55" t="str">
        <f>IF('Statement of Marks'!D109="","",'Statement of Marks'!D109)</f>
        <v/>
      </c>
      <c r="C109" s="56" t="str">
        <f>IF('Statement of Marks'!E109="","",'Statement of Marks'!E109)</f>
        <v/>
      </c>
      <c r="D109" s="57" t="str">
        <f>IF('Statement of Marks'!F109="","",'Statement of Marks'!F109)</f>
        <v/>
      </c>
      <c r="E109" s="58" t="str">
        <f>IF('Statement of Marks'!G109="","",'Statement of Marks'!G109)</f>
        <v/>
      </c>
      <c r="F109" s="58" t="str">
        <f>IF('Statement of Marks'!H109="","",'Statement of Marks'!H109)</f>
        <v/>
      </c>
      <c r="G109" s="58" t="str">
        <f>IF('Statement of Marks'!I109="","",'Statement of Marks'!I109)</f>
        <v/>
      </c>
      <c r="H109" s="59" t="str">
        <f>IF('Statement of Marks'!B109="","",'Statement of Marks'!B109)</f>
        <v/>
      </c>
      <c r="I109" s="59" t="str">
        <f>IF('Statement of Marks'!C109="","",'Statement of Marks'!C109)</f>
        <v/>
      </c>
      <c r="J109" s="236" t="str">
        <f>IF('Statement of Marks'!EG109="","",'Statement of Marks'!EG109)</f>
        <v/>
      </c>
      <c r="K109" s="236" t="str">
        <f>IF('Statement of Marks'!EH109="","",'Statement of Marks'!EH109)</f>
        <v/>
      </c>
      <c r="L109" s="236" t="str">
        <f>IF('Statement of Marks'!EI109="","",'Statement of Marks'!EI109)</f>
        <v/>
      </c>
      <c r="M109" s="236" t="str">
        <f>IF('Statement of Marks'!EJ109="","",'Statement of Marks'!EJ109)</f>
        <v/>
      </c>
      <c r="N109" s="236" t="str">
        <f>IF('Statement of Marks'!EK109="","",'Statement of Marks'!EK109)</f>
        <v/>
      </c>
      <c r="O109" s="61" t="str">
        <f>IF('Statement of Marks'!EL109="","",'Statement of Marks'!EL109)</f>
        <v/>
      </c>
      <c r="BH109" s="62" t="str">
        <f>IF('Statement of Marks'!G109="","",'Statement of Marks'!G109)</f>
        <v/>
      </c>
      <c r="BI109" s="63" t="str">
        <f t="shared" si="12"/>
        <v/>
      </c>
      <c r="BJ109" s="63" t="str">
        <f t="shared" si="13"/>
        <v/>
      </c>
      <c r="BK109" s="63" t="str">
        <f t="shared" si="14"/>
        <v/>
      </c>
      <c r="BL109" s="63" t="str">
        <f t="shared" si="15"/>
        <v/>
      </c>
      <c r="BM109" s="63" t="str">
        <f t="shared" si="16"/>
        <v/>
      </c>
      <c r="BN109" s="63" t="str">
        <f t="shared" si="17"/>
        <v/>
      </c>
      <c r="BO109" s="63" t="str">
        <f t="shared" si="18"/>
        <v/>
      </c>
      <c r="BP109" s="63" t="str">
        <f t="shared" si="19"/>
        <v/>
      </c>
      <c r="BQ109" s="63" t="str">
        <f t="shared" si="20"/>
        <v/>
      </c>
      <c r="BR109" s="63" t="str">
        <f t="shared" si="21"/>
        <v/>
      </c>
      <c r="BS109" s="63" t="str">
        <f t="shared" si="22"/>
        <v/>
      </c>
      <c r="BT109" s="63" t="str">
        <f t="shared" si="23"/>
        <v/>
      </c>
      <c r="BU109" s="64"/>
    </row>
    <row r="110" spans="1:73" ht="15" hidden="1">
      <c r="A110" s="54" t="str">
        <f>IF('Statement of Marks'!A110="","",'Statement of Marks'!A110)</f>
        <v/>
      </c>
      <c r="B110" s="55" t="str">
        <f>IF('Statement of Marks'!D110="","",'Statement of Marks'!D110)</f>
        <v/>
      </c>
      <c r="C110" s="56" t="str">
        <f>IF('Statement of Marks'!E110="","",'Statement of Marks'!E110)</f>
        <v/>
      </c>
      <c r="D110" s="57" t="str">
        <f>IF('Statement of Marks'!F110="","",'Statement of Marks'!F110)</f>
        <v/>
      </c>
      <c r="E110" s="58" t="str">
        <f>IF('Statement of Marks'!G110="","",'Statement of Marks'!G110)</f>
        <v/>
      </c>
      <c r="F110" s="58" t="str">
        <f>IF('Statement of Marks'!H110="","",'Statement of Marks'!H110)</f>
        <v/>
      </c>
      <c r="G110" s="58" t="str">
        <f>IF('Statement of Marks'!I110="","",'Statement of Marks'!I110)</f>
        <v/>
      </c>
      <c r="H110" s="59" t="str">
        <f>IF('Statement of Marks'!B110="","",'Statement of Marks'!B110)</f>
        <v/>
      </c>
      <c r="I110" s="59" t="str">
        <f>IF('Statement of Marks'!C110="","",'Statement of Marks'!C110)</f>
        <v/>
      </c>
      <c r="J110" s="236" t="str">
        <f>IF('Statement of Marks'!EG110="","",'Statement of Marks'!EG110)</f>
        <v/>
      </c>
      <c r="K110" s="236" t="str">
        <f>IF('Statement of Marks'!EH110="","",'Statement of Marks'!EH110)</f>
        <v/>
      </c>
      <c r="L110" s="236" t="str">
        <f>IF('Statement of Marks'!EI110="","",'Statement of Marks'!EI110)</f>
        <v/>
      </c>
      <c r="M110" s="236" t="str">
        <f>IF('Statement of Marks'!EJ110="","",'Statement of Marks'!EJ110)</f>
        <v/>
      </c>
      <c r="N110" s="236" t="str">
        <f>IF('Statement of Marks'!EK110="","",'Statement of Marks'!EK110)</f>
        <v/>
      </c>
      <c r="O110" s="61" t="str">
        <f>IF('Statement of Marks'!EL110="","",'Statement of Marks'!EL110)</f>
        <v/>
      </c>
      <c r="BH110" s="62" t="str">
        <f>IF('Statement of Marks'!G110="","",'Statement of Marks'!G110)</f>
        <v/>
      </c>
      <c r="BI110" s="63" t="str">
        <f t="shared" si="12"/>
        <v/>
      </c>
      <c r="BJ110" s="63" t="str">
        <f t="shared" si="13"/>
        <v/>
      </c>
      <c r="BK110" s="63" t="str">
        <f t="shared" si="14"/>
        <v/>
      </c>
      <c r="BL110" s="63" t="str">
        <f t="shared" si="15"/>
        <v/>
      </c>
      <c r="BM110" s="63" t="str">
        <f t="shared" si="16"/>
        <v/>
      </c>
      <c r="BN110" s="63" t="str">
        <f t="shared" si="17"/>
        <v/>
      </c>
      <c r="BO110" s="63" t="str">
        <f t="shared" si="18"/>
        <v/>
      </c>
      <c r="BP110" s="63" t="str">
        <f t="shared" si="19"/>
        <v/>
      </c>
      <c r="BQ110" s="63" t="str">
        <f t="shared" si="20"/>
        <v/>
      </c>
      <c r="BR110" s="63" t="str">
        <f t="shared" si="21"/>
        <v/>
      </c>
      <c r="BS110" s="63" t="str">
        <f t="shared" si="22"/>
        <v/>
      </c>
      <c r="BT110" s="63" t="str">
        <f t="shared" si="23"/>
        <v/>
      </c>
      <c r="BU110" s="64"/>
    </row>
    <row r="111" spans="1:73" ht="15" hidden="1">
      <c r="A111" s="54" t="str">
        <f>IF('Statement of Marks'!A111="","",'Statement of Marks'!A111)</f>
        <v/>
      </c>
      <c r="B111" s="55" t="str">
        <f>IF('Statement of Marks'!D111="","",'Statement of Marks'!D111)</f>
        <v/>
      </c>
      <c r="C111" s="56" t="str">
        <f>IF('Statement of Marks'!E111="","",'Statement of Marks'!E111)</f>
        <v/>
      </c>
      <c r="D111" s="57" t="str">
        <f>IF('Statement of Marks'!F111="","",'Statement of Marks'!F111)</f>
        <v/>
      </c>
      <c r="E111" s="58" t="str">
        <f>IF('Statement of Marks'!G111="","",'Statement of Marks'!G111)</f>
        <v/>
      </c>
      <c r="F111" s="58" t="str">
        <f>IF('Statement of Marks'!H111="","",'Statement of Marks'!H111)</f>
        <v/>
      </c>
      <c r="G111" s="58" t="str">
        <f>IF('Statement of Marks'!I111="","",'Statement of Marks'!I111)</f>
        <v/>
      </c>
      <c r="H111" s="59" t="str">
        <f>IF('Statement of Marks'!B111="","",'Statement of Marks'!B111)</f>
        <v/>
      </c>
      <c r="I111" s="59" t="str">
        <f>IF('Statement of Marks'!C111="","",'Statement of Marks'!C111)</f>
        <v/>
      </c>
      <c r="J111" s="236" t="str">
        <f>IF('Statement of Marks'!EG111="","",'Statement of Marks'!EG111)</f>
        <v/>
      </c>
      <c r="K111" s="236" t="str">
        <f>IF('Statement of Marks'!EH111="","",'Statement of Marks'!EH111)</f>
        <v/>
      </c>
      <c r="L111" s="236" t="str">
        <f>IF('Statement of Marks'!EI111="","",'Statement of Marks'!EI111)</f>
        <v/>
      </c>
      <c r="M111" s="236" t="str">
        <f>IF('Statement of Marks'!EJ111="","",'Statement of Marks'!EJ111)</f>
        <v/>
      </c>
      <c r="N111" s="236" t="str">
        <f>IF('Statement of Marks'!EK111="","",'Statement of Marks'!EK111)</f>
        <v/>
      </c>
      <c r="O111" s="61" t="str">
        <f>IF('Statement of Marks'!EL111="","",'Statement of Marks'!EL111)</f>
        <v/>
      </c>
      <c r="BH111" s="62" t="str">
        <f>IF('Statement of Marks'!G111="","",'Statement of Marks'!G111)</f>
        <v/>
      </c>
      <c r="BI111" s="63" t="str">
        <f t="shared" si="12"/>
        <v/>
      </c>
      <c r="BJ111" s="63" t="str">
        <f t="shared" si="13"/>
        <v/>
      </c>
      <c r="BK111" s="63" t="str">
        <f t="shared" si="14"/>
        <v/>
      </c>
      <c r="BL111" s="63" t="str">
        <f t="shared" si="15"/>
        <v/>
      </c>
      <c r="BM111" s="63" t="str">
        <f t="shared" si="16"/>
        <v/>
      </c>
      <c r="BN111" s="63" t="str">
        <f t="shared" si="17"/>
        <v/>
      </c>
      <c r="BO111" s="63" t="str">
        <f t="shared" si="18"/>
        <v/>
      </c>
      <c r="BP111" s="63" t="str">
        <f t="shared" si="19"/>
        <v/>
      </c>
      <c r="BQ111" s="63" t="str">
        <f t="shared" si="20"/>
        <v/>
      </c>
      <c r="BR111" s="63" t="str">
        <f t="shared" si="21"/>
        <v/>
      </c>
      <c r="BS111" s="63" t="str">
        <f t="shared" si="22"/>
        <v/>
      </c>
      <c r="BT111" s="63" t="str">
        <f t="shared" si="23"/>
        <v/>
      </c>
      <c r="BU111" s="64"/>
    </row>
    <row r="112" spans="1:73" ht="15" hidden="1">
      <c r="A112" s="54" t="str">
        <f>IF('Statement of Marks'!A112="","",'Statement of Marks'!A112)</f>
        <v/>
      </c>
      <c r="B112" s="55" t="str">
        <f>IF('Statement of Marks'!D112="","",'Statement of Marks'!D112)</f>
        <v/>
      </c>
      <c r="C112" s="56" t="str">
        <f>IF('Statement of Marks'!E112="","",'Statement of Marks'!E112)</f>
        <v/>
      </c>
      <c r="D112" s="57" t="str">
        <f>IF('Statement of Marks'!F112="","",'Statement of Marks'!F112)</f>
        <v/>
      </c>
      <c r="E112" s="58" t="str">
        <f>IF('Statement of Marks'!G112="","",'Statement of Marks'!G112)</f>
        <v/>
      </c>
      <c r="F112" s="58" t="str">
        <f>IF('Statement of Marks'!H112="","",'Statement of Marks'!H112)</f>
        <v/>
      </c>
      <c r="G112" s="58" t="str">
        <f>IF('Statement of Marks'!I112="","",'Statement of Marks'!I112)</f>
        <v/>
      </c>
      <c r="H112" s="59" t="str">
        <f>IF('Statement of Marks'!B112="","",'Statement of Marks'!B112)</f>
        <v/>
      </c>
      <c r="I112" s="59" t="str">
        <f>IF('Statement of Marks'!C112="","",'Statement of Marks'!C112)</f>
        <v/>
      </c>
      <c r="J112" s="236" t="str">
        <f>IF('Statement of Marks'!EG112="","",'Statement of Marks'!EG112)</f>
        <v/>
      </c>
      <c r="K112" s="236" t="str">
        <f>IF('Statement of Marks'!EH112="","",'Statement of Marks'!EH112)</f>
        <v/>
      </c>
      <c r="L112" s="236" t="str">
        <f>IF('Statement of Marks'!EI112="","",'Statement of Marks'!EI112)</f>
        <v/>
      </c>
      <c r="M112" s="236" t="str">
        <f>IF('Statement of Marks'!EJ112="","",'Statement of Marks'!EJ112)</f>
        <v/>
      </c>
      <c r="N112" s="236" t="str">
        <f>IF('Statement of Marks'!EK112="","",'Statement of Marks'!EK112)</f>
        <v/>
      </c>
      <c r="O112" s="61" t="str">
        <f>IF('Statement of Marks'!EL112="","",'Statement of Marks'!EL112)</f>
        <v/>
      </c>
      <c r="BH112" s="62" t="str">
        <f>IF('Statement of Marks'!G112="","",'Statement of Marks'!G112)</f>
        <v/>
      </c>
      <c r="BI112" s="63" t="str">
        <f t="shared" si="12"/>
        <v/>
      </c>
      <c r="BJ112" s="63" t="str">
        <f t="shared" si="13"/>
        <v/>
      </c>
      <c r="BK112" s="63" t="str">
        <f t="shared" si="14"/>
        <v/>
      </c>
      <c r="BL112" s="63" t="str">
        <f t="shared" si="15"/>
        <v/>
      </c>
      <c r="BM112" s="63" t="str">
        <f t="shared" si="16"/>
        <v/>
      </c>
      <c r="BN112" s="63" t="str">
        <f t="shared" si="17"/>
        <v/>
      </c>
      <c r="BO112" s="63" t="str">
        <f t="shared" si="18"/>
        <v/>
      </c>
      <c r="BP112" s="63" t="str">
        <f t="shared" si="19"/>
        <v/>
      </c>
      <c r="BQ112" s="63" t="str">
        <f t="shared" si="20"/>
        <v/>
      </c>
      <c r="BR112" s="63" t="str">
        <f t="shared" si="21"/>
        <v/>
      </c>
      <c r="BS112" s="63" t="str">
        <f t="shared" si="22"/>
        <v/>
      </c>
      <c r="BT112" s="63" t="str">
        <f t="shared" si="23"/>
        <v/>
      </c>
      <c r="BU112" s="64"/>
    </row>
    <row r="113" spans="1:73" ht="15" hidden="1">
      <c r="A113" s="54" t="str">
        <f>IF('Statement of Marks'!A113="","",'Statement of Marks'!A113)</f>
        <v/>
      </c>
      <c r="B113" s="55" t="str">
        <f>IF('Statement of Marks'!D113="","",'Statement of Marks'!D113)</f>
        <v/>
      </c>
      <c r="C113" s="56" t="str">
        <f>IF('Statement of Marks'!E113="","",'Statement of Marks'!E113)</f>
        <v/>
      </c>
      <c r="D113" s="57" t="str">
        <f>IF('Statement of Marks'!F113="","",'Statement of Marks'!F113)</f>
        <v/>
      </c>
      <c r="E113" s="58" t="str">
        <f>IF('Statement of Marks'!G113="","",'Statement of Marks'!G113)</f>
        <v/>
      </c>
      <c r="F113" s="58" t="str">
        <f>IF('Statement of Marks'!H113="","",'Statement of Marks'!H113)</f>
        <v/>
      </c>
      <c r="G113" s="58" t="str">
        <f>IF('Statement of Marks'!I113="","",'Statement of Marks'!I113)</f>
        <v/>
      </c>
      <c r="H113" s="59" t="str">
        <f>IF('Statement of Marks'!B113="","",'Statement of Marks'!B113)</f>
        <v/>
      </c>
      <c r="I113" s="59" t="str">
        <f>IF('Statement of Marks'!C113="","",'Statement of Marks'!C113)</f>
        <v/>
      </c>
      <c r="J113" s="236" t="str">
        <f>IF('Statement of Marks'!EG113="","",'Statement of Marks'!EG113)</f>
        <v/>
      </c>
      <c r="K113" s="236" t="str">
        <f>IF('Statement of Marks'!EH113="","",'Statement of Marks'!EH113)</f>
        <v/>
      </c>
      <c r="L113" s="236" t="str">
        <f>IF('Statement of Marks'!EI113="","",'Statement of Marks'!EI113)</f>
        <v/>
      </c>
      <c r="M113" s="236" t="str">
        <f>IF('Statement of Marks'!EJ113="","",'Statement of Marks'!EJ113)</f>
        <v/>
      </c>
      <c r="N113" s="236" t="str">
        <f>IF('Statement of Marks'!EK113="","",'Statement of Marks'!EK113)</f>
        <v/>
      </c>
      <c r="O113" s="61" t="str">
        <f>IF('Statement of Marks'!EL113="","",'Statement of Marks'!EL113)</f>
        <v/>
      </c>
      <c r="BH113" s="62" t="str">
        <f>IF('Statement of Marks'!G113="","",'Statement of Marks'!G113)</f>
        <v/>
      </c>
      <c r="BI113" s="63" t="str">
        <f t="shared" si="12"/>
        <v/>
      </c>
      <c r="BJ113" s="63" t="str">
        <f t="shared" si="13"/>
        <v/>
      </c>
      <c r="BK113" s="63" t="str">
        <f t="shared" si="14"/>
        <v/>
      </c>
      <c r="BL113" s="63" t="str">
        <f t="shared" si="15"/>
        <v/>
      </c>
      <c r="BM113" s="63" t="str">
        <f t="shared" si="16"/>
        <v/>
      </c>
      <c r="BN113" s="63" t="str">
        <f t="shared" si="17"/>
        <v/>
      </c>
      <c r="BO113" s="63" t="str">
        <f t="shared" si="18"/>
        <v/>
      </c>
      <c r="BP113" s="63" t="str">
        <f t="shared" si="19"/>
        <v/>
      </c>
      <c r="BQ113" s="63" t="str">
        <f t="shared" si="20"/>
        <v/>
      </c>
      <c r="BR113" s="63" t="str">
        <f t="shared" si="21"/>
        <v/>
      </c>
      <c r="BS113" s="63" t="str">
        <f t="shared" si="22"/>
        <v/>
      </c>
      <c r="BT113" s="63" t="str">
        <f t="shared" si="23"/>
        <v/>
      </c>
      <c r="BU113" s="64"/>
    </row>
    <row r="114" spans="1:73" ht="15" hidden="1">
      <c r="A114" s="54" t="str">
        <f>IF('Statement of Marks'!A114="","",'Statement of Marks'!A114)</f>
        <v/>
      </c>
      <c r="B114" s="55" t="str">
        <f>IF('Statement of Marks'!D114="","",'Statement of Marks'!D114)</f>
        <v/>
      </c>
      <c r="C114" s="56" t="str">
        <f>IF('Statement of Marks'!E114="","",'Statement of Marks'!E114)</f>
        <v/>
      </c>
      <c r="D114" s="57" t="str">
        <f>IF('Statement of Marks'!F114="","",'Statement of Marks'!F114)</f>
        <v/>
      </c>
      <c r="E114" s="58" t="str">
        <f>IF('Statement of Marks'!G114="","",'Statement of Marks'!G114)</f>
        <v/>
      </c>
      <c r="F114" s="58" t="str">
        <f>IF('Statement of Marks'!H114="","",'Statement of Marks'!H114)</f>
        <v/>
      </c>
      <c r="G114" s="58" t="str">
        <f>IF('Statement of Marks'!I114="","",'Statement of Marks'!I114)</f>
        <v/>
      </c>
      <c r="H114" s="59" t="str">
        <f>IF('Statement of Marks'!B114="","",'Statement of Marks'!B114)</f>
        <v/>
      </c>
      <c r="I114" s="59" t="str">
        <f>IF('Statement of Marks'!C114="","",'Statement of Marks'!C114)</f>
        <v/>
      </c>
      <c r="J114" s="236" t="str">
        <f>IF('Statement of Marks'!EG114="","",'Statement of Marks'!EG114)</f>
        <v/>
      </c>
      <c r="K114" s="236" t="str">
        <f>IF('Statement of Marks'!EH114="","",'Statement of Marks'!EH114)</f>
        <v/>
      </c>
      <c r="L114" s="236" t="str">
        <f>IF('Statement of Marks'!EI114="","",'Statement of Marks'!EI114)</f>
        <v/>
      </c>
      <c r="M114" s="236" t="str">
        <f>IF('Statement of Marks'!EJ114="","",'Statement of Marks'!EJ114)</f>
        <v/>
      </c>
      <c r="N114" s="236" t="str">
        <f>IF('Statement of Marks'!EK114="","",'Statement of Marks'!EK114)</f>
        <v/>
      </c>
      <c r="O114" s="61" t="str">
        <f>IF('Statement of Marks'!EL114="","",'Statement of Marks'!EL114)</f>
        <v/>
      </c>
      <c r="BH114" s="62" t="str">
        <f>IF('Statement of Marks'!G114="","",'Statement of Marks'!G114)</f>
        <v/>
      </c>
      <c r="BI114" s="63" t="str">
        <f t="shared" si="12"/>
        <v/>
      </c>
      <c r="BJ114" s="63" t="str">
        <f t="shared" si="13"/>
        <v/>
      </c>
      <c r="BK114" s="63" t="str">
        <f t="shared" si="14"/>
        <v/>
      </c>
      <c r="BL114" s="63" t="str">
        <f t="shared" si="15"/>
        <v/>
      </c>
      <c r="BM114" s="63" t="str">
        <f t="shared" si="16"/>
        <v/>
      </c>
      <c r="BN114" s="63" t="str">
        <f t="shared" si="17"/>
        <v/>
      </c>
      <c r="BO114" s="63" t="str">
        <f t="shared" si="18"/>
        <v/>
      </c>
      <c r="BP114" s="63" t="str">
        <f t="shared" si="19"/>
        <v/>
      </c>
      <c r="BQ114" s="63" t="str">
        <f t="shared" si="20"/>
        <v/>
      </c>
      <c r="BR114" s="63" t="str">
        <f t="shared" si="21"/>
        <v/>
      </c>
      <c r="BS114" s="63" t="str">
        <f t="shared" si="22"/>
        <v/>
      </c>
      <c r="BT114" s="63" t="str">
        <f t="shared" si="23"/>
        <v/>
      </c>
      <c r="BU114" s="64"/>
    </row>
    <row r="115" spans="1:73" ht="15" hidden="1">
      <c r="A115" s="54" t="str">
        <f>IF('Statement of Marks'!A115="","",'Statement of Marks'!A115)</f>
        <v/>
      </c>
      <c r="B115" s="55" t="str">
        <f>IF('Statement of Marks'!D115="","",'Statement of Marks'!D115)</f>
        <v/>
      </c>
      <c r="C115" s="56" t="str">
        <f>IF('Statement of Marks'!E115="","",'Statement of Marks'!E115)</f>
        <v/>
      </c>
      <c r="D115" s="57" t="str">
        <f>IF('Statement of Marks'!F115="","",'Statement of Marks'!F115)</f>
        <v/>
      </c>
      <c r="E115" s="58" t="str">
        <f>IF('Statement of Marks'!G115="","",'Statement of Marks'!G115)</f>
        <v/>
      </c>
      <c r="F115" s="58" t="str">
        <f>IF('Statement of Marks'!H115="","",'Statement of Marks'!H115)</f>
        <v/>
      </c>
      <c r="G115" s="58" t="str">
        <f>IF('Statement of Marks'!I115="","",'Statement of Marks'!I115)</f>
        <v/>
      </c>
      <c r="H115" s="59" t="str">
        <f>IF('Statement of Marks'!B115="","",'Statement of Marks'!B115)</f>
        <v/>
      </c>
      <c r="I115" s="59" t="str">
        <f>IF('Statement of Marks'!C115="","",'Statement of Marks'!C115)</f>
        <v/>
      </c>
      <c r="J115" s="236" t="str">
        <f>IF('Statement of Marks'!EG115="","",'Statement of Marks'!EG115)</f>
        <v/>
      </c>
      <c r="K115" s="236" t="str">
        <f>IF('Statement of Marks'!EH115="","",'Statement of Marks'!EH115)</f>
        <v/>
      </c>
      <c r="L115" s="236" t="str">
        <f>IF('Statement of Marks'!EI115="","",'Statement of Marks'!EI115)</f>
        <v/>
      </c>
      <c r="M115" s="236" t="str">
        <f>IF('Statement of Marks'!EJ115="","",'Statement of Marks'!EJ115)</f>
        <v/>
      </c>
      <c r="N115" s="236" t="str">
        <f>IF('Statement of Marks'!EK115="","",'Statement of Marks'!EK115)</f>
        <v/>
      </c>
      <c r="O115" s="61" t="str">
        <f>IF('Statement of Marks'!EL115="","",'Statement of Marks'!EL115)</f>
        <v/>
      </c>
      <c r="BH115" s="62" t="str">
        <f>IF('Statement of Marks'!G115="","",'Statement of Marks'!G115)</f>
        <v/>
      </c>
      <c r="BI115" s="63" t="str">
        <f t="shared" si="12"/>
        <v/>
      </c>
      <c r="BJ115" s="63" t="str">
        <f t="shared" si="13"/>
        <v/>
      </c>
      <c r="BK115" s="63" t="str">
        <f t="shared" si="14"/>
        <v/>
      </c>
      <c r="BL115" s="63" t="str">
        <f t="shared" si="15"/>
        <v/>
      </c>
      <c r="BM115" s="63" t="str">
        <f t="shared" si="16"/>
        <v/>
      </c>
      <c r="BN115" s="63" t="str">
        <f t="shared" si="17"/>
        <v/>
      </c>
      <c r="BO115" s="63" t="str">
        <f t="shared" si="18"/>
        <v/>
      </c>
      <c r="BP115" s="63" t="str">
        <f t="shared" si="19"/>
        <v/>
      </c>
      <c r="BQ115" s="63" t="str">
        <f t="shared" si="20"/>
        <v/>
      </c>
      <c r="BR115" s="63" t="str">
        <f t="shared" si="21"/>
        <v/>
      </c>
      <c r="BS115" s="63" t="str">
        <f t="shared" si="22"/>
        <v/>
      </c>
      <c r="BT115" s="63" t="str">
        <f t="shared" si="23"/>
        <v/>
      </c>
      <c r="BU115" s="64"/>
    </row>
    <row r="116" spans="1:73" ht="15" hidden="1">
      <c r="A116" s="54" t="str">
        <f>IF('Statement of Marks'!A116="","",'Statement of Marks'!A116)</f>
        <v/>
      </c>
      <c r="B116" s="55" t="str">
        <f>IF('Statement of Marks'!D116="","",'Statement of Marks'!D116)</f>
        <v/>
      </c>
      <c r="C116" s="56" t="str">
        <f>IF('Statement of Marks'!E116="","",'Statement of Marks'!E116)</f>
        <v/>
      </c>
      <c r="D116" s="57" t="str">
        <f>IF('Statement of Marks'!F116="","",'Statement of Marks'!F116)</f>
        <v/>
      </c>
      <c r="E116" s="58" t="str">
        <f>IF('Statement of Marks'!G116="","",'Statement of Marks'!G116)</f>
        <v/>
      </c>
      <c r="F116" s="58" t="str">
        <f>IF('Statement of Marks'!H116="","",'Statement of Marks'!H116)</f>
        <v/>
      </c>
      <c r="G116" s="58" t="str">
        <f>IF('Statement of Marks'!I116="","",'Statement of Marks'!I116)</f>
        <v/>
      </c>
      <c r="H116" s="59" t="str">
        <f>IF('Statement of Marks'!B116="","",'Statement of Marks'!B116)</f>
        <v/>
      </c>
      <c r="I116" s="59" t="str">
        <f>IF('Statement of Marks'!C116="","",'Statement of Marks'!C116)</f>
        <v/>
      </c>
      <c r="J116" s="236" t="str">
        <f>IF('Statement of Marks'!EG116="","",'Statement of Marks'!EG116)</f>
        <v/>
      </c>
      <c r="K116" s="236" t="str">
        <f>IF('Statement of Marks'!EH116="","",'Statement of Marks'!EH116)</f>
        <v/>
      </c>
      <c r="L116" s="236" t="str">
        <f>IF('Statement of Marks'!EI116="","",'Statement of Marks'!EI116)</f>
        <v/>
      </c>
      <c r="M116" s="236" t="str">
        <f>IF('Statement of Marks'!EJ116="","",'Statement of Marks'!EJ116)</f>
        <v/>
      </c>
      <c r="N116" s="236" t="str">
        <f>IF('Statement of Marks'!EK116="","",'Statement of Marks'!EK116)</f>
        <v/>
      </c>
      <c r="O116" s="61" t="str">
        <f>IF('Statement of Marks'!EL116="","",'Statement of Marks'!EL116)</f>
        <v/>
      </c>
      <c r="BH116" s="62" t="str">
        <f>IF('Statement of Marks'!G116="","",'Statement of Marks'!G116)</f>
        <v/>
      </c>
      <c r="BI116" s="63" t="str">
        <f t="shared" si="12"/>
        <v/>
      </c>
      <c r="BJ116" s="63" t="str">
        <f t="shared" si="13"/>
        <v/>
      </c>
      <c r="BK116" s="63" t="str">
        <f t="shared" si="14"/>
        <v/>
      </c>
      <c r="BL116" s="63" t="str">
        <f t="shared" si="15"/>
        <v/>
      </c>
      <c r="BM116" s="63" t="str">
        <f t="shared" si="16"/>
        <v/>
      </c>
      <c r="BN116" s="63" t="str">
        <f t="shared" si="17"/>
        <v/>
      </c>
      <c r="BO116" s="63" t="str">
        <f t="shared" si="18"/>
        <v/>
      </c>
      <c r="BP116" s="63" t="str">
        <f t="shared" si="19"/>
        <v/>
      </c>
      <c r="BQ116" s="63" t="str">
        <f t="shared" si="20"/>
        <v/>
      </c>
      <c r="BR116" s="63" t="str">
        <f t="shared" si="21"/>
        <v/>
      </c>
      <c r="BS116" s="63" t="str">
        <f t="shared" si="22"/>
        <v/>
      </c>
      <c r="BT116" s="63" t="str">
        <f t="shared" si="23"/>
        <v/>
      </c>
      <c r="BU116" s="64"/>
    </row>
    <row r="117" spans="1:73" ht="15" hidden="1">
      <c r="A117" s="54" t="str">
        <f>IF('Statement of Marks'!A117="","",'Statement of Marks'!A117)</f>
        <v/>
      </c>
      <c r="B117" s="55" t="str">
        <f>IF('Statement of Marks'!D117="","",'Statement of Marks'!D117)</f>
        <v/>
      </c>
      <c r="C117" s="56" t="str">
        <f>IF('Statement of Marks'!E117="","",'Statement of Marks'!E117)</f>
        <v/>
      </c>
      <c r="D117" s="57" t="str">
        <f>IF('Statement of Marks'!F117="","",'Statement of Marks'!F117)</f>
        <v/>
      </c>
      <c r="E117" s="58" t="str">
        <f>IF('Statement of Marks'!G117="","",'Statement of Marks'!G117)</f>
        <v/>
      </c>
      <c r="F117" s="58" t="str">
        <f>IF('Statement of Marks'!H117="","",'Statement of Marks'!H117)</f>
        <v/>
      </c>
      <c r="G117" s="58" t="str">
        <f>IF('Statement of Marks'!I117="","",'Statement of Marks'!I117)</f>
        <v/>
      </c>
      <c r="H117" s="59" t="str">
        <f>IF('Statement of Marks'!B117="","",'Statement of Marks'!B117)</f>
        <v/>
      </c>
      <c r="I117" s="59" t="str">
        <f>IF('Statement of Marks'!C117="","",'Statement of Marks'!C117)</f>
        <v/>
      </c>
      <c r="J117" s="236" t="str">
        <f>IF('Statement of Marks'!EG117="","",'Statement of Marks'!EG117)</f>
        <v/>
      </c>
      <c r="K117" s="236" t="str">
        <f>IF('Statement of Marks'!EH117="","",'Statement of Marks'!EH117)</f>
        <v/>
      </c>
      <c r="L117" s="236" t="str">
        <f>IF('Statement of Marks'!EI117="","",'Statement of Marks'!EI117)</f>
        <v/>
      </c>
      <c r="M117" s="236" t="str">
        <f>IF('Statement of Marks'!EJ117="","",'Statement of Marks'!EJ117)</f>
        <v/>
      </c>
      <c r="N117" s="236" t="str">
        <f>IF('Statement of Marks'!EK117="","",'Statement of Marks'!EK117)</f>
        <v/>
      </c>
      <c r="O117" s="61" t="str">
        <f>IF('Statement of Marks'!EL117="","",'Statement of Marks'!EL117)</f>
        <v/>
      </c>
      <c r="BH117" s="62" t="str">
        <f>IF('Statement of Marks'!G117="","",'Statement of Marks'!G117)</f>
        <v/>
      </c>
      <c r="BI117" s="63" t="str">
        <f t="shared" si="12"/>
        <v/>
      </c>
      <c r="BJ117" s="63" t="str">
        <f t="shared" si="13"/>
        <v/>
      </c>
      <c r="BK117" s="63" t="str">
        <f t="shared" si="14"/>
        <v/>
      </c>
      <c r="BL117" s="63" t="str">
        <f t="shared" si="15"/>
        <v/>
      </c>
      <c r="BM117" s="63" t="str">
        <f t="shared" si="16"/>
        <v/>
      </c>
      <c r="BN117" s="63" t="str">
        <f t="shared" si="17"/>
        <v/>
      </c>
      <c r="BO117" s="63" t="str">
        <f t="shared" si="18"/>
        <v/>
      </c>
      <c r="BP117" s="63" t="str">
        <f t="shared" si="19"/>
        <v/>
      </c>
      <c r="BQ117" s="63" t="str">
        <f t="shared" si="20"/>
        <v/>
      </c>
      <c r="BR117" s="63" t="str">
        <f t="shared" si="21"/>
        <v/>
      </c>
      <c r="BS117" s="63" t="str">
        <f t="shared" si="22"/>
        <v/>
      </c>
      <c r="BT117" s="63" t="str">
        <f t="shared" si="23"/>
        <v/>
      </c>
      <c r="BU117" s="64"/>
    </row>
    <row r="118" spans="1:73" ht="15" hidden="1">
      <c r="A118" s="54" t="str">
        <f>IF('Statement of Marks'!A118="","",'Statement of Marks'!A118)</f>
        <v/>
      </c>
      <c r="B118" s="55" t="str">
        <f>IF('Statement of Marks'!D118="","",'Statement of Marks'!D118)</f>
        <v/>
      </c>
      <c r="C118" s="56" t="str">
        <f>IF('Statement of Marks'!E118="","",'Statement of Marks'!E118)</f>
        <v/>
      </c>
      <c r="D118" s="57" t="str">
        <f>IF('Statement of Marks'!F118="","",'Statement of Marks'!F118)</f>
        <v/>
      </c>
      <c r="E118" s="58" t="str">
        <f>IF('Statement of Marks'!G118="","",'Statement of Marks'!G118)</f>
        <v/>
      </c>
      <c r="F118" s="58" t="str">
        <f>IF('Statement of Marks'!H118="","",'Statement of Marks'!H118)</f>
        <v/>
      </c>
      <c r="G118" s="58" t="str">
        <f>IF('Statement of Marks'!I118="","",'Statement of Marks'!I118)</f>
        <v/>
      </c>
      <c r="H118" s="59" t="str">
        <f>IF('Statement of Marks'!B118="","",'Statement of Marks'!B118)</f>
        <v/>
      </c>
      <c r="I118" s="59" t="str">
        <f>IF('Statement of Marks'!C118="","",'Statement of Marks'!C118)</f>
        <v/>
      </c>
      <c r="J118" s="236" t="str">
        <f>IF('Statement of Marks'!EG118="","",'Statement of Marks'!EG118)</f>
        <v/>
      </c>
      <c r="K118" s="236" t="str">
        <f>IF('Statement of Marks'!EH118="","",'Statement of Marks'!EH118)</f>
        <v/>
      </c>
      <c r="L118" s="236" t="str">
        <f>IF('Statement of Marks'!EI118="","",'Statement of Marks'!EI118)</f>
        <v/>
      </c>
      <c r="M118" s="236" t="str">
        <f>IF('Statement of Marks'!EJ118="","",'Statement of Marks'!EJ118)</f>
        <v/>
      </c>
      <c r="N118" s="236" t="str">
        <f>IF('Statement of Marks'!EK118="","",'Statement of Marks'!EK118)</f>
        <v/>
      </c>
      <c r="O118" s="61" t="str">
        <f>IF('Statement of Marks'!EL118="","",'Statement of Marks'!EL118)</f>
        <v/>
      </c>
      <c r="BH118" s="62" t="str">
        <f>IF('Statement of Marks'!G118="","",'Statement of Marks'!G118)</f>
        <v/>
      </c>
      <c r="BI118" s="63" t="str">
        <f t="shared" si="12"/>
        <v/>
      </c>
      <c r="BJ118" s="63" t="str">
        <f t="shared" si="13"/>
        <v/>
      </c>
      <c r="BK118" s="63" t="str">
        <f t="shared" si="14"/>
        <v/>
      </c>
      <c r="BL118" s="63" t="str">
        <f t="shared" si="15"/>
        <v/>
      </c>
      <c r="BM118" s="63" t="str">
        <f t="shared" si="16"/>
        <v/>
      </c>
      <c r="BN118" s="63" t="str">
        <f t="shared" si="17"/>
        <v/>
      </c>
      <c r="BO118" s="63" t="str">
        <f t="shared" si="18"/>
        <v/>
      </c>
      <c r="BP118" s="63" t="str">
        <f t="shared" si="19"/>
        <v/>
      </c>
      <c r="BQ118" s="63" t="str">
        <f t="shared" si="20"/>
        <v/>
      </c>
      <c r="BR118" s="63" t="str">
        <f t="shared" si="21"/>
        <v/>
      </c>
      <c r="BS118" s="63" t="str">
        <f t="shared" si="22"/>
        <v/>
      </c>
      <c r="BT118" s="63" t="str">
        <f t="shared" si="23"/>
        <v/>
      </c>
      <c r="BU118" s="64"/>
    </row>
    <row r="119" spans="1:73" ht="15" hidden="1">
      <c r="A119" s="54" t="str">
        <f>IF('Statement of Marks'!A119="","",'Statement of Marks'!A119)</f>
        <v/>
      </c>
      <c r="B119" s="55" t="str">
        <f>IF('Statement of Marks'!D119="","",'Statement of Marks'!D119)</f>
        <v/>
      </c>
      <c r="C119" s="56" t="str">
        <f>IF('Statement of Marks'!E119="","",'Statement of Marks'!E119)</f>
        <v/>
      </c>
      <c r="D119" s="57" t="str">
        <f>IF('Statement of Marks'!F119="","",'Statement of Marks'!F119)</f>
        <v/>
      </c>
      <c r="E119" s="58" t="str">
        <f>IF('Statement of Marks'!G119="","",'Statement of Marks'!G119)</f>
        <v/>
      </c>
      <c r="F119" s="58" t="str">
        <f>IF('Statement of Marks'!H119="","",'Statement of Marks'!H119)</f>
        <v/>
      </c>
      <c r="G119" s="58" t="str">
        <f>IF('Statement of Marks'!I119="","",'Statement of Marks'!I119)</f>
        <v/>
      </c>
      <c r="H119" s="59" t="str">
        <f>IF('Statement of Marks'!B119="","",'Statement of Marks'!B119)</f>
        <v/>
      </c>
      <c r="I119" s="59" t="str">
        <f>IF('Statement of Marks'!C119="","",'Statement of Marks'!C119)</f>
        <v/>
      </c>
      <c r="J119" s="236" t="str">
        <f>IF('Statement of Marks'!EG119="","",'Statement of Marks'!EG119)</f>
        <v/>
      </c>
      <c r="K119" s="236" t="str">
        <f>IF('Statement of Marks'!EH119="","",'Statement of Marks'!EH119)</f>
        <v/>
      </c>
      <c r="L119" s="236" t="str">
        <f>IF('Statement of Marks'!EI119="","",'Statement of Marks'!EI119)</f>
        <v/>
      </c>
      <c r="M119" s="236" t="str">
        <f>IF('Statement of Marks'!EJ119="","",'Statement of Marks'!EJ119)</f>
        <v/>
      </c>
      <c r="N119" s="236" t="str">
        <f>IF('Statement of Marks'!EK119="","",'Statement of Marks'!EK119)</f>
        <v/>
      </c>
      <c r="O119" s="61" t="str">
        <f>IF('Statement of Marks'!EL119="","",'Statement of Marks'!EL119)</f>
        <v/>
      </c>
      <c r="BH119" s="62" t="str">
        <f>IF('Statement of Marks'!G119="","",'Statement of Marks'!G119)</f>
        <v/>
      </c>
      <c r="BI119" s="63" t="str">
        <f t="shared" si="12"/>
        <v/>
      </c>
      <c r="BJ119" s="63" t="str">
        <f t="shared" si="13"/>
        <v/>
      </c>
      <c r="BK119" s="63" t="str">
        <f t="shared" si="14"/>
        <v/>
      </c>
      <c r="BL119" s="63" t="str">
        <f t="shared" si="15"/>
        <v/>
      </c>
      <c r="BM119" s="63" t="str">
        <f t="shared" si="16"/>
        <v/>
      </c>
      <c r="BN119" s="63" t="str">
        <f t="shared" si="17"/>
        <v/>
      </c>
      <c r="BO119" s="63" t="str">
        <f t="shared" si="18"/>
        <v/>
      </c>
      <c r="BP119" s="63" t="str">
        <f t="shared" si="19"/>
        <v/>
      </c>
      <c r="BQ119" s="63" t="str">
        <f t="shared" si="20"/>
        <v/>
      </c>
      <c r="BR119" s="63" t="str">
        <f t="shared" si="21"/>
        <v/>
      </c>
      <c r="BS119" s="63" t="str">
        <f t="shared" si="22"/>
        <v/>
      </c>
      <c r="BT119" s="63" t="str">
        <f t="shared" si="23"/>
        <v/>
      </c>
      <c r="BU119" s="64"/>
    </row>
    <row r="120" spans="1:73" ht="15" hidden="1">
      <c r="A120" s="54" t="str">
        <f>IF('Statement of Marks'!A120="","",'Statement of Marks'!A120)</f>
        <v/>
      </c>
      <c r="B120" s="55" t="str">
        <f>IF('Statement of Marks'!D120="","",'Statement of Marks'!D120)</f>
        <v/>
      </c>
      <c r="C120" s="56" t="str">
        <f>IF('Statement of Marks'!E120="","",'Statement of Marks'!E120)</f>
        <v/>
      </c>
      <c r="D120" s="57" t="str">
        <f>IF('Statement of Marks'!F120="","",'Statement of Marks'!F120)</f>
        <v/>
      </c>
      <c r="E120" s="58" t="str">
        <f>IF('Statement of Marks'!G120="","",'Statement of Marks'!G120)</f>
        <v/>
      </c>
      <c r="F120" s="58" t="str">
        <f>IF('Statement of Marks'!H120="","",'Statement of Marks'!H120)</f>
        <v/>
      </c>
      <c r="G120" s="58" t="str">
        <f>IF('Statement of Marks'!I120="","",'Statement of Marks'!I120)</f>
        <v/>
      </c>
      <c r="H120" s="59" t="str">
        <f>IF('Statement of Marks'!B120="","",'Statement of Marks'!B120)</f>
        <v/>
      </c>
      <c r="I120" s="59" t="str">
        <f>IF('Statement of Marks'!C120="","",'Statement of Marks'!C120)</f>
        <v/>
      </c>
      <c r="J120" s="236" t="str">
        <f>IF('Statement of Marks'!EG120="","",'Statement of Marks'!EG120)</f>
        <v/>
      </c>
      <c r="K120" s="236" t="str">
        <f>IF('Statement of Marks'!EH120="","",'Statement of Marks'!EH120)</f>
        <v/>
      </c>
      <c r="L120" s="236" t="str">
        <f>IF('Statement of Marks'!EI120="","",'Statement of Marks'!EI120)</f>
        <v/>
      </c>
      <c r="M120" s="236" t="str">
        <f>IF('Statement of Marks'!EJ120="","",'Statement of Marks'!EJ120)</f>
        <v/>
      </c>
      <c r="N120" s="236" t="str">
        <f>IF('Statement of Marks'!EK120="","",'Statement of Marks'!EK120)</f>
        <v/>
      </c>
      <c r="O120" s="61" t="str">
        <f>IF('Statement of Marks'!EL120="","",'Statement of Marks'!EL120)</f>
        <v/>
      </c>
      <c r="BH120" s="62" t="str">
        <f>IF('Statement of Marks'!G120="","",'Statement of Marks'!G120)</f>
        <v/>
      </c>
      <c r="BI120" s="63" t="str">
        <f t="shared" si="12"/>
        <v/>
      </c>
      <c r="BJ120" s="63" t="str">
        <f t="shared" si="13"/>
        <v/>
      </c>
      <c r="BK120" s="63" t="str">
        <f t="shared" si="14"/>
        <v/>
      </c>
      <c r="BL120" s="63" t="str">
        <f t="shared" si="15"/>
        <v/>
      </c>
      <c r="BM120" s="63" t="str">
        <f t="shared" si="16"/>
        <v/>
      </c>
      <c r="BN120" s="63" t="str">
        <f t="shared" si="17"/>
        <v/>
      </c>
      <c r="BO120" s="63" t="str">
        <f t="shared" si="18"/>
        <v/>
      </c>
      <c r="BP120" s="63" t="str">
        <f t="shared" si="19"/>
        <v/>
      </c>
      <c r="BQ120" s="63" t="str">
        <f t="shared" si="20"/>
        <v/>
      </c>
      <c r="BR120" s="63" t="str">
        <f t="shared" si="21"/>
        <v/>
      </c>
      <c r="BS120" s="63" t="str">
        <f t="shared" si="22"/>
        <v/>
      </c>
      <c r="BT120" s="63" t="str">
        <f t="shared" si="23"/>
        <v/>
      </c>
      <c r="BU120" s="64"/>
    </row>
    <row r="121" spans="1:73" ht="15" hidden="1">
      <c r="A121" s="54" t="str">
        <f>IF('Statement of Marks'!A121="","",'Statement of Marks'!A121)</f>
        <v/>
      </c>
      <c r="B121" s="55" t="str">
        <f>IF('Statement of Marks'!D121="","",'Statement of Marks'!D121)</f>
        <v/>
      </c>
      <c r="C121" s="56" t="str">
        <f>IF('Statement of Marks'!E121="","",'Statement of Marks'!E121)</f>
        <v/>
      </c>
      <c r="D121" s="57" t="str">
        <f>IF('Statement of Marks'!F121="","",'Statement of Marks'!F121)</f>
        <v/>
      </c>
      <c r="E121" s="58" t="str">
        <f>IF('Statement of Marks'!G121="","",'Statement of Marks'!G121)</f>
        <v/>
      </c>
      <c r="F121" s="58" t="str">
        <f>IF('Statement of Marks'!H121="","",'Statement of Marks'!H121)</f>
        <v/>
      </c>
      <c r="G121" s="58" t="str">
        <f>IF('Statement of Marks'!I121="","",'Statement of Marks'!I121)</f>
        <v/>
      </c>
      <c r="H121" s="59" t="str">
        <f>IF('Statement of Marks'!B121="","",'Statement of Marks'!B121)</f>
        <v/>
      </c>
      <c r="I121" s="59" t="str">
        <f>IF('Statement of Marks'!C121="","",'Statement of Marks'!C121)</f>
        <v/>
      </c>
      <c r="J121" s="236" t="str">
        <f>IF('Statement of Marks'!EG121="","",'Statement of Marks'!EG121)</f>
        <v/>
      </c>
      <c r="K121" s="236" t="str">
        <f>IF('Statement of Marks'!EH121="","",'Statement of Marks'!EH121)</f>
        <v/>
      </c>
      <c r="L121" s="236" t="str">
        <f>IF('Statement of Marks'!EI121="","",'Statement of Marks'!EI121)</f>
        <v/>
      </c>
      <c r="M121" s="236" t="str">
        <f>IF('Statement of Marks'!EJ121="","",'Statement of Marks'!EJ121)</f>
        <v/>
      </c>
      <c r="N121" s="236" t="str">
        <f>IF('Statement of Marks'!EK121="","",'Statement of Marks'!EK121)</f>
        <v/>
      </c>
      <c r="O121" s="61" t="str">
        <f>IF('Statement of Marks'!EL121="","",'Statement of Marks'!EL121)</f>
        <v/>
      </c>
      <c r="BH121" s="62" t="str">
        <f>IF('Statement of Marks'!G121="","",'Statement of Marks'!G121)</f>
        <v/>
      </c>
      <c r="BI121" s="63" t="str">
        <f t="shared" si="12"/>
        <v/>
      </c>
      <c r="BJ121" s="63" t="str">
        <f t="shared" si="13"/>
        <v/>
      </c>
      <c r="BK121" s="63" t="str">
        <f t="shared" si="14"/>
        <v/>
      </c>
      <c r="BL121" s="63" t="str">
        <f t="shared" si="15"/>
        <v/>
      </c>
      <c r="BM121" s="63" t="str">
        <f t="shared" si="16"/>
        <v/>
      </c>
      <c r="BN121" s="63" t="str">
        <f t="shared" si="17"/>
        <v/>
      </c>
      <c r="BO121" s="63" t="str">
        <f t="shared" si="18"/>
        <v/>
      </c>
      <c r="BP121" s="63" t="str">
        <f t="shared" si="19"/>
        <v/>
      </c>
      <c r="BQ121" s="63" t="str">
        <f t="shared" si="20"/>
        <v/>
      </c>
      <c r="BR121" s="63" t="str">
        <f t="shared" si="21"/>
        <v/>
      </c>
      <c r="BS121" s="63" t="str">
        <f t="shared" si="22"/>
        <v/>
      </c>
      <c r="BT121" s="63" t="str">
        <f t="shared" si="23"/>
        <v/>
      </c>
      <c r="BU121" s="64"/>
    </row>
    <row r="122" spans="1:73" ht="15" hidden="1">
      <c r="A122" s="54" t="str">
        <f>IF('Statement of Marks'!A122="","",'Statement of Marks'!A122)</f>
        <v/>
      </c>
      <c r="B122" s="55" t="str">
        <f>IF('Statement of Marks'!D122="","",'Statement of Marks'!D122)</f>
        <v/>
      </c>
      <c r="C122" s="56" t="str">
        <f>IF('Statement of Marks'!E122="","",'Statement of Marks'!E122)</f>
        <v/>
      </c>
      <c r="D122" s="57" t="str">
        <f>IF('Statement of Marks'!F122="","",'Statement of Marks'!F122)</f>
        <v/>
      </c>
      <c r="E122" s="58" t="str">
        <f>IF('Statement of Marks'!G122="","",'Statement of Marks'!G122)</f>
        <v/>
      </c>
      <c r="F122" s="58" t="str">
        <f>IF('Statement of Marks'!H122="","",'Statement of Marks'!H122)</f>
        <v/>
      </c>
      <c r="G122" s="58" t="str">
        <f>IF('Statement of Marks'!I122="","",'Statement of Marks'!I122)</f>
        <v/>
      </c>
      <c r="H122" s="59" t="str">
        <f>IF('Statement of Marks'!B122="","",'Statement of Marks'!B122)</f>
        <v/>
      </c>
      <c r="I122" s="59" t="str">
        <f>IF('Statement of Marks'!C122="","",'Statement of Marks'!C122)</f>
        <v/>
      </c>
      <c r="J122" s="236" t="str">
        <f>IF('Statement of Marks'!EG122="","",'Statement of Marks'!EG122)</f>
        <v/>
      </c>
      <c r="K122" s="236" t="str">
        <f>IF('Statement of Marks'!EH122="","",'Statement of Marks'!EH122)</f>
        <v/>
      </c>
      <c r="L122" s="236" t="str">
        <f>IF('Statement of Marks'!EI122="","",'Statement of Marks'!EI122)</f>
        <v/>
      </c>
      <c r="M122" s="236" t="str">
        <f>IF('Statement of Marks'!EJ122="","",'Statement of Marks'!EJ122)</f>
        <v/>
      </c>
      <c r="N122" s="236" t="str">
        <f>IF('Statement of Marks'!EK122="","",'Statement of Marks'!EK122)</f>
        <v/>
      </c>
      <c r="O122" s="61" t="str">
        <f>IF('Statement of Marks'!EL122="","",'Statement of Marks'!EL122)</f>
        <v/>
      </c>
      <c r="BH122" s="62" t="str">
        <f>IF('Statement of Marks'!G122="","",'Statement of Marks'!G122)</f>
        <v/>
      </c>
      <c r="BI122" s="63" t="str">
        <f t="shared" si="12"/>
        <v/>
      </c>
      <c r="BJ122" s="63" t="str">
        <f t="shared" si="13"/>
        <v/>
      </c>
      <c r="BK122" s="63" t="str">
        <f t="shared" si="14"/>
        <v/>
      </c>
      <c r="BL122" s="63" t="str">
        <f t="shared" si="15"/>
        <v/>
      </c>
      <c r="BM122" s="63" t="str">
        <f t="shared" si="16"/>
        <v/>
      </c>
      <c r="BN122" s="63" t="str">
        <f t="shared" si="17"/>
        <v/>
      </c>
      <c r="BO122" s="63" t="str">
        <f t="shared" si="18"/>
        <v/>
      </c>
      <c r="BP122" s="63" t="str">
        <f t="shared" si="19"/>
        <v/>
      </c>
      <c r="BQ122" s="63" t="str">
        <f t="shared" si="20"/>
        <v/>
      </c>
      <c r="BR122" s="63" t="str">
        <f t="shared" si="21"/>
        <v/>
      </c>
      <c r="BS122" s="63" t="str">
        <f t="shared" si="22"/>
        <v/>
      </c>
      <c r="BT122" s="63" t="str">
        <f t="shared" si="23"/>
        <v/>
      </c>
      <c r="BU122" s="64"/>
    </row>
    <row r="123" spans="1:73" ht="15" hidden="1">
      <c r="A123" s="54" t="str">
        <f>IF('Statement of Marks'!A123="","",'Statement of Marks'!A123)</f>
        <v/>
      </c>
      <c r="B123" s="55" t="str">
        <f>IF('Statement of Marks'!D123="","",'Statement of Marks'!D123)</f>
        <v/>
      </c>
      <c r="C123" s="56" t="str">
        <f>IF('Statement of Marks'!E123="","",'Statement of Marks'!E123)</f>
        <v/>
      </c>
      <c r="D123" s="57" t="str">
        <f>IF('Statement of Marks'!F123="","",'Statement of Marks'!F123)</f>
        <v/>
      </c>
      <c r="E123" s="58" t="str">
        <f>IF('Statement of Marks'!G123="","",'Statement of Marks'!G123)</f>
        <v/>
      </c>
      <c r="F123" s="58" t="str">
        <f>IF('Statement of Marks'!H123="","",'Statement of Marks'!H123)</f>
        <v/>
      </c>
      <c r="G123" s="58" t="str">
        <f>IF('Statement of Marks'!I123="","",'Statement of Marks'!I123)</f>
        <v/>
      </c>
      <c r="H123" s="59" t="str">
        <f>IF('Statement of Marks'!B123="","",'Statement of Marks'!B123)</f>
        <v/>
      </c>
      <c r="I123" s="59" t="str">
        <f>IF('Statement of Marks'!C123="","",'Statement of Marks'!C123)</f>
        <v/>
      </c>
      <c r="J123" s="236" t="str">
        <f>IF('Statement of Marks'!EG123="","",'Statement of Marks'!EG123)</f>
        <v/>
      </c>
      <c r="K123" s="236" t="str">
        <f>IF('Statement of Marks'!EH123="","",'Statement of Marks'!EH123)</f>
        <v/>
      </c>
      <c r="L123" s="236" t="str">
        <f>IF('Statement of Marks'!EI123="","",'Statement of Marks'!EI123)</f>
        <v/>
      </c>
      <c r="M123" s="236" t="str">
        <f>IF('Statement of Marks'!EJ123="","",'Statement of Marks'!EJ123)</f>
        <v/>
      </c>
      <c r="N123" s="236" t="str">
        <f>IF('Statement of Marks'!EK123="","",'Statement of Marks'!EK123)</f>
        <v/>
      </c>
      <c r="O123" s="61" t="str">
        <f>IF('Statement of Marks'!EL123="","",'Statement of Marks'!EL123)</f>
        <v/>
      </c>
      <c r="BH123" s="62" t="str">
        <f>IF('Statement of Marks'!G123="","",'Statement of Marks'!G123)</f>
        <v/>
      </c>
      <c r="BI123" s="63" t="str">
        <f t="shared" si="12"/>
        <v/>
      </c>
      <c r="BJ123" s="63" t="str">
        <f t="shared" si="13"/>
        <v/>
      </c>
      <c r="BK123" s="63" t="str">
        <f t="shared" si="14"/>
        <v/>
      </c>
      <c r="BL123" s="63" t="str">
        <f t="shared" si="15"/>
        <v/>
      </c>
      <c r="BM123" s="63" t="str">
        <f t="shared" si="16"/>
        <v/>
      </c>
      <c r="BN123" s="63" t="str">
        <f t="shared" si="17"/>
        <v/>
      </c>
      <c r="BO123" s="63" t="str">
        <f t="shared" si="18"/>
        <v/>
      </c>
      <c r="BP123" s="63" t="str">
        <f t="shared" si="19"/>
        <v/>
      </c>
      <c r="BQ123" s="63" t="str">
        <f t="shared" si="20"/>
        <v/>
      </c>
      <c r="BR123" s="63" t="str">
        <f t="shared" si="21"/>
        <v/>
      </c>
      <c r="BS123" s="63" t="str">
        <f t="shared" si="22"/>
        <v/>
      </c>
      <c r="BT123" s="63" t="str">
        <f t="shared" si="23"/>
        <v/>
      </c>
      <c r="BU123" s="64"/>
    </row>
    <row r="124" spans="1:73" ht="15" hidden="1">
      <c r="A124" s="54" t="str">
        <f>IF('Statement of Marks'!A124="","",'Statement of Marks'!A124)</f>
        <v/>
      </c>
      <c r="B124" s="55" t="str">
        <f>IF('Statement of Marks'!D124="","",'Statement of Marks'!D124)</f>
        <v/>
      </c>
      <c r="C124" s="56" t="str">
        <f>IF('Statement of Marks'!E124="","",'Statement of Marks'!E124)</f>
        <v/>
      </c>
      <c r="D124" s="57" t="str">
        <f>IF('Statement of Marks'!F124="","",'Statement of Marks'!F124)</f>
        <v/>
      </c>
      <c r="E124" s="58" t="str">
        <f>IF('Statement of Marks'!G124="","",'Statement of Marks'!G124)</f>
        <v/>
      </c>
      <c r="F124" s="58" t="str">
        <f>IF('Statement of Marks'!H124="","",'Statement of Marks'!H124)</f>
        <v/>
      </c>
      <c r="G124" s="58" t="str">
        <f>IF('Statement of Marks'!I124="","",'Statement of Marks'!I124)</f>
        <v/>
      </c>
      <c r="H124" s="59" t="str">
        <f>IF('Statement of Marks'!B124="","",'Statement of Marks'!B124)</f>
        <v/>
      </c>
      <c r="I124" s="59" t="str">
        <f>IF('Statement of Marks'!C124="","",'Statement of Marks'!C124)</f>
        <v/>
      </c>
      <c r="J124" s="236" t="str">
        <f>IF('Statement of Marks'!EG124="","",'Statement of Marks'!EG124)</f>
        <v/>
      </c>
      <c r="K124" s="236" t="str">
        <f>IF('Statement of Marks'!EH124="","",'Statement of Marks'!EH124)</f>
        <v/>
      </c>
      <c r="L124" s="236" t="str">
        <f>IF('Statement of Marks'!EI124="","",'Statement of Marks'!EI124)</f>
        <v/>
      </c>
      <c r="M124" s="236" t="str">
        <f>IF('Statement of Marks'!EJ124="","",'Statement of Marks'!EJ124)</f>
        <v/>
      </c>
      <c r="N124" s="236" t="str">
        <f>IF('Statement of Marks'!EK124="","",'Statement of Marks'!EK124)</f>
        <v/>
      </c>
      <c r="O124" s="61" t="str">
        <f>IF('Statement of Marks'!EL124="","",'Statement of Marks'!EL124)</f>
        <v/>
      </c>
      <c r="BH124" s="62" t="str">
        <f>IF('Statement of Marks'!G124="","",'Statement of Marks'!G124)</f>
        <v/>
      </c>
      <c r="BI124" s="63" t="str">
        <f t="shared" si="12"/>
        <v/>
      </c>
      <c r="BJ124" s="63" t="str">
        <f t="shared" si="13"/>
        <v/>
      </c>
      <c r="BK124" s="63" t="str">
        <f t="shared" si="14"/>
        <v/>
      </c>
      <c r="BL124" s="63" t="str">
        <f t="shared" si="15"/>
        <v/>
      </c>
      <c r="BM124" s="63" t="str">
        <f t="shared" si="16"/>
        <v/>
      </c>
      <c r="BN124" s="63" t="str">
        <f t="shared" si="17"/>
        <v/>
      </c>
      <c r="BO124" s="63" t="str">
        <f t="shared" si="18"/>
        <v/>
      </c>
      <c r="BP124" s="63" t="str">
        <f t="shared" si="19"/>
        <v/>
      </c>
      <c r="BQ124" s="63" t="str">
        <f t="shared" si="20"/>
        <v/>
      </c>
      <c r="BR124" s="63" t="str">
        <f t="shared" si="21"/>
        <v/>
      </c>
      <c r="BS124" s="63" t="str">
        <f t="shared" si="22"/>
        <v/>
      </c>
      <c r="BT124" s="63" t="str">
        <f t="shared" si="23"/>
        <v/>
      </c>
      <c r="BU124" s="64"/>
    </row>
    <row r="125" spans="1:73" ht="15" hidden="1">
      <c r="A125" s="54" t="str">
        <f>IF('Statement of Marks'!A125="","",'Statement of Marks'!A125)</f>
        <v/>
      </c>
      <c r="B125" s="55" t="str">
        <f>IF('Statement of Marks'!D125="","",'Statement of Marks'!D125)</f>
        <v/>
      </c>
      <c r="C125" s="56" t="str">
        <f>IF('Statement of Marks'!E125="","",'Statement of Marks'!E125)</f>
        <v/>
      </c>
      <c r="D125" s="57" t="str">
        <f>IF('Statement of Marks'!F125="","",'Statement of Marks'!F125)</f>
        <v/>
      </c>
      <c r="E125" s="58" t="str">
        <f>IF('Statement of Marks'!G125="","",'Statement of Marks'!G125)</f>
        <v/>
      </c>
      <c r="F125" s="58" t="str">
        <f>IF('Statement of Marks'!H125="","",'Statement of Marks'!H125)</f>
        <v/>
      </c>
      <c r="G125" s="58" t="str">
        <f>IF('Statement of Marks'!I125="","",'Statement of Marks'!I125)</f>
        <v/>
      </c>
      <c r="H125" s="59" t="str">
        <f>IF('Statement of Marks'!B125="","",'Statement of Marks'!B125)</f>
        <v/>
      </c>
      <c r="I125" s="59" t="str">
        <f>IF('Statement of Marks'!C125="","",'Statement of Marks'!C125)</f>
        <v/>
      </c>
      <c r="J125" s="236" t="str">
        <f>IF('Statement of Marks'!EG125="","",'Statement of Marks'!EG125)</f>
        <v/>
      </c>
      <c r="K125" s="236" t="str">
        <f>IF('Statement of Marks'!EH125="","",'Statement of Marks'!EH125)</f>
        <v/>
      </c>
      <c r="L125" s="236" t="str">
        <f>IF('Statement of Marks'!EI125="","",'Statement of Marks'!EI125)</f>
        <v/>
      </c>
      <c r="M125" s="236" t="str">
        <f>IF('Statement of Marks'!EJ125="","",'Statement of Marks'!EJ125)</f>
        <v/>
      </c>
      <c r="N125" s="236" t="str">
        <f>IF('Statement of Marks'!EK125="","",'Statement of Marks'!EK125)</f>
        <v/>
      </c>
      <c r="O125" s="61" t="str">
        <f>IF('Statement of Marks'!EL125="","",'Statement of Marks'!EL125)</f>
        <v/>
      </c>
      <c r="BH125" s="62" t="str">
        <f>IF('Statement of Marks'!G125="","",'Statement of Marks'!G125)</f>
        <v/>
      </c>
      <c r="BI125" s="63" t="str">
        <f t="shared" si="12"/>
        <v/>
      </c>
      <c r="BJ125" s="63" t="str">
        <f t="shared" si="13"/>
        <v/>
      </c>
      <c r="BK125" s="63" t="str">
        <f t="shared" si="14"/>
        <v/>
      </c>
      <c r="BL125" s="63" t="str">
        <f t="shared" si="15"/>
        <v/>
      </c>
      <c r="BM125" s="63" t="str">
        <f t="shared" si="16"/>
        <v/>
      </c>
      <c r="BN125" s="63" t="str">
        <f t="shared" si="17"/>
        <v/>
      </c>
      <c r="BO125" s="63" t="str">
        <f t="shared" si="18"/>
        <v/>
      </c>
      <c r="BP125" s="63" t="str">
        <f t="shared" si="19"/>
        <v/>
      </c>
      <c r="BQ125" s="63" t="str">
        <f t="shared" si="20"/>
        <v/>
      </c>
      <c r="BR125" s="63" t="str">
        <f t="shared" si="21"/>
        <v/>
      </c>
      <c r="BS125" s="63" t="str">
        <f t="shared" si="22"/>
        <v/>
      </c>
      <c r="BT125" s="63" t="str">
        <f t="shared" si="23"/>
        <v/>
      </c>
      <c r="BU125" s="64"/>
    </row>
    <row r="126" spans="1:73" ht="15" hidden="1">
      <c r="A126" s="54" t="str">
        <f>IF('Statement of Marks'!A126="","",'Statement of Marks'!A126)</f>
        <v/>
      </c>
      <c r="B126" s="55" t="str">
        <f>IF('Statement of Marks'!D126="","",'Statement of Marks'!D126)</f>
        <v/>
      </c>
      <c r="C126" s="56" t="str">
        <f>IF('Statement of Marks'!E126="","",'Statement of Marks'!E126)</f>
        <v/>
      </c>
      <c r="D126" s="57" t="str">
        <f>IF('Statement of Marks'!F126="","",'Statement of Marks'!F126)</f>
        <v/>
      </c>
      <c r="E126" s="58" t="str">
        <f>IF('Statement of Marks'!G126="","",'Statement of Marks'!G126)</f>
        <v/>
      </c>
      <c r="F126" s="58" t="str">
        <f>IF('Statement of Marks'!H126="","",'Statement of Marks'!H126)</f>
        <v/>
      </c>
      <c r="G126" s="58" t="str">
        <f>IF('Statement of Marks'!I126="","",'Statement of Marks'!I126)</f>
        <v/>
      </c>
      <c r="H126" s="59" t="str">
        <f>IF('Statement of Marks'!B126="","",'Statement of Marks'!B126)</f>
        <v/>
      </c>
      <c r="I126" s="59" t="str">
        <f>IF('Statement of Marks'!C126="","",'Statement of Marks'!C126)</f>
        <v/>
      </c>
      <c r="J126" s="236" t="str">
        <f>IF('Statement of Marks'!EG126="","",'Statement of Marks'!EG126)</f>
        <v/>
      </c>
      <c r="K126" s="236" t="str">
        <f>IF('Statement of Marks'!EH126="","",'Statement of Marks'!EH126)</f>
        <v/>
      </c>
      <c r="L126" s="236" t="str">
        <f>IF('Statement of Marks'!EI126="","",'Statement of Marks'!EI126)</f>
        <v/>
      </c>
      <c r="M126" s="236" t="str">
        <f>IF('Statement of Marks'!EJ126="","",'Statement of Marks'!EJ126)</f>
        <v/>
      </c>
      <c r="N126" s="236" t="str">
        <f>IF('Statement of Marks'!EK126="","",'Statement of Marks'!EK126)</f>
        <v/>
      </c>
      <c r="O126" s="61" t="str">
        <f>IF('Statement of Marks'!EL126="","",'Statement of Marks'!EL126)</f>
        <v/>
      </c>
      <c r="BH126" s="62" t="str">
        <f>IF('Statement of Marks'!G126="","",'Statement of Marks'!G126)</f>
        <v/>
      </c>
      <c r="BI126" s="63" t="str">
        <f t="shared" si="12"/>
        <v/>
      </c>
      <c r="BJ126" s="63" t="str">
        <f t="shared" si="13"/>
        <v/>
      </c>
      <c r="BK126" s="63" t="str">
        <f t="shared" si="14"/>
        <v/>
      </c>
      <c r="BL126" s="63" t="str">
        <f t="shared" si="15"/>
        <v/>
      </c>
      <c r="BM126" s="63" t="str">
        <f t="shared" si="16"/>
        <v/>
      </c>
      <c r="BN126" s="63" t="str">
        <f t="shared" si="17"/>
        <v/>
      </c>
      <c r="BO126" s="63" t="str">
        <f t="shared" si="18"/>
        <v/>
      </c>
      <c r="BP126" s="63" t="str">
        <f t="shared" si="19"/>
        <v/>
      </c>
      <c r="BQ126" s="63" t="str">
        <f t="shared" si="20"/>
        <v/>
      </c>
      <c r="BR126" s="63" t="str">
        <f t="shared" si="21"/>
        <v/>
      </c>
      <c r="BS126" s="63" t="str">
        <f t="shared" si="22"/>
        <v/>
      </c>
      <c r="BT126" s="63" t="str">
        <f t="shared" si="23"/>
        <v/>
      </c>
      <c r="BU126" s="64"/>
    </row>
    <row r="127" spans="1:73" ht="15" hidden="1">
      <c r="A127" s="54" t="str">
        <f>IF('Statement of Marks'!A127="","",'Statement of Marks'!A127)</f>
        <v/>
      </c>
      <c r="B127" s="55" t="str">
        <f>IF('Statement of Marks'!D127="","",'Statement of Marks'!D127)</f>
        <v/>
      </c>
      <c r="C127" s="56" t="str">
        <f>IF('Statement of Marks'!E127="","",'Statement of Marks'!E127)</f>
        <v/>
      </c>
      <c r="D127" s="57" t="str">
        <f>IF('Statement of Marks'!F127="","",'Statement of Marks'!F127)</f>
        <v/>
      </c>
      <c r="E127" s="58" t="str">
        <f>IF('Statement of Marks'!G127="","",'Statement of Marks'!G127)</f>
        <v/>
      </c>
      <c r="F127" s="58" t="str">
        <f>IF('Statement of Marks'!H127="","",'Statement of Marks'!H127)</f>
        <v/>
      </c>
      <c r="G127" s="58" t="str">
        <f>IF('Statement of Marks'!I127="","",'Statement of Marks'!I127)</f>
        <v/>
      </c>
      <c r="H127" s="59" t="str">
        <f>IF('Statement of Marks'!B127="","",'Statement of Marks'!B127)</f>
        <v/>
      </c>
      <c r="I127" s="59" t="str">
        <f>IF('Statement of Marks'!C127="","",'Statement of Marks'!C127)</f>
        <v/>
      </c>
      <c r="J127" s="236" t="str">
        <f>IF('Statement of Marks'!EG127="","",'Statement of Marks'!EG127)</f>
        <v/>
      </c>
      <c r="K127" s="236" t="str">
        <f>IF('Statement of Marks'!EH127="","",'Statement of Marks'!EH127)</f>
        <v/>
      </c>
      <c r="L127" s="236" t="str">
        <f>IF('Statement of Marks'!EI127="","",'Statement of Marks'!EI127)</f>
        <v/>
      </c>
      <c r="M127" s="236" t="str">
        <f>IF('Statement of Marks'!EJ127="","",'Statement of Marks'!EJ127)</f>
        <v/>
      </c>
      <c r="N127" s="236" t="str">
        <f>IF('Statement of Marks'!EK127="","",'Statement of Marks'!EK127)</f>
        <v/>
      </c>
      <c r="O127" s="61" t="str">
        <f>IF('Statement of Marks'!EL127="","",'Statement of Marks'!EL127)</f>
        <v/>
      </c>
      <c r="BH127" s="62" t="str">
        <f>IF('Statement of Marks'!G127="","",'Statement of Marks'!G127)</f>
        <v/>
      </c>
      <c r="BI127" s="63" t="str">
        <f t="shared" si="12"/>
        <v/>
      </c>
      <c r="BJ127" s="63" t="str">
        <f t="shared" si="13"/>
        <v/>
      </c>
      <c r="BK127" s="63" t="str">
        <f t="shared" si="14"/>
        <v/>
      </c>
      <c r="BL127" s="63" t="str">
        <f t="shared" si="15"/>
        <v/>
      </c>
      <c r="BM127" s="63" t="str">
        <f t="shared" si="16"/>
        <v/>
      </c>
      <c r="BN127" s="63" t="str">
        <f t="shared" si="17"/>
        <v/>
      </c>
      <c r="BO127" s="63" t="str">
        <f t="shared" si="18"/>
        <v/>
      </c>
      <c r="BP127" s="63" t="str">
        <f t="shared" si="19"/>
        <v/>
      </c>
      <c r="BQ127" s="63" t="str">
        <f t="shared" si="20"/>
        <v/>
      </c>
      <c r="BR127" s="63" t="str">
        <f t="shared" si="21"/>
        <v/>
      </c>
      <c r="BS127" s="63" t="str">
        <f t="shared" si="22"/>
        <v/>
      </c>
      <c r="BT127" s="63" t="str">
        <f t="shared" si="23"/>
        <v/>
      </c>
      <c r="BU127" s="64"/>
    </row>
    <row r="128" spans="1:73" ht="15" hidden="1">
      <c r="A128" s="54" t="str">
        <f>IF('Statement of Marks'!A128="","",'Statement of Marks'!A128)</f>
        <v/>
      </c>
      <c r="B128" s="55" t="str">
        <f>IF('Statement of Marks'!D128="","",'Statement of Marks'!D128)</f>
        <v/>
      </c>
      <c r="C128" s="56" t="str">
        <f>IF('Statement of Marks'!E128="","",'Statement of Marks'!E128)</f>
        <v/>
      </c>
      <c r="D128" s="57" t="str">
        <f>IF('Statement of Marks'!F128="","",'Statement of Marks'!F128)</f>
        <v/>
      </c>
      <c r="E128" s="58" t="str">
        <f>IF('Statement of Marks'!G128="","",'Statement of Marks'!G128)</f>
        <v/>
      </c>
      <c r="F128" s="58" t="str">
        <f>IF('Statement of Marks'!H128="","",'Statement of Marks'!H128)</f>
        <v/>
      </c>
      <c r="G128" s="58" t="str">
        <f>IF('Statement of Marks'!I128="","",'Statement of Marks'!I128)</f>
        <v/>
      </c>
      <c r="H128" s="59" t="str">
        <f>IF('Statement of Marks'!B128="","",'Statement of Marks'!B128)</f>
        <v/>
      </c>
      <c r="I128" s="59" t="str">
        <f>IF('Statement of Marks'!C128="","",'Statement of Marks'!C128)</f>
        <v/>
      </c>
      <c r="J128" s="236" t="str">
        <f>IF('Statement of Marks'!EG128="","",'Statement of Marks'!EG128)</f>
        <v/>
      </c>
      <c r="K128" s="236" t="str">
        <f>IF('Statement of Marks'!EH128="","",'Statement of Marks'!EH128)</f>
        <v/>
      </c>
      <c r="L128" s="236" t="str">
        <f>IF('Statement of Marks'!EI128="","",'Statement of Marks'!EI128)</f>
        <v/>
      </c>
      <c r="M128" s="236" t="str">
        <f>IF('Statement of Marks'!EJ128="","",'Statement of Marks'!EJ128)</f>
        <v/>
      </c>
      <c r="N128" s="236" t="str">
        <f>IF('Statement of Marks'!EK128="","",'Statement of Marks'!EK128)</f>
        <v/>
      </c>
      <c r="O128" s="61" t="str">
        <f>IF('Statement of Marks'!EL128="","",'Statement of Marks'!EL128)</f>
        <v/>
      </c>
      <c r="BH128" s="62" t="str">
        <f>IF('Statement of Marks'!G128="","",'Statement of Marks'!G128)</f>
        <v/>
      </c>
      <c r="BI128" s="63" t="str">
        <f t="shared" si="12"/>
        <v/>
      </c>
      <c r="BJ128" s="63" t="str">
        <f t="shared" si="13"/>
        <v/>
      </c>
      <c r="BK128" s="63" t="str">
        <f t="shared" si="14"/>
        <v/>
      </c>
      <c r="BL128" s="63" t="str">
        <f t="shared" si="15"/>
        <v/>
      </c>
      <c r="BM128" s="63" t="str">
        <f t="shared" si="16"/>
        <v/>
      </c>
      <c r="BN128" s="63" t="str">
        <f t="shared" si="17"/>
        <v/>
      </c>
      <c r="BO128" s="63" t="str">
        <f t="shared" si="18"/>
        <v/>
      </c>
      <c r="BP128" s="63" t="str">
        <f t="shared" si="19"/>
        <v/>
      </c>
      <c r="BQ128" s="63" t="str">
        <f t="shared" si="20"/>
        <v/>
      </c>
      <c r="BR128" s="63" t="str">
        <f t="shared" si="21"/>
        <v/>
      </c>
      <c r="BS128" s="63" t="str">
        <f t="shared" si="22"/>
        <v/>
      </c>
      <c r="BT128" s="63" t="str">
        <f t="shared" si="23"/>
        <v/>
      </c>
      <c r="BU128" s="64"/>
    </row>
    <row r="129" spans="1:73" ht="15" hidden="1">
      <c r="A129" s="54" t="str">
        <f>IF('Statement of Marks'!A129="","",'Statement of Marks'!A129)</f>
        <v/>
      </c>
      <c r="B129" s="55" t="str">
        <f>IF('Statement of Marks'!D129="","",'Statement of Marks'!D129)</f>
        <v/>
      </c>
      <c r="C129" s="56" t="str">
        <f>IF('Statement of Marks'!E129="","",'Statement of Marks'!E129)</f>
        <v/>
      </c>
      <c r="D129" s="57" t="str">
        <f>IF('Statement of Marks'!F129="","",'Statement of Marks'!F129)</f>
        <v/>
      </c>
      <c r="E129" s="58" t="str">
        <f>IF('Statement of Marks'!G129="","",'Statement of Marks'!G129)</f>
        <v/>
      </c>
      <c r="F129" s="58" t="str">
        <f>IF('Statement of Marks'!H129="","",'Statement of Marks'!H129)</f>
        <v/>
      </c>
      <c r="G129" s="58" t="str">
        <f>IF('Statement of Marks'!I129="","",'Statement of Marks'!I129)</f>
        <v/>
      </c>
      <c r="H129" s="59" t="str">
        <f>IF('Statement of Marks'!B129="","",'Statement of Marks'!B129)</f>
        <v/>
      </c>
      <c r="I129" s="59" t="str">
        <f>IF('Statement of Marks'!C129="","",'Statement of Marks'!C129)</f>
        <v/>
      </c>
      <c r="J129" s="236" t="str">
        <f>IF('Statement of Marks'!EG129="","",'Statement of Marks'!EG129)</f>
        <v/>
      </c>
      <c r="K129" s="236" t="str">
        <f>IF('Statement of Marks'!EH129="","",'Statement of Marks'!EH129)</f>
        <v/>
      </c>
      <c r="L129" s="236" t="str">
        <f>IF('Statement of Marks'!EI129="","",'Statement of Marks'!EI129)</f>
        <v/>
      </c>
      <c r="M129" s="236" t="str">
        <f>IF('Statement of Marks'!EJ129="","",'Statement of Marks'!EJ129)</f>
        <v/>
      </c>
      <c r="N129" s="236" t="str">
        <f>IF('Statement of Marks'!EK129="","",'Statement of Marks'!EK129)</f>
        <v/>
      </c>
      <c r="O129" s="61" t="str">
        <f>IF('Statement of Marks'!EL129="","",'Statement of Marks'!EL129)</f>
        <v/>
      </c>
      <c r="BH129" s="62" t="str">
        <f>IF('Statement of Marks'!G129="","",'Statement of Marks'!G129)</f>
        <v/>
      </c>
      <c r="BI129" s="63" t="str">
        <f t="shared" si="12"/>
        <v/>
      </c>
      <c r="BJ129" s="63" t="str">
        <f t="shared" si="13"/>
        <v/>
      </c>
      <c r="BK129" s="63" t="str">
        <f t="shared" si="14"/>
        <v/>
      </c>
      <c r="BL129" s="63" t="str">
        <f t="shared" si="15"/>
        <v/>
      </c>
      <c r="BM129" s="63" t="str">
        <f t="shared" si="16"/>
        <v/>
      </c>
      <c r="BN129" s="63" t="str">
        <f t="shared" si="17"/>
        <v/>
      </c>
      <c r="BO129" s="63" t="str">
        <f t="shared" si="18"/>
        <v/>
      </c>
      <c r="BP129" s="63" t="str">
        <f t="shared" si="19"/>
        <v/>
      </c>
      <c r="BQ129" s="63" t="str">
        <f t="shared" si="20"/>
        <v/>
      </c>
      <c r="BR129" s="63" t="str">
        <f t="shared" si="21"/>
        <v/>
      </c>
      <c r="BS129" s="63" t="str">
        <f t="shared" si="22"/>
        <v/>
      </c>
      <c r="BT129" s="63" t="str">
        <f t="shared" si="23"/>
        <v/>
      </c>
      <c r="BU129" s="64"/>
    </row>
    <row r="130" spans="1:73" ht="15" hidden="1">
      <c r="A130" s="54" t="str">
        <f>IF('Statement of Marks'!A130="","",'Statement of Marks'!A130)</f>
        <v/>
      </c>
      <c r="B130" s="55" t="str">
        <f>IF('Statement of Marks'!D130="","",'Statement of Marks'!D130)</f>
        <v/>
      </c>
      <c r="C130" s="56" t="str">
        <f>IF('Statement of Marks'!E130="","",'Statement of Marks'!E130)</f>
        <v/>
      </c>
      <c r="D130" s="57" t="str">
        <f>IF('Statement of Marks'!F130="","",'Statement of Marks'!F130)</f>
        <v/>
      </c>
      <c r="E130" s="58" t="str">
        <f>IF('Statement of Marks'!G130="","",'Statement of Marks'!G130)</f>
        <v/>
      </c>
      <c r="F130" s="58" t="str">
        <f>IF('Statement of Marks'!H130="","",'Statement of Marks'!H130)</f>
        <v/>
      </c>
      <c r="G130" s="58" t="str">
        <f>IF('Statement of Marks'!I130="","",'Statement of Marks'!I130)</f>
        <v/>
      </c>
      <c r="H130" s="59" t="str">
        <f>IF('Statement of Marks'!B130="","",'Statement of Marks'!B130)</f>
        <v/>
      </c>
      <c r="I130" s="59" t="str">
        <f>IF('Statement of Marks'!C130="","",'Statement of Marks'!C130)</f>
        <v/>
      </c>
      <c r="J130" s="236" t="str">
        <f>IF('Statement of Marks'!EG130="","",'Statement of Marks'!EG130)</f>
        <v/>
      </c>
      <c r="K130" s="236" t="str">
        <f>IF('Statement of Marks'!EH130="","",'Statement of Marks'!EH130)</f>
        <v/>
      </c>
      <c r="L130" s="236" t="str">
        <f>IF('Statement of Marks'!EI130="","",'Statement of Marks'!EI130)</f>
        <v/>
      </c>
      <c r="M130" s="236" t="str">
        <f>IF('Statement of Marks'!EJ130="","",'Statement of Marks'!EJ130)</f>
        <v/>
      </c>
      <c r="N130" s="236" t="str">
        <f>IF('Statement of Marks'!EK130="","",'Statement of Marks'!EK130)</f>
        <v/>
      </c>
      <c r="O130" s="61" t="str">
        <f>IF('Statement of Marks'!EL130="","",'Statement of Marks'!EL130)</f>
        <v/>
      </c>
      <c r="BH130" s="62" t="str">
        <f>IF('Statement of Marks'!G130="","",'Statement of Marks'!G130)</f>
        <v/>
      </c>
      <c r="BI130" s="63" t="str">
        <f t="shared" si="12"/>
        <v/>
      </c>
      <c r="BJ130" s="63" t="str">
        <f t="shared" si="13"/>
        <v/>
      </c>
      <c r="BK130" s="63" t="str">
        <f t="shared" si="14"/>
        <v/>
      </c>
      <c r="BL130" s="63" t="str">
        <f t="shared" si="15"/>
        <v/>
      </c>
      <c r="BM130" s="63" t="str">
        <f t="shared" si="16"/>
        <v/>
      </c>
      <c r="BN130" s="63" t="str">
        <f t="shared" si="17"/>
        <v/>
      </c>
      <c r="BO130" s="63" t="str">
        <f t="shared" si="18"/>
        <v/>
      </c>
      <c r="BP130" s="63" t="str">
        <f t="shared" si="19"/>
        <v/>
      </c>
      <c r="BQ130" s="63" t="str">
        <f t="shared" si="20"/>
        <v/>
      </c>
      <c r="BR130" s="63" t="str">
        <f t="shared" si="21"/>
        <v/>
      </c>
      <c r="BS130" s="63" t="str">
        <f t="shared" si="22"/>
        <v/>
      </c>
      <c r="BT130" s="63" t="str">
        <f t="shared" si="23"/>
        <v/>
      </c>
      <c r="BU130" s="64"/>
    </row>
    <row r="131" spans="1:73" ht="15" hidden="1">
      <c r="A131" s="54" t="str">
        <f>IF('Statement of Marks'!A131="","",'Statement of Marks'!A131)</f>
        <v/>
      </c>
      <c r="B131" s="55" t="str">
        <f>IF('Statement of Marks'!D131="","",'Statement of Marks'!D131)</f>
        <v/>
      </c>
      <c r="C131" s="56" t="str">
        <f>IF('Statement of Marks'!E131="","",'Statement of Marks'!E131)</f>
        <v/>
      </c>
      <c r="D131" s="57" t="str">
        <f>IF('Statement of Marks'!F131="","",'Statement of Marks'!F131)</f>
        <v/>
      </c>
      <c r="E131" s="58" t="str">
        <f>IF('Statement of Marks'!G131="","",'Statement of Marks'!G131)</f>
        <v/>
      </c>
      <c r="F131" s="58" t="str">
        <f>IF('Statement of Marks'!H131="","",'Statement of Marks'!H131)</f>
        <v/>
      </c>
      <c r="G131" s="58" t="str">
        <f>IF('Statement of Marks'!I131="","",'Statement of Marks'!I131)</f>
        <v/>
      </c>
      <c r="H131" s="59" t="str">
        <f>IF('Statement of Marks'!B131="","",'Statement of Marks'!B131)</f>
        <v/>
      </c>
      <c r="I131" s="59" t="str">
        <f>IF('Statement of Marks'!C131="","",'Statement of Marks'!C131)</f>
        <v/>
      </c>
      <c r="J131" s="236" t="str">
        <f>IF('Statement of Marks'!EG131="","",'Statement of Marks'!EG131)</f>
        <v/>
      </c>
      <c r="K131" s="236" t="str">
        <f>IF('Statement of Marks'!EH131="","",'Statement of Marks'!EH131)</f>
        <v/>
      </c>
      <c r="L131" s="236" t="str">
        <f>IF('Statement of Marks'!EI131="","",'Statement of Marks'!EI131)</f>
        <v/>
      </c>
      <c r="M131" s="236" t="str">
        <f>IF('Statement of Marks'!EJ131="","",'Statement of Marks'!EJ131)</f>
        <v/>
      </c>
      <c r="N131" s="236" t="str">
        <f>IF('Statement of Marks'!EK131="","",'Statement of Marks'!EK131)</f>
        <v/>
      </c>
      <c r="O131" s="61" t="str">
        <f>IF('Statement of Marks'!EL131="","",'Statement of Marks'!EL131)</f>
        <v/>
      </c>
      <c r="BH131" s="62" t="str">
        <f>IF('Statement of Marks'!G131="","",'Statement of Marks'!G131)</f>
        <v/>
      </c>
      <c r="BI131" s="63" t="str">
        <f t="shared" si="12"/>
        <v/>
      </c>
      <c r="BJ131" s="63" t="str">
        <f t="shared" si="13"/>
        <v/>
      </c>
      <c r="BK131" s="63" t="str">
        <f t="shared" si="14"/>
        <v/>
      </c>
      <c r="BL131" s="63" t="str">
        <f t="shared" si="15"/>
        <v/>
      </c>
      <c r="BM131" s="63" t="str">
        <f t="shared" si="16"/>
        <v/>
      </c>
      <c r="BN131" s="63" t="str">
        <f t="shared" si="17"/>
        <v/>
      </c>
      <c r="BO131" s="63" t="str">
        <f t="shared" si="18"/>
        <v/>
      </c>
      <c r="BP131" s="63" t="str">
        <f t="shared" si="19"/>
        <v/>
      </c>
      <c r="BQ131" s="63" t="str">
        <f t="shared" si="20"/>
        <v/>
      </c>
      <c r="BR131" s="63" t="str">
        <f t="shared" si="21"/>
        <v/>
      </c>
      <c r="BS131" s="63" t="str">
        <f t="shared" si="22"/>
        <v/>
      </c>
      <c r="BT131" s="63" t="str">
        <f t="shared" si="23"/>
        <v/>
      </c>
      <c r="BU131" s="64"/>
    </row>
    <row r="132" spans="1:73" ht="15" hidden="1">
      <c r="A132" s="54" t="str">
        <f>IF('Statement of Marks'!A132="","",'Statement of Marks'!A132)</f>
        <v/>
      </c>
      <c r="B132" s="55" t="str">
        <f>IF('Statement of Marks'!D132="","",'Statement of Marks'!D132)</f>
        <v/>
      </c>
      <c r="C132" s="56" t="str">
        <f>IF('Statement of Marks'!E132="","",'Statement of Marks'!E132)</f>
        <v/>
      </c>
      <c r="D132" s="57" t="str">
        <f>IF('Statement of Marks'!F132="","",'Statement of Marks'!F132)</f>
        <v/>
      </c>
      <c r="E132" s="58" t="str">
        <f>IF('Statement of Marks'!G132="","",'Statement of Marks'!G132)</f>
        <v/>
      </c>
      <c r="F132" s="58" t="str">
        <f>IF('Statement of Marks'!H132="","",'Statement of Marks'!H132)</f>
        <v/>
      </c>
      <c r="G132" s="58" t="str">
        <f>IF('Statement of Marks'!I132="","",'Statement of Marks'!I132)</f>
        <v/>
      </c>
      <c r="H132" s="59" t="str">
        <f>IF('Statement of Marks'!B132="","",'Statement of Marks'!B132)</f>
        <v/>
      </c>
      <c r="I132" s="59" t="str">
        <f>IF('Statement of Marks'!C132="","",'Statement of Marks'!C132)</f>
        <v/>
      </c>
      <c r="J132" s="236" t="str">
        <f>IF('Statement of Marks'!EG132="","",'Statement of Marks'!EG132)</f>
        <v/>
      </c>
      <c r="K132" s="236" t="str">
        <f>IF('Statement of Marks'!EH132="","",'Statement of Marks'!EH132)</f>
        <v/>
      </c>
      <c r="L132" s="236" t="str">
        <f>IF('Statement of Marks'!EI132="","",'Statement of Marks'!EI132)</f>
        <v/>
      </c>
      <c r="M132" s="236" t="str">
        <f>IF('Statement of Marks'!EJ132="","",'Statement of Marks'!EJ132)</f>
        <v/>
      </c>
      <c r="N132" s="236" t="str">
        <f>IF('Statement of Marks'!EK132="","",'Statement of Marks'!EK132)</f>
        <v/>
      </c>
      <c r="O132" s="61" t="str">
        <f>IF('Statement of Marks'!EL132="","",'Statement of Marks'!EL132)</f>
        <v/>
      </c>
      <c r="BH132" s="62" t="str">
        <f>IF('Statement of Marks'!G132="","",'Statement of Marks'!G132)</f>
        <v/>
      </c>
      <c r="BI132" s="63" t="str">
        <f t="shared" si="12"/>
        <v/>
      </c>
      <c r="BJ132" s="63" t="str">
        <f t="shared" si="13"/>
        <v/>
      </c>
      <c r="BK132" s="63" t="str">
        <f t="shared" si="14"/>
        <v/>
      </c>
      <c r="BL132" s="63" t="str">
        <f t="shared" si="15"/>
        <v/>
      </c>
      <c r="BM132" s="63" t="str">
        <f t="shared" si="16"/>
        <v/>
      </c>
      <c r="BN132" s="63" t="str">
        <f t="shared" si="17"/>
        <v/>
      </c>
      <c r="BO132" s="63" t="str">
        <f t="shared" si="18"/>
        <v/>
      </c>
      <c r="BP132" s="63" t="str">
        <f t="shared" si="19"/>
        <v/>
      </c>
      <c r="BQ132" s="63" t="str">
        <f t="shared" si="20"/>
        <v/>
      </c>
      <c r="BR132" s="63" t="str">
        <f t="shared" si="21"/>
        <v/>
      </c>
      <c r="BS132" s="63" t="str">
        <f t="shared" si="22"/>
        <v/>
      </c>
      <c r="BT132" s="63" t="str">
        <f t="shared" si="23"/>
        <v/>
      </c>
      <c r="BU132" s="64"/>
    </row>
    <row r="133" spans="1:73" ht="15" hidden="1">
      <c r="A133" s="54" t="str">
        <f>IF('Statement of Marks'!A133="","",'Statement of Marks'!A133)</f>
        <v/>
      </c>
      <c r="B133" s="55" t="str">
        <f>IF('Statement of Marks'!D133="","",'Statement of Marks'!D133)</f>
        <v/>
      </c>
      <c r="C133" s="56" t="str">
        <f>IF('Statement of Marks'!E133="","",'Statement of Marks'!E133)</f>
        <v/>
      </c>
      <c r="D133" s="57" t="str">
        <f>IF('Statement of Marks'!F133="","",'Statement of Marks'!F133)</f>
        <v/>
      </c>
      <c r="E133" s="58" t="str">
        <f>IF('Statement of Marks'!G133="","",'Statement of Marks'!G133)</f>
        <v/>
      </c>
      <c r="F133" s="58" t="str">
        <f>IF('Statement of Marks'!H133="","",'Statement of Marks'!H133)</f>
        <v/>
      </c>
      <c r="G133" s="58" t="str">
        <f>IF('Statement of Marks'!I133="","",'Statement of Marks'!I133)</f>
        <v/>
      </c>
      <c r="H133" s="59" t="str">
        <f>IF('Statement of Marks'!B133="","",'Statement of Marks'!B133)</f>
        <v/>
      </c>
      <c r="I133" s="59" t="str">
        <f>IF('Statement of Marks'!C133="","",'Statement of Marks'!C133)</f>
        <v/>
      </c>
      <c r="J133" s="236" t="str">
        <f>IF('Statement of Marks'!EG133="","",'Statement of Marks'!EG133)</f>
        <v/>
      </c>
      <c r="K133" s="236" t="str">
        <f>IF('Statement of Marks'!EH133="","",'Statement of Marks'!EH133)</f>
        <v/>
      </c>
      <c r="L133" s="236" t="str">
        <f>IF('Statement of Marks'!EI133="","",'Statement of Marks'!EI133)</f>
        <v/>
      </c>
      <c r="M133" s="236" t="str">
        <f>IF('Statement of Marks'!EJ133="","",'Statement of Marks'!EJ133)</f>
        <v/>
      </c>
      <c r="N133" s="236" t="str">
        <f>IF('Statement of Marks'!EK133="","",'Statement of Marks'!EK133)</f>
        <v/>
      </c>
      <c r="O133" s="61" t="str">
        <f>IF('Statement of Marks'!EL133="","",'Statement of Marks'!EL133)</f>
        <v/>
      </c>
      <c r="BH133" s="62" t="str">
        <f>IF('Statement of Marks'!G133="","",'Statement of Marks'!G133)</f>
        <v/>
      </c>
      <c r="BI133" s="63" t="str">
        <f t="shared" ref="BI133:BI196" si="24">IF(AND(H133="SC",I133="M"),M133,"")</f>
        <v/>
      </c>
      <c r="BJ133" s="63" t="str">
        <f t="shared" ref="BJ133:BJ196" si="25">IF(AND(H133="SC",I133="F"),M133,"")</f>
        <v/>
      </c>
      <c r="BK133" s="63" t="str">
        <f t="shared" ref="BK133:BK196" si="26">IF(AND(H133="ST",I133="M"),M133,"")</f>
        <v/>
      </c>
      <c r="BL133" s="63" t="str">
        <f t="shared" ref="BL133:BL196" si="27">IF(AND(H133="ST",I133="F"),M133,"")</f>
        <v/>
      </c>
      <c r="BM133" s="63" t="str">
        <f t="shared" ref="BM133:BM196" si="28">IF(AND(H133="OBC",I133="M"),M133,"")</f>
        <v/>
      </c>
      <c r="BN133" s="63" t="str">
        <f t="shared" ref="BN133:BN196" si="29">IF(AND(H133="OBC",I133="F"),M133,"")</f>
        <v/>
      </c>
      <c r="BO133" s="63" t="str">
        <f t="shared" ref="BO133:BO196" si="30">IF(AND(H133="GEN",I133="M"),M133,"")</f>
        <v/>
      </c>
      <c r="BP133" s="63" t="str">
        <f t="shared" ref="BP133:BP196" si="31">IF(AND(H133="GEN",I133="F"),M133,"")</f>
        <v/>
      </c>
      <c r="BQ133" s="63" t="str">
        <f t="shared" ref="BQ133:BQ196" si="32">IF(AND(H133="MIN",I133="M"),M133,"")</f>
        <v/>
      </c>
      <c r="BR133" s="63" t="str">
        <f t="shared" ref="BR133:BR196" si="33">IF(AND(H133="MIN",I133="F"),M133,"")</f>
        <v/>
      </c>
      <c r="BS133" s="63" t="str">
        <f t="shared" ref="BS133:BS196" si="34">IF(AND(H133="SBC",I133="M"),M133,"")</f>
        <v/>
      </c>
      <c r="BT133" s="63" t="str">
        <f t="shared" ref="BT133:BT196" si="35">IF(AND(H133="SBC",I133="F"),M133,"")</f>
        <v/>
      </c>
      <c r="BU133" s="64"/>
    </row>
    <row r="134" spans="1:73" ht="15" hidden="1">
      <c r="A134" s="54" t="str">
        <f>IF('Statement of Marks'!A134="","",'Statement of Marks'!A134)</f>
        <v/>
      </c>
      <c r="B134" s="55" t="str">
        <f>IF('Statement of Marks'!D134="","",'Statement of Marks'!D134)</f>
        <v/>
      </c>
      <c r="C134" s="56" t="str">
        <f>IF('Statement of Marks'!E134="","",'Statement of Marks'!E134)</f>
        <v/>
      </c>
      <c r="D134" s="57" t="str">
        <f>IF('Statement of Marks'!F134="","",'Statement of Marks'!F134)</f>
        <v/>
      </c>
      <c r="E134" s="58" t="str">
        <f>IF('Statement of Marks'!G134="","",'Statement of Marks'!G134)</f>
        <v/>
      </c>
      <c r="F134" s="58" t="str">
        <f>IF('Statement of Marks'!H134="","",'Statement of Marks'!H134)</f>
        <v/>
      </c>
      <c r="G134" s="58" t="str">
        <f>IF('Statement of Marks'!I134="","",'Statement of Marks'!I134)</f>
        <v/>
      </c>
      <c r="H134" s="59" t="str">
        <f>IF('Statement of Marks'!B134="","",'Statement of Marks'!B134)</f>
        <v/>
      </c>
      <c r="I134" s="59" t="str">
        <f>IF('Statement of Marks'!C134="","",'Statement of Marks'!C134)</f>
        <v/>
      </c>
      <c r="J134" s="236" t="str">
        <f>IF('Statement of Marks'!EG134="","",'Statement of Marks'!EG134)</f>
        <v/>
      </c>
      <c r="K134" s="236" t="str">
        <f>IF('Statement of Marks'!EH134="","",'Statement of Marks'!EH134)</f>
        <v/>
      </c>
      <c r="L134" s="236" t="str">
        <f>IF('Statement of Marks'!EI134="","",'Statement of Marks'!EI134)</f>
        <v/>
      </c>
      <c r="M134" s="236" t="str">
        <f>IF('Statement of Marks'!EJ134="","",'Statement of Marks'!EJ134)</f>
        <v/>
      </c>
      <c r="N134" s="236" t="str">
        <f>IF('Statement of Marks'!EK134="","",'Statement of Marks'!EK134)</f>
        <v/>
      </c>
      <c r="O134" s="61" t="str">
        <f>IF('Statement of Marks'!EL134="","",'Statement of Marks'!EL134)</f>
        <v/>
      </c>
      <c r="BH134" s="62" t="str">
        <f>IF('Statement of Marks'!G134="","",'Statement of Marks'!G134)</f>
        <v/>
      </c>
      <c r="BI134" s="63" t="str">
        <f t="shared" si="24"/>
        <v/>
      </c>
      <c r="BJ134" s="63" t="str">
        <f t="shared" si="25"/>
        <v/>
      </c>
      <c r="BK134" s="63" t="str">
        <f t="shared" si="26"/>
        <v/>
      </c>
      <c r="BL134" s="63" t="str">
        <f t="shared" si="27"/>
        <v/>
      </c>
      <c r="BM134" s="63" t="str">
        <f t="shared" si="28"/>
        <v/>
      </c>
      <c r="BN134" s="63" t="str">
        <f t="shared" si="29"/>
        <v/>
      </c>
      <c r="BO134" s="63" t="str">
        <f t="shared" si="30"/>
        <v/>
      </c>
      <c r="BP134" s="63" t="str">
        <f t="shared" si="31"/>
        <v/>
      </c>
      <c r="BQ134" s="63" t="str">
        <f t="shared" si="32"/>
        <v/>
      </c>
      <c r="BR134" s="63" t="str">
        <f t="shared" si="33"/>
        <v/>
      </c>
      <c r="BS134" s="63" t="str">
        <f t="shared" si="34"/>
        <v/>
      </c>
      <c r="BT134" s="63" t="str">
        <f t="shared" si="35"/>
        <v/>
      </c>
      <c r="BU134" s="64"/>
    </row>
    <row r="135" spans="1:73" ht="15" hidden="1">
      <c r="A135" s="54" t="str">
        <f>IF('Statement of Marks'!A135="","",'Statement of Marks'!A135)</f>
        <v/>
      </c>
      <c r="B135" s="55" t="str">
        <f>IF('Statement of Marks'!D135="","",'Statement of Marks'!D135)</f>
        <v/>
      </c>
      <c r="C135" s="56" t="str">
        <f>IF('Statement of Marks'!E135="","",'Statement of Marks'!E135)</f>
        <v/>
      </c>
      <c r="D135" s="57" t="str">
        <f>IF('Statement of Marks'!F135="","",'Statement of Marks'!F135)</f>
        <v/>
      </c>
      <c r="E135" s="58" t="str">
        <f>IF('Statement of Marks'!G135="","",'Statement of Marks'!G135)</f>
        <v/>
      </c>
      <c r="F135" s="58" t="str">
        <f>IF('Statement of Marks'!H135="","",'Statement of Marks'!H135)</f>
        <v/>
      </c>
      <c r="G135" s="58" t="str">
        <f>IF('Statement of Marks'!I135="","",'Statement of Marks'!I135)</f>
        <v/>
      </c>
      <c r="H135" s="59" t="str">
        <f>IF('Statement of Marks'!B135="","",'Statement of Marks'!B135)</f>
        <v/>
      </c>
      <c r="I135" s="59" t="str">
        <f>IF('Statement of Marks'!C135="","",'Statement of Marks'!C135)</f>
        <v/>
      </c>
      <c r="J135" s="236" t="str">
        <f>IF('Statement of Marks'!EG135="","",'Statement of Marks'!EG135)</f>
        <v/>
      </c>
      <c r="K135" s="236" t="str">
        <f>IF('Statement of Marks'!EH135="","",'Statement of Marks'!EH135)</f>
        <v/>
      </c>
      <c r="L135" s="236" t="str">
        <f>IF('Statement of Marks'!EI135="","",'Statement of Marks'!EI135)</f>
        <v/>
      </c>
      <c r="M135" s="236" t="str">
        <f>IF('Statement of Marks'!EJ135="","",'Statement of Marks'!EJ135)</f>
        <v/>
      </c>
      <c r="N135" s="236" t="str">
        <f>IF('Statement of Marks'!EK135="","",'Statement of Marks'!EK135)</f>
        <v/>
      </c>
      <c r="O135" s="61" t="str">
        <f>IF('Statement of Marks'!EL135="","",'Statement of Marks'!EL135)</f>
        <v/>
      </c>
      <c r="BH135" s="62" t="str">
        <f>IF('Statement of Marks'!G135="","",'Statement of Marks'!G135)</f>
        <v/>
      </c>
      <c r="BI135" s="63" t="str">
        <f t="shared" si="24"/>
        <v/>
      </c>
      <c r="BJ135" s="63" t="str">
        <f t="shared" si="25"/>
        <v/>
      </c>
      <c r="BK135" s="63" t="str">
        <f t="shared" si="26"/>
        <v/>
      </c>
      <c r="BL135" s="63" t="str">
        <f t="shared" si="27"/>
        <v/>
      </c>
      <c r="BM135" s="63" t="str">
        <f t="shared" si="28"/>
        <v/>
      </c>
      <c r="BN135" s="63" t="str">
        <f t="shared" si="29"/>
        <v/>
      </c>
      <c r="BO135" s="63" t="str">
        <f t="shared" si="30"/>
        <v/>
      </c>
      <c r="BP135" s="63" t="str">
        <f t="shared" si="31"/>
        <v/>
      </c>
      <c r="BQ135" s="63" t="str">
        <f t="shared" si="32"/>
        <v/>
      </c>
      <c r="BR135" s="63" t="str">
        <f t="shared" si="33"/>
        <v/>
      </c>
      <c r="BS135" s="63" t="str">
        <f t="shared" si="34"/>
        <v/>
      </c>
      <c r="BT135" s="63" t="str">
        <f t="shared" si="35"/>
        <v/>
      </c>
      <c r="BU135" s="64"/>
    </row>
    <row r="136" spans="1:73" ht="15" hidden="1">
      <c r="A136" s="54" t="str">
        <f>IF('Statement of Marks'!A136="","",'Statement of Marks'!A136)</f>
        <v/>
      </c>
      <c r="B136" s="55" t="str">
        <f>IF('Statement of Marks'!D136="","",'Statement of Marks'!D136)</f>
        <v/>
      </c>
      <c r="C136" s="56" t="str">
        <f>IF('Statement of Marks'!E136="","",'Statement of Marks'!E136)</f>
        <v/>
      </c>
      <c r="D136" s="57" t="str">
        <f>IF('Statement of Marks'!F136="","",'Statement of Marks'!F136)</f>
        <v/>
      </c>
      <c r="E136" s="58" t="str">
        <f>IF('Statement of Marks'!G136="","",'Statement of Marks'!G136)</f>
        <v/>
      </c>
      <c r="F136" s="58" t="str">
        <f>IF('Statement of Marks'!H136="","",'Statement of Marks'!H136)</f>
        <v/>
      </c>
      <c r="G136" s="58" t="str">
        <f>IF('Statement of Marks'!I136="","",'Statement of Marks'!I136)</f>
        <v/>
      </c>
      <c r="H136" s="59" t="str">
        <f>IF('Statement of Marks'!B136="","",'Statement of Marks'!B136)</f>
        <v/>
      </c>
      <c r="I136" s="59" t="str">
        <f>IF('Statement of Marks'!C136="","",'Statement of Marks'!C136)</f>
        <v/>
      </c>
      <c r="J136" s="236" t="str">
        <f>IF('Statement of Marks'!EG136="","",'Statement of Marks'!EG136)</f>
        <v/>
      </c>
      <c r="K136" s="236" t="str">
        <f>IF('Statement of Marks'!EH136="","",'Statement of Marks'!EH136)</f>
        <v/>
      </c>
      <c r="L136" s="236" t="str">
        <f>IF('Statement of Marks'!EI136="","",'Statement of Marks'!EI136)</f>
        <v/>
      </c>
      <c r="M136" s="236" t="str">
        <f>IF('Statement of Marks'!EJ136="","",'Statement of Marks'!EJ136)</f>
        <v/>
      </c>
      <c r="N136" s="236" t="str">
        <f>IF('Statement of Marks'!EK136="","",'Statement of Marks'!EK136)</f>
        <v/>
      </c>
      <c r="O136" s="61" t="str">
        <f>IF('Statement of Marks'!EL136="","",'Statement of Marks'!EL136)</f>
        <v/>
      </c>
      <c r="BH136" s="62" t="str">
        <f>IF('Statement of Marks'!G136="","",'Statement of Marks'!G136)</f>
        <v/>
      </c>
      <c r="BI136" s="63" t="str">
        <f t="shared" si="24"/>
        <v/>
      </c>
      <c r="BJ136" s="63" t="str">
        <f t="shared" si="25"/>
        <v/>
      </c>
      <c r="BK136" s="63" t="str">
        <f t="shared" si="26"/>
        <v/>
      </c>
      <c r="BL136" s="63" t="str">
        <f t="shared" si="27"/>
        <v/>
      </c>
      <c r="BM136" s="63" t="str">
        <f t="shared" si="28"/>
        <v/>
      </c>
      <c r="BN136" s="63" t="str">
        <f t="shared" si="29"/>
        <v/>
      </c>
      <c r="BO136" s="63" t="str">
        <f t="shared" si="30"/>
        <v/>
      </c>
      <c r="BP136" s="63" t="str">
        <f t="shared" si="31"/>
        <v/>
      </c>
      <c r="BQ136" s="63" t="str">
        <f t="shared" si="32"/>
        <v/>
      </c>
      <c r="BR136" s="63" t="str">
        <f t="shared" si="33"/>
        <v/>
      </c>
      <c r="BS136" s="63" t="str">
        <f t="shared" si="34"/>
        <v/>
      </c>
      <c r="BT136" s="63" t="str">
        <f t="shared" si="35"/>
        <v/>
      </c>
      <c r="BU136" s="64"/>
    </row>
    <row r="137" spans="1:73" ht="15" hidden="1">
      <c r="A137" s="54" t="str">
        <f>IF('Statement of Marks'!A137="","",'Statement of Marks'!A137)</f>
        <v/>
      </c>
      <c r="B137" s="55" t="str">
        <f>IF('Statement of Marks'!D137="","",'Statement of Marks'!D137)</f>
        <v/>
      </c>
      <c r="C137" s="56" t="str">
        <f>IF('Statement of Marks'!E137="","",'Statement of Marks'!E137)</f>
        <v/>
      </c>
      <c r="D137" s="57" t="str">
        <f>IF('Statement of Marks'!F137="","",'Statement of Marks'!F137)</f>
        <v/>
      </c>
      <c r="E137" s="58" t="str">
        <f>IF('Statement of Marks'!G137="","",'Statement of Marks'!G137)</f>
        <v/>
      </c>
      <c r="F137" s="58" t="str">
        <f>IF('Statement of Marks'!H137="","",'Statement of Marks'!H137)</f>
        <v/>
      </c>
      <c r="G137" s="58" t="str">
        <f>IF('Statement of Marks'!I137="","",'Statement of Marks'!I137)</f>
        <v/>
      </c>
      <c r="H137" s="59" t="str">
        <f>IF('Statement of Marks'!B137="","",'Statement of Marks'!B137)</f>
        <v/>
      </c>
      <c r="I137" s="59" t="str">
        <f>IF('Statement of Marks'!C137="","",'Statement of Marks'!C137)</f>
        <v/>
      </c>
      <c r="J137" s="236" t="str">
        <f>IF('Statement of Marks'!EG137="","",'Statement of Marks'!EG137)</f>
        <v/>
      </c>
      <c r="K137" s="236" t="str">
        <f>IF('Statement of Marks'!EH137="","",'Statement of Marks'!EH137)</f>
        <v/>
      </c>
      <c r="L137" s="236" t="str">
        <f>IF('Statement of Marks'!EI137="","",'Statement of Marks'!EI137)</f>
        <v/>
      </c>
      <c r="M137" s="236" t="str">
        <f>IF('Statement of Marks'!EJ137="","",'Statement of Marks'!EJ137)</f>
        <v/>
      </c>
      <c r="N137" s="236" t="str">
        <f>IF('Statement of Marks'!EK137="","",'Statement of Marks'!EK137)</f>
        <v/>
      </c>
      <c r="O137" s="61" t="str">
        <f>IF('Statement of Marks'!EL137="","",'Statement of Marks'!EL137)</f>
        <v/>
      </c>
      <c r="BH137" s="62" t="str">
        <f>IF('Statement of Marks'!G137="","",'Statement of Marks'!G137)</f>
        <v/>
      </c>
      <c r="BI137" s="63" t="str">
        <f t="shared" si="24"/>
        <v/>
      </c>
      <c r="BJ137" s="63" t="str">
        <f t="shared" si="25"/>
        <v/>
      </c>
      <c r="BK137" s="63" t="str">
        <f t="shared" si="26"/>
        <v/>
      </c>
      <c r="BL137" s="63" t="str">
        <f t="shared" si="27"/>
        <v/>
      </c>
      <c r="BM137" s="63" t="str">
        <f t="shared" si="28"/>
        <v/>
      </c>
      <c r="BN137" s="63" t="str">
        <f t="shared" si="29"/>
        <v/>
      </c>
      <c r="BO137" s="63" t="str">
        <f t="shared" si="30"/>
        <v/>
      </c>
      <c r="BP137" s="63" t="str">
        <f t="shared" si="31"/>
        <v/>
      </c>
      <c r="BQ137" s="63" t="str">
        <f t="shared" si="32"/>
        <v/>
      </c>
      <c r="BR137" s="63" t="str">
        <f t="shared" si="33"/>
        <v/>
      </c>
      <c r="BS137" s="63" t="str">
        <f t="shared" si="34"/>
        <v/>
      </c>
      <c r="BT137" s="63" t="str">
        <f t="shared" si="35"/>
        <v/>
      </c>
      <c r="BU137" s="64"/>
    </row>
    <row r="138" spans="1:73" ht="15" hidden="1">
      <c r="A138" s="54" t="str">
        <f>IF('Statement of Marks'!A138="","",'Statement of Marks'!A138)</f>
        <v/>
      </c>
      <c r="B138" s="55" t="str">
        <f>IF('Statement of Marks'!D138="","",'Statement of Marks'!D138)</f>
        <v/>
      </c>
      <c r="C138" s="56" t="str">
        <f>IF('Statement of Marks'!E138="","",'Statement of Marks'!E138)</f>
        <v/>
      </c>
      <c r="D138" s="57" t="str">
        <f>IF('Statement of Marks'!F138="","",'Statement of Marks'!F138)</f>
        <v/>
      </c>
      <c r="E138" s="58" t="str">
        <f>IF('Statement of Marks'!G138="","",'Statement of Marks'!G138)</f>
        <v/>
      </c>
      <c r="F138" s="58" t="str">
        <f>IF('Statement of Marks'!H138="","",'Statement of Marks'!H138)</f>
        <v/>
      </c>
      <c r="G138" s="58" t="str">
        <f>IF('Statement of Marks'!I138="","",'Statement of Marks'!I138)</f>
        <v/>
      </c>
      <c r="H138" s="59" t="str">
        <f>IF('Statement of Marks'!B138="","",'Statement of Marks'!B138)</f>
        <v/>
      </c>
      <c r="I138" s="59" t="str">
        <f>IF('Statement of Marks'!C138="","",'Statement of Marks'!C138)</f>
        <v/>
      </c>
      <c r="J138" s="236" t="str">
        <f>IF('Statement of Marks'!EG138="","",'Statement of Marks'!EG138)</f>
        <v/>
      </c>
      <c r="K138" s="236" t="str">
        <f>IF('Statement of Marks'!EH138="","",'Statement of Marks'!EH138)</f>
        <v/>
      </c>
      <c r="L138" s="236" t="str">
        <f>IF('Statement of Marks'!EI138="","",'Statement of Marks'!EI138)</f>
        <v/>
      </c>
      <c r="M138" s="236" t="str">
        <f>IF('Statement of Marks'!EJ138="","",'Statement of Marks'!EJ138)</f>
        <v/>
      </c>
      <c r="N138" s="236" t="str">
        <f>IF('Statement of Marks'!EK138="","",'Statement of Marks'!EK138)</f>
        <v/>
      </c>
      <c r="O138" s="61" t="str">
        <f>IF('Statement of Marks'!EL138="","",'Statement of Marks'!EL138)</f>
        <v/>
      </c>
      <c r="BH138" s="62" t="str">
        <f>IF('Statement of Marks'!G138="","",'Statement of Marks'!G138)</f>
        <v/>
      </c>
      <c r="BI138" s="63" t="str">
        <f t="shared" si="24"/>
        <v/>
      </c>
      <c r="BJ138" s="63" t="str">
        <f t="shared" si="25"/>
        <v/>
      </c>
      <c r="BK138" s="63" t="str">
        <f t="shared" si="26"/>
        <v/>
      </c>
      <c r="BL138" s="63" t="str">
        <f t="shared" si="27"/>
        <v/>
      </c>
      <c r="BM138" s="63" t="str">
        <f t="shared" si="28"/>
        <v/>
      </c>
      <c r="BN138" s="63" t="str">
        <f t="shared" si="29"/>
        <v/>
      </c>
      <c r="BO138" s="63" t="str">
        <f t="shared" si="30"/>
        <v/>
      </c>
      <c r="BP138" s="63" t="str">
        <f t="shared" si="31"/>
        <v/>
      </c>
      <c r="BQ138" s="63" t="str">
        <f t="shared" si="32"/>
        <v/>
      </c>
      <c r="BR138" s="63" t="str">
        <f t="shared" si="33"/>
        <v/>
      </c>
      <c r="BS138" s="63" t="str">
        <f t="shared" si="34"/>
        <v/>
      </c>
      <c r="BT138" s="63" t="str">
        <f t="shared" si="35"/>
        <v/>
      </c>
      <c r="BU138" s="64"/>
    </row>
    <row r="139" spans="1:73" ht="15" hidden="1">
      <c r="A139" s="54" t="str">
        <f>IF('Statement of Marks'!A139="","",'Statement of Marks'!A139)</f>
        <v/>
      </c>
      <c r="B139" s="55" t="str">
        <f>IF('Statement of Marks'!D139="","",'Statement of Marks'!D139)</f>
        <v/>
      </c>
      <c r="C139" s="56" t="str">
        <f>IF('Statement of Marks'!E139="","",'Statement of Marks'!E139)</f>
        <v/>
      </c>
      <c r="D139" s="57" t="str">
        <f>IF('Statement of Marks'!F139="","",'Statement of Marks'!F139)</f>
        <v/>
      </c>
      <c r="E139" s="58" t="str">
        <f>IF('Statement of Marks'!G139="","",'Statement of Marks'!G139)</f>
        <v/>
      </c>
      <c r="F139" s="58" t="str">
        <f>IF('Statement of Marks'!H139="","",'Statement of Marks'!H139)</f>
        <v/>
      </c>
      <c r="G139" s="58" t="str">
        <f>IF('Statement of Marks'!I139="","",'Statement of Marks'!I139)</f>
        <v/>
      </c>
      <c r="H139" s="59" t="str">
        <f>IF('Statement of Marks'!B139="","",'Statement of Marks'!B139)</f>
        <v/>
      </c>
      <c r="I139" s="59" t="str">
        <f>IF('Statement of Marks'!C139="","",'Statement of Marks'!C139)</f>
        <v/>
      </c>
      <c r="J139" s="236" t="str">
        <f>IF('Statement of Marks'!EG139="","",'Statement of Marks'!EG139)</f>
        <v/>
      </c>
      <c r="K139" s="236" t="str">
        <f>IF('Statement of Marks'!EH139="","",'Statement of Marks'!EH139)</f>
        <v/>
      </c>
      <c r="L139" s="236" t="str">
        <f>IF('Statement of Marks'!EI139="","",'Statement of Marks'!EI139)</f>
        <v/>
      </c>
      <c r="M139" s="236" t="str">
        <f>IF('Statement of Marks'!EJ139="","",'Statement of Marks'!EJ139)</f>
        <v/>
      </c>
      <c r="N139" s="236" t="str">
        <f>IF('Statement of Marks'!EK139="","",'Statement of Marks'!EK139)</f>
        <v/>
      </c>
      <c r="O139" s="61" t="str">
        <f>IF('Statement of Marks'!EL139="","",'Statement of Marks'!EL139)</f>
        <v/>
      </c>
      <c r="BH139" s="62" t="str">
        <f>IF('Statement of Marks'!G139="","",'Statement of Marks'!G139)</f>
        <v/>
      </c>
      <c r="BI139" s="63" t="str">
        <f t="shared" si="24"/>
        <v/>
      </c>
      <c r="BJ139" s="63" t="str">
        <f t="shared" si="25"/>
        <v/>
      </c>
      <c r="BK139" s="63" t="str">
        <f t="shared" si="26"/>
        <v/>
      </c>
      <c r="BL139" s="63" t="str">
        <f t="shared" si="27"/>
        <v/>
      </c>
      <c r="BM139" s="63" t="str">
        <f t="shared" si="28"/>
        <v/>
      </c>
      <c r="BN139" s="63" t="str">
        <f t="shared" si="29"/>
        <v/>
      </c>
      <c r="BO139" s="63" t="str">
        <f t="shared" si="30"/>
        <v/>
      </c>
      <c r="BP139" s="63" t="str">
        <f t="shared" si="31"/>
        <v/>
      </c>
      <c r="BQ139" s="63" t="str">
        <f t="shared" si="32"/>
        <v/>
      </c>
      <c r="BR139" s="63" t="str">
        <f t="shared" si="33"/>
        <v/>
      </c>
      <c r="BS139" s="63" t="str">
        <f t="shared" si="34"/>
        <v/>
      </c>
      <c r="BT139" s="63" t="str">
        <f t="shared" si="35"/>
        <v/>
      </c>
      <c r="BU139" s="64"/>
    </row>
    <row r="140" spans="1:73" ht="15" hidden="1">
      <c r="A140" s="54" t="str">
        <f>IF('Statement of Marks'!A140="","",'Statement of Marks'!A140)</f>
        <v/>
      </c>
      <c r="B140" s="55" t="str">
        <f>IF('Statement of Marks'!D140="","",'Statement of Marks'!D140)</f>
        <v/>
      </c>
      <c r="C140" s="56" t="str">
        <f>IF('Statement of Marks'!E140="","",'Statement of Marks'!E140)</f>
        <v/>
      </c>
      <c r="D140" s="57" t="str">
        <f>IF('Statement of Marks'!F140="","",'Statement of Marks'!F140)</f>
        <v/>
      </c>
      <c r="E140" s="58" t="str">
        <f>IF('Statement of Marks'!G140="","",'Statement of Marks'!G140)</f>
        <v/>
      </c>
      <c r="F140" s="58" t="str">
        <f>IF('Statement of Marks'!H140="","",'Statement of Marks'!H140)</f>
        <v/>
      </c>
      <c r="G140" s="58" t="str">
        <f>IF('Statement of Marks'!I140="","",'Statement of Marks'!I140)</f>
        <v/>
      </c>
      <c r="H140" s="59" t="str">
        <f>IF('Statement of Marks'!B140="","",'Statement of Marks'!B140)</f>
        <v/>
      </c>
      <c r="I140" s="59" t="str">
        <f>IF('Statement of Marks'!C140="","",'Statement of Marks'!C140)</f>
        <v/>
      </c>
      <c r="J140" s="236" t="str">
        <f>IF('Statement of Marks'!EG140="","",'Statement of Marks'!EG140)</f>
        <v/>
      </c>
      <c r="K140" s="236" t="str">
        <f>IF('Statement of Marks'!EH140="","",'Statement of Marks'!EH140)</f>
        <v/>
      </c>
      <c r="L140" s="236" t="str">
        <f>IF('Statement of Marks'!EI140="","",'Statement of Marks'!EI140)</f>
        <v/>
      </c>
      <c r="M140" s="236" t="str">
        <f>IF('Statement of Marks'!EJ140="","",'Statement of Marks'!EJ140)</f>
        <v/>
      </c>
      <c r="N140" s="236" t="str">
        <f>IF('Statement of Marks'!EK140="","",'Statement of Marks'!EK140)</f>
        <v/>
      </c>
      <c r="O140" s="61" t="str">
        <f>IF('Statement of Marks'!EL140="","",'Statement of Marks'!EL140)</f>
        <v/>
      </c>
      <c r="BH140" s="62" t="str">
        <f>IF('Statement of Marks'!G140="","",'Statement of Marks'!G140)</f>
        <v/>
      </c>
      <c r="BI140" s="63" t="str">
        <f t="shared" si="24"/>
        <v/>
      </c>
      <c r="BJ140" s="63" t="str">
        <f t="shared" si="25"/>
        <v/>
      </c>
      <c r="BK140" s="63" t="str">
        <f t="shared" si="26"/>
        <v/>
      </c>
      <c r="BL140" s="63" t="str">
        <f t="shared" si="27"/>
        <v/>
      </c>
      <c r="BM140" s="63" t="str">
        <f t="shared" si="28"/>
        <v/>
      </c>
      <c r="BN140" s="63" t="str">
        <f t="shared" si="29"/>
        <v/>
      </c>
      <c r="BO140" s="63" t="str">
        <f t="shared" si="30"/>
        <v/>
      </c>
      <c r="BP140" s="63" t="str">
        <f t="shared" si="31"/>
        <v/>
      </c>
      <c r="BQ140" s="63" t="str">
        <f t="shared" si="32"/>
        <v/>
      </c>
      <c r="BR140" s="63" t="str">
        <f t="shared" si="33"/>
        <v/>
      </c>
      <c r="BS140" s="63" t="str">
        <f t="shared" si="34"/>
        <v/>
      </c>
      <c r="BT140" s="63" t="str">
        <f t="shared" si="35"/>
        <v/>
      </c>
      <c r="BU140" s="64"/>
    </row>
    <row r="141" spans="1:73" ht="15" hidden="1">
      <c r="A141" s="54" t="str">
        <f>IF('Statement of Marks'!A141="","",'Statement of Marks'!A141)</f>
        <v/>
      </c>
      <c r="B141" s="55" t="str">
        <f>IF('Statement of Marks'!D141="","",'Statement of Marks'!D141)</f>
        <v/>
      </c>
      <c r="C141" s="56" t="str">
        <f>IF('Statement of Marks'!E141="","",'Statement of Marks'!E141)</f>
        <v/>
      </c>
      <c r="D141" s="57" t="str">
        <f>IF('Statement of Marks'!F141="","",'Statement of Marks'!F141)</f>
        <v/>
      </c>
      <c r="E141" s="58" t="str">
        <f>IF('Statement of Marks'!G141="","",'Statement of Marks'!G141)</f>
        <v/>
      </c>
      <c r="F141" s="58" t="str">
        <f>IF('Statement of Marks'!H141="","",'Statement of Marks'!H141)</f>
        <v/>
      </c>
      <c r="G141" s="58" t="str">
        <f>IF('Statement of Marks'!I141="","",'Statement of Marks'!I141)</f>
        <v/>
      </c>
      <c r="H141" s="59" t="str">
        <f>IF('Statement of Marks'!B141="","",'Statement of Marks'!B141)</f>
        <v/>
      </c>
      <c r="I141" s="59" t="str">
        <f>IF('Statement of Marks'!C141="","",'Statement of Marks'!C141)</f>
        <v/>
      </c>
      <c r="J141" s="236" t="str">
        <f>IF('Statement of Marks'!EG141="","",'Statement of Marks'!EG141)</f>
        <v/>
      </c>
      <c r="K141" s="236" t="str">
        <f>IF('Statement of Marks'!EH141="","",'Statement of Marks'!EH141)</f>
        <v/>
      </c>
      <c r="L141" s="236" t="str">
        <f>IF('Statement of Marks'!EI141="","",'Statement of Marks'!EI141)</f>
        <v/>
      </c>
      <c r="M141" s="236" t="str">
        <f>IF('Statement of Marks'!EJ141="","",'Statement of Marks'!EJ141)</f>
        <v/>
      </c>
      <c r="N141" s="236" t="str">
        <f>IF('Statement of Marks'!EK141="","",'Statement of Marks'!EK141)</f>
        <v/>
      </c>
      <c r="O141" s="61" t="str">
        <f>IF('Statement of Marks'!EL141="","",'Statement of Marks'!EL141)</f>
        <v/>
      </c>
      <c r="BH141" s="62" t="str">
        <f>IF('Statement of Marks'!G141="","",'Statement of Marks'!G141)</f>
        <v/>
      </c>
      <c r="BI141" s="63" t="str">
        <f t="shared" si="24"/>
        <v/>
      </c>
      <c r="BJ141" s="63" t="str">
        <f t="shared" si="25"/>
        <v/>
      </c>
      <c r="BK141" s="63" t="str">
        <f t="shared" si="26"/>
        <v/>
      </c>
      <c r="BL141" s="63" t="str">
        <f t="shared" si="27"/>
        <v/>
      </c>
      <c r="BM141" s="63" t="str">
        <f t="shared" si="28"/>
        <v/>
      </c>
      <c r="BN141" s="63" t="str">
        <f t="shared" si="29"/>
        <v/>
      </c>
      <c r="BO141" s="63" t="str">
        <f t="shared" si="30"/>
        <v/>
      </c>
      <c r="BP141" s="63" t="str">
        <f t="shared" si="31"/>
        <v/>
      </c>
      <c r="BQ141" s="63" t="str">
        <f t="shared" si="32"/>
        <v/>
      </c>
      <c r="BR141" s="63" t="str">
        <f t="shared" si="33"/>
        <v/>
      </c>
      <c r="BS141" s="63" t="str">
        <f t="shared" si="34"/>
        <v/>
      </c>
      <c r="BT141" s="63" t="str">
        <f t="shared" si="35"/>
        <v/>
      </c>
      <c r="BU141" s="64"/>
    </row>
    <row r="142" spans="1:73" ht="15" hidden="1">
      <c r="A142" s="54" t="str">
        <f>IF('Statement of Marks'!A142="","",'Statement of Marks'!A142)</f>
        <v/>
      </c>
      <c r="B142" s="55" t="str">
        <f>IF('Statement of Marks'!D142="","",'Statement of Marks'!D142)</f>
        <v/>
      </c>
      <c r="C142" s="56" t="str">
        <f>IF('Statement of Marks'!E142="","",'Statement of Marks'!E142)</f>
        <v/>
      </c>
      <c r="D142" s="57" t="str">
        <f>IF('Statement of Marks'!F142="","",'Statement of Marks'!F142)</f>
        <v/>
      </c>
      <c r="E142" s="58" t="str">
        <f>IF('Statement of Marks'!G142="","",'Statement of Marks'!G142)</f>
        <v/>
      </c>
      <c r="F142" s="58" t="str">
        <f>IF('Statement of Marks'!H142="","",'Statement of Marks'!H142)</f>
        <v/>
      </c>
      <c r="G142" s="58" t="str">
        <f>IF('Statement of Marks'!I142="","",'Statement of Marks'!I142)</f>
        <v/>
      </c>
      <c r="H142" s="59" t="str">
        <f>IF('Statement of Marks'!B142="","",'Statement of Marks'!B142)</f>
        <v/>
      </c>
      <c r="I142" s="59" t="str">
        <f>IF('Statement of Marks'!C142="","",'Statement of Marks'!C142)</f>
        <v/>
      </c>
      <c r="J142" s="236" t="str">
        <f>IF('Statement of Marks'!EG142="","",'Statement of Marks'!EG142)</f>
        <v/>
      </c>
      <c r="K142" s="236" t="str">
        <f>IF('Statement of Marks'!EH142="","",'Statement of Marks'!EH142)</f>
        <v/>
      </c>
      <c r="L142" s="236" t="str">
        <f>IF('Statement of Marks'!EI142="","",'Statement of Marks'!EI142)</f>
        <v/>
      </c>
      <c r="M142" s="236" t="str">
        <f>IF('Statement of Marks'!EJ142="","",'Statement of Marks'!EJ142)</f>
        <v/>
      </c>
      <c r="N142" s="236" t="str">
        <f>IF('Statement of Marks'!EK142="","",'Statement of Marks'!EK142)</f>
        <v/>
      </c>
      <c r="O142" s="61" t="str">
        <f>IF('Statement of Marks'!EL142="","",'Statement of Marks'!EL142)</f>
        <v/>
      </c>
      <c r="BH142" s="62" t="str">
        <f>IF('Statement of Marks'!G142="","",'Statement of Marks'!G142)</f>
        <v/>
      </c>
      <c r="BI142" s="63" t="str">
        <f t="shared" si="24"/>
        <v/>
      </c>
      <c r="BJ142" s="63" t="str">
        <f t="shared" si="25"/>
        <v/>
      </c>
      <c r="BK142" s="63" t="str">
        <f t="shared" si="26"/>
        <v/>
      </c>
      <c r="BL142" s="63" t="str">
        <f t="shared" si="27"/>
        <v/>
      </c>
      <c r="BM142" s="63" t="str">
        <f t="shared" si="28"/>
        <v/>
      </c>
      <c r="BN142" s="63" t="str">
        <f t="shared" si="29"/>
        <v/>
      </c>
      <c r="BO142" s="63" t="str">
        <f t="shared" si="30"/>
        <v/>
      </c>
      <c r="BP142" s="63" t="str">
        <f t="shared" si="31"/>
        <v/>
      </c>
      <c r="BQ142" s="63" t="str">
        <f t="shared" si="32"/>
        <v/>
      </c>
      <c r="BR142" s="63" t="str">
        <f t="shared" si="33"/>
        <v/>
      </c>
      <c r="BS142" s="63" t="str">
        <f t="shared" si="34"/>
        <v/>
      </c>
      <c r="BT142" s="63" t="str">
        <f t="shared" si="35"/>
        <v/>
      </c>
      <c r="BU142" s="64"/>
    </row>
    <row r="143" spans="1:73" ht="15" hidden="1">
      <c r="A143" s="54" t="str">
        <f>IF('Statement of Marks'!A143="","",'Statement of Marks'!A143)</f>
        <v/>
      </c>
      <c r="B143" s="55" t="str">
        <f>IF('Statement of Marks'!D143="","",'Statement of Marks'!D143)</f>
        <v/>
      </c>
      <c r="C143" s="56" t="str">
        <f>IF('Statement of Marks'!E143="","",'Statement of Marks'!E143)</f>
        <v/>
      </c>
      <c r="D143" s="57" t="str">
        <f>IF('Statement of Marks'!F143="","",'Statement of Marks'!F143)</f>
        <v/>
      </c>
      <c r="E143" s="58" t="str">
        <f>IF('Statement of Marks'!G143="","",'Statement of Marks'!G143)</f>
        <v/>
      </c>
      <c r="F143" s="58" t="str">
        <f>IF('Statement of Marks'!H143="","",'Statement of Marks'!H143)</f>
        <v/>
      </c>
      <c r="G143" s="58" t="str">
        <f>IF('Statement of Marks'!I143="","",'Statement of Marks'!I143)</f>
        <v/>
      </c>
      <c r="H143" s="59" t="str">
        <f>IF('Statement of Marks'!B143="","",'Statement of Marks'!B143)</f>
        <v/>
      </c>
      <c r="I143" s="59" t="str">
        <f>IF('Statement of Marks'!C143="","",'Statement of Marks'!C143)</f>
        <v/>
      </c>
      <c r="J143" s="236" t="str">
        <f>IF('Statement of Marks'!EG143="","",'Statement of Marks'!EG143)</f>
        <v/>
      </c>
      <c r="K143" s="236" t="str">
        <f>IF('Statement of Marks'!EH143="","",'Statement of Marks'!EH143)</f>
        <v/>
      </c>
      <c r="L143" s="236" t="str">
        <f>IF('Statement of Marks'!EI143="","",'Statement of Marks'!EI143)</f>
        <v/>
      </c>
      <c r="M143" s="236" t="str">
        <f>IF('Statement of Marks'!EJ143="","",'Statement of Marks'!EJ143)</f>
        <v/>
      </c>
      <c r="N143" s="236" t="str">
        <f>IF('Statement of Marks'!EK143="","",'Statement of Marks'!EK143)</f>
        <v/>
      </c>
      <c r="O143" s="61" t="str">
        <f>IF('Statement of Marks'!EL143="","",'Statement of Marks'!EL143)</f>
        <v/>
      </c>
      <c r="BH143" s="62" t="str">
        <f>IF('Statement of Marks'!G143="","",'Statement of Marks'!G143)</f>
        <v/>
      </c>
      <c r="BI143" s="63" t="str">
        <f t="shared" si="24"/>
        <v/>
      </c>
      <c r="BJ143" s="63" t="str">
        <f t="shared" si="25"/>
        <v/>
      </c>
      <c r="BK143" s="63" t="str">
        <f t="shared" si="26"/>
        <v/>
      </c>
      <c r="BL143" s="63" t="str">
        <f t="shared" si="27"/>
        <v/>
      </c>
      <c r="BM143" s="63" t="str">
        <f t="shared" si="28"/>
        <v/>
      </c>
      <c r="BN143" s="63" t="str">
        <f t="shared" si="29"/>
        <v/>
      </c>
      <c r="BO143" s="63" t="str">
        <f t="shared" si="30"/>
        <v/>
      </c>
      <c r="BP143" s="63" t="str">
        <f t="shared" si="31"/>
        <v/>
      </c>
      <c r="BQ143" s="63" t="str">
        <f t="shared" si="32"/>
        <v/>
      </c>
      <c r="BR143" s="63" t="str">
        <f t="shared" si="33"/>
        <v/>
      </c>
      <c r="BS143" s="63" t="str">
        <f t="shared" si="34"/>
        <v/>
      </c>
      <c r="BT143" s="63" t="str">
        <f t="shared" si="35"/>
        <v/>
      </c>
      <c r="BU143" s="64"/>
    </row>
    <row r="144" spans="1:73" ht="15" hidden="1">
      <c r="A144" s="54" t="str">
        <f>IF('Statement of Marks'!A144="","",'Statement of Marks'!A144)</f>
        <v/>
      </c>
      <c r="B144" s="55" t="str">
        <f>IF('Statement of Marks'!D144="","",'Statement of Marks'!D144)</f>
        <v/>
      </c>
      <c r="C144" s="56" t="str">
        <f>IF('Statement of Marks'!E144="","",'Statement of Marks'!E144)</f>
        <v/>
      </c>
      <c r="D144" s="57" t="str">
        <f>IF('Statement of Marks'!F144="","",'Statement of Marks'!F144)</f>
        <v/>
      </c>
      <c r="E144" s="58" t="str">
        <f>IF('Statement of Marks'!G144="","",'Statement of Marks'!G144)</f>
        <v/>
      </c>
      <c r="F144" s="58" t="str">
        <f>IF('Statement of Marks'!H144="","",'Statement of Marks'!H144)</f>
        <v/>
      </c>
      <c r="G144" s="58" t="str">
        <f>IF('Statement of Marks'!I144="","",'Statement of Marks'!I144)</f>
        <v/>
      </c>
      <c r="H144" s="59" t="str">
        <f>IF('Statement of Marks'!B144="","",'Statement of Marks'!B144)</f>
        <v/>
      </c>
      <c r="I144" s="59" t="str">
        <f>IF('Statement of Marks'!C144="","",'Statement of Marks'!C144)</f>
        <v/>
      </c>
      <c r="J144" s="236" t="str">
        <f>IF('Statement of Marks'!EG144="","",'Statement of Marks'!EG144)</f>
        <v/>
      </c>
      <c r="K144" s="236" t="str">
        <f>IF('Statement of Marks'!EH144="","",'Statement of Marks'!EH144)</f>
        <v/>
      </c>
      <c r="L144" s="236" t="str">
        <f>IF('Statement of Marks'!EI144="","",'Statement of Marks'!EI144)</f>
        <v/>
      </c>
      <c r="M144" s="236" t="str">
        <f>IF('Statement of Marks'!EJ144="","",'Statement of Marks'!EJ144)</f>
        <v/>
      </c>
      <c r="N144" s="236" t="str">
        <f>IF('Statement of Marks'!EK144="","",'Statement of Marks'!EK144)</f>
        <v/>
      </c>
      <c r="O144" s="61" t="str">
        <f>IF('Statement of Marks'!EL144="","",'Statement of Marks'!EL144)</f>
        <v/>
      </c>
      <c r="BH144" s="62" t="str">
        <f>IF('Statement of Marks'!G144="","",'Statement of Marks'!G144)</f>
        <v/>
      </c>
      <c r="BI144" s="63" t="str">
        <f t="shared" si="24"/>
        <v/>
      </c>
      <c r="BJ144" s="63" t="str">
        <f t="shared" si="25"/>
        <v/>
      </c>
      <c r="BK144" s="63" t="str">
        <f t="shared" si="26"/>
        <v/>
      </c>
      <c r="BL144" s="63" t="str">
        <f t="shared" si="27"/>
        <v/>
      </c>
      <c r="BM144" s="63" t="str">
        <f t="shared" si="28"/>
        <v/>
      </c>
      <c r="BN144" s="63" t="str">
        <f t="shared" si="29"/>
        <v/>
      </c>
      <c r="BO144" s="63" t="str">
        <f t="shared" si="30"/>
        <v/>
      </c>
      <c r="BP144" s="63" t="str">
        <f t="shared" si="31"/>
        <v/>
      </c>
      <c r="BQ144" s="63" t="str">
        <f t="shared" si="32"/>
        <v/>
      </c>
      <c r="BR144" s="63" t="str">
        <f t="shared" si="33"/>
        <v/>
      </c>
      <c r="BS144" s="63" t="str">
        <f t="shared" si="34"/>
        <v/>
      </c>
      <c r="BT144" s="63" t="str">
        <f t="shared" si="35"/>
        <v/>
      </c>
      <c r="BU144" s="64"/>
    </row>
    <row r="145" spans="1:73" ht="15" hidden="1">
      <c r="A145" s="54" t="str">
        <f>IF('Statement of Marks'!A145="","",'Statement of Marks'!A145)</f>
        <v/>
      </c>
      <c r="B145" s="55" t="str">
        <f>IF('Statement of Marks'!D145="","",'Statement of Marks'!D145)</f>
        <v/>
      </c>
      <c r="C145" s="56" t="str">
        <f>IF('Statement of Marks'!E145="","",'Statement of Marks'!E145)</f>
        <v/>
      </c>
      <c r="D145" s="57" t="str">
        <f>IF('Statement of Marks'!F145="","",'Statement of Marks'!F145)</f>
        <v/>
      </c>
      <c r="E145" s="58" t="str">
        <f>IF('Statement of Marks'!G145="","",'Statement of Marks'!G145)</f>
        <v/>
      </c>
      <c r="F145" s="58" t="str">
        <f>IF('Statement of Marks'!H145="","",'Statement of Marks'!H145)</f>
        <v/>
      </c>
      <c r="G145" s="58" t="str">
        <f>IF('Statement of Marks'!I145="","",'Statement of Marks'!I145)</f>
        <v/>
      </c>
      <c r="H145" s="59" t="str">
        <f>IF('Statement of Marks'!B145="","",'Statement of Marks'!B145)</f>
        <v/>
      </c>
      <c r="I145" s="59" t="str">
        <f>IF('Statement of Marks'!C145="","",'Statement of Marks'!C145)</f>
        <v/>
      </c>
      <c r="J145" s="236" t="str">
        <f>IF('Statement of Marks'!EG145="","",'Statement of Marks'!EG145)</f>
        <v/>
      </c>
      <c r="K145" s="236" t="str">
        <f>IF('Statement of Marks'!EH145="","",'Statement of Marks'!EH145)</f>
        <v/>
      </c>
      <c r="L145" s="236" t="str">
        <f>IF('Statement of Marks'!EI145="","",'Statement of Marks'!EI145)</f>
        <v/>
      </c>
      <c r="M145" s="236" t="str">
        <f>IF('Statement of Marks'!EJ145="","",'Statement of Marks'!EJ145)</f>
        <v/>
      </c>
      <c r="N145" s="236" t="str">
        <f>IF('Statement of Marks'!EK145="","",'Statement of Marks'!EK145)</f>
        <v/>
      </c>
      <c r="O145" s="61" t="str">
        <f>IF('Statement of Marks'!EL145="","",'Statement of Marks'!EL145)</f>
        <v/>
      </c>
      <c r="BH145" s="62" t="str">
        <f>IF('Statement of Marks'!G145="","",'Statement of Marks'!G145)</f>
        <v/>
      </c>
      <c r="BI145" s="63" t="str">
        <f t="shared" si="24"/>
        <v/>
      </c>
      <c r="BJ145" s="63" t="str">
        <f t="shared" si="25"/>
        <v/>
      </c>
      <c r="BK145" s="63" t="str">
        <f t="shared" si="26"/>
        <v/>
      </c>
      <c r="BL145" s="63" t="str">
        <f t="shared" si="27"/>
        <v/>
      </c>
      <c r="BM145" s="63" t="str">
        <f t="shared" si="28"/>
        <v/>
      </c>
      <c r="BN145" s="63" t="str">
        <f t="shared" si="29"/>
        <v/>
      </c>
      <c r="BO145" s="63" t="str">
        <f t="shared" si="30"/>
        <v/>
      </c>
      <c r="BP145" s="63" t="str">
        <f t="shared" si="31"/>
        <v/>
      </c>
      <c r="BQ145" s="63" t="str">
        <f t="shared" si="32"/>
        <v/>
      </c>
      <c r="BR145" s="63" t="str">
        <f t="shared" si="33"/>
        <v/>
      </c>
      <c r="BS145" s="63" t="str">
        <f t="shared" si="34"/>
        <v/>
      </c>
      <c r="BT145" s="63" t="str">
        <f t="shared" si="35"/>
        <v/>
      </c>
      <c r="BU145" s="64"/>
    </row>
    <row r="146" spans="1:73" ht="15" hidden="1">
      <c r="A146" s="54" t="str">
        <f>IF('Statement of Marks'!A146="","",'Statement of Marks'!A146)</f>
        <v/>
      </c>
      <c r="B146" s="55" t="str">
        <f>IF('Statement of Marks'!D146="","",'Statement of Marks'!D146)</f>
        <v/>
      </c>
      <c r="C146" s="56" t="str">
        <f>IF('Statement of Marks'!E146="","",'Statement of Marks'!E146)</f>
        <v/>
      </c>
      <c r="D146" s="57" t="str">
        <f>IF('Statement of Marks'!F146="","",'Statement of Marks'!F146)</f>
        <v/>
      </c>
      <c r="E146" s="58" t="str">
        <f>IF('Statement of Marks'!G146="","",'Statement of Marks'!G146)</f>
        <v/>
      </c>
      <c r="F146" s="58" t="str">
        <f>IF('Statement of Marks'!H146="","",'Statement of Marks'!H146)</f>
        <v/>
      </c>
      <c r="G146" s="58" t="str">
        <f>IF('Statement of Marks'!I146="","",'Statement of Marks'!I146)</f>
        <v/>
      </c>
      <c r="H146" s="59" t="str">
        <f>IF('Statement of Marks'!B146="","",'Statement of Marks'!B146)</f>
        <v/>
      </c>
      <c r="I146" s="59" t="str">
        <f>IF('Statement of Marks'!C146="","",'Statement of Marks'!C146)</f>
        <v/>
      </c>
      <c r="J146" s="236" t="str">
        <f>IF('Statement of Marks'!EG146="","",'Statement of Marks'!EG146)</f>
        <v/>
      </c>
      <c r="K146" s="236" t="str">
        <f>IF('Statement of Marks'!EH146="","",'Statement of Marks'!EH146)</f>
        <v/>
      </c>
      <c r="L146" s="236" t="str">
        <f>IF('Statement of Marks'!EI146="","",'Statement of Marks'!EI146)</f>
        <v/>
      </c>
      <c r="M146" s="236" t="str">
        <f>IF('Statement of Marks'!EJ146="","",'Statement of Marks'!EJ146)</f>
        <v/>
      </c>
      <c r="N146" s="236" t="str">
        <f>IF('Statement of Marks'!EK146="","",'Statement of Marks'!EK146)</f>
        <v/>
      </c>
      <c r="O146" s="61" t="str">
        <f>IF('Statement of Marks'!EL146="","",'Statement of Marks'!EL146)</f>
        <v/>
      </c>
      <c r="BH146" s="62" t="str">
        <f>IF('Statement of Marks'!G146="","",'Statement of Marks'!G146)</f>
        <v/>
      </c>
      <c r="BI146" s="63" t="str">
        <f t="shared" si="24"/>
        <v/>
      </c>
      <c r="BJ146" s="63" t="str">
        <f t="shared" si="25"/>
        <v/>
      </c>
      <c r="BK146" s="63" t="str">
        <f t="shared" si="26"/>
        <v/>
      </c>
      <c r="BL146" s="63" t="str">
        <f t="shared" si="27"/>
        <v/>
      </c>
      <c r="BM146" s="63" t="str">
        <f t="shared" si="28"/>
        <v/>
      </c>
      <c r="BN146" s="63" t="str">
        <f t="shared" si="29"/>
        <v/>
      </c>
      <c r="BO146" s="63" t="str">
        <f t="shared" si="30"/>
        <v/>
      </c>
      <c r="BP146" s="63" t="str">
        <f t="shared" si="31"/>
        <v/>
      </c>
      <c r="BQ146" s="63" t="str">
        <f t="shared" si="32"/>
        <v/>
      </c>
      <c r="BR146" s="63" t="str">
        <f t="shared" si="33"/>
        <v/>
      </c>
      <c r="BS146" s="63" t="str">
        <f t="shared" si="34"/>
        <v/>
      </c>
      <c r="BT146" s="63" t="str">
        <f t="shared" si="35"/>
        <v/>
      </c>
      <c r="BU146" s="64"/>
    </row>
    <row r="147" spans="1:73" ht="15" hidden="1">
      <c r="A147" s="54" t="str">
        <f>IF('Statement of Marks'!A147="","",'Statement of Marks'!A147)</f>
        <v/>
      </c>
      <c r="B147" s="55" t="str">
        <f>IF('Statement of Marks'!D147="","",'Statement of Marks'!D147)</f>
        <v/>
      </c>
      <c r="C147" s="56" t="str">
        <f>IF('Statement of Marks'!E147="","",'Statement of Marks'!E147)</f>
        <v/>
      </c>
      <c r="D147" s="57" t="str">
        <f>IF('Statement of Marks'!F147="","",'Statement of Marks'!F147)</f>
        <v/>
      </c>
      <c r="E147" s="58" t="str">
        <f>IF('Statement of Marks'!G147="","",'Statement of Marks'!G147)</f>
        <v/>
      </c>
      <c r="F147" s="58" t="str">
        <f>IF('Statement of Marks'!H147="","",'Statement of Marks'!H147)</f>
        <v/>
      </c>
      <c r="G147" s="58" t="str">
        <f>IF('Statement of Marks'!I147="","",'Statement of Marks'!I147)</f>
        <v/>
      </c>
      <c r="H147" s="59" t="str">
        <f>IF('Statement of Marks'!B147="","",'Statement of Marks'!B147)</f>
        <v/>
      </c>
      <c r="I147" s="59" t="str">
        <f>IF('Statement of Marks'!C147="","",'Statement of Marks'!C147)</f>
        <v/>
      </c>
      <c r="J147" s="236" t="str">
        <f>IF('Statement of Marks'!EG147="","",'Statement of Marks'!EG147)</f>
        <v/>
      </c>
      <c r="K147" s="236" t="str">
        <f>IF('Statement of Marks'!EH147="","",'Statement of Marks'!EH147)</f>
        <v/>
      </c>
      <c r="L147" s="236" t="str">
        <f>IF('Statement of Marks'!EI147="","",'Statement of Marks'!EI147)</f>
        <v/>
      </c>
      <c r="M147" s="236" t="str">
        <f>IF('Statement of Marks'!EJ147="","",'Statement of Marks'!EJ147)</f>
        <v/>
      </c>
      <c r="N147" s="236" t="str">
        <f>IF('Statement of Marks'!EK147="","",'Statement of Marks'!EK147)</f>
        <v/>
      </c>
      <c r="O147" s="61" t="str">
        <f>IF('Statement of Marks'!EL147="","",'Statement of Marks'!EL147)</f>
        <v/>
      </c>
      <c r="BH147" s="62" t="str">
        <f>IF('Statement of Marks'!G147="","",'Statement of Marks'!G147)</f>
        <v/>
      </c>
      <c r="BI147" s="63" t="str">
        <f t="shared" si="24"/>
        <v/>
      </c>
      <c r="BJ147" s="63" t="str">
        <f t="shared" si="25"/>
        <v/>
      </c>
      <c r="BK147" s="63" t="str">
        <f t="shared" si="26"/>
        <v/>
      </c>
      <c r="BL147" s="63" t="str">
        <f t="shared" si="27"/>
        <v/>
      </c>
      <c r="BM147" s="63" t="str">
        <f t="shared" si="28"/>
        <v/>
      </c>
      <c r="BN147" s="63" t="str">
        <f t="shared" si="29"/>
        <v/>
      </c>
      <c r="BO147" s="63" t="str">
        <f t="shared" si="30"/>
        <v/>
      </c>
      <c r="BP147" s="63" t="str">
        <f t="shared" si="31"/>
        <v/>
      </c>
      <c r="BQ147" s="63" t="str">
        <f t="shared" si="32"/>
        <v/>
      </c>
      <c r="BR147" s="63" t="str">
        <f t="shared" si="33"/>
        <v/>
      </c>
      <c r="BS147" s="63" t="str">
        <f t="shared" si="34"/>
        <v/>
      </c>
      <c r="BT147" s="63" t="str">
        <f t="shared" si="35"/>
        <v/>
      </c>
      <c r="BU147" s="64"/>
    </row>
    <row r="148" spans="1:73" ht="15" hidden="1">
      <c r="A148" s="54" t="str">
        <f>IF('Statement of Marks'!A148="","",'Statement of Marks'!A148)</f>
        <v/>
      </c>
      <c r="B148" s="55" t="str">
        <f>IF('Statement of Marks'!D148="","",'Statement of Marks'!D148)</f>
        <v/>
      </c>
      <c r="C148" s="56" t="str">
        <f>IF('Statement of Marks'!E148="","",'Statement of Marks'!E148)</f>
        <v/>
      </c>
      <c r="D148" s="57" t="str">
        <f>IF('Statement of Marks'!F148="","",'Statement of Marks'!F148)</f>
        <v/>
      </c>
      <c r="E148" s="58" t="str">
        <f>IF('Statement of Marks'!G148="","",'Statement of Marks'!G148)</f>
        <v/>
      </c>
      <c r="F148" s="58" t="str">
        <f>IF('Statement of Marks'!H148="","",'Statement of Marks'!H148)</f>
        <v/>
      </c>
      <c r="G148" s="58" t="str">
        <f>IF('Statement of Marks'!I148="","",'Statement of Marks'!I148)</f>
        <v/>
      </c>
      <c r="H148" s="59" t="str">
        <f>IF('Statement of Marks'!B148="","",'Statement of Marks'!B148)</f>
        <v/>
      </c>
      <c r="I148" s="59" t="str">
        <f>IF('Statement of Marks'!C148="","",'Statement of Marks'!C148)</f>
        <v/>
      </c>
      <c r="J148" s="236" t="str">
        <f>IF('Statement of Marks'!EG148="","",'Statement of Marks'!EG148)</f>
        <v/>
      </c>
      <c r="K148" s="236" t="str">
        <f>IF('Statement of Marks'!EH148="","",'Statement of Marks'!EH148)</f>
        <v/>
      </c>
      <c r="L148" s="236" t="str">
        <f>IF('Statement of Marks'!EI148="","",'Statement of Marks'!EI148)</f>
        <v/>
      </c>
      <c r="M148" s="236" t="str">
        <f>IF('Statement of Marks'!EJ148="","",'Statement of Marks'!EJ148)</f>
        <v/>
      </c>
      <c r="N148" s="236" t="str">
        <f>IF('Statement of Marks'!EK148="","",'Statement of Marks'!EK148)</f>
        <v/>
      </c>
      <c r="O148" s="61" t="str">
        <f>IF('Statement of Marks'!EL148="","",'Statement of Marks'!EL148)</f>
        <v/>
      </c>
      <c r="BH148" s="62" t="str">
        <f>IF('Statement of Marks'!G148="","",'Statement of Marks'!G148)</f>
        <v/>
      </c>
      <c r="BI148" s="63" t="str">
        <f t="shared" si="24"/>
        <v/>
      </c>
      <c r="BJ148" s="63" t="str">
        <f t="shared" si="25"/>
        <v/>
      </c>
      <c r="BK148" s="63" t="str">
        <f t="shared" si="26"/>
        <v/>
      </c>
      <c r="BL148" s="63" t="str">
        <f t="shared" si="27"/>
        <v/>
      </c>
      <c r="BM148" s="63" t="str">
        <f t="shared" si="28"/>
        <v/>
      </c>
      <c r="BN148" s="63" t="str">
        <f t="shared" si="29"/>
        <v/>
      </c>
      <c r="BO148" s="63" t="str">
        <f t="shared" si="30"/>
        <v/>
      </c>
      <c r="BP148" s="63" t="str">
        <f t="shared" si="31"/>
        <v/>
      </c>
      <c r="BQ148" s="63" t="str">
        <f t="shared" si="32"/>
        <v/>
      </c>
      <c r="BR148" s="63" t="str">
        <f t="shared" si="33"/>
        <v/>
      </c>
      <c r="BS148" s="63" t="str">
        <f t="shared" si="34"/>
        <v/>
      </c>
      <c r="BT148" s="63" t="str">
        <f t="shared" si="35"/>
        <v/>
      </c>
      <c r="BU148" s="64"/>
    </row>
    <row r="149" spans="1:73" ht="15" hidden="1">
      <c r="A149" s="54" t="str">
        <f>IF('Statement of Marks'!A149="","",'Statement of Marks'!A149)</f>
        <v/>
      </c>
      <c r="B149" s="55" t="str">
        <f>IF('Statement of Marks'!D149="","",'Statement of Marks'!D149)</f>
        <v/>
      </c>
      <c r="C149" s="56" t="str">
        <f>IF('Statement of Marks'!E149="","",'Statement of Marks'!E149)</f>
        <v/>
      </c>
      <c r="D149" s="57" t="str">
        <f>IF('Statement of Marks'!F149="","",'Statement of Marks'!F149)</f>
        <v/>
      </c>
      <c r="E149" s="58" t="str">
        <f>IF('Statement of Marks'!G149="","",'Statement of Marks'!G149)</f>
        <v/>
      </c>
      <c r="F149" s="58" t="str">
        <f>IF('Statement of Marks'!H149="","",'Statement of Marks'!H149)</f>
        <v/>
      </c>
      <c r="G149" s="58" t="str">
        <f>IF('Statement of Marks'!I149="","",'Statement of Marks'!I149)</f>
        <v/>
      </c>
      <c r="H149" s="59" t="str">
        <f>IF('Statement of Marks'!B149="","",'Statement of Marks'!B149)</f>
        <v/>
      </c>
      <c r="I149" s="59" t="str">
        <f>IF('Statement of Marks'!C149="","",'Statement of Marks'!C149)</f>
        <v/>
      </c>
      <c r="J149" s="236" t="str">
        <f>IF('Statement of Marks'!EG149="","",'Statement of Marks'!EG149)</f>
        <v/>
      </c>
      <c r="K149" s="236" t="str">
        <f>IF('Statement of Marks'!EH149="","",'Statement of Marks'!EH149)</f>
        <v/>
      </c>
      <c r="L149" s="236" t="str">
        <f>IF('Statement of Marks'!EI149="","",'Statement of Marks'!EI149)</f>
        <v/>
      </c>
      <c r="M149" s="236" t="str">
        <f>IF('Statement of Marks'!EJ149="","",'Statement of Marks'!EJ149)</f>
        <v/>
      </c>
      <c r="N149" s="236" t="str">
        <f>IF('Statement of Marks'!EK149="","",'Statement of Marks'!EK149)</f>
        <v/>
      </c>
      <c r="O149" s="61" t="str">
        <f>IF('Statement of Marks'!EL149="","",'Statement of Marks'!EL149)</f>
        <v/>
      </c>
      <c r="BH149" s="62" t="str">
        <f>IF('Statement of Marks'!G149="","",'Statement of Marks'!G149)</f>
        <v/>
      </c>
      <c r="BI149" s="63" t="str">
        <f t="shared" si="24"/>
        <v/>
      </c>
      <c r="BJ149" s="63" t="str">
        <f t="shared" si="25"/>
        <v/>
      </c>
      <c r="BK149" s="63" t="str">
        <f t="shared" si="26"/>
        <v/>
      </c>
      <c r="BL149" s="63" t="str">
        <f t="shared" si="27"/>
        <v/>
      </c>
      <c r="BM149" s="63" t="str">
        <f t="shared" si="28"/>
        <v/>
      </c>
      <c r="BN149" s="63" t="str">
        <f t="shared" si="29"/>
        <v/>
      </c>
      <c r="BO149" s="63" t="str">
        <f t="shared" si="30"/>
        <v/>
      </c>
      <c r="BP149" s="63" t="str">
        <f t="shared" si="31"/>
        <v/>
      </c>
      <c r="BQ149" s="63" t="str">
        <f t="shared" si="32"/>
        <v/>
      </c>
      <c r="BR149" s="63" t="str">
        <f t="shared" si="33"/>
        <v/>
      </c>
      <c r="BS149" s="63" t="str">
        <f t="shared" si="34"/>
        <v/>
      </c>
      <c r="BT149" s="63" t="str">
        <f t="shared" si="35"/>
        <v/>
      </c>
      <c r="BU149" s="64"/>
    </row>
    <row r="150" spans="1:73" ht="15" hidden="1">
      <c r="A150" s="54" t="str">
        <f>IF('Statement of Marks'!A150="","",'Statement of Marks'!A150)</f>
        <v/>
      </c>
      <c r="B150" s="55" t="str">
        <f>IF('Statement of Marks'!D150="","",'Statement of Marks'!D150)</f>
        <v/>
      </c>
      <c r="C150" s="56" t="str">
        <f>IF('Statement of Marks'!E150="","",'Statement of Marks'!E150)</f>
        <v/>
      </c>
      <c r="D150" s="57" t="str">
        <f>IF('Statement of Marks'!F150="","",'Statement of Marks'!F150)</f>
        <v/>
      </c>
      <c r="E150" s="58" t="str">
        <f>IF('Statement of Marks'!G150="","",'Statement of Marks'!G150)</f>
        <v/>
      </c>
      <c r="F150" s="58" t="str">
        <f>IF('Statement of Marks'!H150="","",'Statement of Marks'!H150)</f>
        <v/>
      </c>
      <c r="G150" s="58" t="str">
        <f>IF('Statement of Marks'!I150="","",'Statement of Marks'!I150)</f>
        <v/>
      </c>
      <c r="H150" s="59" t="str">
        <f>IF('Statement of Marks'!B150="","",'Statement of Marks'!B150)</f>
        <v/>
      </c>
      <c r="I150" s="59" t="str">
        <f>IF('Statement of Marks'!C150="","",'Statement of Marks'!C150)</f>
        <v/>
      </c>
      <c r="J150" s="236" t="str">
        <f>IF('Statement of Marks'!EG150="","",'Statement of Marks'!EG150)</f>
        <v/>
      </c>
      <c r="K150" s="236" t="str">
        <f>IF('Statement of Marks'!EH150="","",'Statement of Marks'!EH150)</f>
        <v/>
      </c>
      <c r="L150" s="236" t="str">
        <f>IF('Statement of Marks'!EI150="","",'Statement of Marks'!EI150)</f>
        <v/>
      </c>
      <c r="M150" s="236" t="str">
        <f>IF('Statement of Marks'!EJ150="","",'Statement of Marks'!EJ150)</f>
        <v/>
      </c>
      <c r="N150" s="236" t="str">
        <f>IF('Statement of Marks'!EK150="","",'Statement of Marks'!EK150)</f>
        <v/>
      </c>
      <c r="O150" s="61" t="str">
        <f>IF('Statement of Marks'!EL150="","",'Statement of Marks'!EL150)</f>
        <v/>
      </c>
      <c r="BH150" s="62" t="str">
        <f>IF('Statement of Marks'!G150="","",'Statement of Marks'!G150)</f>
        <v/>
      </c>
      <c r="BI150" s="63" t="str">
        <f t="shared" si="24"/>
        <v/>
      </c>
      <c r="BJ150" s="63" t="str">
        <f t="shared" si="25"/>
        <v/>
      </c>
      <c r="BK150" s="63" t="str">
        <f t="shared" si="26"/>
        <v/>
      </c>
      <c r="BL150" s="63" t="str">
        <f t="shared" si="27"/>
        <v/>
      </c>
      <c r="BM150" s="63" t="str">
        <f t="shared" si="28"/>
        <v/>
      </c>
      <c r="BN150" s="63" t="str">
        <f t="shared" si="29"/>
        <v/>
      </c>
      <c r="BO150" s="63" t="str">
        <f t="shared" si="30"/>
        <v/>
      </c>
      <c r="BP150" s="63" t="str">
        <f t="shared" si="31"/>
        <v/>
      </c>
      <c r="BQ150" s="63" t="str">
        <f t="shared" si="32"/>
        <v/>
      </c>
      <c r="BR150" s="63" t="str">
        <f t="shared" si="33"/>
        <v/>
      </c>
      <c r="BS150" s="63" t="str">
        <f t="shared" si="34"/>
        <v/>
      </c>
      <c r="BT150" s="63" t="str">
        <f t="shared" si="35"/>
        <v/>
      </c>
      <c r="BU150" s="64"/>
    </row>
    <row r="151" spans="1:73" ht="15" hidden="1">
      <c r="A151" s="54" t="str">
        <f>IF('Statement of Marks'!A151="","",'Statement of Marks'!A151)</f>
        <v/>
      </c>
      <c r="B151" s="55" t="str">
        <f>IF('Statement of Marks'!D151="","",'Statement of Marks'!D151)</f>
        <v/>
      </c>
      <c r="C151" s="56" t="str">
        <f>IF('Statement of Marks'!E151="","",'Statement of Marks'!E151)</f>
        <v/>
      </c>
      <c r="D151" s="57" t="str">
        <f>IF('Statement of Marks'!F151="","",'Statement of Marks'!F151)</f>
        <v/>
      </c>
      <c r="E151" s="58" t="str">
        <f>IF('Statement of Marks'!G151="","",'Statement of Marks'!G151)</f>
        <v/>
      </c>
      <c r="F151" s="58" t="str">
        <f>IF('Statement of Marks'!H151="","",'Statement of Marks'!H151)</f>
        <v/>
      </c>
      <c r="G151" s="58" t="str">
        <f>IF('Statement of Marks'!I151="","",'Statement of Marks'!I151)</f>
        <v/>
      </c>
      <c r="H151" s="59" t="str">
        <f>IF('Statement of Marks'!B151="","",'Statement of Marks'!B151)</f>
        <v/>
      </c>
      <c r="I151" s="59" t="str">
        <f>IF('Statement of Marks'!C151="","",'Statement of Marks'!C151)</f>
        <v/>
      </c>
      <c r="J151" s="236" t="str">
        <f>IF('Statement of Marks'!EG151="","",'Statement of Marks'!EG151)</f>
        <v/>
      </c>
      <c r="K151" s="236" t="str">
        <f>IF('Statement of Marks'!EH151="","",'Statement of Marks'!EH151)</f>
        <v/>
      </c>
      <c r="L151" s="236" t="str">
        <f>IF('Statement of Marks'!EI151="","",'Statement of Marks'!EI151)</f>
        <v/>
      </c>
      <c r="M151" s="236" t="str">
        <f>IF('Statement of Marks'!EJ151="","",'Statement of Marks'!EJ151)</f>
        <v/>
      </c>
      <c r="N151" s="236" t="str">
        <f>IF('Statement of Marks'!EK151="","",'Statement of Marks'!EK151)</f>
        <v/>
      </c>
      <c r="O151" s="61" t="str">
        <f>IF('Statement of Marks'!EL151="","",'Statement of Marks'!EL151)</f>
        <v/>
      </c>
      <c r="BH151" s="62" t="str">
        <f>IF('Statement of Marks'!G151="","",'Statement of Marks'!G151)</f>
        <v/>
      </c>
      <c r="BI151" s="63" t="str">
        <f t="shared" si="24"/>
        <v/>
      </c>
      <c r="BJ151" s="63" t="str">
        <f t="shared" si="25"/>
        <v/>
      </c>
      <c r="BK151" s="63" t="str">
        <f t="shared" si="26"/>
        <v/>
      </c>
      <c r="BL151" s="63" t="str">
        <f t="shared" si="27"/>
        <v/>
      </c>
      <c r="BM151" s="63" t="str">
        <f t="shared" si="28"/>
        <v/>
      </c>
      <c r="BN151" s="63" t="str">
        <f t="shared" si="29"/>
        <v/>
      </c>
      <c r="BO151" s="63" t="str">
        <f t="shared" si="30"/>
        <v/>
      </c>
      <c r="BP151" s="63" t="str">
        <f t="shared" si="31"/>
        <v/>
      </c>
      <c r="BQ151" s="63" t="str">
        <f t="shared" si="32"/>
        <v/>
      </c>
      <c r="BR151" s="63" t="str">
        <f t="shared" si="33"/>
        <v/>
      </c>
      <c r="BS151" s="63" t="str">
        <f t="shared" si="34"/>
        <v/>
      </c>
      <c r="BT151" s="63" t="str">
        <f t="shared" si="35"/>
        <v/>
      </c>
      <c r="BU151" s="64"/>
    </row>
    <row r="152" spans="1:73" ht="15" hidden="1">
      <c r="A152" s="54" t="str">
        <f>IF('Statement of Marks'!A152="","",'Statement of Marks'!A152)</f>
        <v/>
      </c>
      <c r="B152" s="55" t="str">
        <f>IF('Statement of Marks'!D152="","",'Statement of Marks'!D152)</f>
        <v/>
      </c>
      <c r="C152" s="56" t="str">
        <f>IF('Statement of Marks'!E152="","",'Statement of Marks'!E152)</f>
        <v/>
      </c>
      <c r="D152" s="57" t="str">
        <f>IF('Statement of Marks'!F152="","",'Statement of Marks'!F152)</f>
        <v/>
      </c>
      <c r="E152" s="58" t="str">
        <f>IF('Statement of Marks'!G152="","",'Statement of Marks'!G152)</f>
        <v/>
      </c>
      <c r="F152" s="58" t="str">
        <f>IF('Statement of Marks'!H152="","",'Statement of Marks'!H152)</f>
        <v/>
      </c>
      <c r="G152" s="58" t="str">
        <f>IF('Statement of Marks'!I152="","",'Statement of Marks'!I152)</f>
        <v/>
      </c>
      <c r="H152" s="59" t="str">
        <f>IF('Statement of Marks'!B152="","",'Statement of Marks'!B152)</f>
        <v/>
      </c>
      <c r="I152" s="59" t="str">
        <f>IF('Statement of Marks'!C152="","",'Statement of Marks'!C152)</f>
        <v/>
      </c>
      <c r="J152" s="236" t="str">
        <f>IF('Statement of Marks'!EG152="","",'Statement of Marks'!EG152)</f>
        <v/>
      </c>
      <c r="K152" s="236" t="str">
        <f>IF('Statement of Marks'!EH152="","",'Statement of Marks'!EH152)</f>
        <v/>
      </c>
      <c r="L152" s="236" t="str">
        <f>IF('Statement of Marks'!EI152="","",'Statement of Marks'!EI152)</f>
        <v/>
      </c>
      <c r="M152" s="236" t="str">
        <f>IF('Statement of Marks'!EJ152="","",'Statement of Marks'!EJ152)</f>
        <v/>
      </c>
      <c r="N152" s="236" t="str">
        <f>IF('Statement of Marks'!EK152="","",'Statement of Marks'!EK152)</f>
        <v/>
      </c>
      <c r="O152" s="61" t="str">
        <f>IF('Statement of Marks'!EL152="","",'Statement of Marks'!EL152)</f>
        <v/>
      </c>
      <c r="BH152" s="62" t="str">
        <f>IF('Statement of Marks'!G152="","",'Statement of Marks'!G152)</f>
        <v/>
      </c>
      <c r="BI152" s="63" t="str">
        <f t="shared" si="24"/>
        <v/>
      </c>
      <c r="BJ152" s="63" t="str">
        <f t="shared" si="25"/>
        <v/>
      </c>
      <c r="BK152" s="63" t="str">
        <f t="shared" si="26"/>
        <v/>
      </c>
      <c r="BL152" s="63" t="str">
        <f t="shared" si="27"/>
        <v/>
      </c>
      <c r="BM152" s="63" t="str">
        <f t="shared" si="28"/>
        <v/>
      </c>
      <c r="BN152" s="63" t="str">
        <f t="shared" si="29"/>
        <v/>
      </c>
      <c r="BO152" s="63" t="str">
        <f t="shared" si="30"/>
        <v/>
      </c>
      <c r="BP152" s="63" t="str">
        <f t="shared" si="31"/>
        <v/>
      </c>
      <c r="BQ152" s="63" t="str">
        <f t="shared" si="32"/>
        <v/>
      </c>
      <c r="BR152" s="63" t="str">
        <f t="shared" si="33"/>
        <v/>
      </c>
      <c r="BS152" s="63" t="str">
        <f t="shared" si="34"/>
        <v/>
      </c>
      <c r="BT152" s="63" t="str">
        <f t="shared" si="35"/>
        <v/>
      </c>
      <c r="BU152" s="64"/>
    </row>
    <row r="153" spans="1:73" ht="15" hidden="1">
      <c r="A153" s="54" t="str">
        <f>IF('Statement of Marks'!A153="","",'Statement of Marks'!A153)</f>
        <v/>
      </c>
      <c r="B153" s="55" t="str">
        <f>IF('Statement of Marks'!D153="","",'Statement of Marks'!D153)</f>
        <v/>
      </c>
      <c r="C153" s="56" t="str">
        <f>IF('Statement of Marks'!E153="","",'Statement of Marks'!E153)</f>
        <v/>
      </c>
      <c r="D153" s="57" t="str">
        <f>IF('Statement of Marks'!F153="","",'Statement of Marks'!F153)</f>
        <v/>
      </c>
      <c r="E153" s="58" t="str">
        <f>IF('Statement of Marks'!G153="","",'Statement of Marks'!G153)</f>
        <v/>
      </c>
      <c r="F153" s="58" t="str">
        <f>IF('Statement of Marks'!H153="","",'Statement of Marks'!H153)</f>
        <v/>
      </c>
      <c r="G153" s="58" t="str">
        <f>IF('Statement of Marks'!I153="","",'Statement of Marks'!I153)</f>
        <v/>
      </c>
      <c r="H153" s="59" t="str">
        <f>IF('Statement of Marks'!B153="","",'Statement of Marks'!B153)</f>
        <v/>
      </c>
      <c r="I153" s="59" t="str">
        <f>IF('Statement of Marks'!C153="","",'Statement of Marks'!C153)</f>
        <v/>
      </c>
      <c r="J153" s="236" t="str">
        <f>IF('Statement of Marks'!EG153="","",'Statement of Marks'!EG153)</f>
        <v/>
      </c>
      <c r="K153" s="236" t="str">
        <f>IF('Statement of Marks'!EH153="","",'Statement of Marks'!EH153)</f>
        <v/>
      </c>
      <c r="L153" s="236" t="str">
        <f>IF('Statement of Marks'!EI153="","",'Statement of Marks'!EI153)</f>
        <v/>
      </c>
      <c r="M153" s="236" t="str">
        <f>IF('Statement of Marks'!EJ153="","",'Statement of Marks'!EJ153)</f>
        <v/>
      </c>
      <c r="N153" s="236" t="str">
        <f>IF('Statement of Marks'!EK153="","",'Statement of Marks'!EK153)</f>
        <v/>
      </c>
      <c r="O153" s="61" t="str">
        <f>IF('Statement of Marks'!EL153="","",'Statement of Marks'!EL153)</f>
        <v/>
      </c>
      <c r="BH153" s="62" t="str">
        <f>IF('Statement of Marks'!G153="","",'Statement of Marks'!G153)</f>
        <v/>
      </c>
      <c r="BI153" s="63" t="str">
        <f t="shared" si="24"/>
        <v/>
      </c>
      <c r="BJ153" s="63" t="str">
        <f t="shared" si="25"/>
        <v/>
      </c>
      <c r="BK153" s="63" t="str">
        <f t="shared" si="26"/>
        <v/>
      </c>
      <c r="BL153" s="63" t="str">
        <f t="shared" si="27"/>
        <v/>
      </c>
      <c r="BM153" s="63" t="str">
        <f t="shared" si="28"/>
        <v/>
      </c>
      <c r="BN153" s="63" t="str">
        <f t="shared" si="29"/>
        <v/>
      </c>
      <c r="BO153" s="63" t="str">
        <f t="shared" si="30"/>
        <v/>
      </c>
      <c r="BP153" s="63" t="str">
        <f t="shared" si="31"/>
        <v/>
      </c>
      <c r="BQ153" s="63" t="str">
        <f t="shared" si="32"/>
        <v/>
      </c>
      <c r="BR153" s="63" t="str">
        <f t="shared" si="33"/>
        <v/>
      </c>
      <c r="BS153" s="63" t="str">
        <f t="shared" si="34"/>
        <v/>
      </c>
      <c r="BT153" s="63" t="str">
        <f t="shared" si="35"/>
        <v/>
      </c>
      <c r="BU153" s="64"/>
    </row>
    <row r="154" spans="1:73" ht="15" hidden="1">
      <c r="A154" s="54" t="str">
        <f>IF('Statement of Marks'!A154="","",'Statement of Marks'!A154)</f>
        <v/>
      </c>
      <c r="B154" s="55" t="str">
        <f>IF('Statement of Marks'!D154="","",'Statement of Marks'!D154)</f>
        <v/>
      </c>
      <c r="C154" s="56" t="str">
        <f>IF('Statement of Marks'!E154="","",'Statement of Marks'!E154)</f>
        <v/>
      </c>
      <c r="D154" s="57" t="str">
        <f>IF('Statement of Marks'!F154="","",'Statement of Marks'!F154)</f>
        <v/>
      </c>
      <c r="E154" s="58" t="str">
        <f>IF('Statement of Marks'!G154="","",'Statement of Marks'!G154)</f>
        <v/>
      </c>
      <c r="F154" s="58" t="str">
        <f>IF('Statement of Marks'!H154="","",'Statement of Marks'!H154)</f>
        <v/>
      </c>
      <c r="G154" s="58" t="str">
        <f>IF('Statement of Marks'!I154="","",'Statement of Marks'!I154)</f>
        <v/>
      </c>
      <c r="H154" s="59" t="str">
        <f>IF('Statement of Marks'!B154="","",'Statement of Marks'!B154)</f>
        <v/>
      </c>
      <c r="I154" s="59" t="str">
        <f>IF('Statement of Marks'!C154="","",'Statement of Marks'!C154)</f>
        <v/>
      </c>
      <c r="J154" s="236" t="str">
        <f>IF('Statement of Marks'!EG154="","",'Statement of Marks'!EG154)</f>
        <v/>
      </c>
      <c r="K154" s="236" t="str">
        <f>IF('Statement of Marks'!EH154="","",'Statement of Marks'!EH154)</f>
        <v/>
      </c>
      <c r="L154" s="236" t="str">
        <f>IF('Statement of Marks'!EI154="","",'Statement of Marks'!EI154)</f>
        <v/>
      </c>
      <c r="M154" s="236" t="str">
        <f>IF('Statement of Marks'!EJ154="","",'Statement of Marks'!EJ154)</f>
        <v/>
      </c>
      <c r="N154" s="236" t="str">
        <f>IF('Statement of Marks'!EK154="","",'Statement of Marks'!EK154)</f>
        <v/>
      </c>
      <c r="O154" s="61" t="str">
        <f>IF('Statement of Marks'!EL154="","",'Statement of Marks'!EL154)</f>
        <v/>
      </c>
      <c r="BH154" s="62" t="str">
        <f>IF('Statement of Marks'!G154="","",'Statement of Marks'!G154)</f>
        <v/>
      </c>
      <c r="BI154" s="63" t="str">
        <f t="shared" si="24"/>
        <v/>
      </c>
      <c r="BJ154" s="63" t="str">
        <f t="shared" si="25"/>
        <v/>
      </c>
      <c r="BK154" s="63" t="str">
        <f t="shared" si="26"/>
        <v/>
      </c>
      <c r="BL154" s="63" t="str">
        <f t="shared" si="27"/>
        <v/>
      </c>
      <c r="BM154" s="63" t="str">
        <f t="shared" si="28"/>
        <v/>
      </c>
      <c r="BN154" s="63" t="str">
        <f t="shared" si="29"/>
        <v/>
      </c>
      <c r="BO154" s="63" t="str">
        <f t="shared" si="30"/>
        <v/>
      </c>
      <c r="BP154" s="63" t="str">
        <f t="shared" si="31"/>
        <v/>
      </c>
      <c r="BQ154" s="63" t="str">
        <f t="shared" si="32"/>
        <v/>
      </c>
      <c r="BR154" s="63" t="str">
        <f t="shared" si="33"/>
        <v/>
      </c>
      <c r="BS154" s="63" t="str">
        <f t="shared" si="34"/>
        <v/>
      </c>
      <c r="BT154" s="63" t="str">
        <f t="shared" si="35"/>
        <v/>
      </c>
      <c r="BU154" s="64"/>
    </row>
    <row r="155" spans="1:73" ht="15" hidden="1">
      <c r="A155" s="54" t="str">
        <f>IF('Statement of Marks'!A155="","",'Statement of Marks'!A155)</f>
        <v/>
      </c>
      <c r="B155" s="55" t="str">
        <f>IF('Statement of Marks'!D155="","",'Statement of Marks'!D155)</f>
        <v/>
      </c>
      <c r="C155" s="56" t="str">
        <f>IF('Statement of Marks'!E155="","",'Statement of Marks'!E155)</f>
        <v/>
      </c>
      <c r="D155" s="57" t="str">
        <f>IF('Statement of Marks'!F155="","",'Statement of Marks'!F155)</f>
        <v/>
      </c>
      <c r="E155" s="58" t="str">
        <f>IF('Statement of Marks'!G155="","",'Statement of Marks'!G155)</f>
        <v/>
      </c>
      <c r="F155" s="58" t="str">
        <f>IF('Statement of Marks'!H155="","",'Statement of Marks'!H155)</f>
        <v/>
      </c>
      <c r="G155" s="58" t="str">
        <f>IF('Statement of Marks'!I155="","",'Statement of Marks'!I155)</f>
        <v/>
      </c>
      <c r="H155" s="59" t="str">
        <f>IF('Statement of Marks'!B155="","",'Statement of Marks'!B155)</f>
        <v/>
      </c>
      <c r="I155" s="59" t="str">
        <f>IF('Statement of Marks'!C155="","",'Statement of Marks'!C155)</f>
        <v/>
      </c>
      <c r="J155" s="236" t="str">
        <f>IF('Statement of Marks'!EG155="","",'Statement of Marks'!EG155)</f>
        <v/>
      </c>
      <c r="K155" s="236" t="str">
        <f>IF('Statement of Marks'!EH155="","",'Statement of Marks'!EH155)</f>
        <v/>
      </c>
      <c r="L155" s="236" t="str">
        <f>IF('Statement of Marks'!EI155="","",'Statement of Marks'!EI155)</f>
        <v/>
      </c>
      <c r="M155" s="236" t="str">
        <f>IF('Statement of Marks'!EJ155="","",'Statement of Marks'!EJ155)</f>
        <v/>
      </c>
      <c r="N155" s="236" t="str">
        <f>IF('Statement of Marks'!EK155="","",'Statement of Marks'!EK155)</f>
        <v/>
      </c>
      <c r="O155" s="61" t="str">
        <f>IF('Statement of Marks'!EL155="","",'Statement of Marks'!EL155)</f>
        <v/>
      </c>
      <c r="BH155" s="62" t="str">
        <f>IF('Statement of Marks'!G155="","",'Statement of Marks'!G155)</f>
        <v/>
      </c>
      <c r="BI155" s="63" t="str">
        <f t="shared" si="24"/>
        <v/>
      </c>
      <c r="BJ155" s="63" t="str">
        <f t="shared" si="25"/>
        <v/>
      </c>
      <c r="BK155" s="63" t="str">
        <f t="shared" si="26"/>
        <v/>
      </c>
      <c r="BL155" s="63" t="str">
        <f t="shared" si="27"/>
        <v/>
      </c>
      <c r="BM155" s="63" t="str">
        <f t="shared" si="28"/>
        <v/>
      </c>
      <c r="BN155" s="63" t="str">
        <f t="shared" si="29"/>
        <v/>
      </c>
      <c r="BO155" s="63" t="str">
        <f t="shared" si="30"/>
        <v/>
      </c>
      <c r="BP155" s="63" t="str">
        <f t="shared" si="31"/>
        <v/>
      </c>
      <c r="BQ155" s="63" t="str">
        <f t="shared" si="32"/>
        <v/>
      </c>
      <c r="BR155" s="63" t="str">
        <f t="shared" si="33"/>
        <v/>
      </c>
      <c r="BS155" s="63" t="str">
        <f t="shared" si="34"/>
        <v/>
      </c>
      <c r="BT155" s="63" t="str">
        <f t="shared" si="35"/>
        <v/>
      </c>
      <c r="BU155" s="64"/>
    </row>
    <row r="156" spans="1:73" ht="15" hidden="1">
      <c r="A156" s="54" t="str">
        <f>IF('Statement of Marks'!A156="","",'Statement of Marks'!A156)</f>
        <v/>
      </c>
      <c r="B156" s="55" t="str">
        <f>IF('Statement of Marks'!D156="","",'Statement of Marks'!D156)</f>
        <v/>
      </c>
      <c r="C156" s="56" t="str">
        <f>IF('Statement of Marks'!E156="","",'Statement of Marks'!E156)</f>
        <v/>
      </c>
      <c r="D156" s="57" t="str">
        <f>IF('Statement of Marks'!F156="","",'Statement of Marks'!F156)</f>
        <v/>
      </c>
      <c r="E156" s="58" t="str">
        <f>IF('Statement of Marks'!G156="","",'Statement of Marks'!G156)</f>
        <v/>
      </c>
      <c r="F156" s="58" t="str">
        <f>IF('Statement of Marks'!H156="","",'Statement of Marks'!H156)</f>
        <v/>
      </c>
      <c r="G156" s="58" t="str">
        <f>IF('Statement of Marks'!I156="","",'Statement of Marks'!I156)</f>
        <v/>
      </c>
      <c r="H156" s="59" t="str">
        <f>IF('Statement of Marks'!B156="","",'Statement of Marks'!B156)</f>
        <v/>
      </c>
      <c r="I156" s="59" t="str">
        <f>IF('Statement of Marks'!C156="","",'Statement of Marks'!C156)</f>
        <v/>
      </c>
      <c r="J156" s="236" t="str">
        <f>IF('Statement of Marks'!EG156="","",'Statement of Marks'!EG156)</f>
        <v/>
      </c>
      <c r="K156" s="236" t="str">
        <f>IF('Statement of Marks'!EH156="","",'Statement of Marks'!EH156)</f>
        <v/>
      </c>
      <c r="L156" s="236" t="str">
        <f>IF('Statement of Marks'!EI156="","",'Statement of Marks'!EI156)</f>
        <v/>
      </c>
      <c r="M156" s="236" t="str">
        <f>IF('Statement of Marks'!EJ156="","",'Statement of Marks'!EJ156)</f>
        <v/>
      </c>
      <c r="N156" s="236" t="str">
        <f>IF('Statement of Marks'!EK156="","",'Statement of Marks'!EK156)</f>
        <v/>
      </c>
      <c r="O156" s="61" t="str">
        <f>IF('Statement of Marks'!EL156="","",'Statement of Marks'!EL156)</f>
        <v/>
      </c>
      <c r="BH156" s="62" t="str">
        <f>IF('Statement of Marks'!G156="","",'Statement of Marks'!G156)</f>
        <v/>
      </c>
      <c r="BI156" s="63" t="str">
        <f t="shared" si="24"/>
        <v/>
      </c>
      <c r="BJ156" s="63" t="str">
        <f t="shared" si="25"/>
        <v/>
      </c>
      <c r="BK156" s="63" t="str">
        <f t="shared" si="26"/>
        <v/>
      </c>
      <c r="BL156" s="63" t="str">
        <f t="shared" si="27"/>
        <v/>
      </c>
      <c r="BM156" s="63" t="str">
        <f t="shared" si="28"/>
        <v/>
      </c>
      <c r="BN156" s="63" t="str">
        <f t="shared" si="29"/>
        <v/>
      </c>
      <c r="BO156" s="63" t="str">
        <f t="shared" si="30"/>
        <v/>
      </c>
      <c r="BP156" s="63" t="str">
        <f t="shared" si="31"/>
        <v/>
      </c>
      <c r="BQ156" s="63" t="str">
        <f t="shared" si="32"/>
        <v/>
      </c>
      <c r="BR156" s="63" t="str">
        <f t="shared" si="33"/>
        <v/>
      </c>
      <c r="BS156" s="63" t="str">
        <f t="shared" si="34"/>
        <v/>
      </c>
      <c r="BT156" s="63" t="str">
        <f t="shared" si="35"/>
        <v/>
      </c>
      <c r="BU156" s="64"/>
    </row>
    <row r="157" spans="1:73" ht="15" hidden="1">
      <c r="A157" s="54" t="str">
        <f>IF('Statement of Marks'!A157="","",'Statement of Marks'!A157)</f>
        <v/>
      </c>
      <c r="B157" s="55" t="str">
        <f>IF('Statement of Marks'!D157="","",'Statement of Marks'!D157)</f>
        <v/>
      </c>
      <c r="C157" s="56" t="str">
        <f>IF('Statement of Marks'!E157="","",'Statement of Marks'!E157)</f>
        <v/>
      </c>
      <c r="D157" s="57" t="str">
        <f>IF('Statement of Marks'!F157="","",'Statement of Marks'!F157)</f>
        <v/>
      </c>
      <c r="E157" s="58" t="str">
        <f>IF('Statement of Marks'!G157="","",'Statement of Marks'!G157)</f>
        <v/>
      </c>
      <c r="F157" s="58" t="str">
        <f>IF('Statement of Marks'!H157="","",'Statement of Marks'!H157)</f>
        <v/>
      </c>
      <c r="G157" s="58" t="str">
        <f>IF('Statement of Marks'!I157="","",'Statement of Marks'!I157)</f>
        <v/>
      </c>
      <c r="H157" s="59" t="str">
        <f>IF('Statement of Marks'!B157="","",'Statement of Marks'!B157)</f>
        <v/>
      </c>
      <c r="I157" s="59" t="str">
        <f>IF('Statement of Marks'!C157="","",'Statement of Marks'!C157)</f>
        <v/>
      </c>
      <c r="J157" s="236" t="str">
        <f>IF('Statement of Marks'!EG157="","",'Statement of Marks'!EG157)</f>
        <v/>
      </c>
      <c r="K157" s="236" t="str">
        <f>IF('Statement of Marks'!EH157="","",'Statement of Marks'!EH157)</f>
        <v/>
      </c>
      <c r="L157" s="236" t="str">
        <f>IF('Statement of Marks'!EI157="","",'Statement of Marks'!EI157)</f>
        <v/>
      </c>
      <c r="M157" s="236" t="str">
        <f>IF('Statement of Marks'!EJ157="","",'Statement of Marks'!EJ157)</f>
        <v/>
      </c>
      <c r="N157" s="236" t="str">
        <f>IF('Statement of Marks'!EK157="","",'Statement of Marks'!EK157)</f>
        <v/>
      </c>
      <c r="O157" s="61" t="str">
        <f>IF('Statement of Marks'!EL157="","",'Statement of Marks'!EL157)</f>
        <v/>
      </c>
      <c r="BH157" s="62" t="str">
        <f>IF('Statement of Marks'!G157="","",'Statement of Marks'!G157)</f>
        <v/>
      </c>
      <c r="BI157" s="63" t="str">
        <f t="shared" si="24"/>
        <v/>
      </c>
      <c r="BJ157" s="63" t="str">
        <f t="shared" si="25"/>
        <v/>
      </c>
      <c r="BK157" s="63" t="str">
        <f t="shared" si="26"/>
        <v/>
      </c>
      <c r="BL157" s="63" t="str">
        <f t="shared" si="27"/>
        <v/>
      </c>
      <c r="BM157" s="63" t="str">
        <f t="shared" si="28"/>
        <v/>
      </c>
      <c r="BN157" s="63" t="str">
        <f t="shared" si="29"/>
        <v/>
      </c>
      <c r="BO157" s="63" t="str">
        <f t="shared" si="30"/>
        <v/>
      </c>
      <c r="BP157" s="63" t="str">
        <f t="shared" si="31"/>
        <v/>
      </c>
      <c r="BQ157" s="63" t="str">
        <f t="shared" si="32"/>
        <v/>
      </c>
      <c r="BR157" s="63" t="str">
        <f t="shared" si="33"/>
        <v/>
      </c>
      <c r="BS157" s="63" t="str">
        <f t="shared" si="34"/>
        <v/>
      </c>
      <c r="BT157" s="63" t="str">
        <f t="shared" si="35"/>
        <v/>
      </c>
      <c r="BU157" s="64"/>
    </row>
    <row r="158" spans="1:73" ht="15" hidden="1">
      <c r="A158" s="54" t="str">
        <f>IF('Statement of Marks'!A158="","",'Statement of Marks'!A158)</f>
        <v/>
      </c>
      <c r="B158" s="55" t="str">
        <f>IF('Statement of Marks'!D158="","",'Statement of Marks'!D158)</f>
        <v/>
      </c>
      <c r="C158" s="56" t="str">
        <f>IF('Statement of Marks'!E158="","",'Statement of Marks'!E158)</f>
        <v/>
      </c>
      <c r="D158" s="57" t="str">
        <f>IF('Statement of Marks'!F158="","",'Statement of Marks'!F158)</f>
        <v/>
      </c>
      <c r="E158" s="58" t="str">
        <f>IF('Statement of Marks'!G158="","",'Statement of Marks'!G158)</f>
        <v/>
      </c>
      <c r="F158" s="58" t="str">
        <f>IF('Statement of Marks'!H158="","",'Statement of Marks'!H158)</f>
        <v/>
      </c>
      <c r="G158" s="58" t="str">
        <f>IF('Statement of Marks'!I158="","",'Statement of Marks'!I158)</f>
        <v/>
      </c>
      <c r="H158" s="59" t="str">
        <f>IF('Statement of Marks'!B158="","",'Statement of Marks'!B158)</f>
        <v/>
      </c>
      <c r="I158" s="59" t="str">
        <f>IF('Statement of Marks'!C158="","",'Statement of Marks'!C158)</f>
        <v/>
      </c>
      <c r="J158" s="236" t="str">
        <f>IF('Statement of Marks'!EG158="","",'Statement of Marks'!EG158)</f>
        <v/>
      </c>
      <c r="K158" s="236" t="str">
        <f>IF('Statement of Marks'!EH158="","",'Statement of Marks'!EH158)</f>
        <v/>
      </c>
      <c r="L158" s="236" t="str">
        <f>IF('Statement of Marks'!EI158="","",'Statement of Marks'!EI158)</f>
        <v/>
      </c>
      <c r="M158" s="236" t="str">
        <f>IF('Statement of Marks'!EJ158="","",'Statement of Marks'!EJ158)</f>
        <v/>
      </c>
      <c r="N158" s="236" t="str">
        <f>IF('Statement of Marks'!EK158="","",'Statement of Marks'!EK158)</f>
        <v/>
      </c>
      <c r="O158" s="61" t="str">
        <f>IF('Statement of Marks'!EL158="","",'Statement of Marks'!EL158)</f>
        <v/>
      </c>
      <c r="BH158" s="62" t="str">
        <f>IF('Statement of Marks'!G158="","",'Statement of Marks'!G158)</f>
        <v/>
      </c>
      <c r="BI158" s="63" t="str">
        <f t="shared" si="24"/>
        <v/>
      </c>
      <c r="BJ158" s="63" t="str">
        <f t="shared" si="25"/>
        <v/>
      </c>
      <c r="BK158" s="63" t="str">
        <f t="shared" si="26"/>
        <v/>
      </c>
      <c r="BL158" s="63" t="str">
        <f t="shared" si="27"/>
        <v/>
      </c>
      <c r="BM158" s="63" t="str">
        <f t="shared" si="28"/>
        <v/>
      </c>
      <c r="BN158" s="63" t="str">
        <f t="shared" si="29"/>
        <v/>
      </c>
      <c r="BO158" s="63" t="str">
        <f t="shared" si="30"/>
        <v/>
      </c>
      <c r="BP158" s="63" t="str">
        <f t="shared" si="31"/>
        <v/>
      </c>
      <c r="BQ158" s="63" t="str">
        <f t="shared" si="32"/>
        <v/>
      </c>
      <c r="BR158" s="63" t="str">
        <f t="shared" si="33"/>
        <v/>
      </c>
      <c r="BS158" s="63" t="str">
        <f t="shared" si="34"/>
        <v/>
      </c>
      <c r="BT158" s="63" t="str">
        <f t="shared" si="35"/>
        <v/>
      </c>
      <c r="BU158" s="64"/>
    </row>
    <row r="159" spans="1:73" ht="15" hidden="1">
      <c r="A159" s="54" t="str">
        <f>IF('Statement of Marks'!A159="","",'Statement of Marks'!A159)</f>
        <v/>
      </c>
      <c r="B159" s="55" t="str">
        <f>IF('Statement of Marks'!D159="","",'Statement of Marks'!D159)</f>
        <v/>
      </c>
      <c r="C159" s="56" t="str">
        <f>IF('Statement of Marks'!E159="","",'Statement of Marks'!E159)</f>
        <v/>
      </c>
      <c r="D159" s="57" t="str">
        <f>IF('Statement of Marks'!F159="","",'Statement of Marks'!F159)</f>
        <v/>
      </c>
      <c r="E159" s="58" t="str">
        <f>IF('Statement of Marks'!G159="","",'Statement of Marks'!G159)</f>
        <v/>
      </c>
      <c r="F159" s="58" t="str">
        <f>IF('Statement of Marks'!H159="","",'Statement of Marks'!H159)</f>
        <v/>
      </c>
      <c r="G159" s="58" t="str">
        <f>IF('Statement of Marks'!I159="","",'Statement of Marks'!I159)</f>
        <v/>
      </c>
      <c r="H159" s="59" t="str">
        <f>IF('Statement of Marks'!B159="","",'Statement of Marks'!B159)</f>
        <v/>
      </c>
      <c r="I159" s="59" t="str">
        <f>IF('Statement of Marks'!C159="","",'Statement of Marks'!C159)</f>
        <v/>
      </c>
      <c r="J159" s="236" t="str">
        <f>IF('Statement of Marks'!EG159="","",'Statement of Marks'!EG159)</f>
        <v/>
      </c>
      <c r="K159" s="236" t="str">
        <f>IF('Statement of Marks'!EH159="","",'Statement of Marks'!EH159)</f>
        <v/>
      </c>
      <c r="L159" s="236" t="str">
        <f>IF('Statement of Marks'!EI159="","",'Statement of Marks'!EI159)</f>
        <v/>
      </c>
      <c r="M159" s="236" t="str">
        <f>IF('Statement of Marks'!EJ159="","",'Statement of Marks'!EJ159)</f>
        <v/>
      </c>
      <c r="N159" s="236" t="str">
        <f>IF('Statement of Marks'!EK159="","",'Statement of Marks'!EK159)</f>
        <v/>
      </c>
      <c r="O159" s="61" t="str">
        <f>IF('Statement of Marks'!EL159="","",'Statement of Marks'!EL159)</f>
        <v/>
      </c>
      <c r="BH159" s="62" t="str">
        <f>IF('Statement of Marks'!G159="","",'Statement of Marks'!G159)</f>
        <v/>
      </c>
      <c r="BI159" s="63" t="str">
        <f t="shared" si="24"/>
        <v/>
      </c>
      <c r="BJ159" s="63" t="str">
        <f t="shared" si="25"/>
        <v/>
      </c>
      <c r="BK159" s="63" t="str">
        <f t="shared" si="26"/>
        <v/>
      </c>
      <c r="BL159" s="63" t="str">
        <f t="shared" si="27"/>
        <v/>
      </c>
      <c r="BM159" s="63" t="str">
        <f t="shared" si="28"/>
        <v/>
      </c>
      <c r="BN159" s="63" t="str">
        <f t="shared" si="29"/>
        <v/>
      </c>
      <c r="BO159" s="63" t="str">
        <f t="shared" si="30"/>
        <v/>
      </c>
      <c r="BP159" s="63" t="str">
        <f t="shared" si="31"/>
        <v/>
      </c>
      <c r="BQ159" s="63" t="str">
        <f t="shared" si="32"/>
        <v/>
      </c>
      <c r="BR159" s="63" t="str">
        <f t="shared" si="33"/>
        <v/>
      </c>
      <c r="BS159" s="63" t="str">
        <f t="shared" si="34"/>
        <v/>
      </c>
      <c r="BT159" s="63" t="str">
        <f t="shared" si="35"/>
        <v/>
      </c>
      <c r="BU159" s="64"/>
    </row>
    <row r="160" spans="1:73" ht="15" hidden="1">
      <c r="A160" s="54" t="str">
        <f>IF('Statement of Marks'!A160="","",'Statement of Marks'!A160)</f>
        <v/>
      </c>
      <c r="B160" s="55" t="str">
        <f>IF('Statement of Marks'!D160="","",'Statement of Marks'!D160)</f>
        <v/>
      </c>
      <c r="C160" s="56" t="str">
        <f>IF('Statement of Marks'!E160="","",'Statement of Marks'!E160)</f>
        <v/>
      </c>
      <c r="D160" s="57" t="str">
        <f>IF('Statement of Marks'!F160="","",'Statement of Marks'!F160)</f>
        <v/>
      </c>
      <c r="E160" s="58" t="str">
        <f>IF('Statement of Marks'!G160="","",'Statement of Marks'!G160)</f>
        <v/>
      </c>
      <c r="F160" s="58" t="str">
        <f>IF('Statement of Marks'!H160="","",'Statement of Marks'!H160)</f>
        <v/>
      </c>
      <c r="G160" s="58" t="str">
        <f>IF('Statement of Marks'!I160="","",'Statement of Marks'!I160)</f>
        <v/>
      </c>
      <c r="H160" s="59" t="str">
        <f>IF('Statement of Marks'!B160="","",'Statement of Marks'!B160)</f>
        <v/>
      </c>
      <c r="I160" s="59" t="str">
        <f>IF('Statement of Marks'!C160="","",'Statement of Marks'!C160)</f>
        <v/>
      </c>
      <c r="J160" s="236" t="str">
        <f>IF('Statement of Marks'!EG160="","",'Statement of Marks'!EG160)</f>
        <v/>
      </c>
      <c r="K160" s="236" t="str">
        <f>IF('Statement of Marks'!EH160="","",'Statement of Marks'!EH160)</f>
        <v/>
      </c>
      <c r="L160" s="236" t="str">
        <f>IF('Statement of Marks'!EI160="","",'Statement of Marks'!EI160)</f>
        <v/>
      </c>
      <c r="M160" s="236" t="str">
        <f>IF('Statement of Marks'!EJ160="","",'Statement of Marks'!EJ160)</f>
        <v/>
      </c>
      <c r="N160" s="236" t="str">
        <f>IF('Statement of Marks'!EK160="","",'Statement of Marks'!EK160)</f>
        <v/>
      </c>
      <c r="O160" s="61" t="str">
        <f>IF('Statement of Marks'!EL160="","",'Statement of Marks'!EL160)</f>
        <v/>
      </c>
      <c r="BH160" s="62" t="str">
        <f>IF('Statement of Marks'!G160="","",'Statement of Marks'!G160)</f>
        <v/>
      </c>
      <c r="BI160" s="63" t="str">
        <f t="shared" si="24"/>
        <v/>
      </c>
      <c r="BJ160" s="63" t="str">
        <f t="shared" si="25"/>
        <v/>
      </c>
      <c r="BK160" s="63" t="str">
        <f t="shared" si="26"/>
        <v/>
      </c>
      <c r="BL160" s="63" t="str">
        <f t="shared" si="27"/>
        <v/>
      </c>
      <c r="BM160" s="63" t="str">
        <f t="shared" si="28"/>
        <v/>
      </c>
      <c r="BN160" s="63" t="str">
        <f t="shared" si="29"/>
        <v/>
      </c>
      <c r="BO160" s="63" t="str">
        <f t="shared" si="30"/>
        <v/>
      </c>
      <c r="BP160" s="63" t="str">
        <f t="shared" si="31"/>
        <v/>
      </c>
      <c r="BQ160" s="63" t="str">
        <f t="shared" si="32"/>
        <v/>
      </c>
      <c r="BR160" s="63" t="str">
        <f t="shared" si="33"/>
        <v/>
      </c>
      <c r="BS160" s="63" t="str">
        <f t="shared" si="34"/>
        <v/>
      </c>
      <c r="BT160" s="63" t="str">
        <f t="shared" si="35"/>
        <v/>
      </c>
      <c r="BU160" s="64"/>
    </row>
    <row r="161" spans="1:73" ht="15" hidden="1">
      <c r="A161" s="54" t="str">
        <f>IF('Statement of Marks'!A161="","",'Statement of Marks'!A161)</f>
        <v/>
      </c>
      <c r="B161" s="55" t="str">
        <f>IF('Statement of Marks'!D161="","",'Statement of Marks'!D161)</f>
        <v/>
      </c>
      <c r="C161" s="56" t="str">
        <f>IF('Statement of Marks'!E161="","",'Statement of Marks'!E161)</f>
        <v/>
      </c>
      <c r="D161" s="57" t="str">
        <f>IF('Statement of Marks'!F161="","",'Statement of Marks'!F161)</f>
        <v/>
      </c>
      <c r="E161" s="58" t="str">
        <f>IF('Statement of Marks'!G161="","",'Statement of Marks'!G161)</f>
        <v/>
      </c>
      <c r="F161" s="58" t="str">
        <f>IF('Statement of Marks'!H161="","",'Statement of Marks'!H161)</f>
        <v/>
      </c>
      <c r="G161" s="58" t="str">
        <f>IF('Statement of Marks'!I161="","",'Statement of Marks'!I161)</f>
        <v/>
      </c>
      <c r="H161" s="59" t="str">
        <f>IF('Statement of Marks'!B161="","",'Statement of Marks'!B161)</f>
        <v/>
      </c>
      <c r="I161" s="59" t="str">
        <f>IF('Statement of Marks'!C161="","",'Statement of Marks'!C161)</f>
        <v/>
      </c>
      <c r="J161" s="236" t="str">
        <f>IF('Statement of Marks'!EG161="","",'Statement of Marks'!EG161)</f>
        <v/>
      </c>
      <c r="K161" s="236" t="str">
        <f>IF('Statement of Marks'!EH161="","",'Statement of Marks'!EH161)</f>
        <v/>
      </c>
      <c r="L161" s="236" t="str">
        <f>IF('Statement of Marks'!EI161="","",'Statement of Marks'!EI161)</f>
        <v/>
      </c>
      <c r="M161" s="236" t="str">
        <f>IF('Statement of Marks'!EJ161="","",'Statement of Marks'!EJ161)</f>
        <v/>
      </c>
      <c r="N161" s="236" t="str">
        <f>IF('Statement of Marks'!EK161="","",'Statement of Marks'!EK161)</f>
        <v/>
      </c>
      <c r="O161" s="61" t="str">
        <f>IF('Statement of Marks'!EL161="","",'Statement of Marks'!EL161)</f>
        <v/>
      </c>
      <c r="BH161" s="62" t="str">
        <f>IF('Statement of Marks'!G161="","",'Statement of Marks'!G161)</f>
        <v/>
      </c>
      <c r="BI161" s="63" t="str">
        <f t="shared" si="24"/>
        <v/>
      </c>
      <c r="BJ161" s="63" t="str">
        <f t="shared" si="25"/>
        <v/>
      </c>
      <c r="BK161" s="63" t="str">
        <f t="shared" si="26"/>
        <v/>
      </c>
      <c r="BL161" s="63" t="str">
        <f t="shared" si="27"/>
        <v/>
      </c>
      <c r="BM161" s="63" t="str">
        <f t="shared" si="28"/>
        <v/>
      </c>
      <c r="BN161" s="63" t="str">
        <f t="shared" si="29"/>
        <v/>
      </c>
      <c r="BO161" s="63" t="str">
        <f t="shared" si="30"/>
        <v/>
      </c>
      <c r="BP161" s="63" t="str">
        <f t="shared" si="31"/>
        <v/>
      </c>
      <c r="BQ161" s="63" t="str">
        <f t="shared" si="32"/>
        <v/>
      </c>
      <c r="BR161" s="63" t="str">
        <f t="shared" si="33"/>
        <v/>
      </c>
      <c r="BS161" s="63" t="str">
        <f t="shared" si="34"/>
        <v/>
      </c>
      <c r="BT161" s="63" t="str">
        <f t="shared" si="35"/>
        <v/>
      </c>
      <c r="BU161" s="64"/>
    </row>
    <row r="162" spans="1:73" ht="15" hidden="1">
      <c r="A162" s="54" t="str">
        <f>IF('Statement of Marks'!A162="","",'Statement of Marks'!A162)</f>
        <v/>
      </c>
      <c r="B162" s="55" t="str">
        <f>IF('Statement of Marks'!D162="","",'Statement of Marks'!D162)</f>
        <v/>
      </c>
      <c r="C162" s="56" t="str">
        <f>IF('Statement of Marks'!E162="","",'Statement of Marks'!E162)</f>
        <v/>
      </c>
      <c r="D162" s="57" t="str">
        <f>IF('Statement of Marks'!F162="","",'Statement of Marks'!F162)</f>
        <v/>
      </c>
      <c r="E162" s="58" t="str">
        <f>IF('Statement of Marks'!G162="","",'Statement of Marks'!G162)</f>
        <v/>
      </c>
      <c r="F162" s="58" t="str">
        <f>IF('Statement of Marks'!H162="","",'Statement of Marks'!H162)</f>
        <v/>
      </c>
      <c r="G162" s="58" t="str">
        <f>IF('Statement of Marks'!I162="","",'Statement of Marks'!I162)</f>
        <v/>
      </c>
      <c r="H162" s="59" t="str">
        <f>IF('Statement of Marks'!B162="","",'Statement of Marks'!B162)</f>
        <v/>
      </c>
      <c r="I162" s="59" t="str">
        <f>IF('Statement of Marks'!C162="","",'Statement of Marks'!C162)</f>
        <v/>
      </c>
      <c r="J162" s="236" t="str">
        <f>IF('Statement of Marks'!EG162="","",'Statement of Marks'!EG162)</f>
        <v/>
      </c>
      <c r="K162" s="236" t="str">
        <f>IF('Statement of Marks'!EH162="","",'Statement of Marks'!EH162)</f>
        <v/>
      </c>
      <c r="L162" s="236" t="str">
        <f>IF('Statement of Marks'!EI162="","",'Statement of Marks'!EI162)</f>
        <v/>
      </c>
      <c r="M162" s="236" t="str">
        <f>IF('Statement of Marks'!EJ162="","",'Statement of Marks'!EJ162)</f>
        <v/>
      </c>
      <c r="N162" s="236" t="str">
        <f>IF('Statement of Marks'!EK162="","",'Statement of Marks'!EK162)</f>
        <v/>
      </c>
      <c r="O162" s="61" t="str">
        <f>IF('Statement of Marks'!EL162="","",'Statement of Marks'!EL162)</f>
        <v/>
      </c>
      <c r="BH162" s="62" t="str">
        <f>IF('Statement of Marks'!G162="","",'Statement of Marks'!G162)</f>
        <v/>
      </c>
      <c r="BI162" s="63" t="str">
        <f t="shared" si="24"/>
        <v/>
      </c>
      <c r="BJ162" s="63" t="str">
        <f t="shared" si="25"/>
        <v/>
      </c>
      <c r="BK162" s="63" t="str">
        <f t="shared" si="26"/>
        <v/>
      </c>
      <c r="BL162" s="63" t="str">
        <f t="shared" si="27"/>
        <v/>
      </c>
      <c r="BM162" s="63" t="str">
        <f t="shared" si="28"/>
        <v/>
      </c>
      <c r="BN162" s="63" t="str">
        <f t="shared" si="29"/>
        <v/>
      </c>
      <c r="BO162" s="63" t="str">
        <f t="shared" si="30"/>
        <v/>
      </c>
      <c r="BP162" s="63" t="str">
        <f t="shared" si="31"/>
        <v/>
      </c>
      <c r="BQ162" s="63" t="str">
        <f t="shared" si="32"/>
        <v/>
      </c>
      <c r="BR162" s="63" t="str">
        <f t="shared" si="33"/>
        <v/>
      </c>
      <c r="BS162" s="63" t="str">
        <f t="shared" si="34"/>
        <v/>
      </c>
      <c r="BT162" s="63" t="str">
        <f t="shared" si="35"/>
        <v/>
      </c>
      <c r="BU162" s="64"/>
    </row>
    <row r="163" spans="1:73" ht="15" hidden="1">
      <c r="A163" s="54" t="str">
        <f>IF('Statement of Marks'!A163="","",'Statement of Marks'!A163)</f>
        <v/>
      </c>
      <c r="B163" s="55" t="str">
        <f>IF('Statement of Marks'!D163="","",'Statement of Marks'!D163)</f>
        <v/>
      </c>
      <c r="C163" s="56" t="str">
        <f>IF('Statement of Marks'!E163="","",'Statement of Marks'!E163)</f>
        <v/>
      </c>
      <c r="D163" s="57" t="str">
        <f>IF('Statement of Marks'!F163="","",'Statement of Marks'!F163)</f>
        <v/>
      </c>
      <c r="E163" s="58" t="str">
        <f>IF('Statement of Marks'!G163="","",'Statement of Marks'!G163)</f>
        <v/>
      </c>
      <c r="F163" s="58" t="str">
        <f>IF('Statement of Marks'!H163="","",'Statement of Marks'!H163)</f>
        <v/>
      </c>
      <c r="G163" s="58" t="str">
        <f>IF('Statement of Marks'!I163="","",'Statement of Marks'!I163)</f>
        <v/>
      </c>
      <c r="H163" s="59" t="str">
        <f>IF('Statement of Marks'!B163="","",'Statement of Marks'!B163)</f>
        <v/>
      </c>
      <c r="I163" s="59" t="str">
        <f>IF('Statement of Marks'!C163="","",'Statement of Marks'!C163)</f>
        <v/>
      </c>
      <c r="J163" s="236" t="str">
        <f>IF('Statement of Marks'!EG163="","",'Statement of Marks'!EG163)</f>
        <v/>
      </c>
      <c r="K163" s="236" t="str">
        <f>IF('Statement of Marks'!EH163="","",'Statement of Marks'!EH163)</f>
        <v/>
      </c>
      <c r="L163" s="236" t="str">
        <f>IF('Statement of Marks'!EI163="","",'Statement of Marks'!EI163)</f>
        <v/>
      </c>
      <c r="M163" s="236" t="str">
        <f>IF('Statement of Marks'!EJ163="","",'Statement of Marks'!EJ163)</f>
        <v/>
      </c>
      <c r="N163" s="236" t="str">
        <f>IF('Statement of Marks'!EK163="","",'Statement of Marks'!EK163)</f>
        <v/>
      </c>
      <c r="O163" s="61" t="str">
        <f>IF('Statement of Marks'!EL163="","",'Statement of Marks'!EL163)</f>
        <v/>
      </c>
      <c r="BH163" s="62" t="str">
        <f>IF('Statement of Marks'!G163="","",'Statement of Marks'!G163)</f>
        <v/>
      </c>
      <c r="BI163" s="63" t="str">
        <f t="shared" si="24"/>
        <v/>
      </c>
      <c r="BJ163" s="63" t="str">
        <f t="shared" si="25"/>
        <v/>
      </c>
      <c r="BK163" s="63" t="str">
        <f t="shared" si="26"/>
        <v/>
      </c>
      <c r="BL163" s="63" t="str">
        <f t="shared" si="27"/>
        <v/>
      </c>
      <c r="BM163" s="63" t="str">
        <f t="shared" si="28"/>
        <v/>
      </c>
      <c r="BN163" s="63" t="str">
        <f t="shared" si="29"/>
        <v/>
      </c>
      <c r="BO163" s="63" t="str">
        <f t="shared" si="30"/>
        <v/>
      </c>
      <c r="BP163" s="63" t="str">
        <f t="shared" si="31"/>
        <v/>
      </c>
      <c r="BQ163" s="63" t="str">
        <f t="shared" si="32"/>
        <v/>
      </c>
      <c r="BR163" s="63" t="str">
        <f t="shared" si="33"/>
        <v/>
      </c>
      <c r="BS163" s="63" t="str">
        <f t="shared" si="34"/>
        <v/>
      </c>
      <c r="BT163" s="63" t="str">
        <f t="shared" si="35"/>
        <v/>
      </c>
      <c r="BU163" s="64"/>
    </row>
    <row r="164" spans="1:73" ht="15" hidden="1">
      <c r="A164" s="54" t="str">
        <f>IF('Statement of Marks'!A164="","",'Statement of Marks'!A164)</f>
        <v/>
      </c>
      <c r="B164" s="55" t="str">
        <f>IF('Statement of Marks'!D164="","",'Statement of Marks'!D164)</f>
        <v/>
      </c>
      <c r="C164" s="56" t="str">
        <f>IF('Statement of Marks'!E164="","",'Statement of Marks'!E164)</f>
        <v/>
      </c>
      <c r="D164" s="57" t="str">
        <f>IF('Statement of Marks'!F164="","",'Statement of Marks'!F164)</f>
        <v/>
      </c>
      <c r="E164" s="58" t="str">
        <f>IF('Statement of Marks'!G164="","",'Statement of Marks'!G164)</f>
        <v/>
      </c>
      <c r="F164" s="58" t="str">
        <f>IF('Statement of Marks'!H164="","",'Statement of Marks'!H164)</f>
        <v/>
      </c>
      <c r="G164" s="58" t="str">
        <f>IF('Statement of Marks'!I164="","",'Statement of Marks'!I164)</f>
        <v/>
      </c>
      <c r="H164" s="59" t="str">
        <f>IF('Statement of Marks'!B164="","",'Statement of Marks'!B164)</f>
        <v/>
      </c>
      <c r="I164" s="59" t="str">
        <f>IF('Statement of Marks'!C164="","",'Statement of Marks'!C164)</f>
        <v/>
      </c>
      <c r="J164" s="236" t="str">
        <f>IF('Statement of Marks'!EG164="","",'Statement of Marks'!EG164)</f>
        <v/>
      </c>
      <c r="K164" s="236" t="str">
        <f>IF('Statement of Marks'!EH164="","",'Statement of Marks'!EH164)</f>
        <v/>
      </c>
      <c r="L164" s="236" t="str">
        <f>IF('Statement of Marks'!EI164="","",'Statement of Marks'!EI164)</f>
        <v/>
      </c>
      <c r="M164" s="236" t="str">
        <f>IF('Statement of Marks'!EJ164="","",'Statement of Marks'!EJ164)</f>
        <v/>
      </c>
      <c r="N164" s="236" t="str">
        <f>IF('Statement of Marks'!EK164="","",'Statement of Marks'!EK164)</f>
        <v/>
      </c>
      <c r="O164" s="61" t="str">
        <f>IF('Statement of Marks'!EL164="","",'Statement of Marks'!EL164)</f>
        <v/>
      </c>
      <c r="BH164" s="62" t="str">
        <f>IF('Statement of Marks'!G164="","",'Statement of Marks'!G164)</f>
        <v/>
      </c>
      <c r="BI164" s="63" t="str">
        <f t="shared" si="24"/>
        <v/>
      </c>
      <c r="BJ164" s="63" t="str">
        <f t="shared" si="25"/>
        <v/>
      </c>
      <c r="BK164" s="63" t="str">
        <f t="shared" si="26"/>
        <v/>
      </c>
      <c r="BL164" s="63" t="str">
        <f t="shared" si="27"/>
        <v/>
      </c>
      <c r="BM164" s="63" t="str">
        <f t="shared" si="28"/>
        <v/>
      </c>
      <c r="BN164" s="63" t="str">
        <f t="shared" si="29"/>
        <v/>
      </c>
      <c r="BO164" s="63" t="str">
        <f t="shared" si="30"/>
        <v/>
      </c>
      <c r="BP164" s="63" t="str">
        <f t="shared" si="31"/>
        <v/>
      </c>
      <c r="BQ164" s="63" t="str">
        <f t="shared" si="32"/>
        <v/>
      </c>
      <c r="BR164" s="63" t="str">
        <f t="shared" si="33"/>
        <v/>
      </c>
      <c r="BS164" s="63" t="str">
        <f t="shared" si="34"/>
        <v/>
      </c>
      <c r="BT164" s="63" t="str">
        <f t="shared" si="35"/>
        <v/>
      </c>
      <c r="BU164" s="64"/>
    </row>
    <row r="165" spans="1:73" ht="15" hidden="1">
      <c r="A165" s="54" t="str">
        <f>IF('Statement of Marks'!A165="","",'Statement of Marks'!A165)</f>
        <v/>
      </c>
      <c r="B165" s="55" t="str">
        <f>IF('Statement of Marks'!D165="","",'Statement of Marks'!D165)</f>
        <v/>
      </c>
      <c r="C165" s="56" t="str">
        <f>IF('Statement of Marks'!E165="","",'Statement of Marks'!E165)</f>
        <v/>
      </c>
      <c r="D165" s="57" t="str">
        <f>IF('Statement of Marks'!F165="","",'Statement of Marks'!F165)</f>
        <v/>
      </c>
      <c r="E165" s="58" t="str">
        <f>IF('Statement of Marks'!G165="","",'Statement of Marks'!G165)</f>
        <v/>
      </c>
      <c r="F165" s="58" t="str">
        <f>IF('Statement of Marks'!H165="","",'Statement of Marks'!H165)</f>
        <v/>
      </c>
      <c r="G165" s="58" t="str">
        <f>IF('Statement of Marks'!I165="","",'Statement of Marks'!I165)</f>
        <v/>
      </c>
      <c r="H165" s="59" t="str">
        <f>IF('Statement of Marks'!B165="","",'Statement of Marks'!B165)</f>
        <v/>
      </c>
      <c r="I165" s="59" t="str">
        <f>IF('Statement of Marks'!C165="","",'Statement of Marks'!C165)</f>
        <v/>
      </c>
      <c r="J165" s="236" t="str">
        <f>IF('Statement of Marks'!EG165="","",'Statement of Marks'!EG165)</f>
        <v/>
      </c>
      <c r="K165" s="236" t="str">
        <f>IF('Statement of Marks'!EH165="","",'Statement of Marks'!EH165)</f>
        <v/>
      </c>
      <c r="L165" s="236" t="str">
        <f>IF('Statement of Marks'!EI165="","",'Statement of Marks'!EI165)</f>
        <v/>
      </c>
      <c r="M165" s="236" t="str">
        <f>IF('Statement of Marks'!EJ165="","",'Statement of Marks'!EJ165)</f>
        <v/>
      </c>
      <c r="N165" s="236" t="str">
        <f>IF('Statement of Marks'!EK165="","",'Statement of Marks'!EK165)</f>
        <v/>
      </c>
      <c r="O165" s="61" t="str">
        <f>IF('Statement of Marks'!EL165="","",'Statement of Marks'!EL165)</f>
        <v/>
      </c>
      <c r="BH165" s="62" t="str">
        <f>IF('Statement of Marks'!G165="","",'Statement of Marks'!G165)</f>
        <v/>
      </c>
      <c r="BI165" s="63" t="str">
        <f t="shared" si="24"/>
        <v/>
      </c>
      <c r="BJ165" s="63" t="str">
        <f t="shared" si="25"/>
        <v/>
      </c>
      <c r="BK165" s="63" t="str">
        <f t="shared" si="26"/>
        <v/>
      </c>
      <c r="BL165" s="63" t="str">
        <f t="shared" si="27"/>
        <v/>
      </c>
      <c r="BM165" s="63" t="str">
        <f t="shared" si="28"/>
        <v/>
      </c>
      <c r="BN165" s="63" t="str">
        <f t="shared" si="29"/>
        <v/>
      </c>
      <c r="BO165" s="63" t="str">
        <f t="shared" si="30"/>
        <v/>
      </c>
      <c r="BP165" s="63" t="str">
        <f t="shared" si="31"/>
        <v/>
      </c>
      <c r="BQ165" s="63" t="str">
        <f t="shared" si="32"/>
        <v/>
      </c>
      <c r="BR165" s="63" t="str">
        <f t="shared" si="33"/>
        <v/>
      </c>
      <c r="BS165" s="63" t="str">
        <f t="shared" si="34"/>
        <v/>
      </c>
      <c r="BT165" s="63" t="str">
        <f t="shared" si="35"/>
        <v/>
      </c>
      <c r="BU165" s="64"/>
    </row>
    <row r="166" spans="1:73" ht="15" hidden="1">
      <c r="A166" s="54" t="str">
        <f>IF('Statement of Marks'!A166="","",'Statement of Marks'!A166)</f>
        <v/>
      </c>
      <c r="B166" s="55" t="str">
        <f>IF('Statement of Marks'!D166="","",'Statement of Marks'!D166)</f>
        <v/>
      </c>
      <c r="C166" s="56" t="str">
        <f>IF('Statement of Marks'!E166="","",'Statement of Marks'!E166)</f>
        <v/>
      </c>
      <c r="D166" s="57" t="str">
        <f>IF('Statement of Marks'!F166="","",'Statement of Marks'!F166)</f>
        <v/>
      </c>
      <c r="E166" s="58" t="str">
        <f>IF('Statement of Marks'!G166="","",'Statement of Marks'!G166)</f>
        <v/>
      </c>
      <c r="F166" s="58" t="str">
        <f>IF('Statement of Marks'!H166="","",'Statement of Marks'!H166)</f>
        <v/>
      </c>
      <c r="G166" s="58" t="str">
        <f>IF('Statement of Marks'!I166="","",'Statement of Marks'!I166)</f>
        <v/>
      </c>
      <c r="H166" s="59" t="str">
        <f>IF('Statement of Marks'!B166="","",'Statement of Marks'!B166)</f>
        <v/>
      </c>
      <c r="I166" s="59" t="str">
        <f>IF('Statement of Marks'!C166="","",'Statement of Marks'!C166)</f>
        <v/>
      </c>
      <c r="J166" s="236" t="str">
        <f>IF('Statement of Marks'!EG166="","",'Statement of Marks'!EG166)</f>
        <v/>
      </c>
      <c r="K166" s="236" t="str">
        <f>IF('Statement of Marks'!EH166="","",'Statement of Marks'!EH166)</f>
        <v/>
      </c>
      <c r="L166" s="236" t="str">
        <f>IF('Statement of Marks'!EI166="","",'Statement of Marks'!EI166)</f>
        <v/>
      </c>
      <c r="M166" s="236" t="str">
        <f>IF('Statement of Marks'!EJ166="","",'Statement of Marks'!EJ166)</f>
        <v/>
      </c>
      <c r="N166" s="236" t="str">
        <f>IF('Statement of Marks'!EK166="","",'Statement of Marks'!EK166)</f>
        <v/>
      </c>
      <c r="O166" s="61" t="str">
        <f>IF('Statement of Marks'!EL166="","",'Statement of Marks'!EL166)</f>
        <v/>
      </c>
      <c r="BH166" s="62" t="str">
        <f>IF('Statement of Marks'!G166="","",'Statement of Marks'!G166)</f>
        <v/>
      </c>
      <c r="BI166" s="63" t="str">
        <f t="shared" si="24"/>
        <v/>
      </c>
      <c r="BJ166" s="63" t="str">
        <f t="shared" si="25"/>
        <v/>
      </c>
      <c r="BK166" s="63" t="str">
        <f t="shared" si="26"/>
        <v/>
      </c>
      <c r="BL166" s="63" t="str">
        <f t="shared" si="27"/>
        <v/>
      </c>
      <c r="BM166" s="63" t="str">
        <f t="shared" si="28"/>
        <v/>
      </c>
      <c r="BN166" s="63" t="str">
        <f t="shared" si="29"/>
        <v/>
      </c>
      <c r="BO166" s="63" t="str">
        <f t="shared" si="30"/>
        <v/>
      </c>
      <c r="BP166" s="63" t="str">
        <f t="shared" si="31"/>
        <v/>
      </c>
      <c r="BQ166" s="63" t="str">
        <f t="shared" si="32"/>
        <v/>
      </c>
      <c r="BR166" s="63" t="str">
        <f t="shared" si="33"/>
        <v/>
      </c>
      <c r="BS166" s="63" t="str">
        <f t="shared" si="34"/>
        <v/>
      </c>
      <c r="BT166" s="63" t="str">
        <f t="shared" si="35"/>
        <v/>
      </c>
      <c r="BU166" s="64"/>
    </row>
    <row r="167" spans="1:73" ht="15" hidden="1">
      <c r="A167" s="54" t="str">
        <f>IF('Statement of Marks'!A167="","",'Statement of Marks'!A167)</f>
        <v/>
      </c>
      <c r="B167" s="55" t="str">
        <f>IF('Statement of Marks'!D167="","",'Statement of Marks'!D167)</f>
        <v/>
      </c>
      <c r="C167" s="56" t="str">
        <f>IF('Statement of Marks'!E167="","",'Statement of Marks'!E167)</f>
        <v/>
      </c>
      <c r="D167" s="57" t="str">
        <f>IF('Statement of Marks'!F167="","",'Statement of Marks'!F167)</f>
        <v/>
      </c>
      <c r="E167" s="58" t="str">
        <f>IF('Statement of Marks'!G167="","",'Statement of Marks'!G167)</f>
        <v/>
      </c>
      <c r="F167" s="58" t="str">
        <f>IF('Statement of Marks'!H167="","",'Statement of Marks'!H167)</f>
        <v/>
      </c>
      <c r="G167" s="58" t="str">
        <f>IF('Statement of Marks'!I167="","",'Statement of Marks'!I167)</f>
        <v/>
      </c>
      <c r="H167" s="59" t="str">
        <f>IF('Statement of Marks'!B167="","",'Statement of Marks'!B167)</f>
        <v/>
      </c>
      <c r="I167" s="59" t="str">
        <f>IF('Statement of Marks'!C167="","",'Statement of Marks'!C167)</f>
        <v/>
      </c>
      <c r="J167" s="236" t="str">
        <f>IF('Statement of Marks'!EG167="","",'Statement of Marks'!EG167)</f>
        <v/>
      </c>
      <c r="K167" s="236" t="str">
        <f>IF('Statement of Marks'!EH167="","",'Statement of Marks'!EH167)</f>
        <v/>
      </c>
      <c r="L167" s="236" t="str">
        <f>IF('Statement of Marks'!EI167="","",'Statement of Marks'!EI167)</f>
        <v/>
      </c>
      <c r="M167" s="236" t="str">
        <f>IF('Statement of Marks'!EJ167="","",'Statement of Marks'!EJ167)</f>
        <v/>
      </c>
      <c r="N167" s="236" t="str">
        <f>IF('Statement of Marks'!EK167="","",'Statement of Marks'!EK167)</f>
        <v/>
      </c>
      <c r="O167" s="61" t="str">
        <f>IF('Statement of Marks'!EL167="","",'Statement of Marks'!EL167)</f>
        <v/>
      </c>
      <c r="BH167" s="62" t="str">
        <f>IF('Statement of Marks'!G167="","",'Statement of Marks'!G167)</f>
        <v/>
      </c>
      <c r="BI167" s="63" t="str">
        <f t="shared" si="24"/>
        <v/>
      </c>
      <c r="BJ167" s="63" t="str">
        <f t="shared" si="25"/>
        <v/>
      </c>
      <c r="BK167" s="63" t="str">
        <f t="shared" si="26"/>
        <v/>
      </c>
      <c r="BL167" s="63" t="str">
        <f t="shared" si="27"/>
        <v/>
      </c>
      <c r="BM167" s="63" t="str">
        <f t="shared" si="28"/>
        <v/>
      </c>
      <c r="BN167" s="63" t="str">
        <f t="shared" si="29"/>
        <v/>
      </c>
      <c r="BO167" s="63" t="str">
        <f t="shared" si="30"/>
        <v/>
      </c>
      <c r="BP167" s="63" t="str">
        <f t="shared" si="31"/>
        <v/>
      </c>
      <c r="BQ167" s="63" t="str">
        <f t="shared" si="32"/>
        <v/>
      </c>
      <c r="BR167" s="63" t="str">
        <f t="shared" si="33"/>
        <v/>
      </c>
      <c r="BS167" s="63" t="str">
        <f t="shared" si="34"/>
        <v/>
      </c>
      <c r="BT167" s="63" t="str">
        <f t="shared" si="35"/>
        <v/>
      </c>
      <c r="BU167" s="64"/>
    </row>
    <row r="168" spans="1:73" ht="15" hidden="1">
      <c r="A168" s="54" t="str">
        <f>IF('Statement of Marks'!A168="","",'Statement of Marks'!A168)</f>
        <v/>
      </c>
      <c r="B168" s="55" t="str">
        <f>IF('Statement of Marks'!D168="","",'Statement of Marks'!D168)</f>
        <v/>
      </c>
      <c r="C168" s="56" t="str">
        <f>IF('Statement of Marks'!E168="","",'Statement of Marks'!E168)</f>
        <v/>
      </c>
      <c r="D168" s="57" t="str">
        <f>IF('Statement of Marks'!F168="","",'Statement of Marks'!F168)</f>
        <v/>
      </c>
      <c r="E168" s="58" t="str">
        <f>IF('Statement of Marks'!G168="","",'Statement of Marks'!G168)</f>
        <v/>
      </c>
      <c r="F168" s="58" t="str">
        <f>IF('Statement of Marks'!H168="","",'Statement of Marks'!H168)</f>
        <v/>
      </c>
      <c r="G168" s="58" t="str">
        <f>IF('Statement of Marks'!I168="","",'Statement of Marks'!I168)</f>
        <v/>
      </c>
      <c r="H168" s="59" t="str">
        <f>IF('Statement of Marks'!B168="","",'Statement of Marks'!B168)</f>
        <v/>
      </c>
      <c r="I168" s="59" t="str">
        <f>IF('Statement of Marks'!C168="","",'Statement of Marks'!C168)</f>
        <v/>
      </c>
      <c r="J168" s="236" t="str">
        <f>IF('Statement of Marks'!EG168="","",'Statement of Marks'!EG168)</f>
        <v/>
      </c>
      <c r="K168" s="236" t="str">
        <f>IF('Statement of Marks'!EH168="","",'Statement of Marks'!EH168)</f>
        <v/>
      </c>
      <c r="L168" s="236" t="str">
        <f>IF('Statement of Marks'!EI168="","",'Statement of Marks'!EI168)</f>
        <v/>
      </c>
      <c r="M168" s="236" t="str">
        <f>IF('Statement of Marks'!EJ168="","",'Statement of Marks'!EJ168)</f>
        <v/>
      </c>
      <c r="N168" s="236" t="str">
        <f>IF('Statement of Marks'!EK168="","",'Statement of Marks'!EK168)</f>
        <v/>
      </c>
      <c r="O168" s="61" t="str">
        <f>IF('Statement of Marks'!EL168="","",'Statement of Marks'!EL168)</f>
        <v/>
      </c>
      <c r="BH168" s="62" t="str">
        <f>IF('Statement of Marks'!G168="","",'Statement of Marks'!G168)</f>
        <v/>
      </c>
      <c r="BI168" s="63" t="str">
        <f t="shared" si="24"/>
        <v/>
      </c>
      <c r="BJ168" s="63" t="str">
        <f t="shared" si="25"/>
        <v/>
      </c>
      <c r="BK168" s="63" t="str">
        <f t="shared" si="26"/>
        <v/>
      </c>
      <c r="BL168" s="63" t="str">
        <f t="shared" si="27"/>
        <v/>
      </c>
      <c r="BM168" s="63" t="str">
        <f t="shared" si="28"/>
        <v/>
      </c>
      <c r="BN168" s="63" t="str">
        <f t="shared" si="29"/>
        <v/>
      </c>
      <c r="BO168" s="63" t="str">
        <f t="shared" si="30"/>
        <v/>
      </c>
      <c r="BP168" s="63" t="str">
        <f t="shared" si="31"/>
        <v/>
      </c>
      <c r="BQ168" s="63" t="str">
        <f t="shared" si="32"/>
        <v/>
      </c>
      <c r="BR168" s="63" t="str">
        <f t="shared" si="33"/>
        <v/>
      </c>
      <c r="BS168" s="63" t="str">
        <f t="shared" si="34"/>
        <v/>
      </c>
      <c r="BT168" s="63" t="str">
        <f t="shared" si="35"/>
        <v/>
      </c>
      <c r="BU168" s="64"/>
    </row>
    <row r="169" spans="1:73" ht="15" hidden="1">
      <c r="A169" s="54" t="str">
        <f>IF('Statement of Marks'!A169="","",'Statement of Marks'!A169)</f>
        <v/>
      </c>
      <c r="B169" s="55" t="str">
        <f>IF('Statement of Marks'!D169="","",'Statement of Marks'!D169)</f>
        <v/>
      </c>
      <c r="C169" s="56" t="str">
        <f>IF('Statement of Marks'!E169="","",'Statement of Marks'!E169)</f>
        <v/>
      </c>
      <c r="D169" s="57" t="str">
        <f>IF('Statement of Marks'!F169="","",'Statement of Marks'!F169)</f>
        <v/>
      </c>
      <c r="E169" s="58" t="str">
        <f>IF('Statement of Marks'!G169="","",'Statement of Marks'!G169)</f>
        <v/>
      </c>
      <c r="F169" s="58" t="str">
        <f>IF('Statement of Marks'!H169="","",'Statement of Marks'!H169)</f>
        <v/>
      </c>
      <c r="G169" s="58" t="str">
        <f>IF('Statement of Marks'!I169="","",'Statement of Marks'!I169)</f>
        <v/>
      </c>
      <c r="H169" s="59" t="str">
        <f>IF('Statement of Marks'!B169="","",'Statement of Marks'!B169)</f>
        <v/>
      </c>
      <c r="I169" s="59" t="str">
        <f>IF('Statement of Marks'!C169="","",'Statement of Marks'!C169)</f>
        <v/>
      </c>
      <c r="J169" s="236" t="str">
        <f>IF('Statement of Marks'!EG169="","",'Statement of Marks'!EG169)</f>
        <v/>
      </c>
      <c r="K169" s="236" t="str">
        <f>IF('Statement of Marks'!EH169="","",'Statement of Marks'!EH169)</f>
        <v/>
      </c>
      <c r="L169" s="236" t="str">
        <f>IF('Statement of Marks'!EI169="","",'Statement of Marks'!EI169)</f>
        <v/>
      </c>
      <c r="M169" s="236" t="str">
        <f>IF('Statement of Marks'!EJ169="","",'Statement of Marks'!EJ169)</f>
        <v/>
      </c>
      <c r="N169" s="236" t="str">
        <f>IF('Statement of Marks'!EK169="","",'Statement of Marks'!EK169)</f>
        <v/>
      </c>
      <c r="O169" s="61" t="str">
        <f>IF('Statement of Marks'!EL169="","",'Statement of Marks'!EL169)</f>
        <v/>
      </c>
      <c r="BH169" s="62" t="str">
        <f>IF('Statement of Marks'!G169="","",'Statement of Marks'!G169)</f>
        <v/>
      </c>
      <c r="BI169" s="63" t="str">
        <f t="shared" si="24"/>
        <v/>
      </c>
      <c r="BJ169" s="63" t="str">
        <f t="shared" si="25"/>
        <v/>
      </c>
      <c r="BK169" s="63" t="str">
        <f t="shared" si="26"/>
        <v/>
      </c>
      <c r="BL169" s="63" t="str">
        <f t="shared" si="27"/>
        <v/>
      </c>
      <c r="BM169" s="63" t="str">
        <f t="shared" si="28"/>
        <v/>
      </c>
      <c r="BN169" s="63" t="str">
        <f t="shared" si="29"/>
        <v/>
      </c>
      <c r="BO169" s="63" t="str">
        <f t="shared" si="30"/>
        <v/>
      </c>
      <c r="BP169" s="63" t="str">
        <f t="shared" si="31"/>
        <v/>
      </c>
      <c r="BQ169" s="63" t="str">
        <f t="shared" si="32"/>
        <v/>
      </c>
      <c r="BR169" s="63" t="str">
        <f t="shared" si="33"/>
        <v/>
      </c>
      <c r="BS169" s="63" t="str">
        <f t="shared" si="34"/>
        <v/>
      </c>
      <c r="BT169" s="63" t="str">
        <f t="shared" si="35"/>
        <v/>
      </c>
      <c r="BU169" s="64"/>
    </row>
    <row r="170" spans="1:73" ht="15" hidden="1">
      <c r="A170" s="54" t="str">
        <f>IF('Statement of Marks'!A170="","",'Statement of Marks'!A170)</f>
        <v/>
      </c>
      <c r="B170" s="55" t="str">
        <f>IF('Statement of Marks'!D170="","",'Statement of Marks'!D170)</f>
        <v/>
      </c>
      <c r="C170" s="56" t="str">
        <f>IF('Statement of Marks'!E170="","",'Statement of Marks'!E170)</f>
        <v/>
      </c>
      <c r="D170" s="57" t="str">
        <f>IF('Statement of Marks'!F170="","",'Statement of Marks'!F170)</f>
        <v/>
      </c>
      <c r="E170" s="58" t="str">
        <f>IF('Statement of Marks'!G170="","",'Statement of Marks'!G170)</f>
        <v/>
      </c>
      <c r="F170" s="58" t="str">
        <f>IF('Statement of Marks'!H170="","",'Statement of Marks'!H170)</f>
        <v/>
      </c>
      <c r="G170" s="58" t="str">
        <f>IF('Statement of Marks'!I170="","",'Statement of Marks'!I170)</f>
        <v/>
      </c>
      <c r="H170" s="59" t="str">
        <f>IF('Statement of Marks'!B170="","",'Statement of Marks'!B170)</f>
        <v/>
      </c>
      <c r="I170" s="59" t="str">
        <f>IF('Statement of Marks'!C170="","",'Statement of Marks'!C170)</f>
        <v/>
      </c>
      <c r="J170" s="236" t="str">
        <f>IF('Statement of Marks'!EG170="","",'Statement of Marks'!EG170)</f>
        <v/>
      </c>
      <c r="K170" s="236" t="str">
        <f>IF('Statement of Marks'!EH170="","",'Statement of Marks'!EH170)</f>
        <v/>
      </c>
      <c r="L170" s="236" t="str">
        <f>IF('Statement of Marks'!EI170="","",'Statement of Marks'!EI170)</f>
        <v/>
      </c>
      <c r="M170" s="236" t="str">
        <f>IF('Statement of Marks'!EJ170="","",'Statement of Marks'!EJ170)</f>
        <v/>
      </c>
      <c r="N170" s="236" t="str">
        <f>IF('Statement of Marks'!EK170="","",'Statement of Marks'!EK170)</f>
        <v/>
      </c>
      <c r="O170" s="61" t="str">
        <f>IF('Statement of Marks'!EL170="","",'Statement of Marks'!EL170)</f>
        <v/>
      </c>
      <c r="BH170" s="62" t="str">
        <f>IF('Statement of Marks'!G170="","",'Statement of Marks'!G170)</f>
        <v/>
      </c>
      <c r="BI170" s="63" t="str">
        <f t="shared" si="24"/>
        <v/>
      </c>
      <c r="BJ170" s="63" t="str">
        <f t="shared" si="25"/>
        <v/>
      </c>
      <c r="BK170" s="63" t="str">
        <f t="shared" si="26"/>
        <v/>
      </c>
      <c r="BL170" s="63" t="str">
        <f t="shared" si="27"/>
        <v/>
      </c>
      <c r="BM170" s="63" t="str">
        <f t="shared" si="28"/>
        <v/>
      </c>
      <c r="BN170" s="63" t="str">
        <f t="shared" si="29"/>
        <v/>
      </c>
      <c r="BO170" s="63" t="str">
        <f t="shared" si="30"/>
        <v/>
      </c>
      <c r="BP170" s="63" t="str">
        <f t="shared" si="31"/>
        <v/>
      </c>
      <c r="BQ170" s="63" t="str">
        <f t="shared" si="32"/>
        <v/>
      </c>
      <c r="BR170" s="63" t="str">
        <f t="shared" si="33"/>
        <v/>
      </c>
      <c r="BS170" s="63" t="str">
        <f t="shared" si="34"/>
        <v/>
      </c>
      <c r="BT170" s="63" t="str">
        <f t="shared" si="35"/>
        <v/>
      </c>
      <c r="BU170" s="64"/>
    </row>
    <row r="171" spans="1:73" ht="15" hidden="1">
      <c r="A171" s="54" t="str">
        <f>IF('Statement of Marks'!A171="","",'Statement of Marks'!A171)</f>
        <v/>
      </c>
      <c r="B171" s="55" t="str">
        <f>IF('Statement of Marks'!D171="","",'Statement of Marks'!D171)</f>
        <v/>
      </c>
      <c r="C171" s="56" t="str">
        <f>IF('Statement of Marks'!E171="","",'Statement of Marks'!E171)</f>
        <v/>
      </c>
      <c r="D171" s="57" t="str">
        <f>IF('Statement of Marks'!F171="","",'Statement of Marks'!F171)</f>
        <v/>
      </c>
      <c r="E171" s="58" t="str">
        <f>IF('Statement of Marks'!G171="","",'Statement of Marks'!G171)</f>
        <v/>
      </c>
      <c r="F171" s="58" t="str">
        <f>IF('Statement of Marks'!H171="","",'Statement of Marks'!H171)</f>
        <v/>
      </c>
      <c r="G171" s="58" t="str">
        <f>IF('Statement of Marks'!I171="","",'Statement of Marks'!I171)</f>
        <v/>
      </c>
      <c r="H171" s="59" t="str">
        <f>IF('Statement of Marks'!B171="","",'Statement of Marks'!B171)</f>
        <v/>
      </c>
      <c r="I171" s="59" t="str">
        <f>IF('Statement of Marks'!C171="","",'Statement of Marks'!C171)</f>
        <v/>
      </c>
      <c r="J171" s="236" t="str">
        <f>IF('Statement of Marks'!EG171="","",'Statement of Marks'!EG171)</f>
        <v/>
      </c>
      <c r="K171" s="236" t="str">
        <f>IF('Statement of Marks'!EH171="","",'Statement of Marks'!EH171)</f>
        <v/>
      </c>
      <c r="L171" s="236" t="str">
        <f>IF('Statement of Marks'!EI171="","",'Statement of Marks'!EI171)</f>
        <v/>
      </c>
      <c r="M171" s="236" t="str">
        <f>IF('Statement of Marks'!EJ171="","",'Statement of Marks'!EJ171)</f>
        <v/>
      </c>
      <c r="N171" s="236" t="str">
        <f>IF('Statement of Marks'!EK171="","",'Statement of Marks'!EK171)</f>
        <v/>
      </c>
      <c r="O171" s="61" t="str">
        <f>IF('Statement of Marks'!EL171="","",'Statement of Marks'!EL171)</f>
        <v/>
      </c>
      <c r="BH171" s="62" t="str">
        <f>IF('Statement of Marks'!G171="","",'Statement of Marks'!G171)</f>
        <v/>
      </c>
      <c r="BI171" s="63" t="str">
        <f t="shared" si="24"/>
        <v/>
      </c>
      <c r="BJ171" s="63" t="str">
        <f t="shared" si="25"/>
        <v/>
      </c>
      <c r="BK171" s="63" t="str">
        <f t="shared" si="26"/>
        <v/>
      </c>
      <c r="BL171" s="63" t="str">
        <f t="shared" si="27"/>
        <v/>
      </c>
      <c r="BM171" s="63" t="str">
        <f t="shared" si="28"/>
        <v/>
      </c>
      <c r="BN171" s="63" t="str">
        <f t="shared" si="29"/>
        <v/>
      </c>
      <c r="BO171" s="63" t="str">
        <f t="shared" si="30"/>
        <v/>
      </c>
      <c r="BP171" s="63" t="str">
        <f t="shared" si="31"/>
        <v/>
      </c>
      <c r="BQ171" s="63" t="str">
        <f t="shared" si="32"/>
        <v/>
      </c>
      <c r="BR171" s="63" t="str">
        <f t="shared" si="33"/>
        <v/>
      </c>
      <c r="BS171" s="63" t="str">
        <f t="shared" si="34"/>
        <v/>
      </c>
      <c r="BT171" s="63" t="str">
        <f t="shared" si="35"/>
        <v/>
      </c>
      <c r="BU171" s="64"/>
    </row>
    <row r="172" spans="1:73" ht="15" hidden="1">
      <c r="A172" s="54" t="str">
        <f>IF('Statement of Marks'!A172="","",'Statement of Marks'!A172)</f>
        <v/>
      </c>
      <c r="B172" s="55" t="str">
        <f>IF('Statement of Marks'!D172="","",'Statement of Marks'!D172)</f>
        <v/>
      </c>
      <c r="C172" s="56" t="str">
        <f>IF('Statement of Marks'!E172="","",'Statement of Marks'!E172)</f>
        <v/>
      </c>
      <c r="D172" s="57" t="str">
        <f>IF('Statement of Marks'!F172="","",'Statement of Marks'!F172)</f>
        <v/>
      </c>
      <c r="E172" s="58" t="str">
        <f>IF('Statement of Marks'!G172="","",'Statement of Marks'!G172)</f>
        <v/>
      </c>
      <c r="F172" s="58" t="str">
        <f>IF('Statement of Marks'!H172="","",'Statement of Marks'!H172)</f>
        <v/>
      </c>
      <c r="G172" s="58" t="str">
        <f>IF('Statement of Marks'!I172="","",'Statement of Marks'!I172)</f>
        <v/>
      </c>
      <c r="H172" s="59" t="str">
        <f>IF('Statement of Marks'!B172="","",'Statement of Marks'!B172)</f>
        <v/>
      </c>
      <c r="I172" s="59" t="str">
        <f>IF('Statement of Marks'!C172="","",'Statement of Marks'!C172)</f>
        <v/>
      </c>
      <c r="J172" s="236" t="str">
        <f>IF('Statement of Marks'!EG172="","",'Statement of Marks'!EG172)</f>
        <v/>
      </c>
      <c r="K172" s="236" t="str">
        <f>IF('Statement of Marks'!EH172="","",'Statement of Marks'!EH172)</f>
        <v/>
      </c>
      <c r="L172" s="236" t="str">
        <f>IF('Statement of Marks'!EI172="","",'Statement of Marks'!EI172)</f>
        <v/>
      </c>
      <c r="M172" s="236" t="str">
        <f>IF('Statement of Marks'!EJ172="","",'Statement of Marks'!EJ172)</f>
        <v/>
      </c>
      <c r="N172" s="236" t="str">
        <f>IF('Statement of Marks'!EK172="","",'Statement of Marks'!EK172)</f>
        <v/>
      </c>
      <c r="O172" s="61" t="str">
        <f>IF('Statement of Marks'!EL172="","",'Statement of Marks'!EL172)</f>
        <v/>
      </c>
      <c r="BH172" s="62" t="str">
        <f>IF('Statement of Marks'!G172="","",'Statement of Marks'!G172)</f>
        <v/>
      </c>
      <c r="BI172" s="63" t="str">
        <f t="shared" si="24"/>
        <v/>
      </c>
      <c r="BJ172" s="63" t="str">
        <f t="shared" si="25"/>
        <v/>
      </c>
      <c r="BK172" s="63" t="str">
        <f t="shared" si="26"/>
        <v/>
      </c>
      <c r="BL172" s="63" t="str">
        <f t="shared" si="27"/>
        <v/>
      </c>
      <c r="BM172" s="63" t="str">
        <f t="shared" si="28"/>
        <v/>
      </c>
      <c r="BN172" s="63" t="str">
        <f t="shared" si="29"/>
        <v/>
      </c>
      <c r="BO172" s="63" t="str">
        <f t="shared" si="30"/>
        <v/>
      </c>
      <c r="BP172" s="63" t="str">
        <f t="shared" si="31"/>
        <v/>
      </c>
      <c r="BQ172" s="63" t="str">
        <f t="shared" si="32"/>
        <v/>
      </c>
      <c r="BR172" s="63" t="str">
        <f t="shared" si="33"/>
        <v/>
      </c>
      <c r="BS172" s="63" t="str">
        <f t="shared" si="34"/>
        <v/>
      </c>
      <c r="BT172" s="63" t="str">
        <f t="shared" si="35"/>
        <v/>
      </c>
      <c r="BU172" s="64"/>
    </row>
    <row r="173" spans="1:73" ht="15" hidden="1">
      <c r="A173" s="54" t="str">
        <f>IF('Statement of Marks'!A173="","",'Statement of Marks'!A173)</f>
        <v/>
      </c>
      <c r="B173" s="55" t="str">
        <f>IF('Statement of Marks'!D173="","",'Statement of Marks'!D173)</f>
        <v/>
      </c>
      <c r="C173" s="56" t="str">
        <f>IF('Statement of Marks'!E173="","",'Statement of Marks'!E173)</f>
        <v/>
      </c>
      <c r="D173" s="57" t="str">
        <f>IF('Statement of Marks'!F173="","",'Statement of Marks'!F173)</f>
        <v/>
      </c>
      <c r="E173" s="58" t="str">
        <f>IF('Statement of Marks'!G173="","",'Statement of Marks'!G173)</f>
        <v/>
      </c>
      <c r="F173" s="58" t="str">
        <f>IF('Statement of Marks'!H173="","",'Statement of Marks'!H173)</f>
        <v/>
      </c>
      <c r="G173" s="58" t="str">
        <f>IF('Statement of Marks'!I173="","",'Statement of Marks'!I173)</f>
        <v/>
      </c>
      <c r="H173" s="59" t="str">
        <f>IF('Statement of Marks'!B173="","",'Statement of Marks'!B173)</f>
        <v/>
      </c>
      <c r="I173" s="59" t="str">
        <f>IF('Statement of Marks'!C173="","",'Statement of Marks'!C173)</f>
        <v/>
      </c>
      <c r="J173" s="236" t="str">
        <f>IF('Statement of Marks'!EG173="","",'Statement of Marks'!EG173)</f>
        <v/>
      </c>
      <c r="K173" s="236" t="str">
        <f>IF('Statement of Marks'!EH173="","",'Statement of Marks'!EH173)</f>
        <v/>
      </c>
      <c r="L173" s="236" t="str">
        <f>IF('Statement of Marks'!EI173="","",'Statement of Marks'!EI173)</f>
        <v/>
      </c>
      <c r="M173" s="236" t="str">
        <f>IF('Statement of Marks'!EJ173="","",'Statement of Marks'!EJ173)</f>
        <v/>
      </c>
      <c r="N173" s="236" t="str">
        <f>IF('Statement of Marks'!EK173="","",'Statement of Marks'!EK173)</f>
        <v/>
      </c>
      <c r="O173" s="61" t="str">
        <f>IF('Statement of Marks'!EL173="","",'Statement of Marks'!EL173)</f>
        <v/>
      </c>
      <c r="BH173" s="62" t="str">
        <f>IF('Statement of Marks'!G173="","",'Statement of Marks'!G173)</f>
        <v/>
      </c>
      <c r="BI173" s="63" t="str">
        <f t="shared" si="24"/>
        <v/>
      </c>
      <c r="BJ173" s="63" t="str">
        <f t="shared" si="25"/>
        <v/>
      </c>
      <c r="BK173" s="63" t="str">
        <f t="shared" si="26"/>
        <v/>
      </c>
      <c r="BL173" s="63" t="str">
        <f t="shared" si="27"/>
        <v/>
      </c>
      <c r="BM173" s="63" t="str">
        <f t="shared" si="28"/>
        <v/>
      </c>
      <c r="BN173" s="63" t="str">
        <f t="shared" si="29"/>
        <v/>
      </c>
      <c r="BO173" s="63" t="str">
        <f t="shared" si="30"/>
        <v/>
      </c>
      <c r="BP173" s="63" t="str">
        <f t="shared" si="31"/>
        <v/>
      </c>
      <c r="BQ173" s="63" t="str">
        <f t="shared" si="32"/>
        <v/>
      </c>
      <c r="BR173" s="63" t="str">
        <f t="shared" si="33"/>
        <v/>
      </c>
      <c r="BS173" s="63" t="str">
        <f t="shared" si="34"/>
        <v/>
      </c>
      <c r="BT173" s="63" t="str">
        <f t="shared" si="35"/>
        <v/>
      </c>
      <c r="BU173" s="64"/>
    </row>
    <row r="174" spans="1:73" ht="15" hidden="1">
      <c r="A174" s="54" t="str">
        <f>IF('Statement of Marks'!A174="","",'Statement of Marks'!A174)</f>
        <v/>
      </c>
      <c r="B174" s="55" t="str">
        <f>IF('Statement of Marks'!D174="","",'Statement of Marks'!D174)</f>
        <v/>
      </c>
      <c r="C174" s="56" t="str">
        <f>IF('Statement of Marks'!E174="","",'Statement of Marks'!E174)</f>
        <v/>
      </c>
      <c r="D174" s="57" t="str">
        <f>IF('Statement of Marks'!F174="","",'Statement of Marks'!F174)</f>
        <v/>
      </c>
      <c r="E174" s="58" t="str">
        <f>IF('Statement of Marks'!G174="","",'Statement of Marks'!G174)</f>
        <v/>
      </c>
      <c r="F174" s="58" t="str">
        <f>IF('Statement of Marks'!H174="","",'Statement of Marks'!H174)</f>
        <v/>
      </c>
      <c r="G174" s="58" t="str">
        <f>IF('Statement of Marks'!I174="","",'Statement of Marks'!I174)</f>
        <v/>
      </c>
      <c r="H174" s="59" t="str">
        <f>IF('Statement of Marks'!B174="","",'Statement of Marks'!B174)</f>
        <v/>
      </c>
      <c r="I174" s="59" t="str">
        <f>IF('Statement of Marks'!C174="","",'Statement of Marks'!C174)</f>
        <v/>
      </c>
      <c r="J174" s="236" t="str">
        <f>IF('Statement of Marks'!EG174="","",'Statement of Marks'!EG174)</f>
        <v/>
      </c>
      <c r="K174" s="236" t="str">
        <f>IF('Statement of Marks'!EH174="","",'Statement of Marks'!EH174)</f>
        <v/>
      </c>
      <c r="L174" s="236" t="str">
        <f>IF('Statement of Marks'!EI174="","",'Statement of Marks'!EI174)</f>
        <v/>
      </c>
      <c r="M174" s="236" t="str">
        <f>IF('Statement of Marks'!EJ174="","",'Statement of Marks'!EJ174)</f>
        <v/>
      </c>
      <c r="N174" s="236" t="str">
        <f>IF('Statement of Marks'!EK174="","",'Statement of Marks'!EK174)</f>
        <v/>
      </c>
      <c r="O174" s="61" t="str">
        <f>IF('Statement of Marks'!EL174="","",'Statement of Marks'!EL174)</f>
        <v/>
      </c>
      <c r="BH174" s="62" t="str">
        <f>IF('Statement of Marks'!G174="","",'Statement of Marks'!G174)</f>
        <v/>
      </c>
      <c r="BI174" s="63" t="str">
        <f t="shared" si="24"/>
        <v/>
      </c>
      <c r="BJ174" s="63" t="str">
        <f t="shared" si="25"/>
        <v/>
      </c>
      <c r="BK174" s="63" t="str">
        <f t="shared" si="26"/>
        <v/>
      </c>
      <c r="BL174" s="63" t="str">
        <f t="shared" si="27"/>
        <v/>
      </c>
      <c r="BM174" s="63" t="str">
        <f t="shared" si="28"/>
        <v/>
      </c>
      <c r="BN174" s="63" t="str">
        <f t="shared" si="29"/>
        <v/>
      </c>
      <c r="BO174" s="63" t="str">
        <f t="shared" si="30"/>
        <v/>
      </c>
      <c r="BP174" s="63" t="str">
        <f t="shared" si="31"/>
        <v/>
      </c>
      <c r="BQ174" s="63" t="str">
        <f t="shared" si="32"/>
        <v/>
      </c>
      <c r="BR174" s="63" t="str">
        <f t="shared" si="33"/>
        <v/>
      </c>
      <c r="BS174" s="63" t="str">
        <f t="shared" si="34"/>
        <v/>
      </c>
      <c r="BT174" s="63" t="str">
        <f t="shared" si="35"/>
        <v/>
      </c>
      <c r="BU174" s="64"/>
    </row>
    <row r="175" spans="1:73" ht="15" hidden="1">
      <c r="A175" s="54" t="str">
        <f>IF('Statement of Marks'!A175="","",'Statement of Marks'!A175)</f>
        <v/>
      </c>
      <c r="B175" s="55" t="str">
        <f>IF('Statement of Marks'!D175="","",'Statement of Marks'!D175)</f>
        <v/>
      </c>
      <c r="C175" s="56" t="str">
        <f>IF('Statement of Marks'!E175="","",'Statement of Marks'!E175)</f>
        <v/>
      </c>
      <c r="D175" s="57" t="str">
        <f>IF('Statement of Marks'!F175="","",'Statement of Marks'!F175)</f>
        <v/>
      </c>
      <c r="E175" s="58" t="str">
        <f>IF('Statement of Marks'!G175="","",'Statement of Marks'!G175)</f>
        <v/>
      </c>
      <c r="F175" s="58" t="str">
        <f>IF('Statement of Marks'!H175="","",'Statement of Marks'!H175)</f>
        <v/>
      </c>
      <c r="G175" s="58" t="str">
        <f>IF('Statement of Marks'!I175="","",'Statement of Marks'!I175)</f>
        <v/>
      </c>
      <c r="H175" s="59" t="str">
        <f>IF('Statement of Marks'!B175="","",'Statement of Marks'!B175)</f>
        <v/>
      </c>
      <c r="I175" s="59" t="str">
        <f>IF('Statement of Marks'!C175="","",'Statement of Marks'!C175)</f>
        <v/>
      </c>
      <c r="J175" s="236" t="str">
        <f>IF('Statement of Marks'!EG175="","",'Statement of Marks'!EG175)</f>
        <v/>
      </c>
      <c r="K175" s="236" t="str">
        <f>IF('Statement of Marks'!EH175="","",'Statement of Marks'!EH175)</f>
        <v/>
      </c>
      <c r="L175" s="236" t="str">
        <f>IF('Statement of Marks'!EI175="","",'Statement of Marks'!EI175)</f>
        <v/>
      </c>
      <c r="M175" s="236" t="str">
        <f>IF('Statement of Marks'!EJ175="","",'Statement of Marks'!EJ175)</f>
        <v/>
      </c>
      <c r="N175" s="236" t="str">
        <f>IF('Statement of Marks'!EK175="","",'Statement of Marks'!EK175)</f>
        <v/>
      </c>
      <c r="O175" s="61" t="str">
        <f>IF('Statement of Marks'!EL175="","",'Statement of Marks'!EL175)</f>
        <v/>
      </c>
      <c r="BH175" s="62" t="str">
        <f>IF('Statement of Marks'!G175="","",'Statement of Marks'!G175)</f>
        <v/>
      </c>
      <c r="BI175" s="63" t="str">
        <f t="shared" si="24"/>
        <v/>
      </c>
      <c r="BJ175" s="63" t="str">
        <f t="shared" si="25"/>
        <v/>
      </c>
      <c r="BK175" s="63" t="str">
        <f t="shared" si="26"/>
        <v/>
      </c>
      <c r="BL175" s="63" t="str">
        <f t="shared" si="27"/>
        <v/>
      </c>
      <c r="BM175" s="63" t="str">
        <f t="shared" si="28"/>
        <v/>
      </c>
      <c r="BN175" s="63" t="str">
        <f t="shared" si="29"/>
        <v/>
      </c>
      <c r="BO175" s="63" t="str">
        <f t="shared" si="30"/>
        <v/>
      </c>
      <c r="BP175" s="63" t="str">
        <f t="shared" si="31"/>
        <v/>
      </c>
      <c r="BQ175" s="63" t="str">
        <f t="shared" si="32"/>
        <v/>
      </c>
      <c r="BR175" s="63" t="str">
        <f t="shared" si="33"/>
        <v/>
      </c>
      <c r="BS175" s="63" t="str">
        <f t="shared" si="34"/>
        <v/>
      </c>
      <c r="BT175" s="63" t="str">
        <f t="shared" si="35"/>
        <v/>
      </c>
      <c r="BU175" s="64"/>
    </row>
    <row r="176" spans="1:73" ht="15" hidden="1">
      <c r="A176" s="54" t="str">
        <f>IF('Statement of Marks'!A176="","",'Statement of Marks'!A176)</f>
        <v/>
      </c>
      <c r="B176" s="55" t="str">
        <f>IF('Statement of Marks'!D176="","",'Statement of Marks'!D176)</f>
        <v/>
      </c>
      <c r="C176" s="56" t="str">
        <f>IF('Statement of Marks'!E176="","",'Statement of Marks'!E176)</f>
        <v/>
      </c>
      <c r="D176" s="57" t="str">
        <f>IF('Statement of Marks'!F176="","",'Statement of Marks'!F176)</f>
        <v/>
      </c>
      <c r="E176" s="58" t="str">
        <f>IF('Statement of Marks'!G176="","",'Statement of Marks'!G176)</f>
        <v/>
      </c>
      <c r="F176" s="58" t="str">
        <f>IF('Statement of Marks'!H176="","",'Statement of Marks'!H176)</f>
        <v/>
      </c>
      <c r="G176" s="58" t="str">
        <f>IF('Statement of Marks'!I176="","",'Statement of Marks'!I176)</f>
        <v/>
      </c>
      <c r="H176" s="59" t="str">
        <f>IF('Statement of Marks'!B176="","",'Statement of Marks'!B176)</f>
        <v/>
      </c>
      <c r="I176" s="59" t="str">
        <f>IF('Statement of Marks'!C176="","",'Statement of Marks'!C176)</f>
        <v/>
      </c>
      <c r="J176" s="236" t="str">
        <f>IF('Statement of Marks'!EG176="","",'Statement of Marks'!EG176)</f>
        <v/>
      </c>
      <c r="K176" s="236" t="str">
        <f>IF('Statement of Marks'!EH176="","",'Statement of Marks'!EH176)</f>
        <v/>
      </c>
      <c r="L176" s="236" t="str">
        <f>IF('Statement of Marks'!EI176="","",'Statement of Marks'!EI176)</f>
        <v/>
      </c>
      <c r="M176" s="236" t="str">
        <f>IF('Statement of Marks'!EJ176="","",'Statement of Marks'!EJ176)</f>
        <v/>
      </c>
      <c r="N176" s="236" t="str">
        <f>IF('Statement of Marks'!EK176="","",'Statement of Marks'!EK176)</f>
        <v/>
      </c>
      <c r="O176" s="61" t="str">
        <f>IF('Statement of Marks'!EL176="","",'Statement of Marks'!EL176)</f>
        <v/>
      </c>
      <c r="BH176" s="62" t="str">
        <f>IF('Statement of Marks'!G176="","",'Statement of Marks'!G176)</f>
        <v/>
      </c>
      <c r="BI176" s="63" t="str">
        <f t="shared" si="24"/>
        <v/>
      </c>
      <c r="BJ176" s="63" t="str">
        <f t="shared" si="25"/>
        <v/>
      </c>
      <c r="BK176" s="63" t="str">
        <f t="shared" si="26"/>
        <v/>
      </c>
      <c r="BL176" s="63" t="str">
        <f t="shared" si="27"/>
        <v/>
      </c>
      <c r="BM176" s="63" t="str">
        <f t="shared" si="28"/>
        <v/>
      </c>
      <c r="BN176" s="63" t="str">
        <f t="shared" si="29"/>
        <v/>
      </c>
      <c r="BO176" s="63" t="str">
        <f t="shared" si="30"/>
        <v/>
      </c>
      <c r="BP176" s="63" t="str">
        <f t="shared" si="31"/>
        <v/>
      </c>
      <c r="BQ176" s="63" t="str">
        <f t="shared" si="32"/>
        <v/>
      </c>
      <c r="BR176" s="63" t="str">
        <f t="shared" si="33"/>
        <v/>
      </c>
      <c r="BS176" s="63" t="str">
        <f t="shared" si="34"/>
        <v/>
      </c>
      <c r="BT176" s="63" t="str">
        <f t="shared" si="35"/>
        <v/>
      </c>
      <c r="BU176" s="64"/>
    </row>
    <row r="177" spans="1:73" ht="15" hidden="1">
      <c r="A177" s="54" t="str">
        <f>IF('Statement of Marks'!A177="","",'Statement of Marks'!A177)</f>
        <v/>
      </c>
      <c r="B177" s="55" t="str">
        <f>IF('Statement of Marks'!D177="","",'Statement of Marks'!D177)</f>
        <v/>
      </c>
      <c r="C177" s="56" t="str">
        <f>IF('Statement of Marks'!E177="","",'Statement of Marks'!E177)</f>
        <v/>
      </c>
      <c r="D177" s="57" t="str">
        <f>IF('Statement of Marks'!F177="","",'Statement of Marks'!F177)</f>
        <v/>
      </c>
      <c r="E177" s="58" t="str">
        <f>IF('Statement of Marks'!G177="","",'Statement of Marks'!G177)</f>
        <v/>
      </c>
      <c r="F177" s="58" t="str">
        <f>IF('Statement of Marks'!H177="","",'Statement of Marks'!H177)</f>
        <v/>
      </c>
      <c r="G177" s="58" t="str">
        <f>IF('Statement of Marks'!I177="","",'Statement of Marks'!I177)</f>
        <v/>
      </c>
      <c r="H177" s="59" t="str">
        <f>IF('Statement of Marks'!B177="","",'Statement of Marks'!B177)</f>
        <v/>
      </c>
      <c r="I177" s="59" t="str">
        <f>IF('Statement of Marks'!C177="","",'Statement of Marks'!C177)</f>
        <v/>
      </c>
      <c r="J177" s="236" t="str">
        <f>IF('Statement of Marks'!EG177="","",'Statement of Marks'!EG177)</f>
        <v/>
      </c>
      <c r="K177" s="236" t="str">
        <f>IF('Statement of Marks'!EH177="","",'Statement of Marks'!EH177)</f>
        <v/>
      </c>
      <c r="L177" s="236" t="str">
        <f>IF('Statement of Marks'!EI177="","",'Statement of Marks'!EI177)</f>
        <v/>
      </c>
      <c r="M177" s="236" t="str">
        <f>IF('Statement of Marks'!EJ177="","",'Statement of Marks'!EJ177)</f>
        <v/>
      </c>
      <c r="N177" s="236" t="str">
        <f>IF('Statement of Marks'!EK177="","",'Statement of Marks'!EK177)</f>
        <v/>
      </c>
      <c r="O177" s="61" t="str">
        <f>IF('Statement of Marks'!EL177="","",'Statement of Marks'!EL177)</f>
        <v/>
      </c>
      <c r="BH177" s="62" t="str">
        <f>IF('Statement of Marks'!G177="","",'Statement of Marks'!G177)</f>
        <v/>
      </c>
      <c r="BI177" s="63" t="str">
        <f t="shared" si="24"/>
        <v/>
      </c>
      <c r="BJ177" s="63" t="str">
        <f t="shared" si="25"/>
        <v/>
      </c>
      <c r="BK177" s="63" t="str">
        <f t="shared" si="26"/>
        <v/>
      </c>
      <c r="BL177" s="63" t="str">
        <f t="shared" si="27"/>
        <v/>
      </c>
      <c r="BM177" s="63" t="str">
        <f t="shared" si="28"/>
        <v/>
      </c>
      <c r="BN177" s="63" t="str">
        <f t="shared" si="29"/>
        <v/>
      </c>
      <c r="BO177" s="63" t="str">
        <f t="shared" si="30"/>
        <v/>
      </c>
      <c r="BP177" s="63" t="str">
        <f t="shared" si="31"/>
        <v/>
      </c>
      <c r="BQ177" s="63" t="str">
        <f t="shared" si="32"/>
        <v/>
      </c>
      <c r="BR177" s="63" t="str">
        <f t="shared" si="33"/>
        <v/>
      </c>
      <c r="BS177" s="63" t="str">
        <f t="shared" si="34"/>
        <v/>
      </c>
      <c r="BT177" s="63" t="str">
        <f t="shared" si="35"/>
        <v/>
      </c>
      <c r="BU177" s="64"/>
    </row>
    <row r="178" spans="1:73" ht="15" hidden="1">
      <c r="A178" s="54" t="str">
        <f>IF('Statement of Marks'!A178="","",'Statement of Marks'!A178)</f>
        <v/>
      </c>
      <c r="B178" s="55" t="str">
        <f>IF('Statement of Marks'!D178="","",'Statement of Marks'!D178)</f>
        <v/>
      </c>
      <c r="C178" s="56" t="str">
        <f>IF('Statement of Marks'!E178="","",'Statement of Marks'!E178)</f>
        <v/>
      </c>
      <c r="D178" s="57" t="str">
        <f>IF('Statement of Marks'!F178="","",'Statement of Marks'!F178)</f>
        <v/>
      </c>
      <c r="E178" s="58" t="str">
        <f>IF('Statement of Marks'!G178="","",'Statement of Marks'!G178)</f>
        <v/>
      </c>
      <c r="F178" s="58" t="str">
        <f>IF('Statement of Marks'!H178="","",'Statement of Marks'!H178)</f>
        <v/>
      </c>
      <c r="G178" s="58" t="str">
        <f>IF('Statement of Marks'!I178="","",'Statement of Marks'!I178)</f>
        <v/>
      </c>
      <c r="H178" s="59" t="str">
        <f>IF('Statement of Marks'!B178="","",'Statement of Marks'!B178)</f>
        <v/>
      </c>
      <c r="I178" s="59" t="str">
        <f>IF('Statement of Marks'!C178="","",'Statement of Marks'!C178)</f>
        <v/>
      </c>
      <c r="J178" s="236" t="str">
        <f>IF('Statement of Marks'!EG178="","",'Statement of Marks'!EG178)</f>
        <v/>
      </c>
      <c r="K178" s="236" t="str">
        <f>IF('Statement of Marks'!EH178="","",'Statement of Marks'!EH178)</f>
        <v/>
      </c>
      <c r="L178" s="236" t="str">
        <f>IF('Statement of Marks'!EI178="","",'Statement of Marks'!EI178)</f>
        <v/>
      </c>
      <c r="M178" s="236" t="str">
        <f>IF('Statement of Marks'!EJ178="","",'Statement of Marks'!EJ178)</f>
        <v/>
      </c>
      <c r="N178" s="236" t="str">
        <f>IF('Statement of Marks'!EK178="","",'Statement of Marks'!EK178)</f>
        <v/>
      </c>
      <c r="O178" s="61" t="str">
        <f>IF('Statement of Marks'!EL178="","",'Statement of Marks'!EL178)</f>
        <v/>
      </c>
      <c r="BH178" s="62" t="str">
        <f>IF('Statement of Marks'!G178="","",'Statement of Marks'!G178)</f>
        <v/>
      </c>
      <c r="BI178" s="63" t="str">
        <f t="shared" si="24"/>
        <v/>
      </c>
      <c r="BJ178" s="63" t="str">
        <f t="shared" si="25"/>
        <v/>
      </c>
      <c r="BK178" s="63" t="str">
        <f t="shared" si="26"/>
        <v/>
      </c>
      <c r="BL178" s="63" t="str">
        <f t="shared" si="27"/>
        <v/>
      </c>
      <c r="BM178" s="63" t="str">
        <f t="shared" si="28"/>
        <v/>
      </c>
      <c r="BN178" s="63" t="str">
        <f t="shared" si="29"/>
        <v/>
      </c>
      <c r="BO178" s="63" t="str">
        <f t="shared" si="30"/>
        <v/>
      </c>
      <c r="BP178" s="63" t="str">
        <f t="shared" si="31"/>
        <v/>
      </c>
      <c r="BQ178" s="63" t="str">
        <f t="shared" si="32"/>
        <v/>
      </c>
      <c r="BR178" s="63" t="str">
        <f t="shared" si="33"/>
        <v/>
      </c>
      <c r="BS178" s="63" t="str">
        <f t="shared" si="34"/>
        <v/>
      </c>
      <c r="BT178" s="63" t="str">
        <f t="shared" si="35"/>
        <v/>
      </c>
      <c r="BU178" s="64"/>
    </row>
    <row r="179" spans="1:73" ht="15" hidden="1">
      <c r="A179" s="54" t="str">
        <f>IF('Statement of Marks'!A179="","",'Statement of Marks'!A179)</f>
        <v/>
      </c>
      <c r="B179" s="55" t="str">
        <f>IF('Statement of Marks'!D179="","",'Statement of Marks'!D179)</f>
        <v/>
      </c>
      <c r="C179" s="56" t="str">
        <f>IF('Statement of Marks'!E179="","",'Statement of Marks'!E179)</f>
        <v/>
      </c>
      <c r="D179" s="57" t="str">
        <f>IF('Statement of Marks'!F179="","",'Statement of Marks'!F179)</f>
        <v/>
      </c>
      <c r="E179" s="58" t="str">
        <f>IF('Statement of Marks'!G179="","",'Statement of Marks'!G179)</f>
        <v/>
      </c>
      <c r="F179" s="58" t="str">
        <f>IF('Statement of Marks'!H179="","",'Statement of Marks'!H179)</f>
        <v/>
      </c>
      <c r="G179" s="58" t="str">
        <f>IF('Statement of Marks'!I179="","",'Statement of Marks'!I179)</f>
        <v/>
      </c>
      <c r="H179" s="59" t="str">
        <f>IF('Statement of Marks'!B179="","",'Statement of Marks'!B179)</f>
        <v/>
      </c>
      <c r="I179" s="59" t="str">
        <f>IF('Statement of Marks'!C179="","",'Statement of Marks'!C179)</f>
        <v/>
      </c>
      <c r="J179" s="236" t="str">
        <f>IF('Statement of Marks'!EG179="","",'Statement of Marks'!EG179)</f>
        <v/>
      </c>
      <c r="K179" s="236" t="str">
        <f>IF('Statement of Marks'!EH179="","",'Statement of Marks'!EH179)</f>
        <v/>
      </c>
      <c r="L179" s="236" t="str">
        <f>IF('Statement of Marks'!EI179="","",'Statement of Marks'!EI179)</f>
        <v/>
      </c>
      <c r="M179" s="236" t="str">
        <f>IF('Statement of Marks'!EJ179="","",'Statement of Marks'!EJ179)</f>
        <v/>
      </c>
      <c r="N179" s="236" t="str">
        <f>IF('Statement of Marks'!EK179="","",'Statement of Marks'!EK179)</f>
        <v/>
      </c>
      <c r="O179" s="61" t="str">
        <f>IF('Statement of Marks'!EL179="","",'Statement of Marks'!EL179)</f>
        <v/>
      </c>
      <c r="BH179" s="62" t="str">
        <f>IF('Statement of Marks'!G179="","",'Statement of Marks'!G179)</f>
        <v/>
      </c>
      <c r="BI179" s="63" t="str">
        <f t="shared" si="24"/>
        <v/>
      </c>
      <c r="BJ179" s="63" t="str">
        <f t="shared" si="25"/>
        <v/>
      </c>
      <c r="BK179" s="63" t="str">
        <f t="shared" si="26"/>
        <v/>
      </c>
      <c r="BL179" s="63" t="str">
        <f t="shared" si="27"/>
        <v/>
      </c>
      <c r="BM179" s="63" t="str">
        <f t="shared" si="28"/>
        <v/>
      </c>
      <c r="BN179" s="63" t="str">
        <f t="shared" si="29"/>
        <v/>
      </c>
      <c r="BO179" s="63" t="str">
        <f t="shared" si="30"/>
        <v/>
      </c>
      <c r="BP179" s="63" t="str">
        <f t="shared" si="31"/>
        <v/>
      </c>
      <c r="BQ179" s="63" t="str">
        <f t="shared" si="32"/>
        <v/>
      </c>
      <c r="BR179" s="63" t="str">
        <f t="shared" si="33"/>
        <v/>
      </c>
      <c r="BS179" s="63" t="str">
        <f t="shared" si="34"/>
        <v/>
      </c>
      <c r="BT179" s="63" t="str">
        <f t="shared" si="35"/>
        <v/>
      </c>
      <c r="BU179" s="64"/>
    </row>
    <row r="180" spans="1:73" ht="15" hidden="1">
      <c r="A180" s="54" t="str">
        <f>IF('Statement of Marks'!A180="","",'Statement of Marks'!A180)</f>
        <v/>
      </c>
      <c r="B180" s="55" t="str">
        <f>IF('Statement of Marks'!D180="","",'Statement of Marks'!D180)</f>
        <v/>
      </c>
      <c r="C180" s="56" t="str">
        <f>IF('Statement of Marks'!E180="","",'Statement of Marks'!E180)</f>
        <v/>
      </c>
      <c r="D180" s="57" t="str">
        <f>IF('Statement of Marks'!F180="","",'Statement of Marks'!F180)</f>
        <v/>
      </c>
      <c r="E180" s="58" t="str">
        <f>IF('Statement of Marks'!G180="","",'Statement of Marks'!G180)</f>
        <v/>
      </c>
      <c r="F180" s="58" t="str">
        <f>IF('Statement of Marks'!H180="","",'Statement of Marks'!H180)</f>
        <v/>
      </c>
      <c r="G180" s="58" t="str">
        <f>IF('Statement of Marks'!I180="","",'Statement of Marks'!I180)</f>
        <v/>
      </c>
      <c r="H180" s="59" t="str">
        <f>IF('Statement of Marks'!B180="","",'Statement of Marks'!B180)</f>
        <v/>
      </c>
      <c r="I180" s="59" t="str">
        <f>IF('Statement of Marks'!C180="","",'Statement of Marks'!C180)</f>
        <v/>
      </c>
      <c r="J180" s="236" t="str">
        <f>IF('Statement of Marks'!EG180="","",'Statement of Marks'!EG180)</f>
        <v/>
      </c>
      <c r="K180" s="236" t="str">
        <f>IF('Statement of Marks'!EH180="","",'Statement of Marks'!EH180)</f>
        <v/>
      </c>
      <c r="L180" s="236" t="str">
        <f>IF('Statement of Marks'!EI180="","",'Statement of Marks'!EI180)</f>
        <v/>
      </c>
      <c r="M180" s="236" t="str">
        <f>IF('Statement of Marks'!EJ180="","",'Statement of Marks'!EJ180)</f>
        <v/>
      </c>
      <c r="N180" s="236" t="str">
        <f>IF('Statement of Marks'!EK180="","",'Statement of Marks'!EK180)</f>
        <v/>
      </c>
      <c r="O180" s="61" t="str">
        <f>IF('Statement of Marks'!EL180="","",'Statement of Marks'!EL180)</f>
        <v/>
      </c>
      <c r="BH180" s="62" t="str">
        <f>IF('Statement of Marks'!G180="","",'Statement of Marks'!G180)</f>
        <v/>
      </c>
      <c r="BI180" s="63" t="str">
        <f t="shared" si="24"/>
        <v/>
      </c>
      <c r="BJ180" s="63" t="str">
        <f t="shared" si="25"/>
        <v/>
      </c>
      <c r="BK180" s="63" t="str">
        <f t="shared" si="26"/>
        <v/>
      </c>
      <c r="BL180" s="63" t="str">
        <f t="shared" si="27"/>
        <v/>
      </c>
      <c r="BM180" s="63" t="str">
        <f t="shared" si="28"/>
        <v/>
      </c>
      <c r="BN180" s="63" t="str">
        <f t="shared" si="29"/>
        <v/>
      </c>
      <c r="BO180" s="63" t="str">
        <f t="shared" si="30"/>
        <v/>
      </c>
      <c r="BP180" s="63" t="str">
        <f t="shared" si="31"/>
        <v/>
      </c>
      <c r="BQ180" s="63" t="str">
        <f t="shared" si="32"/>
        <v/>
      </c>
      <c r="BR180" s="63" t="str">
        <f t="shared" si="33"/>
        <v/>
      </c>
      <c r="BS180" s="63" t="str">
        <f t="shared" si="34"/>
        <v/>
      </c>
      <c r="BT180" s="63" t="str">
        <f t="shared" si="35"/>
        <v/>
      </c>
      <c r="BU180" s="64"/>
    </row>
    <row r="181" spans="1:73" ht="15" hidden="1">
      <c r="A181" s="54" t="str">
        <f>IF('Statement of Marks'!A181="","",'Statement of Marks'!A181)</f>
        <v/>
      </c>
      <c r="B181" s="55" t="str">
        <f>IF('Statement of Marks'!D181="","",'Statement of Marks'!D181)</f>
        <v/>
      </c>
      <c r="C181" s="56" t="str">
        <f>IF('Statement of Marks'!E181="","",'Statement of Marks'!E181)</f>
        <v/>
      </c>
      <c r="D181" s="57" t="str">
        <f>IF('Statement of Marks'!F181="","",'Statement of Marks'!F181)</f>
        <v/>
      </c>
      <c r="E181" s="58" t="str">
        <f>IF('Statement of Marks'!G181="","",'Statement of Marks'!G181)</f>
        <v/>
      </c>
      <c r="F181" s="58" t="str">
        <f>IF('Statement of Marks'!H181="","",'Statement of Marks'!H181)</f>
        <v/>
      </c>
      <c r="G181" s="58" t="str">
        <f>IF('Statement of Marks'!I181="","",'Statement of Marks'!I181)</f>
        <v/>
      </c>
      <c r="H181" s="59" t="str">
        <f>IF('Statement of Marks'!B181="","",'Statement of Marks'!B181)</f>
        <v/>
      </c>
      <c r="I181" s="59" t="str">
        <f>IF('Statement of Marks'!C181="","",'Statement of Marks'!C181)</f>
        <v/>
      </c>
      <c r="J181" s="236" t="str">
        <f>IF('Statement of Marks'!EG181="","",'Statement of Marks'!EG181)</f>
        <v/>
      </c>
      <c r="K181" s="236" t="str">
        <f>IF('Statement of Marks'!EH181="","",'Statement of Marks'!EH181)</f>
        <v/>
      </c>
      <c r="L181" s="236" t="str">
        <f>IF('Statement of Marks'!EI181="","",'Statement of Marks'!EI181)</f>
        <v/>
      </c>
      <c r="M181" s="236" t="str">
        <f>IF('Statement of Marks'!EJ181="","",'Statement of Marks'!EJ181)</f>
        <v/>
      </c>
      <c r="N181" s="236" t="str">
        <f>IF('Statement of Marks'!EK181="","",'Statement of Marks'!EK181)</f>
        <v/>
      </c>
      <c r="O181" s="61" t="str">
        <f>IF('Statement of Marks'!EL181="","",'Statement of Marks'!EL181)</f>
        <v/>
      </c>
      <c r="BH181" s="62" t="str">
        <f>IF('Statement of Marks'!G181="","",'Statement of Marks'!G181)</f>
        <v/>
      </c>
      <c r="BI181" s="63" t="str">
        <f t="shared" si="24"/>
        <v/>
      </c>
      <c r="BJ181" s="63" t="str">
        <f t="shared" si="25"/>
        <v/>
      </c>
      <c r="BK181" s="63" t="str">
        <f t="shared" si="26"/>
        <v/>
      </c>
      <c r="BL181" s="63" t="str">
        <f t="shared" si="27"/>
        <v/>
      </c>
      <c r="BM181" s="63" t="str">
        <f t="shared" si="28"/>
        <v/>
      </c>
      <c r="BN181" s="63" t="str">
        <f t="shared" si="29"/>
        <v/>
      </c>
      <c r="BO181" s="63" t="str">
        <f t="shared" si="30"/>
        <v/>
      </c>
      <c r="BP181" s="63" t="str">
        <f t="shared" si="31"/>
        <v/>
      </c>
      <c r="BQ181" s="63" t="str">
        <f t="shared" si="32"/>
        <v/>
      </c>
      <c r="BR181" s="63" t="str">
        <f t="shared" si="33"/>
        <v/>
      </c>
      <c r="BS181" s="63" t="str">
        <f t="shared" si="34"/>
        <v/>
      </c>
      <c r="BT181" s="63" t="str">
        <f t="shared" si="35"/>
        <v/>
      </c>
      <c r="BU181" s="64"/>
    </row>
    <row r="182" spans="1:73" ht="15" hidden="1">
      <c r="A182" s="54" t="str">
        <f>IF('Statement of Marks'!A182="","",'Statement of Marks'!A182)</f>
        <v/>
      </c>
      <c r="B182" s="55" t="str">
        <f>IF('Statement of Marks'!D182="","",'Statement of Marks'!D182)</f>
        <v/>
      </c>
      <c r="C182" s="56" t="str">
        <f>IF('Statement of Marks'!E182="","",'Statement of Marks'!E182)</f>
        <v/>
      </c>
      <c r="D182" s="57" t="str">
        <f>IF('Statement of Marks'!F182="","",'Statement of Marks'!F182)</f>
        <v/>
      </c>
      <c r="E182" s="58" t="str">
        <f>IF('Statement of Marks'!G182="","",'Statement of Marks'!G182)</f>
        <v/>
      </c>
      <c r="F182" s="58" t="str">
        <f>IF('Statement of Marks'!H182="","",'Statement of Marks'!H182)</f>
        <v/>
      </c>
      <c r="G182" s="58" t="str">
        <f>IF('Statement of Marks'!I182="","",'Statement of Marks'!I182)</f>
        <v/>
      </c>
      <c r="H182" s="59" t="str">
        <f>IF('Statement of Marks'!B182="","",'Statement of Marks'!B182)</f>
        <v/>
      </c>
      <c r="I182" s="59" t="str">
        <f>IF('Statement of Marks'!C182="","",'Statement of Marks'!C182)</f>
        <v/>
      </c>
      <c r="J182" s="236" t="str">
        <f>IF('Statement of Marks'!EG182="","",'Statement of Marks'!EG182)</f>
        <v/>
      </c>
      <c r="K182" s="236" t="str">
        <f>IF('Statement of Marks'!EH182="","",'Statement of Marks'!EH182)</f>
        <v/>
      </c>
      <c r="L182" s="236" t="str">
        <f>IF('Statement of Marks'!EI182="","",'Statement of Marks'!EI182)</f>
        <v/>
      </c>
      <c r="M182" s="236" t="str">
        <f>IF('Statement of Marks'!EJ182="","",'Statement of Marks'!EJ182)</f>
        <v/>
      </c>
      <c r="N182" s="236" t="str">
        <f>IF('Statement of Marks'!EK182="","",'Statement of Marks'!EK182)</f>
        <v/>
      </c>
      <c r="O182" s="61" t="str">
        <f>IF('Statement of Marks'!EL182="","",'Statement of Marks'!EL182)</f>
        <v/>
      </c>
      <c r="BH182" s="62" t="str">
        <f>IF('Statement of Marks'!G182="","",'Statement of Marks'!G182)</f>
        <v/>
      </c>
      <c r="BI182" s="63" t="str">
        <f t="shared" si="24"/>
        <v/>
      </c>
      <c r="BJ182" s="63" t="str">
        <f t="shared" si="25"/>
        <v/>
      </c>
      <c r="BK182" s="63" t="str">
        <f t="shared" si="26"/>
        <v/>
      </c>
      <c r="BL182" s="63" t="str">
        <f t="shared" si="27"/>
        <v/>
      </c>
      <c r="BM182" s="63" t="str">
        <f t="shared" si="28"/>
        <v/>
      </c>
      <c r="BN182" s="63" t="str">
        <f t="shared" si="29"/>
        <v/>
      </c>
      <c r="BO182" s="63" t="str">
        <f t="shared" si="30"/>
        <v/>
      </c>
      <c r="BP182" s="63" t="str">
        <f t="shared" si="31"/>
        <v/>
      </c>
      <c r="BQ182" s="63" t="str">
        <f t="shared" si="32"/>
        <v/>
      </c>
      <c r="BR182" s="63" t="str">
        <f t="shared" si="33"/>
        <v/>
      </c>
      <c r="BS182" s="63" t="str">
        <f t="shared" si="34"/>
        <v/>
      </c>
      <c r="BT182" s="63" t="str">
        <f t="shared" si="35"/>
        <v/>
      </c>
      <c r="BU182" s="64"/>
    </row>
    <row r="183" spans="1:73" ht="15" hidden="1">
      <c r="A183" s="54" t="str">
        <f>IF('Statement of Marks'!A183="","",'Statement of Marks'!A183)</f>
        <v/>
      </c>
      <c r="B183" s="55" t="str">
        <f>IF('Statement of Marks'!D183="","",'Statement of Marks'!D183)</f>
        <v/>
      </c>
      <c r="C183" s="56" t="str">
        <f>IF('Statement of Marks'!E183="","",'Statement of Marks'!E183)</f>
        <v/>
      </c>
      <c r="D183" s="57" t="str">
        <f>IF('Statement of Marks'!F183="","",'Statement of Marks'!F183)</f>
        <v/>
      </c>
      <c r="E183" s="58" t="str">
        <f>IF('Statement of Marks'!G183="","",'Statement of Marks'!G183)</f>
        <v/>
      </c>
      <c r="F183" s="58" t="str">
        <f>IF('Statement of Marks'!H183="","",'Statement of Marks'!H183)</f>
        <v/>
      </c>
      <c r="G183" s="58" t="str">
        <f>IF('Statement of Marks'!I183="","",'Statement of Marks'!I183)</f>
        <v/>
      </c>
      <c r="H183" s="59" t="str">
        <f>IF('Statement of Marks'!B183="","",'Statement of Marks'!B183)</f>
        <v/>
      </c>
      <c r="I183" s="59" t="str">
        <f>IF('Statement of Marks'!C183="","",'Statement of Marks'!C183)</f>
        <v/>
      </c>
      <c r="J183" s="236" t="str">
        <f>IF('Statement of Marks'!EG183="","",'Statement of Marks'!EG183)</f>
        <v/>
      </c>
      <c r="K183" s="236" t="str">
        <f>IF('Statement of Marks'!EH183="","",'Statement of Marks'!EH183)</f>
        <v/>
      </c>
      <c r="L183" s="236" t="str">
        <f>IF('Statement of Marks'!EI183="","",'Statement of Marks'!EI183)</f>
        <v/>
      </c>
      <c r="M183" s="236" t="str">
        <f>IF('Statement of Marks'!EJ183="","",'Statement of Marks'!EJ183)</f>
        <v/>
      </c>
      <c r="N183" s="236" t="str">
        <f>IF('Statement of Marks'!EK183="","",'Statement of Marks'!EK183)</f>
        <v/>
      </c>
      <c r="O183" s="61" t="str">
        <f>IF('Statement of Marks'!EL183="","",'Statement of Marks'!EL183)</f>
        <v/>
      </c>
      <c r="BH183" s="62" t="str">
        <f>IF('Statement of Marks'!G183="","",'Statement of Marks'!G183)</f>
        <v/>
      </c>
      <c r="BI183" s="63" t="str">
        <f t="shared" si="24"/>
        <v/>
      </c>
      <c r="BJ183" s="63" t="str">
        <f t="shared" si="25"/>
        <v/>
      </c>
      <c r="BK183" s="63" t="str">
        <f t="shared" si="26"/>
        <v/>
      </c>
      <c r="BL183" s="63" t="str">
        <f t="shared" si="27"/>
        <v/>
      </c>
      <c r="BM183" s="63" t="str">
        <f t="shared" si="28"/>
        <v/>
      </c>
      <c r="BN183" s="63" t="str">
        <f t="shared" si="29"/>
        <v/>
      </c>
      <c r="BO183" s="63" t="str">
        <f t="shared" si="30"/>
        <v/>
      </c>
      <c r="BP183" s="63" t="str">
        <f t="shared" si="31"/>
        <v/>
      </c>
      <c r="BQ183" s="63" t="str">
        <f t="shared" si="32"/>
        <v/>
      </c>
      <c r="BR183" s="63" t="str">
        <f t="shared" si="33"/>
        <v/>
      </c>
      <c r="BS183" s="63" t="str">
        <f t="shared" si="34"/>
        <v/>
      </c>
      <c r="BT183" s="63" t="str">
        <f t="shared" si="35"/>
        <v/>
      </c>
      <c r="BU183" s="64"/>
    </row>
    <row r="184" spans="1:73" ht="15" hidden="1">
      <c r="A184" s="54" t="str">
        <f>IF('Statement of Marks'!A184="","",'Statement of Marks'!A184)</f>
        <v/>
      </c>
      <c r="B184" s="55" t="str">
        <f>IF('Statement of Marks'!D184="","",'Statement of Marks'!D184)</f>
        <v/>
      </c>
      <c r="C184" s="56" t="str">
        <f>IF('Statement of Marks'!E184="","",'Statement of Marks'!E184)</f>
        <v/>
      </c>
      <c r="D184" s="57" t="str">
        <f>IF('Statement of Marks'!F184="","",'Statement of Marks'!F184)</f>
        <v/>
      </c>
      <c r="E184" s="58" t="str">
        <f>IF('Statement of Marks'!G184="","",'Statement of Marks'!G184)</f>
        <v/>
      </c>
      <c r="F184" s="58" t="str">
        <f>IF('Statement of Marks'!H184="","",'Statement of Marks'!H184)</f>
        <v/>
      </c>
      <c r="G184" s="58" t="str">
        <f>IF('Statement of Marks'!I184="","",'Statement of Marks'!I184)</f>
        <v/>
      </c>
      <c r="H184" s="59" t="str">
        <f>IF('Statement of Marks'!B184="","",'Statement of Marks'!B184)</f>
        <v/>
      </c>
      <c r="I184" s="59" t="str">
        <f>IF('Statement of Marks'!C184="","",'Statement of Marks'!C184)</f>
        <v/>
      </c>
      <c r="J184" s="236" t="str">
        <f>IF('Statement of Marks'!EG184="","",'Statement of Marks'!EG184)</f>
        <v/>
      </c>
      <c r="K184" s="236" t="str">
        <f>IF('Statement of Marks'!EH184="","",'Statement of Marks'!EH184)</f>
        <v/>
      </c>
      <c r="L184" s="236" t="str">
        <f>IF('Statement of Marks'!EI184="","",'Statement of Marks'!EI184)</f>
        <v/>
      </c>
      <c r="M184" s="236" t="str">
        <f>IF('Statement of Marks'!EJ184="","",'Statement of Marks'!EJ184)</f>
        <v/>
      </c>
      <c r="N184" s="236" t="str">
        <f>IF('Statement of Marks'!EK184="","",'Statement of Marks'!EK184)</f>
        <v/>
      </c>
      <c r="O184" s="61" t="str">
        <f>IF('Statement of Marks'!EL184="","",'Statement of Marks'!EL184)</f>
        <v/>
      </c>
      <c r="BH184" s="62" t="str">
        <f>IF('Statement of Marks'!G184="","",'Statement of Marks'!G184)</f>
        <v/>
      </c>
      <c r="BI184" s="63" t="str">
        <f t="shared" si="24"/>
        <v/>
      </c>
      <c r="BJ184" s="63" t="str">
        <f t="shared" si="25"/>
        <v/>
      </c>
      <c r="BK184" s="63" t="str">
        <f t="shared" si="26"/>
        <v/>
      </c>
      <c r="BL184" s="63" t="str">
        <f t="shared" si="27"/>
        <v/>
      </c>
      <c r="BM184" s="63" t="str">
        <f t="shared" si="28"/>
        <v/>
      </c>
      <c r="BN184" s="63" t="str">
        <f t="shared" si="29"/>
        <v/>
      </c>
      <c r="BO184" s="63" t="str">
        <f t="shared" si="30"/>
        <v/>
      </c>
      <c r="BP184" s="63" t="str">
        <f t="shared" si="31"/>
        <v/>
      </c>
      <c r="BQ184" s="63" t="str">
        <f t="shared" si="32"/>
        <v/>
      </c>
      <c r="BR184" s="63" t="str">
        <f t="shared" si="33"/>
        <v/>
      </c>
      <c r="BS184" s="63" t="str">
        <f t="shared" si="34"/>
        <v/>
      </c>
      <c r="BT184" s="63" t="str">
        <f t="shared" si="35"/>
        <v/>
      </c>
      <c r="BU184" s="64"/>
    </row>
    <row r="185" spans="1:73" ht="15" hidden="1">
      <c r="A185" s="54" t="str">
        <f>IF('Statement of Marks'!A185="","",'Statement of Marks'!A185)</f>
        <v/>
      </c>
      <c r="B185" s="55" t="str">
        <f>IF('Statement of Marks'!D185="","",'Statement of Marks'!D185)</f>
        <v/>
      </c>
      <c r="C185" s="56" t="str">
        <f>IF('Statement of Marks'!E185="","",'Statement of Marks'!E185)</f>
        <v/>
      </c>
      <c r="D185" s="57" t="str">
        <f>IF('Statement of Marks'!F185="","",'Statement of Marks'!F185)</f>
        <v/>
      </c>
      <c r="E185" s="58" t="str">
        <f>IF('Statement of Marks'!G185="","",'Statement of Marks'!G185)</f>
        <v/>
      </c>
      <c r="F185" s="58" t="str">
        <f>IF('Statement of Marks'!H185="","",'Statement of Marks'!H185)</f>
        <v/>
      </c>
      <c r="G185" s="58" t="str">
        <f>IF('Statement of Marks'!I185="","",'Statement of Marks'!I185)</f>
        <v/>
      </c>
      <c r="H185" s="59" t="str">
        <f>IF('Statement of Marks'!B185="","",'Statement of Marks'!B185)</f>
        <v/>
      </c>
      <c r="I185" s="59" t="str">
        <f>IF('Statement of Marks'!C185="","",'Statement of Marks'!C185)</f>
        <v/>
      </c>
      <c r="J185" s="236" t="str">
        <f>IF('Statement of Marks'!EG185="","",'Statement of Marks'!EG185)</f>
        <v/>
      </c>
      <c r="K185" s="236" t="str">
        <f>IF('Statement of Marks'!EH185="","",'Statement of Marks'!EH185)</f>
        <v/>
      </c>
      <c r="L185" s="236" t="str">
        <f>IF('Statement of Marks'!EI185="","",'Statement of Marks'!EI185)</f>
        <v/>
      </c>
      <c r="M185" s="236" t="str">
        <f>IF('Statement of Marks'!EJ185="","",'Statement of Marks'!EJ185)</f>
        <v/>
      </c>
      <c r="N185" s="236" t="str">
        <f>IF('Statement of Marks'!EK185="","",'Statement of Marks'!EK185)</f>
        <v/>
      </c>
      <c r="O185" s="61" t="str">
        <f>IF('Statement of Marks'!EL185="","",'Statement of Marks'!EL185)</f>
        <v/>
      </c>
      <c r="BH185" s="62" t="str">
        <f>IF('Statement of Marks'!G185="","",'Statement of Marks'!G185)</f>
        <v/>
      </c>
      <c r="BI185" s="63" t="str">
        <f t="shared" si="24"/>
        <v/>
      </c>
      <c r="BJ185" s="63" t="str">
        <f t="shared" si="25"/>
        <v/>
      </c>
      <c r="BK185" s="63" t="str">
        <f t="shared" si="26"/>
        <v/>
      </c>
      <c r="BL185" s="63" t="str">
        <f t="shared" si="27"/>
        <v/>
      </c>
      <c r="BM185" s="63" t="str">
        <f t="shared" si="28"/>
        <v/>
      </c>
      <c r="BN185" s="63" t="str">
        <f t="shared" si="29"/>
        <v/>
      </c>
      <c r="BO185" s="63" t="str">
        <f t="shared" si="30"/>
        <v/>
      </c>
      <c r="BP185" s="63" t="str">
        <f t="shared" si="31"/>
        <v/>
      </c>
      <c r="BQ185" s="63" t="str">
        <f t="shared" si="32"/>
        <v/>
      </c>
      <c r="BR185" s="63" t="str">
        <f t="shared" si="33"/>
        <v/>
      </c>
      <c r="BS185" s="63" t="str">
        <f t="shared" si="34"/>
        <v/>
      </c>
      <c r="BT185" s="63" t="str">
        <f t="shared" si="35"/>
        <v/>
      </c>
      <c r="BU185" s="64"/>
    </row>
    <row r="186" spans="1:73" ht="15" hidden="1">
      <c r="A186" s="54" t="str">
        <f>IF('Statement of Marks'!A186="","",'Statement of Marks'!A186)</f>
        <v/>
      </c>
      <c r="B186" s="55" t="str">
        <f>IF('Statement of Marks'!D186="","",'Statement of Marks'!D186)</f>
        <v/>
      </c>
      <c r="C186" s="56" t="str">
        <f>IF('Statement of Marks'!E186="","",'Statement of Marks'!E186)</f>
        <v/>
      </c>
      <c r="D186" s="57" t="str">
        <f>IF('Statement of Marks'!F186="","",'Statement of Marks'!F186)</f>
        <v/>
      </c>
      <c r="E186" s="58" t="str">
        <f>IF('Statement of Marks'!G186="","",'Statement of Marks'!G186)</f>
        <v/>
      </c>
      <c r="F186" s="58" t="str">
        <f>IF('Statement of Marks'!H186="","",'Statement of Marks'!H186)</f>
        <v/>
      </c>
      <c r="G186" s="58" t="str">
        <f>IF('Statement of Marks'!I186="","",'Statement of Marks'!I186)</f>
        <v/>
      </c>
      <c r="H186" s="59" t="str">
        <f>IF('Statement of Marks'!B186="","",'Statement of Marks'!B186)</f>
        <v/>
      </c>
      <c r="I186" s="59" t="str">
        <f>IF('Statement of Marks'!C186="","",'Statement of Marks'!C186)</f>
        <v/>
      </c>
      <c r="J186" s="236" t="str">
        <f>IF('Statement of Marks'!EG186="","",'Statement of Marks'!EG186)</f>
        <v/>
      </c>
      <c r="K186" s="236" t="str">
        <f>IF('Statement of Marks'!EH186="","",'Statement of Marks'!EH186)</f>
        <v/>
      </c>
      <c r="L186" s="236" t="str">
        <f>IF('Statement of Marks'!EI186="","",'Statement of Marks'!EI186)</f>
        <v/>
      </c>
      <c r="M186" s="236" t="str">
        <f>IF('Statement of Marks'!EJ186="","",'Statement of Marks'!EJ186)</f>
        <v/>
      </c>
      <c r="N186" s="236" t="str">
        <f>IF('Statement of Marks'!EK186="","",'Statement of Marks'!EK186)</f>
        <v/>
      </c>
      <c r="O186" s="61" t="str">
        <f>IF('Statement of Marks'!EL186="","",'Statement of Marks'!EL186)</f>
        <v/>
      </c>
      <c r="BH186" s="62" t="str">
        <f>IF('Statement of Marks'!G186="","",'Statement of Marks'!G186)</f>
        <v/>
      </c>
      <c r="BI186" s="63" t="str">
        <f t="shared" si="24"/>
        <v/>
      </c>
      <c r="BJ186" s="63" t="str">
        <f t="shared" si="25"/>
        <v/>
      </c>
      <c r="BK186" s="63" t="str">
        <f t="shared" si="26"/>
        <v/>
      </c>
      <c r="BL186" s="63" t="str">
        <f t="shared" si="27"/>
        <v/>
      </c>
      <c r="BM186" s="63" t="str">
        <f t="shared" si="28"/>
        <v/>
      </c>
      <c r="BN186" s="63" t="str">
        <f t="shared" si="29"/>
        <v/>
      </c>
      <c r="BO186" s="63" t="str">
        <f t="shared" si="30"/>
        <v/>
      </c>
      <c r="BP186" s="63" t="str">
        <f t="shared" si="31"/>
        <v/>
      </c>
      <c r="BQ186" s="63" t="str">
        <f t="shared" si="32"/>
        <v/>
      </c>
      <c r="BR186" s="63" t="str">
        <f t="shared" si="33"/>
        <v/>
      </c>
      <c r="BS186" s="63" t="str">
        <f t="shared" si="34"/>
        <v/>
      </c>
      <c r="BT186" s="63" t="str">
        <f t="shared" si="35"/>
        <v/>
      </c>
      <c r="BU186" s="64"/>
    </row>
    <row r="187" spans="1:73" ht="15" hidden="1">
      <c r="A187" s="54" t="str">
        <f>IF('Statement of Marks'!A187="","",'Statement of Marks'!A187)</f>
        <v/>
      </c>
      <c r="B187" s="55" t="str">
        <f>IF('Statement of Marks'!D187="","",'Statement of Marks'!D187)</f>
        <v/>
      </c>
      <c r="C187" s="56" t="str">
        <f>IF('Statement of Marks'!E187="","",'Statement of Marks'!E187)</f>
        <v/>
      </c>
      <c r="D187" s="57" t="str">
        <f>IF('Statement of Marks'!F187="","",'Statement of Marks'!F187)</f>
        <v/>
      </c>
      <c r="E187" s="58" t="str">
        <f>IF('Statement of Marks'!G187="","",'Statement of Marks'!G187)</f>
        <v/>
      </c>
      <c r="F187" s="58" t="str">
        <f>IF('Statement of Marks'!H187="","",'Statement of Marks'!H187)</f>
        <v/>
      </c>
      <c r="G187" s="58" t="str">
        <f>IF('Statement of Marks'!I187="","",'Statement of Marks'!I187)</f>
        <v/>
      </c>
      <c r="H187" s="59" t="str">
        <f>IF('Statement of Marks'!B187="","",'Statement of Marks'!B187)</f>
        <v/>
      </c>
      <c r="I187" s="59" t="str">
        <f>IF('Statement of Marks'!C187="","",'Statement of Marks'!C187)</f>
        <v/>
      </c>
      <c r="J187" s="236" t="str">
        <f>IF('Statement of Marks'!EG187="","",'Statement of Marks'!EG187)</f>
        <v/>
      </c>
      <c r="K187" s="236" t="str">
        <f>IF('Statement of Marks'!EH187="","",'Statement of Marks'!EH187)</f>
        <v/>
      </c>
      <c r="L187" s="236" t="str">
        <f>IF('Statement of Marks'!EI187="","",'Statement of Marks'!EI187)</f>
        <v/>
      </c>
      <c r="M187" s="236" t="str">
        <f>IF('Statement of Marks'!EJ187="","",'Statement of Marks'!EJ187)</f>
        <v/>
      </c>
      <c r="N187" s="236" t="str">
        <f>IF('Statement of Marks'!EK187="","",'Statement of Marks'!EK187)</f>
        <v/>
      </c>
      <c r="O187" s="61" t="str">
        <f>IF('Statement of Marks'!EL187="","",'Statement of Marks'!EL187)</f>
        <v/>
      </c>
      <c r="BH187" s="62" t="str">
        <f>IF('Statement of Marks'!G187="","",'Statement of Marks'!G187)</f>
        <v/>
      </c>
      <c r="BI187" s="63" t="str">
        <f t="shared" si="24"/>
        <v/>
      </c>
      <c r="BJ187" s="63" t="str">
        <f t="shared" si="25"/>
        <v/>
      </c>
      <c r="BK187" s="63" t="str">
        <f t="shared" si="26"/>
        <v/>
      </c>
      <c r="BL187" s="63" t="str">
        <f t="shared" si="27"/>
        <v/>
      </c>
      <c r="BM187" s="63" t="str">
        <f t="shared" si="28"/>
        <v/>
      </c>
      <c r="BN187" s="63" t="str">
        <f t="shared" si="29"/>
        <v/>
      </c>
      <c r="BO187" s="63" t="str">
        <f t="shared" si="30"/>
        <v/>
      </c>
      <c r="BP187" s="63" t="str">
        <f t="shared" si="31"/>
        <v/>
      </c>
      <c r="BQ187" s="63" t="str">
        <f t="shared" si="32"/>
        <v/>
      </c>
      <c r="BR187" s="63" t="str">
        <f t="shared" si="33"/>
        <v/>
      </c>
      <c r="BS187" s="63" t="str">
        <f t="shared" si="34"/>
        <v/>
      </c>
      <c r="BT187" s="63" t="str">
        <f t="shared" si="35"/>
        <v/>
      </c>
      <c r="BU187" s="64"/>
    </row>
    <row r="188" spans="1:73" ht="15" hidden="1">
      <c r="A188" s="54" t="str">
        <f>IF('Statement of Marks'!A188="","",'Statement of Marks'!A188)</f>
        <v/>
      </c>
      <c r="B188" s="55" t="str">
        <f>IF('Statement of Marks'!D188="","",'Statement of Marks'!D188)</f>
        <v/>
      </c>
      <c r="C188" s="56" t="str">
        <f>IF('Statement of Marks'!E188="","",'Statement of Marks'!E188)</f>
        <v/>
      </c>
      <c r="D188" s="57" t="str">
        <f>IF('Statement of Marks'!F188="","",'Statement of Marks'!F188)</f>
        <v/>
      </c>
      <c r="E188" s="58" t="str">
        <f>IF('Statement of Marks'!G188="","",'Statement of Marks'!G188)</f>
        <v/>
      </c>
      <c r="F188" s="58" t="str">
        <f>IF('Statement of Marks'!H188="","",'Statement of Marks'!H188)</f>
        <v/>
      </c>
      <c r="G188" s="58" t="str">
        <f>IF('Statement of Marks'!I188="","",'Statement of Marks'!I188)</f>
        <v/>
      </c>
      <c r="H188" s="59" t="str">
        <f>IF('Statement of Marks'!B188="","",'Statement of Marks'!B188)</f>
        <v/>
      </c>
      <c r="I188" s="59" t="str">
        <f>IF('Statement of Marks'!C188="","",'Statement of Marks'!C188)</f>
        <v/>
      </c>
      <c r="J188" s="236" t="str">
        <f>IF('Statement of Marks'!EG188="","",'Statement of Marks'!EG188)</f>
        <v/>
      </c>
      <c r="K188" s="236" t="str">
        <f>IF('Statement of Marks'!EH188="","",'Statement of Marks'!EH188)</f>
        <v/>
      </c>
      <c r="L188" s="236" t="str">
        <f>IF('Statement of Marks'!EI188="","",'Statement of Marks'!EI188)</f>
        <v/>
      </c>
      <c r="M188" s="236" t="str">
        <f>IF('Statement of Marks'!EJ188="","",'Statement of Marks'!EJ188)</f>
        <v/>
      </c>
      <c r="N188" s="236" t="str">
        <f>IF('Statement of Marks'!EK188="","",'Statement of Marks'!EK188)</f>
        <v/>
      </c>
      <c r="O188" s="61" t="str">
        <f>IF('Statement of Marks'!EL188="","",'Statement of Marks'!EL188)</f>
        <v/>
      </c>
      <c r="BH188" s="62" t="str">
        <f>IF('Statement of Marks'!G188="","",'Statement of Marks'!G188)</f>
        <v/>
      </c>
      <c r="BI188" s="63" t="str">
        <f t="shared" si="24"/>
        <v/>
      </c>
      <c r="BJ188" s="63" t="str">
        <f t="shared" si="25"/>
        <v/>
      </c>
      <c r="BK188" s="63" t="str">
        <f t="shared" si="26"/>
        <v/>
      </c>
      <c r="BL188" s="63" t="str">
        <f t="shared" si="27"/>
        <v/>
      </c>
      <c r="BM188" s="63" t="str">
        <f t="shared" si="28"/>
        <v/>
      </c>
      <c r="BN188" s="63" t="str">
        <f t="shared" si="29"/>
        <v/>
      </c>
      <c r="BO188" s="63" t="str">
        <f t="shared" si="30"/>
        <v/>
      </c>
      <c r="BP188" s="63" t="str">
        <f t="shared" si="31"/>
        <v/>
      </c>
      <c r="BQ188" s="63" t="str">
        <f t="shared" si="32"/>
        <v/>
      </c>
      <c r="BR188" s="63" t="str">
        <f t="shared" si="33"/>
        <v/>
      </c>
      <c r="BS188" s="63" t="str">
        <f t="shared" si="34"/>
        <v/>
      </c>
      <c r="BT188" s="63" t="str">
        <f t="shared" si="35"/>
        <v/>
      </c>
      <c r="BU188" s="64"/>
    </row>
    <row r="189" spans="1:73" ht="15" hidden="1">
      <c r="A189" s="54" t="str">
        <f>IF('Statement of Marks'!A189="","",'Statement of Marks'!A189)</f>
        <v/>
      </c>
      <c r="B189" s="55" t="str">
        <f>IF('Statement of Marks'!D189="","",'Statement of Marks'!D189)</f>
        <v/>
      </c>
      <c r="C189" s="56" t="str">
        <f>IF('Statement of Marks'!E189="","",'Statement of Marks'!E189)</f>
        <v/>
      </c>
      <c r="D189" s="57" t="str">
        <f>IF('Statement of Marks'!F189="","",'Statement of Marks'!F189)</f>
        <v/>
      </c>
      <c r="E189" s="58" t="str">
        <f>IF('Statement of Marks'!G189="","",'Statement of Marks'!G189)</f>
        <v/>
      </c>
      <c r="F189" s="58" t="str">
        <f>IF('Statement of Marks'!H189="","",'Statement of Marks'!H189)</f>
        <v/>
      </c>
      <c r="G189" s="58" t="str">
        <f>IF('Statement of Marks'!I189="","",'Statement of Marks'!I189)</f>
        <v/>
      </c>
      <c r="H189" s="59" t="str">
        <f>IF('Statement of Marks'!B189="","",'Statement of Marks'!B189)</f>
        <v/>
      </c>
      <c r="I189" s="59" t="str">
        <f>IF('Statement of Marks'!C189="","",'Statement of Marks'!C189)</f>
        <v/>
      </c>
      <c r="J189" s="236" t="str">
        <f>IF('Statement of Marks'!EG189="","",'Statement of Marks'!EG189)</f>
        <v/>
      </c>
      <c r="K189" s="236" t="str">
        <f>IF('Statement of Marks'!EH189="","",'Statement of Marks'!EH189)</f>
        <v/>
      </c>
      <c r="L189" s="236" t="str">
        <f>IF('Statement of Marks'!EI189="","",'Statement of Marks'!EI189)</f>
        <v/>
      </c>
      <c r="M189" s="236" t="str">
        <f>IF('Statement of Marks'!EJ189="","",'Statement of Marks'!EJ189)</f>
        <v/>
      </c>
      <c r="N189" s="236" t="str">
        <f>IF('Statement of Marks'!EK189="","",'Statement of Marks'!EK189)</f>
        <v/>
      </c>
      <c r="O189" s="61" t="str">
        <f>IF('Statement of Marks'!EL189="","",'Statement of Marks'!EL189)</f>
        <v/>
      </c>
      <c r="BH189" s="62" t="str">
        <f>IF('Statement of Marks'!G189="","",'Statement of Marks'!G189)</f>
        <v/>
      </c>
      <c r="BI189" s="63" t="str">
        <f t="shared" si="24"/>
        <v/>
      </c>
      <c r="BJ189" s="63" t="str">
        <f t="shared" si="25"/>
        <v/>
      </c>
      <c r="BK189" s="63" t="str">
        <f t="shared" si="26"/>
        <v/>
      </c>
      <c r="BL189" s="63" t="str">
        <f t="shared" si="27"/>
        <v/>
      </c>
      <c r="BM189" s="63" t="str">
        <f t="shared" si="28"/>
        <v/>
      </c>
      <c r="BN189" s="63" t="str">
        <f t="shared" si="29"/>
        <v/>
      </c>
      <c r="BO189" s="63" t="str">
        <f t="shared" si="30"/>
        <v/>
      </c>
      <c r="BP189" s="63" t="str">
        <f t="shared" si="31"/>
        <v/>
      </c>
      <c r="BQ189" s="63" t="str">
        <f t="shared" si="32"/>
        <v/>
      </c>
      <c r="BR189" s="63" t="str">
        <f t="shared" si="33"/>
        <v/>
      </c>
      <c r="BS189" s="63" t="str">
        <f t="shared" si="34"/>
        <v/>
      </c>
      <c r="BT189" s="63" t="str">
        <f t="shared" si="35"/>
        <v/>
      </c>
      <c r="BU189" s="64"/>
    </row>
    <row r="190" spans="1:73" ht="15" hidden="1">
      <c r="A190" s="54" t="str">
        <f>IF('Statement of Marks'!A190="","",'Statement of Marks'!A190)</f>
        <v/>
      </c>
      <c r="B190" s="55" t="str">
        <f>IF('Statement of Marks'!D190="","",'Statement of Marks'!D190)</f>
        <v/>
      </c>
      <c r="C190" s="56" t="str">
        <f>IF('Statement of Marks'!E190="","",'Statement of Marks'!E190)</f>
        <v/>
      </c>
      <c r="D190" s="57" t="str">
        <f>IF('Statement of Marks'!F190="","",'Statement of Marks'!F190)</f>
        <v/>
      </c>
      <c r="E190" s="58" t="str">
        <f>IF('Statement of Marks'!G190="","",'Statement of Marks'!G190)</f>
        <v/>
      </c>
      <c r="F190" s="58" t="str">
        <f>IF('Statement of Marks'!H190="","",'Statement of Marks'!H190)</f>
        <v/>
      </c>
      <c r="G190" s="58" t="str">
        <f>IF('Statement of Marks'!I190="","",'Statement of Marks'!I190)</f>
        <v/>
      </c>
      <c r="H190" s="59" t="str">
        <f>IF('Statement of Marks'!B190="","",'Statement of Marks'!B190)</f>
        <v/>
      </c>
      <c r="I190" s="59" t="str">
        <f>IF('Statement of Marks'!C190="","",'Statement of Marks'!C190)</f>
        <v/>
      </c>
      <c r="J190" s="236" t="str">
        <f>IF('Statement of Marks'!EG190="","",'Statement of Marks'!EG190)</f>
        <v/>
      </c>
      <c r="K190" s="236" t="str">
        <f>IF('Statement of Marks'!EH190="","",'Statement of Marks'!EH190)</f>
        <v/>
      </c>
      <c r="L190" s="236" t="str">
        <f>IF('Statement of Marks'!EI190="","",'Statement of Marks'!EI190)</f>
        <v/>
      </c>
      <c r="M190" s="236" t="str">
        <f>IF('Statement of Marks'!EJ190="","",'Statement of Marks'!EJ190)</f>
        <v/>
      </c>
      <c r="N190" s="236" t="str">
        <f>IF('Statement of Marks'!EK190="","",'Statement of Marks'!EK190)</f>
        <v/>
      </c>
      <c r="O190" s="61" t="str">
        <f>IF('Statement of Marks'!EL190="","",'Statement of Marks'!EL190)</f>
        <v/>
      </c>
      <c r="BH190" s="62" t="str">
        <f>IF('Statement of Marks'!G190="","",'Statement of Marks'!G190)</f>
        <v/>
      </c>
      <c r="BI190" s="63" t="str">
        <f t="shared" si="24"/>
        <v/>
      </c>
      <c r="BJ190" s="63" t="str">
        <f t="shared" si="25"/>
        <v/>
      </c>
      <c r="BK190" s="63" t="str">
        <f t="shared" si="26"/>
        <v/>
      </c>
      <c r="BL190" s="63" t="str">
        <f t="shared" si="27"/>
        <v/>
      </c>
      <c r="BM190" s="63" t="str">
        <f t="shared" si="28"/>
        <v/>
      </c>
      <c r="BN190" s="63" t="str">
        <f t="shared" si="29"/>
        <v/>
      </c>
      <c r="BO190" s="63" t="str">
        <f t="shared" si="30"/>
        <v/>
      </c>
      <c r="BP190" s="63" t="str">
        <f t="shared" si="31"/>
        <v/>
      </c>
      <c r="BQ190" s="63" t="str">
        <f t="shared" si="32"/>
        <v/>
      </c>
      <c r="BR190" s="63" t="str">
        <f t="shared" si="33"/>
        <v/>
      </c>
      <c r="BS190" s="63" t="str">
        <f t="shared" si="34"/>
        <v/>
      </c>
      <c r="BT190" s="63" t="str">
        <f t="shared" si="35"/>
        <v/>
      </c>
      <c r="BU190" s="64"/>
    </row>
    <row r="191" spans="1:73" ht="15" hidden="1">
      <c r="A191" s="54" t="str">
        <f>IF('Statement of Marks'!A191="","",'Statement of Marks'!A191)</f>
        <v/>
      </c>
      <c r="B191" s="55" t="str">
        <f>IF('Statement of Marks'!D191="","",'Statement of Marks'!D191)</f>
        <v/>
      </c>
      <c r="C191" s="56" t="str">
        <f>IF('Statement of Marks'!E191="","",'Statement of Marks'!E191)</f>
        <v/>
      </c>
      <c r="D191" s="57" t="str">
        <f>IF('Statement of Marks'!F191="","",'Statement of Marks'!F191)</f>
        <v/>
      </c>
      <c r="E191" s="58" t="str">
        <f>IF('Statement of Marks'!G191="","",'Statement of Marks'!G191)</f>
        <v/>
      </c>
      <c r="F191" s="58" t="str">
        <f>IF('Statement of Marks'!H191="","",'Statement of Marks'!H191)</f>
        <v/>
      </c>
      <c r="G191" s="58" t="str">
        <f>IF('Statement of Marks'!I191="","",'Statement of Marks'!I191)</f>
        <v/>
      </c>
      <c r="H191" s="59" t="str">
        <f>IF('Statement of Marks'!B191="","",'Statement of Marks'!B191)</f>
        <v/>
      </c>
      <c r="I191" s="59" t="str">
        <f>IF('Statement of Marks'!C191="","",'Statement of Marks'!C191)</f>
        <v/>
      </c>
      <c r="J191" s="236" t="str">
        <f>IF('Statement of Marks'!EG191="","",'Statement of Marks'!EG191)</f>
        <v/>
      </c>
      <c r="K191" s="236" t="str">
        <f>IF('Statement of Marks'!EH191="","",'Statement of Marks'!EH191)</f>
        <v/>
      </c>
      <c r="L191" s="236" t="str">
        <f>IF('Statement of Marks'!EI191="","",'Statement of Marks'!EI191)</f>
        <v/>
      </c>
      <c r="M191" s="236" t="str">
        <f>IF('Statement of Marks'!EJ191="","",'Statement of Marks'!EJ191)</f>
        <v/>
      </c>
      <c r="N191" s="236" t="str">
        <f>IF('Statement of Marks'!EK191="","",'Statement of Marks'!EK191)</f>
        <v/>
      </c>
      <c r="O191" s="61" t="str">
        <f>IF('Statement of Marks'!EL191="","",'Statement of Marks'!EL191)</f>
        <v/>
      </c>
      <c r="BH191" s="62" t="str">
        <f>IF('Statement of Marks'!G191="","",'Statement of Marks'!G191)</f>
        <v/>
      </c>
      <c r="BI191" s="63" t="str">
        <f t="shared" si="24"/>
        <v/>
      </c>
      <c r="BJ191" s="63" t="str">
        <f t="shared" si="25"/>
        <v/>
      </c>
      <c r="BK191" s="63" t="str">
        <f t="shared" si="26"/>
        <v/>
      </c>
      <c r="BL191" s="63" t="str">
        <f t="shared" si="27"/>
        <v/>
      </c>
      <c r="BM191" s="63" t="str">
        <f t="shared" si="28"/>
        <v/>
      </c>
      <c r="BN191" s="63" t="str">
        <f t="shared" si="29"/>
        <v/>
      </c>
      <c r="BO191" s="63" t="str">
        <f t="shared" si="30"/>
        <v/>
      </c>
      <c r="BP191" s="63" t="str">
        <f t="shared" si="31"/>
        <v/>
      </c>
      <c r="BQ191" s="63" t="str">
        <f t="shared" si="32"/>
        <v/>
      </c>
      <c r="BR191" s="63" t="str">
        <f t="shared" si="33"/>
        <v/>
      </c>
      <c r="BS191" s="63" t="str">
        <f t="shared" si="34"/>
        <v/>
      </c>
      <c r="BT191" s="63" t="str">
        <f t="shared" si="35"/>
        <v/>
      </c>
      <c r="BU191" s="64"/>
    </row>
    <row r="192" spans="1:73" ht="15" hidden="1">
      <c r="A192" s="54" t="str">
        <f>IF('Statement of Marks'!A192="","",'Statement of Marks'!A192)</f>
        <v/>
      </c>
      <c r="B192" s="55" t="str">
        <f>IF('Statement of Marks'!D192="","",'Statement of Marks'!D192)</f>
        <v/>
      </c>
      <c r="C192" s="56" t="str">
        <f>IF('Statement of Marks'!E192="","",'Statement of Marks'!E192)</f>
        <v/>
      </c>
      <c r="D192" s="57" t="str">
        <f>IF('Statement of Marks'!F192="","",'Statement of Marks'!F192)</f>
        <v/>
      </c>
      <c r="E192" s="58" t="str">
        <f>IF('Statement of Marks'!G192="","",'Statement of Marks'!G192)</f>
        <v/>
      </c>
      <c r="F192" s="58" t="str">
        <f>IF('Statement of Marks'!H192="","",'Statement of Marks'!H192)</f>
        <v/>
      </c>
      <c r="G192" s="58" t="str">
        <f>IF('Statement of Marks'!I192="","",'Statement of Marks'!I192)</f>
        <v/>
      </c>
      <c r="H192" s="59" t="str">
        <f>IF('Statement of Marks'!B192="","",'Statement of Marks'!B192)</f>
        <v/>
      </c>
      <c r="I192" s="59" t="str">
        <f>IF('Statement of Marks'!C192="","",'Statement of Marks'!C192)</f>
        <v/>
      </c>
      <c r="J192" s="236" t="str">
        <f>IF('Statement of Marks'!EG192="","",'Statement of Marks'!EG192)</f>
        <v/>
      </c>
      <c r="K192" s="236" t="str">
        <f>IF('Statement of Marks'!EH192="","",'Statement of Marks'!EH192)</f>
        <v/>
      </c>
      <c r="L192" s="236" t="str">
        <f>IF('Statement of Marks'!EI192="","",'Statement of Marks'!EI192)</f>
        <v/>
      </c>
      <c r="M192" s="236" t="str">
        <f>IF('Statement of Marks'!EJ192="","",'Statement of Marks'!EJ192)</f>
        <v/>
      </c>
      <c r="N192" s="236" t="str">
        <f>IF('Statement of Marks'!EK192="","",'Statement of Marks'!EK192)</f>
        <v/>
      </c>
      <c r="O192" s="61" t="str">
        <f>IF('Statement of Marks'!EL192="","",'Statement of Marks'!EL192)</f>
        <v/>
      </c>
      <c r="BH192" s="62" t="str">
        <f>IF('Statement of Marks'!G192="","",'Statement of Marks'!G192)</f>
        <v/>
      </c>
      <c r="BI192" s="63" t="str">
        <f t="shared" si="24"/>
        <v/>
      </c>
      <c r="BJ192" s="63" t="str">
        <f t="shared" si="25"/>
        <v/>
      </c>
      <c r="BK192" s="63" t="str">
        <f t="shared" si="26"/>
        <v/>
      </c>
      <c r="BL192" s="63" t="str">
        <f t="shared" si="27"/>
        <v/>
      </c>
      <c r="BM192" s="63" t="str">
        <f t="shared" si="28"/>
        <v/>
      </c>
      <c r="BN192" s="63" t="str">
        <f t="shared" si="29"/>
        <v/>
      </c>
      <c r="BO192" s="63" t="str">
        <f t="shared" si="30"/>
        <v/>
      </c>
      <c r="BP192" s="63" t="str">
        <f t="shared" si="31"/>
        <v/>
      </c>
      <c r="BQ192" s="63" t="str">
        <f t="shared" si="32"/>
        <v/>
      </c>
      <c r="BR192" s="63" t="str">
        <f t="shared" si="33"/>
        <v/>
      </c>
      <c r="BS192" s="63" t="str">
        <f t="shared" si="34"/>
        <v/>
      </c>
      <c r="BT192" s="63" t="str">
        <f t="shared" si="35"/>
        <v/>
      </c>
      <c r="BU192" s="64"/>
    </row>
    <row r="193" spans="1:73" ht="15" hidden="1">
      <c r="A193" s="54" t="str">
        <f>IF('Statement of Marks'!A193="","",'Statement of Marks'!A193)</f>
        <v/>
      </c>
      <c r="B193" s="55" t="str">
        <f>IF('Statement of Marks'!D193="","",'Statement of Marks'!D193)</f>
        <v/>
      </c>
      <c r="C193" s="56" t="str">
        <f>IF('Statement of Marks'!E193="","",'Statement of Marks'!E193)</f>
        <v/>
      </c>
      <c r="D193" s="57" t="str">
        <f>IF('Statement of Marks'!F193="","",'Statement of Marks'!F193)</f>
        <v/>
      </c>
      <c r="E193" s="58" t="str">
        <f>IF('Statement of Marks'!G193="","",'Statement of Marks'!G193)</f>
        <v/>
      </c>
      <c r="F193" s="58" t="str">
        <f>IF('Statement of Marks'!H193="","",'Statement of Marks'!H193)</f>
        <v/>
      </c>
      <c r="G193" s="58" t="str">
        <f>IF('Statement of Marks'!I193="","",'Statement of Marks'!I193)</f>
        <v/>
      </c>
      <c r="H193" s="59" t="str">
        <f>IF('Statement of Marks'!B193="","",'Statement of Marks'!B193)</f>
        <v/>
      </c>
      <c r="I193" s="59" t="str">
        <f>IF('Statement of Marks'!C193="","",'Statement of Marks'!C193)</f>
        <v/>
      </c>
      <c r="J193" s="236" t="str">
        <f>IF('Statement of Marks'!EG193="","",'Statement of Marks'!EG193)</f>
        <v/>
      </c>
      <c r="K193" s="236" t="str">
        <f>IF('Statement of Marks'!EH193="","",'Statement of Marks'!EH193)</f>
        <v/>
      </c>
      <c r="L193" s="236" t="str">
        <f>IF('Statement of Marks'!EI193="","",'Statement of Marks'!EI193)</f>
        <v/>
      </c>
      <c r="M193" s="236" t="str">
        <f>IF('Statement of Marks'!EJ193="","",'Statement of Marks'!EJ193)</f>
        <v/>
      </c>
      <c r="N193" s="236" t="str">
        <f>IF('Statement of Marks'!EK193="","",'Statement of Marks'!EK193)</f>
        <v/>
      </c>
      <c r="O193" s="61" t="str">
        <f>IF('Statement of Marks'!EL193="","",'Statement of Marks'!EL193)</f>
        <v/>
      </c>
      <c r="BH193" s="62" t="str">
        <f>IF('Statement of Marks'!G193="","",'Statement of Marks'!G193)</f>
        <v/>
      </c>
      <c r="BI193" s="63" t="str">
        <f t="shared" si="24"/>
        <v/>
      </c>
      <c r="BJ193" s="63" t="str">
        <f t="shared" si="25"/>
        <v/>
      </c>
      <c r="BK193" s="63" t="str">
        <f t="shared" si="26"/>
        <v/>
      </c>
      <c r="BL193" s="63" t="str">
        <f t="shared" si="27"/>
        <v/>
      </c>
      <c r="BM193" s="63" t="str">
        <f t="shared" si="28"/>
        <v/>
      </c>
      <c r="BN193" s="63" t="str">
        <f t="shared" si="29"/>
        <v/>
      </c>
      <c r="BO193" s="63" t="str">
        <f t="shared" si="30"/>
        <v/>
      </c>
      <c r="BP193" s="63" t="str">
        <f t="shared" si="31"/>
        <v/>
      </c>
      <c r="BQ193" s="63" t="str">
        <f t="shared" si="32"/>
        <v/>
      </c>
      <c r="BR193" s="63" t="str">
        <f t="shared" si="33"/>
        <v/>
      </c>
      <c r="BS193" s="63" t="str">
        <f t="shared" si="34"/>
        <v/>
      </c>
      <c r="BT193" s="63" t="str">
        <f t="shared" si="35"/>
        <v/>
      </c>
      <c r="BU193" s="64"/>
    </row>
    <row r="194" spans="1:73" ht="15" hidden="1">
      <c r="A194" s="54" t="str">
        <f>IF('Statement of Marks'!A194="","",'Statement of Marks'!A194)</f>
        <v/>
      </c>
      <c r="B194" s="55" t="str">
        <f>IF('Statement of Marks'!D194="","",'Statement of Marks'!D194)</f>
        <v/>
      </c>
      <c r="C194" s="56" t="str">
        <f>IF('Statement of Marks'!E194="","",'Statement of Marks'!E194)</f>
        <v/>
      </c>
      <c r="D194" s="57" t="str">
        <f>IF('Statement of Marks'!F194="","",'Statement of Marks'!F194)</f>
        <v/>
      </c>
      <c r="E194" s="58" t="str">
        <f>IF('Statement of Marks'!G194="","",'Statement of Marks'!G194)</f>
        <v/>
      </c>
      <c r="F194" s="58" t="str">
        <f>IF('Statement of Marks'!H194="","",'Statement of Marks'!H194)</f>
        <v/>
      </c>
      <c r="G194" s="58" t="str">
        <f>IF('Statement of Marks'!I194="","",'Statement of Marks'!I194)</f>
        <v/>
      </c>
      <c r="H194" s="59" t="str">
        <f>IF('Statement of Marks'!B194="","",'Statement of Marks'!B194)</f>
        <v/>
      </c>
      <c r="I194" s="59" t="str">
        <f>IF('Statement of Marks'!C194="","",'Statement of Marks'!C194)</f>
        <v/>
      </c>
      <c r="J194" s="236" t="str">
        <f>IF('Statement of Marks'!EG194="","",'Statement of Marks'!EG194)</f>
        <v/>
      </c>
      <c r="K194" s="236" t="str">
        <f>IF('Statement of Marks'!EH194="","",'Statement of Marks'!EH194)</f>
        <v/>
      </c>
      <c r="L194" s="236" t="str">
        <f>IF('Statement of Marks'!EI194="","",'Statement of Marks'!EI194)</f>
        <v/>
      </c>
      <c r="M194" s="236" t="str">
        <f>IF('Statement of Marks'!EJ194="","",'Statement of Marks'!EJ194)</f>
        <v/>
      </c>
      <c r="N194" s="236" t="str">
        <f>IF('Statement of Marks'!EK194="","",'Statement of Marks'!EK194)</f>
        <v/>
      </c>
      <c r="O194" s="61" t="str">
        <f>IF('Statement of Marks'!EL194="","",'Statement of Marks'!EL194)</f>
        <v/>
      </c>
      <c r="BH194" s="62" t="str">
        <f>IF('Statement of Marks'!G194="","",'Statement of Marks'!G194)</f>
        <v/>
      </c>
      <c r="BI194" s="63" t="str">
        <f t="shared" si="24"/>
        <v/>
      </c>
      <c r="BJ194" s="63" t="str">
        <f t="shared" si="25"/>
        <v/>
      </c>
      <c r="BK194" s="63" t="str">
        <f t="shared" si="26"/>
        <v/>
      </c>
      <c r="BL194" s="63" t="str">
        <f t="shared" si="27"/>
        <v/>
      </c>
      <c r="BM194" s="63" t="str">
        <f t="shared" si="28"/>
        <v/>
      </c>
      <c r="BN194" s="63" t="str">
        <f t="shared" si="29"/>
        <v/>
      </c>
      <c r="BO194" s="63" t="str">
        <f t="shared" si="30"/>
        <v/>
      </c>
      <c r="BP194" s="63" t="str">
        <f t="shared" si="31"/>
        <v/>
      </c>
      <c r="BQ194" s="63" t="str">
        <f t="shared" si="32"/>
        <v/>
      </c>
      <c r="BR194" s="63" t="str">
        <f t="shared" si="33"/>
        <v/>
      </c>
      <c r="BS194" s="63" t="str">
        <f t="shared" si="34"/>
        <v/>
      </c>
      <c r="BT194" s="63" t="str">
        <f t="shared" si="35"/>
        <v/>
      </c>
      <c r="BU194" s="64"/>
    </row>
    <row r="195" spans="1:73" ht="15" hidden="1">
      <c r="A195" s="54" t="str">
        <f>IF('Statement of Marks'!A195="","",'Statement of Marks'!A195)</f>
        <v/>
      </c>
      <c r="B195" s="55" t="str">
        <f>IF('Statement of Marks'!D195="","",'Statement of Marks'!D195)</f>
        <v/>
      </c>
      <c r="C195" s="56" t="str">
        <f>IF('Statement of Marks'!E195="","",'Statement of Marks'!E195)</f>
        <v/>
      </c>
      <c r="D195" s="57" t="str">
        <f>IF('Statement of Marks'!F195="","",'Statement of Marks'!F195)</f>
        <v/>
      </c>
      <c r="E195" s="58" t="str">
        <f>IF('Statement of Marks'!G195="","",'Statement of Marks'!G195)</f>
        <v/>
      </c>
      <c r="F195" s="58" t="str">
        <f>IF('Statement of Marks'!H195="","",'Statement of Marks'!H195)</f>
        <v/>
      </c>
      <c r="G195" s="58" t="str">
        <f>IF('Statement of Marks'!I195="","",'Statement of Marks'!I195)</f>
        <v/>
      </c>
      <c r="H195" s="59" t="str">
        <f>IF('Statement of Marks'!B195="","",'Statement of Marks'!B195)</f>
        <v/>
      </c>
      <c r="I195" s="59" t="str">
        <f>IF('Statement of Marks'!C195="","",'Statement of Marks'!C195)</f>
        <v/>
      </c>
      <c r="J195" s="236" t="str">
        <f>IF('Statement of Marks'!EG195="","",'Statement of Marks'!EG195)</f>
        <v/>
      </c>
      <c r="K195" s="236" t="str">
        <f>IF('Statement of Marks'!EH195="","",'Statement of Marks'!EH195)</f>
        <v/>
      </c>
      <c r="L195" s="236" t="str">
        <f>IF('Statement of Marks'!EI195="","",'Statement of Marks'!EI195)</f>
        <v/>
      </c>
      <c r="M195" s="236" t="str">
        <f>IF('Statement of Marks'!EJ195="","",'Statement of Marks'!EJ195)</f>
        <v/>
      </c>
      <c r="N195" s="236" t="str">
        <f>IF('Statement of Marks'!EK195="","",'Statement of Marks'!EK195)</f>
        <v/>
      </c>
      <c r="O195" s="61" t="str">
        <f>IF('Statement of Marks'!EL195="","",'Statement of Marks'!EL195)</f>
        <v/>
      </c>
      <c r="BH195" s="62" t="str">
        <f>IF('Statement of Marks'!G195="","",'Statement of Marks'!G195)</f>
        <v/>
      </c>
      <c r="BI195" s="63" t="str">
        <f t="shared" si="24"/>
        <v/>
      </c>
      <c r="BJ195" s="63" t="str">
        <f t="shared" si="25"/>
        <v/>
      </c>
      <c r="BK195" s="63" t="str">
        <f t="shared" si="26"/>
        <v/>
      </c>
      <c r="BL195" s="63" t="str">
        <f t="shared" si="27"/>
        <v/>
      </c>
      <c r="BM195" s="63" t="str">
        <f t="shared" si="28"/>
        <v/>
      </c>
      <c r="BN195" s="63" t="str">
        <f t="shared" si="29"/>
        <v/>
      </c>
      <c r="BO195" s="63" t="str">
        <f t="shared" si="30"/>
        <v/>
      </c>
      <c r="BP195" s="63" t="str">
        <f t="shared" si="31"/>
        <v/>
      </c>
      <c r="BQ195" s="63" t="str">
        <f t="shared" si="32"/>
        <v/>
      </c>
      <c r="BR195" s="63" t="str">
        <f t="shared" si="33"/>
        <v/>
      </c>
      <c r="BS195" s="63" t="str">
        <f t="shared" si="34"/>
        <v/>
      </c>
      <c r="BT195" s="63" t="str">
        <f t="shared" si="35"/>
        <v/>
      </c>
      <c r="BU195" s="64"/>
    </row>
    <row r="196" spans="1:73" ht="15" hidden="1">
      <c r="A196" s="54" t="str">
        <f>IF('Statement of Marks'!A196="","",'Statement of Marks'!A196)</f>
        <v/>
      </c>
      <c r="B196" s="55" t="str">
        <f>IF('Statement of Marks'!D196="","",'Statement of Marks'!D196)</f>
        <v/>
      </c>
      <c r="C196" s="56" t="str">
        <f>IF('Statement of Marks'!E196="","",'Statement of Marks'!E196)</f>
        <v/>
      </c>
      <c r="D196" s="57" t="str">
        <f>IF('Statement of Marks'!F196="","",'Statement of Marks'!F196)</f>
        <v/>
      </c>
      <c r="E196" s="58" t="str">
        <f>IF('Statement of Marks'!G196="","",'Statement of Marks'!G196)</f>
        <v/>
      </c>
      <c r="F196" s="58" t="str">
        <f>IF('Statement of Marks'!H196="","",'Statement of Marks'!H196)</f>
        <v/>
      </c>
      <c r="G196" s="58" t="str">
        <f>IF('Statement of Marks'!I196="","",'Statement of Marks'!I196)</f>
        <v/>
      </c>
      <c r="H196" s="59" t="str">
        <f>IF('Statement of Marks'!B196="","",'Statement of Marks'!B196)</f>
        <v/>
      </c>
      <c r="I196" s="59" t="str">
        <f>IF('Statement of Marks'!C196="","",'Statement of Marks'!C196)</f>
        <v/>
      </c>
      <c r="J196" s="236" t="str">
        <f>IF('Statement of Marks'!EG196="","",'Statement of Marks'!EG196)</f>
        <v/>
      </c>
      <c r="K196" s="236" t="str">
        <f>IF('Statement of Marks'!EH196="","",'Statement of Marks'!EH196)</f>
        <v/>
      </c>
      <c r="L196" s="236" t="str">
        <f>IF('Statement of Marks'!EI196="","",'Statement of Marks'!EI196)</f>
        <v/>
      </c>
      <c r="M196" s="236" t="str">
        <f>IF('Statement of Marks'!EJ196="","",'Statement of Marks'!EJ196)</f>
        <v/>
      </c>
      <c r="N196" s="236" t="str">
        <f>IF('Statement of Marks'!EK196="","",'Statement of Marks'!EK196)</f>
        <v/>
      </c>
      <c r="O196" s="61" t="str">
        <f>IF('Statement of Marks'!EL196="","",'Statement of Marks'!EL196)</f>
        <v/>
      </c>
      <c r="BH196" s="62" t="str">
        <f>IF('Statement of Marks'!G196="","",'Statement of Marks'!G196)</f>
        <v/>
      </c>
      <c r="BI196" s="63" t="str">
        <f t="shared" si="24"/>
        <v/>
      </c>
      <c r="BJ196" s="63" t="str">
        <f t="shared" si="25"/>
        <v/>
      </c>
      <c r="BK196" s="63" t="str">
        <f t="shared" si="26"/>
        <v/>
      </c>
      <c r="BL196" s="63" t="str">
        <f t="shared" si="27"/>
        <v/>
      </c>
      <c r="BM196" s="63" t="str">
        <f t="shared" si="28"/>
        <v/>
      </c>
      <c r="BN196" s="63" t="str">
        <f t="shared" si="29"/>
        <v/>
      </c>
      <c r="BO196" s="63" t="str">
        <f t="shared" si="30"/>
        <v/>
      </c>
      <c r="BP196" s="63" t="str">
        <f t="shared" si="31"/>
        <v/>
      </c>
      <c r="BQ196" s="63" t="str">
        <f t="shared" si="32"/>
        <v/>
      </c>
      <c r="BR196" s="63" t="str">
        <f t="shared" si="33"/>
        <v/>
      </c>
      <c r="BS196" s="63" t="str">
        <f t="shared" si="34"/>
        <v/>
      </c>
      <c r="BT196" s="63" t="str">
        <f t="shared" si="35"/>
        <v/>
      </c>
      <c r="BU196" s="64"/>
    </row>
    <row r="197" spans="1:73" ht="15" hidden="1">
      <c r="A197" s="54" t="str">
        <f>IF('Statement of Marks'!A197="","",'Statement of Marks'!A197)</f>
        <v/>
      </c>
      <c r="B197" s="55" t="str">
        <f>IF('Statement of Marks'!D197="","",'Statement of Marks'!D197)</f>
        <v/>
      </c>
      <c r="C197" s="56" t="str">
        <f>IF('Statement of Marks'!E197="","",'Statement of Marks'!E197)</f>
        <v/>
      </c>
      <c r="D197" s="57" t="str">
        <f>IF('Statement of Marks'!F197="","",'Statement of Marks'!F197)</f>
        <v/>
      </c>
      <c r="E197" s="58" t="str">
        <f>IF('Statement of Marks'!G197="","",'Statement of Marks'!G197)</f>
        <v/>
      </c>
      <c r="F197" s="58" t="str">
        <f>IF('Statement of Marks'!H197="","",'Statement of Marks'!H197)</f>
        <v/>
      </c>
      <c r="G197" s="58" t="str">
        <f>IF('Statement of Marks'!I197="","",'Statement of Marks'!I197)</f>
        <v/>
      </c>
      <c r="H197" s="59" t="str">
        <f>IF('Statement of Marks'!B197="","",'Statement of Marks'!B197)</f>
        <v/>
      </c>
      <c r="I197" s="59" t="str">
        <f>IF('Statement of Marks'!C197="","",'Statement of Marks'!C197)</f>
        <v/>
      </c>
      <c r="J197" s="236" t="str">
        <f>IF('Statement of Marks'!EG197="","",'Statement of Marks'!EG197)</f>
        <v/>
      </c>
      <c r="K197" s="236" t="str">
        <f>IF('Statement of Marks'!EH197="","",'Statement of Marks'!EH197)</f>
        <v/>
      </c>
      <c r="L197" s="236" t="str">
        <f>IF('Statement of Marks'!EI197="","",'Statement of Marks'!EI197)</f>
        <v/>
      </c>
      <c r="M197" s="236" t="str">
        <f>IF('Statement of Marks'!EJ197="","",'Statement of Marks'!EJ197)</f>
        <v/>
      </c>
      <c r="N197" s="236" t="str">
        <f>IF('Statement of Marks'!EK197="","",'Statement of Marks'!EK197)</f>
        <v/>
      </c>
      <c r="O197" s="61" t="str">
        <f>IF('Statement of Marks'!EL197="","",'Statement of Marks'!EL197)</f>
        <v/>
      </c>
      <c r="BH197" s="62" t="str">
        <f>IF('Statement of Marks'!G197="","",'Statement of Marks'!G197)</f>
        <v/>
      </c>
      <c r="BI197" s="63" t="str">
        <f t="shared" ref="BI197:BI205" si="36">IF(AND(H197="SC",I197="M"),M197,"")</f>
        <v/>
      </c>
      <c r="BJ197" s="63" t="str">
        <f t="shared" ref="BJ197:BJ205" si="37">IF(AND(H197="SC",I197="F"),M197,"")</f>
        <v/>
      </c>
      <c r="BK197" s="63" t="str">
        <f t="shared" ref="BK197:BK205" si="38">IF(AND(H197="ST",I197="M"),M197,"")</f>
        <v/>
      </c>
      <c r="BL197" s="63" t="str">
        <f t="shared" ref="BL197:BL205" si="39">IF(AND(H197="ST",I197="F"),M197,"")</f>
        <v/>
      </c>
      <c r="BM197" s="63" t="str">
        <f t="shared" ref="BM197:BM205" si="40">IF(AND(H197="OBC",I197="M"),M197,"")</f>
        <v/>
      </c>
      <c r="BN197" s="63" t="str">
        <f t="shared" ref="BN197:BN205" si="41">IF(AND(H197="OBC",I197="F"),M197,"")</f>
        <v/>
      </c>
      <c r="BO197" s="63" t="str">
        <f t="shared" ref="BO197:BO205" si="42">IF(AND(H197="GEN",I197="M"),M197,"")</f>
        <v/>
      </c>
      <c r="BP197" s="63" t="str">
        <f t="shared" ref="BP197:BP205" si="43">IF(AND(H197="GEN",I197="F"),M197,"")</f>
        <v/>
      </c>
      <c r="BQ197" s="63" t="str">
        <f t="shared" ref="BQ197:BQ205" si="44">IF(AND(H197="MIN",I197="M"),M197,"")</f>
        <v/>
      </c>
      <c r="BR197" s="63" t="str">
        <f t="shared" ref="BR197:BR205" si="45">IF(AND(H197="MIN",I197="F"),M197,"")</f>
        <v/>
      </c>
      <c r="BS197" s="63" t="str">
        <f t="shared" ref="BS197:BS205" si="46">IF(AND(H197="SBC",I197="M"),M197,"")</f>
        <v/>
      </c>
      <c r="BT197" s="63" t="str">
        <f t="shared" ref="BT197:BT205" si="47">IF(AND(H197="SBC",I197="F"),M197,"")</f>
        <v/>
      </c>
      <c r="BU197" s="64"/>
    </row>
    <row r="198" spans="1:73" ht="15" hidden="1">
      <c r="A198" s="54" t="str">
        <f>IF('Statement of Marks'!A198="","",'Statement of Marks'!A198)</f>
        <v/>
      </c>
      <c r="B198" s="55" t="str">
        <f>IF('Statement of Marks'!D198="","",'Statement of Marks'!D198)</f>
        <v/>
      </c>
      <c r="C198" s="56" t="str">
        <f>IF('Statement of Marks'!E198="","",'Statement of Marks'!E198)</f>
        <v/>
      </c>
      <c r="D198" s="57" t="str">
        <f>IF('Statement of Marks'!F198="","",'Statement of Marks'!F198)</f>
        <v/>
      </c>
      <c r="E198" s="58" t="str">
        <f>IF('Statement of Marks'!G198="","",'Statement of Marks'!G198)</f>
        <v/>
      </c>
      <c r="F198" s="58" t="str">
        <f>IF('Statement of Marks'!H198="","",'Statement of Marks'!H198)</f>
        <v/>
      </c>
      <c r="G198" s="58" t="str">
        <f>IF('Statement of Marks'!I198="","",'Statement of Marks'!I198)</f>
        <v/>
      </c>
      <c r="H198" s="59" t="str">
        <f>IF('Statement of Marks'!B198="","",'Statement of Marks'!B198)</f>
        <v/>
      </c>
      <c r="I198" s="59" t="str">
        <f>IF('Statement of Marks'!C198="","",'Statement of Marks'!C198)</f>
        <v/>
      </c>
      <c r="J198" s="236" t="str">
        <f>IF('Statement of Marks'!EG198="","",'Statement of Marks'!EG198)</f>
        <v/>
      </c>
      <c r="K198" s="236" t="str">
        <f>IF('Statement of Marks'!EH198="","",'Statement of Marks'!EH198)</f>
        <v/>
      </c>
      <c r="L198" s="236" t="str">
        <f>IF('Statement of Marks'!EI198="","",'Statement of Marks'!EI198)</f>
        <v/>
      </c>
      <c r="M198" s="236" t="str">
        <f>IF('Statement of Marks'!EJ198="","",'Statement of Marks'!EJ198)</f>
        <v/>
      </c>
      <c r="N198" s="236" t="str">
        <f>IF('Statement of Marks'!EK198="","",'Statement of Marks'!EK198)</f>
        <v/>
      </c>
      <c r="O198" s="61" t="str">
        <f>IF('Statement of Marks'!EL198="","",'Statement of Marks'!EL198)</f>
        <v/>
      </c>
      <c r="BH198" s="62" t="str">
        <f>IF('Statement of Marks'!G198="","",'Statement of Marks'!G198)</f>
        <v/>
      </c>
      <c r="BI198" s="63" t="str">
        <f t="shared" si="36"/>
        <v/>
      </c>
      <c r="BJ198" s="63" t="str">
        <f t="shared" si="37"/>
        <v/>
      </c>
      <c r="BK198" s="63" t="str">
        <f t="shared" si="38"/>
        <v/>
      </c>
      <c r="BL198" s="63" t="str">
        <f t="shared" si="39"/>
        <v/>
      </c>
      <c r="BM198" s="63" t="str">
        <f t="shared" si="40"/>
        <v/>
      </c>
      <c r="BN198" s="63" t="str">
        <f t="shared" si="41"/>
        <v/>
      </c>
      <c r="BO198" s="63" t="str">
        <f t="shared" si="42"/>
        <v/>
      </c>
      <c r="BP198" s="63" t="str">
        <f t="shared" si="43"/>
        <v/>
      </c>
      <c r="BQ198" s="63" t="str">
        <f t="shared" si="44"/>
        <v/>
      </c>
      <c r="BR198" s="63" t="str">
        <f t="shared" si="45"/>
        <v/>
      </c>
      <c r="BS198" s="63" t="str">
        <f t="shared" si="46"/>
        <v/>
      </c>
      <c r="BT198" s="63" t="str">
        <f t="shared" si="47"/>
        <v/>
      </c>
      <c r="BU198" s="64"/>
    </row>
    <row r="199" spans="1:73" ht="15" hidden="1">
      <c r="A199" s="54" t="str">
        <f>IF('Statement of Marks'!A199="","",'Statement of Marks'!A199)</f>
        <v/>
      </c>
      <c r="B199" s="55" t="str">
        <f>IF('Statement of Marks'!D199="","",'Statement of Marks'!D199)</f>
        <v/>
      </c>
      <c r="C199" s="56" t="str">
        <f>IF('Statement of Marks'!E199="","",'Statement of Marks'!E199)</f>
        <v/>
      </c>
      <c r="D199" s="57" t="str">
        <f>IF('Statement of Marks'!F199="","",'Statement of Marks'!F199)</f>
        <v/>
      </c>
      <c r="E199" s="58" t="str">
        <f>IF('Statement of Marks'!G199="","",'Statement of Marks'!G199)</f>
        <v/>
      </c>
      <c r="F199" s="58" t="str">
        <f>IF('Statement of Marks'!H199="","",'Statement of Marks'!H199)</f>
        <v/>
      </c>
      <c r="G199" s="58" t="str">
        <f>IF('Statement of Marks'!I199="","",'Statement of Marks'!I199)</f>
        <v/>
      </c>
      <c r="H199" s="59" t="str">
        <f>IF('Statement of Marks'!B199="","",'Statement of Marks'!B199)</f>
        <v/>
      </c>
      <c r="I199" s="59" t="str">
        <f>IF('Statement of Marks'!C199="","",'Statement of Marks'!C199)</f>
        <v/>
      </c>
      <c r="J199" s="236" t="str">
        <f>IF('Statement of Marks'!EG199="","",'Statement of Marks'!EG199)</f>
        <v/>
      </c>
      <c r="K199" s="236" t="str">
        <f>IF('Statement of Marks'!EH199="","",'Statement of Marks'!EH199)</f>
        <v/>
      </c>
      <c r="L199" s="236" t="str">
        <f>IF('Statement of Marks'!EI199="","",'Statement of Marks'!EI199)</f>
        <v/>
      </c>
      <c r="M199" s="236" t="str">
        <f>IF('Statement of Marks'!EJ199="","",'Statement of Marks'!EJ199)</f>
        <v/>
      </c>
      <c r="N199" s="236" t="str">
        <f>IF('Statement of Marks'!EK199="","",'Statement of Marks'!EK199)</f>
        <v/>
      </c>
      <c r="O199" s="61" t="str">
        <f>IF('Statement of Marks'!EL199="","",'Statement of Marks'!EL199)</f>
        <v/>
      </c>
      <c r="BH199" s="62" t="str">
        <f>IF('Statement of Marks'!G199="","",'Statement of Marks'!G199)</f>
        <v/>
      </c>
      <c r="BI199" s="63" t="str">
        <f t="shared" si="36"/>
        <v/>
      </c>
      <c r="BJ199" s="63" t="str">
        <f t="shared" si="37"/>
        <v/>
      </c>
      <c r="BK199" s="63" t="str">
        <f t="shared" si="38"/>
        <v/>
      </c>
      <c r="BL199" s="63" t="str">
        <f t="shared" si="39"/>
        <v/>
      </c>
      <c r="BM199" s="63" t="str">
        <f t="shared" si="40"/>
        <v/>
      </c>
      <c r="BN199" s="63" t="str">
        <f t="shared" si="41"/>
        <v/>
      </c>
      <c r="BO199" s="63" t="str">
        <f t="shared" si="42"/>
        <v/>
      </c>
      <c r="BP199" s="63" t="str">
        <f t="shared" si="43"/>
        <v/>
      </c>
      <c r="BQ199" s="63" t="str">
        <f t="shared" si="44"/>
        <v/>
      </c>
      <c r="BR199" s="63" t="str">
        <f t="shared" si="45"/>
        <v/>
      </c>
      <c r="BS199" s="63" t="str">
        <f t="shared" si="46"/>
        <v/>
      </c>
      <c r="BT199" s="63" t="str">
        <f t="shared" si="47"/>
        <v/>
      </c>
      <c r="BU199" s="64"/>
    </row>
    <row r="200" spans="1:73" ht="15" hidden="1">
      <c r="A200" s="54" t="str">
        <f>IF('Statement of Marks'!A200="","",'Statement of Marks'!A200)</f>
        <v/>
      </c>
      <c r="B200" s="55" t="str">
        <f>IF('Statement of Marks'!D200="","",'Statement of Marks'!D200)</f>
        <v/>
      </c>
      <c r="C200" s="56" t="str">
        <f>IF('Statement of Marks'!E200="","",'Statement of Marks'!E200)</f>
        <v/>
      </c>
      <c r="D200" s="57" t="str">
        <f>IF('Statement of Marks'!F200="","",'Statement of Marks'!F200)</f>
        <v/>
      </c>
      <c r="E200" s="58" t="str">
        <f>IF('Statement of Marks'!G200="","",'Statement of Marks'!G200)</f>
        <v/>
      </c>
      <c r="F200" s="58" t="str">
        <f>IF('Statement of Marks'!H200="","",'Statement of Marks'!H200)</f>
        <v/>
      </c>
      <c r="G200" s="58" t="str">
        <f>IF('Statement of Marks'!I200="","",'Statement of Marks'!I200)</f>
        <v/>
      </c>
      <c r="H200" s="59" t="str">
        <f>IF('Statement of Marks'!B200="","",'Statement of Marks'!B200)</f>
        <v/>
      </c>
      <c r="I200" s="59" t="str">
        <f>IF('Statement of Marks'!C200="","",'Statement of Marks'!C200)</f>
        <v/>
      </c>
      <c r="J200" s="236" t="str">
        <f>IF('Statement of Marks'!EG200="","",'Statement of Marks'!EG200)</f>
        <v/>
      </c>
      <c r="K200" s="236" t="str">
        <f>IF('Statement of Marks'!EH200="","",'Statement of Marks'!EH200)</f>
        <v/>
      </c>
      <c r="L200" s="236" t="str">
        <f>IF('Statement of Marks'!EI200="","",'Statement of Marks'!EI200)</f>
        <v/>
      </c>
      <c r="M200" s="236" t="str">
        <f>IF('Statement of Marks'!EJ200="","",'Statement of Marks'!EJ200)</f>
        <v/>
      </c>
      <c r="N200" s="236" t="str">
        <f>IF('Statement of Marks'!EK200="","",'Statement of Marks'!EK200)</f>
        <v/>
      </c>
      <c r="O200" s="61" t="str">
        <f>IF('Statement of Marks'!EL200="","",'Statement of Marks'!EL200)</f>
        <v/>
      </c>
      <c r="BH200" s="62" t="str">
        <f>IF('Statement of Marks'!G200="","",'Statement of Marks'!G200)</f>
        <v/>
      </c>
      <c r="BI200" s="63" t="str">
        <f t="shared" si="36"/>
        <v/>
      </c>
      <c r="BJ200" s="63" t="str">
        <f t="shared" si="37"/>
        <v/>
      </c>
      <c r="BK200" s="63" t="str">
        <f t="shared" si="38"/>
        <v/>
      </c>
      <c r="BL200" s="63" t="str">
        <f t="shared" si="39"/>
        <v/>
      </c>
      <c r="BM200" s="63" t="str">
        <f t="shared" si="40"/>
        <v/>
      </c>
      <c r="BN200" s="63" t="str">
        <f t="shared" si="41"/>
        <v/>
      </c>
      <c r="BO200" s="63" t="str">
        <f t="shared" si="42"/>
        <v/>
      </c>
      <c r="BP200" s="63" t="str">
        <f t="shared" si="43"/>
        <v/>
      </c>
      <c r="BQ200" s="63" t="str">
        <f t="shared" si="44"/>
        <v/>
      </c>
      <c r="BR200" s="63" t="str">
        <f t="shared" si="45"/>
        <v/>
      </c>
      <c r="BS200" s="63" t="str">
        <f t="shared" si="46"/>
        <v/>
      </c>
      <c r="BT200" s="63" t="str">
        <f t="shared" si="47"/>
        <v/>
      </c>
      <c r="BU200" s="64"/>
    </row>
    <row r="201" spans="1:73" ht="15" hidden="1">
      <c r="A201" s="54" t="str">
        <f>IF('Statement of Marks'!A201="","",'Statement of Marks'!A201)</f>
        <v/>
      </c>
      <c r="B201" s="55" t="str">
        <f>IF('Statement of Marks'!D201="","",'Statement of Marks'!D201)</f>
        <v/>
      </c>
      <c r="C201" s="56" t="str">
        <f>IF('Statement of Marks'!E201="","",'Statement of Marks'!E201)</f>
        <v/>
      </c>
      <c r="D201" s="57" t="str">
        <f>IF('Statement of Marks'!F201="","",'Statement of Marks'!F201)</f>
        <v/>
      </c>
      <c r="E201" s="58" t="str">
        <f>IF('Statement of Marks'!G201="","",'Statement of Marks'!G201)</f>
        <v/>
      </c>
      <c r="F201" s="58" t="str">
        <f>IF('Statement of Marks'!H201="","",'Statement of Marks'!H201)</f>
        <v/>
      </c>
      <c r="G201" s="58" t="str">
        <f>IF('Statement of Marks'!I201="","",'Statement of Marks'!I201)</f>
        <v/>
      </c>
      <c r="H201" s="59" t="str">
        <f>IF('Statement of Marks'!B201="","",'Statement of Marks'!B201)</f>
        <v/>
      </c>
      <c r="I201" s="59" t="str">
        <f>IF('Statement of Marks'!C201="","",'Statement of Marks'!C201)</f>
        <v/>
      </c>
      <c r="J201" s="236" t="str">
        <f>IF('Statement of Marks'!EG201="","",'Statement of Marks'!EG201)</f>
        <v/>
      </c>
      <c r="K201" s="236" t="str">
        <f>IF('Statement of Marks'!EH201="","",'Statement of Marks'!EH201)</f>
        <v/>
      </c>
      <c r="L201" s="236" t="str">
        <f>IF('Statement of Marks'!EI201="","",'Statement of Marks'!EI201)</f>
        <v/>
      </c>
      <c r="M201" s="236" t="str">
        <f>IF('Statement of Marks'!EJ201="","",'Statement of Marks'!EJ201)</f>
        <v/>
      </c>
      <c r="N201" s="236" t="str">
        <f>IF('Statement of Marks'!EK201="","",'Statement of Marks'!EK201)</f>
        <v/>
      </c>
      <c r="O201" s="61" t="str">
        <f>IF('Statement of Marks'!EL201="","",'Statement of Marks'!EL201)</f>
        <v/>
      </c>
      <c r="BH201" s="62" t="str">
        <f>IF('Statement of Marks'!G201="","",'Statement of Marks'!G201)</f>
        <v/>
      </c>
      <c r="BI201" s="63" t="str">
        <f t="shared" si="36"/>
        <v/>
      </c>
      <c r="BJ201" s="63" t="str">
        <f t="shared" si="37"/>
        <v/>
      </c>
      <c r="BK201" s="63" t="str">
        <f t="shared" si="38"/>
        <v/>
      </c>
      <c r="BL201" s="63" t="str">
        <f t="shared" si="39"/>
        <v/>
      </c>
      <c r="BM201" s="63" t="str">
        <f t="shared" si="40"/>
        <v/>
      </c>
      <c r="BN201" s="63" t="str">
        <f t="shared" si="41"/>
        <v/>
      </c>
      <c r="BO201" s="63" t="str">
        <f t="shared" si="42"/>
        <v/>
      </c>
      <c r="BP201" s="63" t="str">
        <f t="shared" si="43"/>
        <v/>
      </c>
      <c r="BQ201" s="63" t="str">
        <f t="shared" si="44"/>
        <v/>
      </c>
      <c r="BR201" s="63" t="str">
        <f t="shared" si="45"/>
        <v/>
      </c>
      <c r="BS201" s="63" t="str">
        <f t="shared" si="46"/>
        <v/>
      </c>
      <c r="BT201" s="63" t="str">
        <f t="shared" si="47"/>
        <v/>
      </c>
      <c r="BU201" s="64"/>
    </row>
    <row r="202" spans="1:73" ht="15" hidden="1">
      <c r="A202" s="54" t="str">
        <f>IF('Statement of Marks'!A202="","",'Statement of Marks'!A202)</f>
        <v/>
      </c>
      <c r="B202" s="55" t="str">
        <f>IF('Statement of Marks'!D202="","",'Statement of Marks'!D202)</f>
        <v/>
      </c>
      <c r="C202" s="56" t="str">
        <f>IF('Statement of Marks'!E202="","",'Statement of Marks'!E202)</f>
        <v/>
      </c>
      <c r="D202" s="57" t="str">
        <f>IF('Statement of Marks'!F202="","",'Statement of Marks'!F202)</f>
        <v/>
      </c>
      <c r="E202" s="58" t="str">
        <f>IF('Statement of Marks'!G202="","",'Statement of Marks'!G202)</f>
        <v/>
      </c>
      <c r="F202" s="58" t="str">
        <f>IF('Statement of Marks'!H202="","",'Statement of Marks'!H202)</f>
        <v/>
      </c>
      <c r="G202" s="58" t="str">
        <f>IF('Statement of Marks'!I202="","",'Statement of Marks'!I202)</f>
        <v/>
      </c>
      <c r="H202" s="59" t="str">
        <f>IF('Statement of Marks'!B202="","",'Statement of Marks'!B202)</f>
        <v/>
      </c>
      <c r="I202" s="59" t="str">
        <f>IF('Statement of Marks'!C202="","",'Statement of Marks'!C202)</f>
        <v/>
      </c>
      <c r="J202" s="236" t="str">
        <f>IF('Statement of Marks'!EG202="","",'Statement of Marks'!EG202)</f>
        <v/>
      </c>
      <c r="K202" s="236" t="str">
        <f>IF('Statement of Marks'!EH202="","",'Statement of Marks'!EH202)</f>
        <v/>
      </c>
      <c r="L202" s="236" t="str">
        <f>IF('Statement of Marks'!EI202="","",'Statement of Marks'!EI202)</f>
        <v/>
      </c>
      <c r="M202" s="236" t="str">
        <f>IF('Statement of Marks'!EJ202="","",'Statement of Marks'!EJ202)</f>
        <v/>
      </c>
      <c r="N202" s="236" t="str">
        <f>IF('Statement of Marks'!EK202="","",'Statement of Marks'!EK202)</f>
        <v/>
      </c>
      <c r="O202" s="61" t="str">
        <f>IF('Statement of Marks'!EL202="","",'Statement of Marks'!EL202)</f>
        <v/>
      </c>
      <c r="BH202" s="62" t="str">
        <f>IF('Statement of Marks'!G202="","",'Statement of Marks'!G202)</f>
        <v/>
      </c>
      <c r="BI202" s="63" t="str">
        <f t="shared" si="36"/>
        <v/>
      </c>
      <c r="BJ202" s="63" t="str">
        <f t="shared" si="37"/>
        <v/>
      </c>
      <c r="BK202" s="63" t="str">
        <f t="shared" si="38"/>
        <v/>
      </c>
      <c r="BL202" s="63" t="str">
        <f t="shared" si="39"/>
        <v/>
      </c>
      <c r="BM202" s="63" t="str">
        <f t="shared" si="40"/>
        <v/>
      </c>
      <c r="BN202" s="63" t="str">
        <f t="shared" si="41"/>
        <v/>
      </c>
      <c r="BO202" s="63" t="str">
        <f t="shared" si="42"/>
        <v/>
      </c>
      <c r="BP202" s="63" t="str">
        <f t="shared" si="43"/>
        <v/>
      </c>
      <c r="BQ202" s="63" t="str">
        <f t="shared" si="44"/>
        <v/>
      </c>
      <c r="BR202" s="63" t="str">
        <f t="shared" si="45"/>
        <v/>
      </c>
      <c r="BS202" s="63" t="str">
        <f t="shared" si="46"/>
        <v/>
      </c>
      <c r="BT202" s="63" t="str">
        <f t="shared" si="47"/>
        <v/>
      </c>
      <c r="BU202" s="64"/>
    </row>
    <row r="203" spans="1:73" ht="15" hidden="1">
      <c r="A203" s="54" t="str">
        <f>IF('Statement of Marks'!A203="","",'Statement of Marks'!A203)</f>
        <v/>
      </c>
      <c r="B203" s="55" t="str">
        <f>IF('Statement of Marks'!D203="","",'Statement of Marks'!D203)</f>
        <v/>
      </c>
      <c r="C203" s="56" t="str">
        <f>IF('Statement of Marks'!E203="","",'Statement of Marks'!E203)</f>
        <v/>
      </c>
      <c r="D203" s="57" t="str">
        <f>IF('Statement of Marks'!F203="","",'Statement of Marks'!F203)</f>
        <v/>
      </c>
      <c r="E203" s="58" t="str">
        <f>IF('Statement of Marks'!G203="","",'Statement of Marks'!G203)</f>
        <v/>
      </c>
      <c r="F203" s="58" t="str">
        <f>IF('Statement of Marks'!H203="","",'Statement of Marks'!H203)</f>
        <v/>
      </c>
      <c r="G203" s="58" t="str">
        <f>IF('Statement of Marks'!I203="","",'Statement of Marks'!I203)</f>
        <v/>
      </c>
      <c r="H203" s="59" t="str">
        <f>IF('Statement of Marks'!B203="","",'Statement of Marks'!B203)</f>
        <v/>
      </c>
      <c r="I203" s="59" t="str">
        <f>IF('Statement of Marks'!C203="","",'Statement of Marks'!C203)</f>
        <v/>
      </c>
      <c r="J203" s="236" t="str">
        <f>IF('Statement of Marks'!EG203="","",'Statement of Marks'!EG203)</f>
        <v/>
      </c>
      <c r="K203" s="236" t="str">
        <f>IF('Statement of Marks'!EH203="","",'Statement of Marks'!EH203)</f>
        <v/>
      </c>
      <c r="L203" s="236" t="str">
        <f>IF('Statement of Marks'!EI203="","",'Statement of Marks'!EI203)</f>
        <v/>
      </c>
      <c r="M203" s="236" t="str">
        <f>IF('Statement of Marks'!EJ203="","",'Statement of Marks'!EJ203)</f>
        <v/>
      </c>
      <c r="N203" s="236" t="str">
        <f>IF('Statement of Marks'!EK203="","",'Statement of Marks'!EK203)</f>
        <v/>
      </c>
      <c r="O203" s="61" t="str">
        <f>IF('Statement of Marks'!EL203="","",'Statement of Marks'!EL203)</f>
        <v/>
      </c>
      <c r="BH203" s="62" t="str">
        <f>IF('Statement of Marks'!G203="","",'Statement of Marks'!G203)</f>
        <v/>
      </c>
      <c r="BI203" s="63" t="str">
        <f t="shared" si="36"/>
        <v/>
      </c>
      <c r="BJ203" s="63" t="str">
        <f t="shared" si="37"/>
        <v/>
      </c>
      <c r="BK203" s="63" t="str">
        <f t="shared" si="38"/>
        <v/>
      </c>
      <c r="BL203" s="63" t="str">
        <f t="shared" si="39"/>
        <v/>
      </c>
      <c r="BM203" s="63" t="str">
        <f t="shared" si="40"/>
        <v/>
      </c>
      <c r="BN203" s="63" t="str">
        <f t="shared" si="41"/>
        <v/>
      </c>
      <c r="BO203" s="63" t="str">
        <f t="shared" si="42"/>
        <v/>
      </c>
      <c r="BP203" s="63" t="str">
        <f t="shared" si="43"/>
        <v/>
      </c>
      <c r="BQ203" s="63" t="str">
        <f t="shared" si="44"/>
        <v/>
      </c>
      <c r="BR203" s="63" t="str">
        <f t="shared" si="45"/>
        <v/>
      </c>
      <c r="BS203" s="63" t="str">
        <f t="shared" si="46"/>
        <v/>
      </c>
      <c r="BT203" s="63" t="str">
        <f t="shared" si="47"/>
        <v/>
      </c>
      <c r="BU203" s="64"/>
    </row>
    <row r="204" spans="1:73" ht="15" hidden="1">
      <c r="A204" s="54" t="str">
        <f>IF('Statement of Marks'!A204="","",'Statement of Marks'!A204)</f>
        <v/>
      </c>
      <c r="B204" s="55" t="str">
        <f>IF('Statement of Marks'!D204="","",'Statement of Marks'!D204)</f>
        <v/>
      </c>
      <c r="C204" s="56" t="str">
        <f>IF('Statement of Marks'!E204="","",'Statement of Marks'!E204)</f>
        <v/>
      </c>
      <c r="D204" s="57" t="str">
        <f>IF('Statement of Marks'!F204="","",'Statement of Marks'!F204)</f>
        <v/>
      </c>
      <c r="E204" s="58" t="str">
        <f>IF('Statement of Marks'!G204="","",'Statement of Marks'!G204)</f>
        <v/>
      </c>
      <c r="F204" s="58" t="str">
        <f>IF('Statement of Marks'!H204="","",'Statement of Marks'!H204)</f>
        <v/>
      </c>
      <c r="G204" s="58" t="str">
        <f>IF('Statement of Marks'!I204="","",'Statement of Marks'!I204)</f>
        <v/>
      </c>
      <c r="H204" s="59" t="str">
        <f>IF('Statement of Marks'!B204="","",'Statement of Marks'!B204)</f>
        <v/>
      </c>
      <c r="I204" s="59" t="str">
        <f>IF('Statement of Marks'!C204="","",'Statement of Marks'!C204)</f>
        <v/>
      </c>
      <c r="J204" s="236" t="str">
        <f>IF('Statement of Marks'!EG204="","",'Statement of Marks'!EG204)</f>
        <v/>
      </c>
      <c r="K204" s="236" t="str">
        <f>IF('Statement of Marks'!EH204="","",'Statement of Marks'!EH204)</f>
        <v/>
      </c>
      <c r="L204" s="236" t="str">
        <f>IF('Statement of Marks'!EI204="","",'Statement of Marks'!EI204)</f>
        <v/>
      </c>
      <c r="M204" s="236" t="str">
        <f>IF('Statement of Marks'!EJ204="","",'Statement of Marks'!EJ204)</f>
        <v/>
      </c>
      <c r="N204" s="236" t="str">
        <f>IF('Statement of Marks'!EK204="","",'Statement of Marks'!EK204)</f>
        <v/>
      </c>
      <c r="O204" s="61" t="str">
        <f>IF('Statement of Marks'!EL204="","",'Statement of Marks'!EL204)</f>
        <v/>
      </c>
      <c r="BH204" s="62" t="str">
        <f>IF('Statement of Marks'!G204="","",'Statement of Marks'!G204)</f>
        <v/>
      </c>
      <c r="BI204" s="63" t="str">
        <f t="shared" si="36"/>
        <v/>
      </c>
      <c r="BJ204" s="63" t="str">
        <f t="shared" si="37"/>
        <v/>
      </c>
      <c r="BK204" s="63" t="str">
        <f t="shared" si="38"/>
        <v/>
      </c>
      <c r="BL204" s="63" t="str">
        <f t="shared" si="39"/>
        <v/>
      </c>
      <c r="BM204" s="63" t="str">
        <f t="shared" si="40"/>
        <v/>
      </c>
      <c r="BN204" s="63" t="str">
        <f t="shared" si="41"/>
        <v/>
      </c>
      <c r="BO204" s="63" t="str">
        <f t="shared" si="42"/>
        <v/>
      </c>
      <c r="BP204" s="63" t="str">
        <f t="shared" si="43"/>
        <v/>
      </c>
      <c r="BQ204" s="63" t="str">
        <f t="shared" si="44"/>
        <v/>
      </c>
      <c r="BR204" s="63" t="str">
        <f t="shared" si="45"/>
        <v/>
      </c>
      <c r="BS204" s="63" t="str">
        <f t="shared" si="46"/>
        <v/>
      </c>
      <c r="BT204" s="63" t="str">
        <f t="shared" si="47"/>
        <v/>
      </c>
      <c r="BU204" s="64"/>
    </row>
    <row r="205" spans="1:73" ht="15" hidden="1">
      <c r="A205" s="54" t="str">
        <f>IF('Statement of Marks'!A205="","",'Statement of Marks'!A205)</f>
        <v/>
      </c>
      <c r="B205" s="55" t="str">
        <f>IF('Statement of Marks'!D205="","",'Statement of Marks'!D205)</f>
        <v/>
      </c>
      <c r="C205" s="56" t="str">
        <f>IF('Statement of Marks'!E205="","",'Statement of Marks'!E205)</f>
        <v/>
      </c>
      <c r="D205" s="57" t="str">
        <f>IF('Statement of Marks'!F205="","",'Statement of Marks'!F205)</f>
        <v/>
      </c>
      <c r="E205" s="58" t="str">
        <f>IF('Statement of Marks'!G205="","",'Statement of Marks'!G205)</f>
        <v/>
      </c>
      <c r="F205" s="58" t="str">
        <f>IF('Statement of Marks'!H205="","",'Statement of Marks'!H205)</f>
        <v/>
      </c>
      <c r="G205" s="58" t="str">
        <f>IF('Statement of Marks'!I205="","",'Statement of Marks'!I205)</f>
        <v/>
      </c>
      <c r="H205" s="59" t="str">
        <f>IF('Statement of Marks'!B205="","",'Statement of Marks'!B205)</f>
        <v/>
      </c>
      <c r="I205" s="59" t="str">
        <f>IF('Statement of Marks'!C205="","",'Statement of Marks'!C205)</f>
        <v/>
      </c>
      <c r="J205" s="236" t="str">
        <f>IF('Statement of Marks'!EG205="","",'Statement of Marks'!EG205)</f>
        <v/>
      </c>
      <c r="K205" s="236" t="str">
        <f>IF('Statement of Marks'!EH205="","",'Statement of Marks'!EH205)</f>
        <v/>
      </c>
      <c r="L205" s="236" t="str">
        <f>IF('Statement of Marks'!EI205="","",'Statement of Marks'!EI205)</f>
        <v/>
      </c>
      <c r="M205" s="236" t="str">
        <f>IF('Statement of Marks'!EJ205="","",'Statement of Marks'!EJ205)</f>
        <v/>
      </c>
      <c r="N205" s="236" t="str">
        <f>IF('Statement of Marks'!EK205="","",'Statement of Marks'!EK205)</f>
        <v/>
      </c>
      <c r="O205" s="61" t="str">
        <f>IF('Statement of Marks'!EL205="","",'Statement of Marks'!EL205)</f>
        <v/>
      </c>
      <c r="BH205" s="62" t="str">
        <f>IF('Statement of Marks'!G205="","",'Statement of Marks'!G205)</f>
        <v/>
      </c>
      <c r="BI205" s="63" t="str">
        <f t="shared" si="36"/>
        <v/>
      </c>
      <c r="BJ205" s="63" t="str">
        <f t="shared" si="37"/>
        <v/>
      </c>
      <c r="BK205" s="63" t="str">
        <f t="shared" si="38"/>
        <v/>
      </c>
      <c r="BL205" s="63" t="str">
        <f t="shared" si="39"/>
        <v/>
      </c>
      <c r="BM205" s="63" t="str">
        <f t="shared" si="40"/>
        <v/>
      </c>
      <c r="BN205" s="63" t="str">
        <f t="shared" si="41"/>
        <v/>
      </c>
      <c r="BO205" s="63" t="str">
        <f t="shared" si="42"/>
        <v/>
      </c>
      <c r="BP205" s="63" t="str">
        <f t="shared" si="43"/>
        <v/>
      </c>
      <c r="BQ205" s="63" t="str">
        <f t="shared" si="44"/>
        <v/>
      </c>
      <c r="BR205" s="63" t="str">
        <f t="shared" si="45"/>
        <v/>
      </c>
      <c r="BS205" s="63" t="str">
        <f t="shared" si="46"/>
        <v/>
      </c>
      <c r="BT205" s="63" t="str">
        <f t="shared" si="47"/>
        <v/>
      </c>
      <c r="BU205" s="64"/>
    </row>
    <row r="206" spans="1:73" ht="16.5" thickBot="1">
      <c r="A206" s="520"/>
      <c r="B206" s="521"/>
      <c r="C206" s="521"/>
      <c r="D206" s="521"/>
      <c r="E206" s="521"/>
      <c r="F206" s="521"/>
      <c r="G206" s="521"/>
      <c r="H206" s="521"/>
      <c r="I206" s="521"/>
      <c r="J206" s="521"/>
      <c r="K206" s="521"/>
      <c r="L206" s="521"/>
      <c r="M206" s="521"/>
      <c r="N206" s="521"/>
      <c r="O206" s="522"/>
      <c r="BH206" s="523"/>
      <c r="BI206" s="524"/>
      <c r="BJ206" s="524"/>
      <c r="BK206" s="524"/>
      <c r="BL206" s="524"/>
      <c r="BM206" s="524"/>
      <c r="BN206" s="524"/>
      <c r="BO206" s="524"/>
      <c r="BP206" s="524"/>
      <c r="BQ206" s="524"/>
      <c r="BR206" s="524"/>
      <c r="BS206" s="524"/>
      <c r="BT206" s="524"/>
      <c r="BU206" s="525"/>
    </row>
    <row r="207" spans="1:73" ht="21" thickTop="1">
      <c r="A207" s="66"/>
      <c r="B207" s="67" t="s">
        <v>248</v>
      </c>
      <c r="C207" s="67"/>
      <c r="D207" s="526" t="s">
        <v>249</v>
      </c>
      <c r="E207" s="526"/>
      <c r="F207" s="68" t="s">
        <v>250</v>
      </c>
      <c r="G207" s="68" t="s">
        <v>251</v>
      </c>
      <c r="H207" s="527" t="s">
        <v>252</v>
      </c>
      <c r="I207" s="527"/>
      <c r="J207" s="528" t="s">
        <v>204</v>
      </c>
      <c r="K207" s="528"/>
      <c r="L207" s="528"/>
      <c r="M207" s="529"/>
      <c r="N207" s="530"/>
      <c r="O207" s="531"/>
      <c r="BH207" s="69"/>
      <c r="BI207" s="538" t="s">
        <v>218</v>
      </c>
      <c r="BJ207" s="538"/>
      <c r="BK207" s="538"/>
      <c r="BL207" s="538"/>
      <c r="BM207" s="538"/>
      <c r="BN207" s="538"/>
      <c r="BO207" s="538"/>
      <c r="BP207" s="538"/>
      <c r="BQ207" s="538"/>
      <c r="BR207" s="538"/>
      <c r="BS207" s="538"/>
      <c r="BT207" s="538"/>
      <c r="BU207" s="539"/>
    </row>
    <row r="208" spans="1:73" ht="21">
      <c r="A208" s="66"/>
      <c r="B208" s="67" t="s">
        <v>248</v>
      </c>
      <c r="C208" s="67"/>
      <c r="D208" s="526" t="s">
        <v>253</v>
      </c>
      <c r="E208" s="526"/>
      <c r="F208" s="70">
        <f>COUNTA(B4:B205)-COUNTIF(B4:B205,"nso")-COUNTBLANK(B4:B205)</f>
        <v>21</v>
      </c>
      <c r="G208" s="71"/>
      <c r="H208" s="540">
        <f>F208</f>
        <v>21</v>
      </c>
      <c r="I208" s="540"/>
      <c r="J208" s="528"/>
      <c r="K208" s="528"/>
      <c r="L208" s="528"/>
      <c r="M208" s="532"/>
      <c r="N208" s="533"/>
      <c r="O208" s="534"/>
      <c r="BH208" s="72"/>
      <c r="BI208" s="73" t="s">
        <v>234</v>
      </c>
      <c r="BJ208" s="73" t="s">
        <v>235</v>
      </c>
      <c r="BK208" s="73" t="s">
        <v>236</v>
      </c>
      <c r="BL208" s="73" t="s">
        <v>237</v>
      </c>
      <c r="BM208" s="73" t="s">
        <v>238</v>
      </c>
      <c r="BN208" s="73" t="s">
        <v>239</v>
      </c>
      <c r="BO208" s="73" t="s">
        <v>240</v>
      </c>
      <c r="BP208" s="73" t="s">
        <v>241</v>
      </c>
      <c r="BQ208" s="73" t="s">
        <v>242</v>
      </c>
      <c r="BR208" s="73" t="s">
        <v>243</v>
      </c>
      <c r="BS208" s="73" t="s">
        <v>244</v>
      </c>
      <c r="BT208" s="73" t="s">
        <v>245</v>
      </c>
      <c r="BU208" s="74" t="s">
        <v>246</v>
      </c>
    </row>
    <row r="209" spans="1:73" ht="18.75">
      <c r="A209" s="66"/>
      <c r="B209" s="67" t="s">
        <v>248</v>
      </c>
      <c r="C209" s="67"/>
      <c r="D209" s="541" t="s">
        <v>254</v>
      </c>
      <c r="E209" s="541"/>
      <c r="F209" s="75">
        <f>COUNTIF(M4:M204,"I")</f>
        <v>8</v>
      </c>
      <c r="G209" s="75"/>
      <c r="H209" s="540">
        <f t="shared" ref="H209:H213" si="48">F209</f>
        <v>8</v>
      </c>
      <c r="I209" s="540"/>
      <c r="J209" s="528" t="s">
        <v>207</v>
      </c>
      <c r="K209" s="528"/>
      <c r="L209" s="528"/>
      <c r="M209" s="532"/>
      <c r="N209" s="533"/>
      <c r="O209" s="534"/>
      <c r="BH209" s="76" t="s">
        <v>255</v>
      </c>
      <c r="BI209" s="77">
        <f>COUNTIF(BI4:BI205,"I")</f>
        <v>0</v>
      </c>
      <c r="BJ209" s="77">
        <f t="shared" ref="BJ209:BT209" si="49">COUNTIF(BJ4:BJ205,"I")</f>
        <v>0</v>
      </c>
      <c r="BK209" s="77">
        <f t="shared" si="49"/>
        <v>0</v>
      </c>
      <c r="BL209" s="77">
        <f t="shared" si="49"/>
        <v>0</v>
      </c>
      <c r="BM209" s="77">
        <f t="shared" si="49"/>
        <v>2</v>
      </c>
      <c r="BN209" s="77">
        <f t="shared" si="49"/>
        <v>3</v>
      </c>
      <c r="BO209" s="77">
        <f t="shared" si="49"/>
        <v>0</v>
      </c>
      <c r="BP209" s="77">
        <f t="shared" si="49"/>
        <v>1</v>
      </c>
      <c r="BQ209" s="77">
        <f t="shared" si="49"/>
        <v>0</v>
      </c>
      <c r="BR209" s="77">
        <f t="shared" si="49"/>
        <v>0</v>
      </c>
      <c r="BS209" s="77">
        <f t="shared" si="49"/>
        <v>0</v>
      </c>
      <c r="BT209" s="77">
        <f t="shared" si="49"/>
        <v>2</v>
      </c>
      <c r="BU209" s="78">
        <f>SUM(BI209:BT209)</f>
        <v>8</v>
      </c>
    </row>
    <row r="210" spans="1:73" ht="18.75">
      <c r="A210" s="66"/>
      <c r="B210" s="67" t="s">
        <v>248</v>
      </c>
      <c r="C210" s="67"/>
      <c r="D210" s="541" t="s">
        <v>256</v>
      </c>
      <c r="E210" s="541"/>
      <c r="F210" s="79">
        <f>COUNTIF(M4:M204,"II")</f>
        <v>12</v>
      </c>
      <c r="G210" s="79"/>
      <c r="H210" s="540">
        <f t="shared" si="48"/>
        <v>12</v>
      </c>
      <c r="I210" s="540"/>
      <c r="J210" s="528"/>
      <c r="K210" s="528"/>
      <c r="L210" s="528"/>
      <c r="M210" s="532"/>
      <c r="N210" s="533"/>
      <c r="O210" s="534"/>
      <c r="BH210" s="76" t="s">
        <v>257</v>
      </c>
      <c r="BI210" s="77">
        <f>COUNTIF(BI4:BI205,"II")</f>
        <v>3</v>
      </c>
      <c r="BJ210" s="77">
        <f t="shared" ref="BJ210:BT210" si="50">COUNTIF(BJ4:BJ205,"II")</f>
        <v>1</v>
      </c>
      <c r="BK210" s="77">
        <f t="shared" si="50"/>
        <v>0</v>
      </c>
      <c r="BL210" s="77">
        <f t="shared" si="50"/>
        <v>0</v>
      </c>
      <c r="BM210" s="77">
        <f t="shared" si="50"/>
        <v>1</v>
      </c>
      <c r="BN210" s="77">
        <f t="shared" si="50"/>
        <v>3</v>
      </c>
      <c r="BO210" s="77">
        <f t="shared" si="50"/>
        <v>1</v>
      </c>
      <c r="BP210" s="77">
        <f t="shared" si="50"/>
        <v>0</v>
      </c>
      <c r="BQ210" s="77">
        <f t="shared" si="50"/>
        <v>0</v>
      </c>
      <c r="BR210" s="77">
        <f t="shared" si="50"/>
        <v>0</v>
      </c>
      <c r="BS210" s="77">
        <f t="shared" si="50"/>
        <v>0</v>
      </c>
      <c r="BT210" s="77">
        <f t="shared" si="50"/>
        <v>3</v>
      </c>
      <c r="BU210" s="78">
        <f t="shared" ref="BU210:BU218" si="51">SUM(BI210:BT210)</f>
        <v>12</v>
      </c>
    </row>
    <row r="211" spans="1:73" ht="18.75">
      <c r="A211" s="66"/>
      <c r="B211" s="67" t="s">
        <v>248</v>
      </c>
      <c r="C211" s="67"/>
      <c r="D211" s="541" t="s">
        <v>258</v>
      </c>
      <c r="E211" s="541"/>
      <c r="F211" s="71">
        <f>COUNTIF(M4:M204,"III")</f>
        <v>1</v>
      </c>
      <c r="G211" s="80"/>
      <c r="H211" s="540">
        <f t="shared" si="48"/>
        <v>1</v>
      </c>
      <c r="I211" s="540"/>
      <c r="J211" s="528" t="s">
        <v>210</v>
      </c>
      <c r="K211" s="528"/>
      <c r="L211" s="528"/>
      <c r="M211" s="532"/>
      <c r="N211" s="533"/>
      <c r="O211" s="534"/>
      <c r="BH211" s="76" t="s">
        <v>259</v>
      </c>
      <c r="BI211" s="77">
        <f>COUNTIF(BI4:BI205,"III")</f>
        <v>0</v>
      </c>
      <c r="BJ211" s="77">
        <f t="shared" ref="BJ211:BT211" si="52">COUNTIF(BJ4:BJ205,"III")</f>
        <v>0</v>
      </c>
      <c r="BK211" s="77">
        <f t="shared" si="52"/>
        <v>0</v>
      </c>
      <c r="BL211" s="77">
        <f t="shared" si="52"/>
        <v>0</v>
      </c>
      <c r="BM211" s="77">
        <f t="shared" si="52"/>
        <v>0</v>
      </c>
      <c r="BN211" s="77">
        <f t="shared" si="52"/>
        <v>0</v>
      </c>
      <c r="BO211" s="77">
        <f t="shared" si="52"/>
        <v>0</v>
      </c>
      <c r="BP211" s="77">
        <f t="shared" si="52"/>
        <v>0</v>
      </c>
      <c r="BQ211" s="77">
        <f t="shared" si="52"/>
        <v>0</v>
      </c>
      <c r="BR211" s="77">
        <f t="shared" si="52"/>
        <v>0</v>
      </c>
      <c r="BS211" s="77">
        <f t="shared" si="52"/>
        <v>1</v>
      </c>
      <c r="BT211" s="77">
        <f t="shared" si="52"/>
        <v>0</v>
      </c>
      <c r="BU211" s="78">
        <f t="shared" si="51"/>
        <v>1</v>
      </c>
    </row>
    <row r="212" spans="1:73" ht="18.75">
      <c r="A212" s="66"/>
      <c r="B212" s="67" t="s">
        <v>248</v>
      </c>
      <c r="C212" s="67"/>
      <c r="D212" s="541" t="s">
        <v>260</v>
      </c>
      <c r="E212" s="541"/>
      <c r="F212" s="70">
        <f>COUNTIF(M4:M204,"P")</f>
        <v>0</v>
      </c>
      <c r="G212" s="81"/>
      <c r="H212" s="540">
        <f t="shared" si="48"/>
        <v>0</v>
      </c>
      <c r="I212" s="540"/>
      <c r="J212" s="528"/>
      <c r="K212" s="528"/>
      <c r="L212" s="528"/>
      <c r="M212" s="535"/>
      <c r="N212" s="536"/>
      <c r="O212" s="537"/>
      <c r="BH212" s="76" t="s">
        <v>261</v>
      </c>
      <c r="BI212" s="77">
        <f>COUNTIF(BI4:BI205,"P")</f>
        <v>0</v>
      </c>
      <c r="BJ212" s="77">
        <f t="shared" ref="BJ212:BT212" si="53">COUNTIF(BJ4:BJ205,"P")</f>
        <v>0</v>
      </c>
      <c r="BK212" s="77">
        <f t="shared" si="53"/>
        <v>0</v>
      </c>
      <c r="BL212" s="77">
        <f t="shared" si="53"/>
        <v>0</v>
      </c>
      <c r="BM212" s="77">
        <f t="shared" si="53"/>
        <v>0</v>
      </c>
      <c r="BN212" s="77">
        <f t="shared" si="53"/>
        <v>0</v>
      </c>
      <c r="BO212" s="77">
        <f t="shared" si="53"/>
        <v>0</v>
      </c>
      <c r="BP212" s="77">
        <f t="shared" si="53"/>
        <v>0</v>
      </c>
      <c r="BQ212" s="77">
        <f t="shared" si="53"/>
        <v>0</v>
      </c>
      <c r="BR212" s="77">
        <f t="shared" si="53"/>
        <v>0</v>
      </c>
      <c r="BS212" s="77">
        <f t="shared" si="53"/>
        <v>0</v>
      </c>
      <c r="BT212" s="77">
        <f t="shared" si="53"/>
        <v>0</v>
      </c>
      <c r="BU212" s="78">
        <f t="shared" si="51"/>
        <v>0</v>
      </c>
    </row>
    <row r="213" spans="1:73" ht="18.75">
      <c r="A213" s="82"/>
      <c r="B213" s="83" t="s">
        <v>248</v>
      </c>
      <c r="C213" s="83"/>
      <c r="D213" s="526" t="s">
        <v>262</v>
      </c>
      <c r="E213" s="526"/>
      <c r="F213" s="84">
        <f>SUM(F209:F212)</f>
        <v>21</v>
      </c>
      <c r="G213" s="85"/>
      <c r="H213" s="540">
        <f t="shared" si="48"/>
        <v>21</v>
      </c>
      <c r="I213" s="540"/>
      <c r="J213" s="528" t="s">
        <v>213</v>
      </c>
      <c r="K213" s="528"/>
      <c r="L213" s="528"/>
      <c r="M213" s="542" t="s">
        <v>216</v>
      </c>
      <c r="N213" s="543"/>
      <c r="O213" s="544"/>
      <c r="P213" s="86"/>
      <c r="BH213" s="76" t="s">
        <v>263</v>
      </c>
      <c r="BI213" s="77">
        <f>SUM(BI209:BI212)</f>
        <v>3</v>
      </c>
      <c r="BJ213" s="77">
        <f t="shared" ref="BJ213:BT213" si="54">SUM(BJ209:BJ212)</f>
        <v>1</v>
      </c>
      <c r="BK213" s="77">
        <f t="shared" si="54"/>
        <v>0</v>
      </c>
      <c r="BL213" s="77">
        <f t="shared" si="54"/>
        <v>0</v>
      </c>
      <c r="BM213" s="77">
        <f t="shared" si="54"/>
        <v>3</v>
      </c>
      <c r="BN213" s="77">
        <f t="shared" si="54"/>
        <v>6</v>
      </c>
      <c r="BO213" s="77">
        <f t="shared" si="54"/>
        <v>1</v>
      </c>
      <c r="BP213" s="77">
        <f t="shared" si="54"/>
        <v>1</v>
      </c>
      <c r="BQ213" s="77">
        <f t="shared" si="54"/>
        <v>0</v>
      </c>
      <c r="BR213" s="77">
        <f t="shared" si="54"/>
        <v>0</v>
      </c>
      <c r="BS213" s="77">
        <f t="shared" si="54"/>
        <v>1</v>
      </c>
      <c r="BT213" s="77">
        <f t="shared" si="54"/>
        <v>5</v>
      </c>
      <c r="BU213" s="78">
        <f t="shared" si="51"/>
        <v>21</v>
      </c>
    </row>
    <row r="214" spans="1:73" ht="19.5" thickBot="1">
      <c r="A214" s="87"/>
      <c r="B214" s="88" t="s">
        <v>248</v>
      </c>
      <c r="C214" s="88"/>
      <c r="D214" s="548" t="s">
        <v>264</v>
      </c>
      <c r="E214" s="549"/>
      <c r="F214" s="89">
        <f>IF(F208=0,"",F213/F208*100)</f>
        <v>100</v>
      </c>
      <c r="G214" s="90"/>
      <c r="H214" s="550">
        <f>F214</f>
        <v>100</v>
      </c>
      <c r="I214" s="551"/>
      <c r="J214" s="552"/>
      <c r="K214" s="552"/>
      <c r="L214" s="552"/>
      <c r="M214" s="545"/>
      <c r="N214" s="546"/>
      <c r="O214" s="547"/>
      <c r="P214" s="86"/>
      <c r="BH214" s="76" t="s">
        <v>215</v>
      </c>
      <c r="BI214" s="91">
        <f>COUNTIF(BI4:BI205,"RE-EXAM.")</f>
        <v>0</v>
      </c>
      <c r="BJ214" s="91">
        <f t="shared" ref="BJ214:BT214" si="55">COUNTIF(BJ4:BJ205,"RE-EXAM.")</f>
        <v>0</v>
      </c>
      <c r="BK214" s="91">
        <f t="shared" si="55"/>
        <v>0</v>
      </c>
      <c r="BL214" s="91">
        <f t="shared" si="55"/>
        <v>0</v>
      </c>
      <c r="BM214" s="91">
        <f t="shared" si="55"/>
        <v>0</v>
      </c>
      <c r="BN214" s="91">
        <f t="shared" si="55"/>
        <v>0</v>
      </c>
      <c r="BO214" s="91">
        <f t="shared" si="55"/>
        <v>0</v>
      </c>
      <c r="BP214" s="91">
        <f t="shared" si="55"/>
        <v>0</v>
      </c>
      <c r="BQ214" s="91">
        <f t="shared" si="55"/>
        <v>0</v>
      </c>
      <c r="BR214" s="91">
        <f t="shared" si="55"/>
        <v>0</v>
      </c>
      <c r="BS214" s="91">
        <f t="shared" si="55"/>
        <v>0</v>
      </c>
      <c r="BT214" s="91">
        <f t="shared" si="55"/>
        <v>0</v>
      </c>
      <c r="BU214" s="78">
        <f t="shared" si="51"/>
        <v>0</v>
      </c>
    </row>
    <row r="215" spans="1:73" ht="19.5" thickBot="1">
      <c r="A215" s="92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41"/>
      <c r="BH215" s="76" t="s">
        <v>198</v>
      </c>
      <c r="BI215" s="77">
        <f>COUNTIF(BI4:BI205,"FAIL")</f>
        <v>0</v>
      </c>
      <c r="BJ215" s="77">
        <f t="shared" ref="BJ215:BT215" si="56">COUNTIF(BJ4:BJ205,"FAIL")</f>
        <v>0</v>
      </c>
      <c r="BK215" s="77">
        <f t="shared" si="56"/>
        <v>0</v>
      </c>
      <c r="BL215" s="77">
        <f t="shared" si="56"/>
        <v>0</v>
      </c>
      <c r="BM215" s="77">
        <f t="shared" si="56"/>
        <v>0</v>
      </c>
      <c r="BN215" s="77">
        <f t="shared" si="56"/>
        <v>0</v>
      </c>
      <c r="BO215" s="77">
        <f t="shared" si="56"/>
        <v>0</v>
      </c>
      <c r="BP215" s="77">
        <f t="shared" si="56"/>
        <v>0</v>
      </c>
      <c r="BQ215" s="77">
        <f t="shared" si="56"/>
        <v>0</v>
      </c>
      <c r="BR215" s="77">
        <f t="shared" si="56"/>
        <v>0</v>
      </c>
      <c r="BS215" s="77">
        <f t="shared" si="56"/>
        <v>0</v>
      </c>
      <c r="BT215" s="77">
        <f t="shared" si="56"/>
        <v>0</v>
      </c>
      <c r="BU215" s="78">
        <f t="shared" si="51"/>
        <v>0</v>
      </c>
    </row>
    <row r="216" spans="1:73" ht="19.5" hidden="1" thickTop="1">
      <c r="BH216" s="76" t="s">
        <v>187</v>
      </c>
      <c r="BI216" s="100">
        <f>SUM(BI213:BI215)</f>
        <v>3</v>
      </c>
      <c r="BJ216" s="100">
        <f t="shared" ref="BJ216:BT216" si="57">SUM(BJ213:BJ215)</f>
        <v>1</v>
      </c>
      <c r="BK216" s="100">
        <f t="shared" si="57"/>
        <v>0</v>
      </c>
      <c r="BL216" s="100">
        <f t="shared" si="57"/>
        <v>0</v>
      </c>
      <c r="BM216" s="100">
        <f t="shared" si="57"/>
        <v>3</v>
      </c>
      <c r="BN216" s="100">
        <f t="shared" si="57"/>
        <v>6</v>
      </c>
      <c r="BO216" s="100">
        <f t="shared" si="57"/>
        <v>1</v>
      </c>
      <c r="BP216" s="100">
        <f t="shared" si="57"/>
        <v>1</v>
      </c>
      <c r="BQ216" s="100">
        <f t="shared" si="57"/>
        <v>0</v>
      </c>
      <c r="BR216" s="100">
        <f t="shared" si="57"/>
        <v>0</v>
      </c>
      <c r="BS216" s="100">
        <f t="shared" si="57"/>
        <v>1</v>
      </c>
      <c r="BT216" s="100">
        <f t="shared" si="57"/>
        <v>5</v>
      </c>
      <c r="BU216" s="78">
        <f t="shared" si="51"/>
        <v>21</v>
      </c>
    </row>
    <row r="217" spans="1:73" ht="18.75" hidden="1">
      <c r="BH217" s="76" t="s">
        <v>265</v>
      </c>
      <c r="BI217" s="94">
        <f>IFERROR(IF(AND(BI214="",BI216="0"),"",BI213/BI216*100),"")</f>
        <v>100</v>
      </c>
      <c r="BJ217" s="94">
        <f t="shared" ref="BJ217:BU217" si="58">IFERROR(IF(AND(BJ214="",BJ216="0"),"",BJ213/BJ216*100),"")</f>
        <v>100</v>
      </c>
      <c r="BK217" s="94" t="str">
        <f t="shared" si="58"/>
        <v/>
      </c>
      <c r="BL217" s="94" t="str">
        <f t="shared" si="58"/>
        <v/>
      </c>
      <c r="BM217" s="94">
        <f t="shared" si="58"/>
        <v>100</v>
      </c>
      <c r="BN217" s="94">
        <f t="shared" si="58"/>
        <v>100</v>
      </c>
      <c r="BO217" s="94">
        <f t="shared" si="58"/>
        <v>100</v>
      </c>
      <c r="BP217" s="94">
        <f t="shared" si="58"/>
        <v>100</v>
      </c>
      <c r="BQ217" s="94" t="str">
        <f t="shared" si="58"/>
        <v/>
      </c>
      <c r="BR217" s="94" t="str">
        <f t="shared" si="58"/>
        <v/>
      </c>
      <c r="BS217" s="94">
        <f t="shared" si="58"/>
        <v>100</v>
      </c>
      <c r="BT217" s="94">
        <f t="shared" si="58"/>
        <v>100</v>
      </c>
      <c r="BU217" s="94">
        <f t="shared" si="58"/>
        <v>100</v>
      </c>
    </row>
    <row r="218" spans="1:73" ht="19.5" hidden="1" thickBot="1">
      <c r="BH218" s="76" t="s">
        <v>266</v>
      </c>
      <c r="BI218" s="95">
        <f>COUNTIF(BI4:BI205,"NSO")</f>
        <v>0</v>
      </c>
      <c r="BJ218" s="95">
        <f t="shared" ref="BJ218:BT218" si="59">COUNTIF(BJ4:BJ205,"NSO")</f>
        <v>0</v>
      </c>
      <c r="BK218" s="95">
        <f t="shared" si="59"/>
        <v>0</v>
      </c>
      <c r="BL218" s="95">
        <f t="shared" si="59"/>
        <v>0</v>
      </c>
      <c r="BM218" s="95">
        <f t="shared" si="59"/>
        <v>0</v>
      </c>
      <c r="BN218" s="95">
        <f t="shared" si="59"/>
        <v>0</v>
      </c>
      <c r="BO218" s="95">
        <f t="shared" si="59"/>
        <v>0</v>
      </c>
      <c r="BP218" s="95">
        <f t="shared" si="59"/>
        <v>0</v>
      </c>
      <c r="BQ218" s="95">
        <f t="shared" si="59"/>
        <v>0</v>
      </c>
      <c r="BR218" s="95">
        <f t="shared" si="59"/>
        <v>0</v>
      </c>
      <c r="BS218" s="95">
        <f t="shared" si="59"/>
        <v>0</v>
      </c>
      <c r="BT218" s="95">
        <f t="shared" si="59"/>
        <v>0</v>
      </c>
      <c r="BU218" s="78">
        <f t="shared" si="51"/>
        <v>0</v>
      </c>
    </row>
    <row r="219" spans="1:73" ht="19.5" hidden="1" thickTop="1">
      <c r="BH219" s="76"/>
    </row>
    <row r="220" spans="1:73" ht="18.75" hidden="1">
      <c r="BH220" s="96"/>
      <c r="BI220" s="77"/>
      <c r="BJ220" s="77"/>
      <c r="BK220" s="77"/>
      <c r="BL220" s="77"/>
      <c r="BM220" s="77"/>
      <c r="BN220" s="77"/>
      <c r="BO220" s="77"/>
      <c r="BP220" s="77"/>
      <c r="BQ220" s="77"/>
      <c r="BR220" s="77"/>
      <c r="BS220" s="77"/>
      <c r="BT220" s="77"/>
      <c r="BU220" s="78"/>
    </row>
    <row r="221" spans="1:73" ht="18.75" hidden="1">
      <c r="BH221" s="96"/>
      <c r="BI221" s="97"/>
      <c r="BJ221" s="97"/>
      <c r="BK221" s="97"/>
      <c r="BL221" s="97"/>
      <c r="BM221" s="97"/>
      <c r="BN221" s="97"/>
      <c r="BO221" s="97"/>
      <c r="BP221" s="97"/>
      <c r="BQ221" s="97"/>
      <c r="BR221" s="97"/>
      <c r="BS221" s="97"/>
      <c r="BT221" s="97"/>
      <c r="BU221" s="98"/>
    </row>
    <row r="222" spans="1:73" ht="15" hidden="1"/>
    <row r="223" spans="1:73" ht="15" hidden="1">
      <c r="BH223" s="99" t="s">
        <v>267</v>
      </c>
    </row>
    <row r="224" spans="1:73" ht="15" hidden="1">
      <c r="BH224" s="99" t="s">
        <v>268</v>
      </c>
    </row>
    <row r="225" spans="60:60" ht="15" hidden="1">
      <c r="BH225" s="99" t="s">
        <v>269</v>
      </c>
    </row>
    <row r="226" spans="60:60" ht="15" hidden="1" customHeight="1"/>
    <row r="227" spans="60:60" ht="15" hidden="1" customHeight="1"/>
    <row r="228" spans="60:60" ht="15" hidden="1" customHeight="1"/>
    <row r="229" spans="60:60" ht="15" hidden="1" customHeight="1"/>
    <row r="230" spans="60:60" ht="29.25" hidden="1" customHeight="1"/>
  </sheetData>
  <sheetProtection password="CB23" sheet="1" objects="1" scenarios="1" formatCells="0" formatColumns="0" formatRows="0"/>
  <mergeCells count="39">
    <mergeCell ref="M213:O214"/>
    <mergeCell ref="D214:E214"/>
    <mergeCell ref="H214:I214"/>
    <mergeCell ref="J211:L212"/>
    <mergeCell ref="D212:E212"/>
    <mergeCell ref="H212:I212"/>
    <mergeCell ref="D213:E213"/>
    <mergeCell ref="H213:I213"/>
    <mergeCell ref="J213:L214"/>
    <mergeCell ref="A206:O206"/>
    <mergeCell ref="BH206:BU206"/>
    <mergeCell ref="D207:E207"/>
    <mergeCell ref="H207:I207"/>
    <mergeCell ref="J207:L208"/>
    <mergeCell ref="M207:O212"/>
    <mergeCell ref="BI207:BU207"/>
    <mergeCell ref="D208:E208"/>
    <mergeCell ref="H208:I208"/>
    <mergeCell ref="D209:E209"/>
    <mergeCell ref="H209:I209"/>
    <mergeCell ref="J209:L210"/>
    <mergeCell ref="D210:E210"/>
    <mergeCell ref="H210:I210"/>
    <mergeCell ref="D211:E211"/>
    <mergeCell ref="H211:I211"/>
    <mergeCell ref="A1:J1"/>
    <mergeCell ref="K1:O1"/>
    <mergeCell ref="BH1:BU2"/>
    <mergeCell ref="B2:C2"/>
    <mergeCell ref="D2:D3"/>
    <mergeCell ref="E2:E3"/>
    <mergeCell ref="F2:F3"/>
    <mergeCell ref="G2:G3"/>
    <mergeCell ref="H2:I2"/>
    <mergeCell ref="K2:K3"/>
    <mergeCell ref="L2:L3"/>
    <mergeCell ref="M2:M3"/>
    <mergeCell ref="N2:N3"/>
    <mergeCell ref="O2:O3"/>
  </mergeCells>
  <conditionalFormatting sqref="BI207:BU208 BU220 H207:I207 F207 H208:J208 J210:J213 M213 K1 I3 D2 H2 J2 BI1:BU205 BH1:BH221 BU209:BU216 BU218 H209:I214 C5:I205 C3:C205 B2:B205 A2:A206 D4:I205 N4:O205">
    <cfRule type="cellIs" dxfId="30" priority="22" stopIfTrue="1" operator="equal">
      <formula>0</formula>
    </cfRule>
  </conditionalFormatting>
  <conditionalFormatting sqref="J218:J221 J215 H207:I207 F207 J208:J213 M213 J2">
    <cfRule type="containsText" dxfId="29" priority="21" stopIfTrue="1" operator="containsText" text="iwjd">
      <formula>NOT(ISERROR(SEARCH("iwjd",F2)))</formula>
    </cfRule>
  </conditionalFormatting>
  <conditionalFormatting sqref="J4:N205">
    <cfRule type="containsText" dxfId="28" priority="20" stopIfTrue="1" operator="containsText" text="iwjd">
      <formula>NOT(ISERROR(SEARCH("iwjd",J4)))</formula>
    </cfRule>
  </conditionalFormatting>
  <conditionalFormatting sqref="H2:H205 I3:I205">
    <cfRule type="containsText" dxfId="27" priority="18" stopIfTrue="1" operator="containsText" text="ST">
      <formula>NOT(ISERROR(SEARCH("ST",H2)))</formula>
    </cfRule>
    <cfRule type="containsText" dxfId="26" priority="19" stopIfTrue="1" operator="containsText" text="SC">
      <formula>NOT(ISERROR(SEARCH("SC",H2)))</formula>
    </cfRule>
  </conditionalFormatting>
  <conditionalFormatting sqref="H4:I205">
    <cfRule type="containsText" dxfId="25" priority="15" operator="containsText" text="OBC">
      <formula>NOT(ISERROR(SEARCH("OBC",H4)))</formula>
    </cfRule>
    <cfRule type="containsText" dxfId="24" priority="16" operator="containsText" text="ST">
      <formula>NOT(ISERROR(SEARCH("ST",H4)))</formula>
    </cfRule>
    <cfRule type="containsText" dxfId="23" priority="17" operator="containsText" text="SC">
      <formula>NOT(ISERROR(SEARCH("SC",H4)))</formula>
    </cfRule>
  </conditionalFormatting>
  <conditionalFormatting sqref="BI4:BU205 N4:O205">
    <cfRule type="containsText" dxfId="22" priority="13" stopIfTrue="1" operator="containsText" text="mRrh.kZ">
      <formula>NOT(ISERROR(SEARCH("mRrh.kZ",N4)))</formula>
    </cfRule>
    <cfRule type="containsText" dxfId="21" priority="14" stopIfTrue="1" operator="containsText" text="vuqRrh.kZ">
      <formula>NOT(ISERROR(SEARCH("vuqRrh.kZ",N4)))</formula>
    </cfRule>
  </conditionalFormatting>
  <conditionalFormatting sqref="BI220:BU221 BI209:BU215 BU210:BU216 BI218:BU218">
    <cfRule type="cellIs" dxfId="20" priority="12" operator="equal">
      <formula>0</formula>
    </cfRule>
  </conditionalFormatting>
  <conditionalFormatting sqref="BI4:BU205">
    <cfRule type="containsText" dxfId="19" priority="8" operator="containsText" text="iwjd">
      <formula>NOT(ISERROR(SEARCH("iwjd",BI4)))</formula>
    </cfRule>
    <cfRule type="containsText" dxfId="18" priority="9" operator="containsText" text="uke i`Fkd">
      <formula>NOT(ISERROR(SEARCH("uke i`Fkd",BI4)))</formula>
    </cfRule>
    <cfRule type="containsText" dxfId="17" priority="10" operator="containsText" text="iqu% ijh{k">
      <formula>NOT(ISERROR(SEARCH("iqu% ijh{k",BI4)))</formula>
    </cfRule>
    <cfRule type="containsText" dxfId="16" priority="11" operator="containsText" text="vuqRrh.kZ">
      <formula>NOT(ISERROR(SEARCH("vuqRrh.kZ",BI4)))</formula>
    </cfRule>
  </conditionalFormatting>
  <conditionalFormatting sqref="BJ4:BU4 BJ5:BT205">
    <cfRule type="cellIs" dxfId="15" priority="7" stopIfTrue="1" operator="equal">
      <formula>0</formula>
    </cfRule>
  </conditionalFormatting>
  <conditionalFormatting sqref="BJ4:BU4 BJ5:BT205">
    <cfRule type="containsText" dxfId="14" priority="5" stopIfTrue="1" operator="containsText" text="mRrh.kZ">
      <formula>NOT(ISERROR(SEARCH("mRrh.kZ",BJ4)))</formula>
    </cfRule>
    <cfRule type="containsText" dxfId="13" priority="6" stopIfTrue="1" operator="containsText" text="vuqRrh.kZ">
      <formula>NOT(ISERROR(SEARCH("vuqRrh.kZ",BJ4)))</formula>
    </cfRule>
  </conditionalFormatting>
  <conditionalFormatting sqref="BJ4:BU4 BJ5:BT205">
    <cfRule type="containsText" dxfId="12" priority="1" operator="containsText" text="iwjd">
      <formula>NOT(ISERROR(SEARCH("iwjd",BJ4)))</formula>
    </cfRule>
    <cfRule type="containsText" dxfId="11" priority="2" operator="containsText" text="uke i`Fkd">
      <formula>NOT(ISERROR(SEARCH("uke i`Fkd",BJ4)))</formula>
    </cfRule>
    <cfRule type="containsText" dxfId="10" priority="3" operator="containsText" text="iqu% ijh{k">
      <formula>NOT(ISERROR(SEARCH("iqu% ijh{k",BJ4)))</formula>
    </cfRule>
    <cfRule type="containsText" dxfId="9" priority="4" operator="containsText" text="vuqRrh.kZ">
      <formula>NOT(ISERROR(SEARCH("vuqRrh.kZ",BJ4)))</formula>
    </cfRule>
  </conditionalFormatting>
  <pageMargins left="0.7" right="0.45" top="0.5" bottom="0.5" header="0.3" footer="0.3"/>
  <pageSetup paperSize="9" scale="83" fitToHeight="3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AF24"/>
  <sheetViews>
    <sheetView view="pageBreakPreview" zoomScaleSheetLayoutView="100" workbookViewId="0">
      <selection activeCell="T16" sqref="T16"/>
    </sheetView>
  </sheetViews>
  <sheetFormatPr defaultRowHeight="15"/>
  <cols>
    <col min="1" max="1" width="3.5703125" style="102" customWidth="1"/>
    <col min="2" max="3" width="7.7109375" style="150" customWidth="1"/>
    <col min="4" max="9" width="7.28515625" style="150" customWidth="1"/>
    <col min="10" max="10" width="8.28515625" style="150" customWidth="1"/>
    <col min="11" max="12" width="7.28515625" style="150" customWidth="1"/>
    <col min="13" max="13" width="10.5703125" style="150" customWidth="1"/>
    <col min="14" max="14" width="3.85546875" style="150" customWidth="1"/>
    <col min="15" max="15" width="8.85546875" style="102" customWidth="1"/>
    <col min="16" max="16" width="7.7109375" style="150" customWidth="1"/>
    <col min="17" max="17" width="12.5703125" style="150" customWidth="1"/>
    <col min="18" max="22" width="6.7109375" style="102" customWidth="1"/>
    <col min="23" max="23" width="8.42578125" style="102" customWidth="1"/>
    <col min="24" max="24" width="11.140625" style="102" customWidth="1"/>
    <col min="25" max="25" width="11.28515625" style="102" customWidth="1"/>
    <col min="26" max="26" width="11.42578125" style="102" customWidth="1"/>
    <col min="27" max="30" width="9.140625" style="102"/>
    <col min="31" max="32" width="0" style="102" hidden="1" customWidth="1"/>
    <col min="33" max="16384" width="9.140625" style="102"/>
  </cols>
  <sheetData>
    <row r="1" spans="1:32" ht="22.5" customHeight="1" thickBot="1">
      <c r="A1" s="148"/>
      <c r="B1" s="147"/>
      <c r="C1" s="147"/>
      <c r="D1" s="579" t="s">
        <v>293</v>
      </c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147"/>
    </row>
    <row r="2" spans="1:32" ht="24.75" customHeight="1">
      <c r="A2" s="148"/>
      <c r="B2" s="580" t="str">
        <f>IF(AND(O4=""),"",CONCATENATE("School Name :-"," ",IF(AND(MASTER!C6=""),"",MASTER!C6)))</f>
        <v>School Name :- Governt Senior Secondary School INDERWARA, Rani (PALI)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  <c r="Q2" s="580"/>
      <c r="X2" s="567" t="s">
        <v>484</v>
      </c>
      <c r="Y2" s="568"/>
      <c r="Z2" s="569"/>
    </row>
    <row r="3" spans="1:32" ht="17.45" customHeight="1">
      <c r="A3" s="576" t="s">
        <v>419</v>
      </c>
      <c r="B3" s="576"/>
      <c r="C3" s="577"/>
      <c r="D3" s="581" t="s">
        <v>225</v>
      </c>
      <c r="E3" s="581"/>
      <c r="F3" s="581"/>
      <c r="G3" s="582" t="s">
        <v>219</v>
      </c>
      <c r="H3" s="582"/>
      <c r="I3" s="583" t="str">
        <f>CONCATENATE('Chack &amp; edit  SD sheet'!C3," ","'",'Chack &amp; edit  SD sheet'!F3,"'")</f>
        <v>9th 'A'</v>
      </c>
      <c r="J3" s="583"/>
      <c r="K3" s="583"/>
      <c r="L3" s="584"/>
      <c r="M3" s="584"/>
      <c r="N3" s="584"/>
      <c r="O3" s="584"/>
      <c r="P3" s="584"/>
      <c r="Q3" s="584"/>
      <c r="X3" s="570"/>
      <c r="Y3" s="571"/>
      <c r="Z3" s="572"/>
    </row>
    <row r="4" spans="1:32" ht="15.95" customHeight="1">
      <c r="A4" s="578" t="s">
        <v>420</v>
      </c>
      <c r="B4" s="578"/>
      <c r="C4" s="578"/>
      <c r="D4" s="578"/>
      <c r="E4" s="585" t="str">
        <f>IFERROR(VLOOKUP($O$4,'Statement of Marks'!D4:'Statement of Marks'!EL205,4,0),"")</f>
        <v>JINU RATHORE</v>
      </c>
      <c r="F4" s="585"/>
      <c r="G4" s="585"/>
      <c r="H4" s="585"/>
      <c r="I4" s="585"/>
      <c r="J4" s="585"/>
      <c r="K4" s="585"/>
      <c r="L4" s="585"/>
      <c r="M4" s="586" t="s">
        <v>229</v>
      </c>
      <c r="N4" s="586"/>
      <c r="O4" s="587">
        <v>906</v>
      </c>
      <c r="P4" s="587"/>
      <c r="Q4" s="587"/>
      <c r="X4" s="570"/>
      <c r="Y4" s="571"/>
      <c r="Z4" s="572"/>
    </row>
    <row r="5" spans="1:32" ht="15.95" customHeight="1">
      <c r="A5" s="578" t="s">
        <v>7</v>
      </c>
      <c r="B5" s="578"/>
      <c r="C5" s="578"/>
      <c r="D5" s="578"/>
      <c r="E5" s="585" t="str">
        <f>IFERROR(VLOOKUP($O$4,'Statement of Marks'!D4:'Statement of Marks'!EL205,5,0),"")</f>
        <v>DEVI SINGH</v>
      </c>
      <c r="F5" s="585"/>
      <c r="G5" s="585"/>
      <c r="H5" s="585"/>
      <c r="I5" s="585"/>
      <c r="J5" s="585"/>
      <c r="K5" s="585"/>
      <c r="L5" s="585"/>
      <c r="M5" s="586" t="s">
        <v>230</v>
      </c>
      <c r="N5" s="586"/>
      <c r="O5" s="588">
        <f>IFERROR(VLOOKUP($O$4,'Statement of Marks'!D4:'Statement of Marks'!EL205,2,0),"")</f>
        <v>352</v>
      </c>
      <c r="P5" s="588"/>
      <c r="Q5" s="588"/>
      <c r="X5" s="570"/>
      <c r="Y5" s="571"/>
      <c r="Z5" s="572"/>
    </row>
    <row r="6" spans="1:32" ht="15.95" customHeight="1">
      <c r="A6" s="578" t="s">
        <v>8</v>
      </c>
      <c r="B6" s="578"/>
      <c r="C6" s="578"/>
      <c r="D6" s="578"/>
      <c r="E6" s="585" t="str">
        <f>IFERROR(VLOOKUP($O$4,'Statement of Marks'!D4:'Statement of Marks'!EL205,6,0),"")</f>
        <v>ANOP KANWAR</v>
      </c>
      <c r="F6" s="585"/>
      <c r="G6" s="585"/>
      <c r="H6" s="585"/>
      <c r="I6" s="585"/>
      <c r="J6" s="585"/>
      <c r="K6" s="585"/>
      <c r="L6" s="585"/>
      <c r="M6" s="586" t="s">
        <v>294</v>
      </c>
      <c r="N6" s="586"/>
      <c r="O6" s="589" t="str">
        <f>IFERROR(VLOOKUP($O$4,'Statement of Marks'!D4:'Statement of Marks'!EL205,3,0),"")</f>
        <v>22-02-2006</v>
      </c>
      <c r="P6" s="589"/>
      <c r="Q6" s="589"/>
      <c r="X6" s="570"/>
      <c r="Y6" s="571"/>
      <c r="Z6" s="572"/>
    </row>
    <row r="7" spans="1:32" ht="60" customHeight="1">
      <c r="A7" s="560" t="s">
        <v>272</v>
      </c>
      <c r="B7" s="560"/>
      <c r="C7" s="259" t="s">
        <v>295</v>
      </c>
      <c r="D7" s="259" t="s">
        <v>296</v>
      </c>
      <c r="E7" s="259" t="s">
        <v>297</v>
      </c>
      <c r="F7" s="259" t="s">
        <v>298</v>
      </c>
      <c r="G7" s="260" t="s">
        <v>299</v>
      </c>
      <c r="H7" s="261" t="s">
        <v>300</v>
      </c>
      <c r="I7" s="262" t="s">
        <v>301</v>
      </c>
      <c r="J7" s="261" t="s">
        <v>302</v>
      </c>
      <c r="K7" s="590" t="s">
        <v>303</v>
      </c>
      <c r="L7" s="590"/>
      <c r="M7" s="591" t="s">
        <v>304</v>
      </c>
      <c r="N7" s="591"/>
      <c r="O7" s="592" t="s">
        <v>305</v>
      </c>
      <c r="P7" s="592" t="s">
        <v>306</v>
      </c>
      <c r="Q7" s="592" t="s">
        <v>275</v>
      </c>
      <c r="V7" s="148"/>
      <c r="X7" s="570"/>
      <c r="Y7" s="571"/>
      <c r="Z7" s="572"/>
    </row>
    <row r="8" spans="1:32" ht="15" customHeight="1">
      <c r="A8" s="561" t="s">
        <v>307</v>
      </c>
      <c r="B8" s="561"/>
      <c r="C8" s="561"/>
      <c r="D8" s="263">
        <v>10</v>
      </c>
      <c r="E8" s="263">
        <v>10</v>
      </c>
      <c r="F8" s="263">
        <v>10</v>
      </c>
      <c r="G8" s="264">
        <v>30</v>
      </c>
      <c r="H8" s="265" t="s">
        <v>72</v>
      </c>
      <c r="I8" s="266">
        <v>70</v>
      </c>
      <c r="J8" s="267" t="s">
        <v>315</v>
      </c>
      <c r="K8" s="593">
        <v>30</v>
      </c>
      <c r="L8" s="593"/>
      <c r="M8" s="286">
        <v>100</v>
      </c>
      <c r="N8" s="287"/>
      <c r="O8" s="592"/>
      <c r="P8" s="592"/>
      <c r="Q8" s="592"/>
      <c r="V8" s="148"/>
      <c r="X8" s="570"/>
      <c r="Y8" s="571"/>
      <c r="Z8" s="572"/>
    </row>
    <row r="9" spans="1:32" ht="15" customHeight="1">
      <c r="A9" s="595" t="str">
        <f>'Chack &amp; edit  SD sheet'!L1</f>
        <v>HINDI</v>
      </c>
      <c r="B9" s="595"/>
      <c r="C9" s="595"/>
      <c r="D9" s="268">
        <f>IFERROR(VLOOKUP($O$4,'Statement of Marks'!D4:'Statement of Marks'!EL205,7,0),"")</f>
        <v>9</v>
      </c>
      <c r="E9" s="268">
        <f>IFERROR(VLOOKUP($O$4,'Statement of Marks'!D4:'Statement of Marks'!EL205,8,0),"")</f>
        <v>7</v>
      </c>
      <c r="F9" s="268">
        <f>IFERROR(VLOOKUP($O$4,'Statement of Marks'!D4:'Statement of Marks'!EL205,9,0),"")</f>
        <v>10</v>
      </c>
      <c r="G9" s="269">
        <f>IFERROR(IF(AND($O$4=""),"",ROUND(CEILING((SUM(D9:F9)*1),1),0)),"")</f>
        <v>26</v>
      </c>
      <c r="H9" s="270">
        <f>IFERROR(VLOOKUP($O$4,'Statement of Marks'!D4:'Statement of Marks'!EL205,10,0),"")</f>
        <v>18</v>
      </c>
      <c r="I9" s="268">
        <f>IFERROR(VLOOKUP($O$4,'Statement of Marks'!D4:'Statement of Marks'!EL205,11,0),"")</f>
        <v>51</v>
      </c>
      <c r="J9" s="270">
        <f>IFERROR(VLOOKUP($O$4,'Statement of Marks'!D4:'Statement of Marks'!EL205,12,0),"")</f>
        <v>37</v>
      </c>
      <c r="K9" s="594">
        <f>IFERROR(VLOOKUP($O$4,'Statement of Marks'!D4:'Statement of Marks'!EL205,15,0),"")</f>
        <v>29</v>
      </c>
      <c r="L9" s="594"/>
      <c r="M9" s="284">
        <f>IFERROR(VLOOKUP($O$4,'Statement of Marks'!D4:'Statement of Marks'!EL205,16,0),"")</f>
        <v>84</v>
      </c>
      <c r="N9" s="285"/>
      <c r="O9" s="271" t="str">
        <f>IFERROR(VLOOKUP($O$4,'Statement of Marks'!D4:'Statement of Marks'!EL205,77,0),"")</f>
        <v>D</v>
      </c>
      <c r="P9" s="271" t="str">
        <f>IF(M9="","",IF(O9="","",IF(M9&gt;=60%*$M$8,"I",IF(M9&gt;=48%*$M$8,"II",IF(M9&gt;=36%*$M$8,"III","G.P.")))))</f>
        <v>I</v>
      </c>
      <c r="Q9" s="326" t="str">
        <f>IF(AND(M9=""),"",IF(AND(M9&gt;=75%*$M$8),A9,""))</f>
        <v>HINDI</v>
      </c>
      <c r="X9" s="570"/>
      <c r="Y9" s="571"/>
      <c r="Z9" s="572"/>
    </row>
    <row r="10" spans="1:32" ht="15" customHeight="1">
      <c r="A10" s="595" t="str">
        <f>'Chack &amp; edit  SD sheet'!V1</f>
        <v>ENGLISH</v>
      </c>
      <c r="B10" s="595"/>
      <c r="C10" s="595"/>
      <c r="D10" s="268">
        <f>IFERROR(VLOOKUP($O$4,'Statement of Marks'!D4:'Statement of Marks'!EL205,17,0),"")</f>
        <v>10</v>
      </c>
      <c r="E10" s="268">
        <f>IFERROR(VLOOKUP($O$4,'Statement of Marks'!D4:'Statement of Marks'!EL205,18,0),"")</f>
        <v>9</v>
      </c>
      <c r="F10" s="268">
        <f>IFERROR(VLOOKUP($O$4,'Statement of Marks'!D4:'Statement of Marks'!EL205,19,0),"")</f>
        <v>10</v>
      </c>
      <c r="G10" s="269">
        <f t="shared" ref="G10:G15" si="0">IFERROR(IF(AND($O$4=""),"",ROUND(CEILING((SUM(D10:F10)*1),1),0)),"")</f>
        <v>29</v>
      </c>
      <c r="H10" s="270">
        <f>IFERROR(VLOOKUP($O$4,'Statement of Marks'!D4:'Statement of Marks'!EL205,20,0),"")</f>
        <v>20</v>
      </c>
      <c r="I10" s="268">
        <f>IFERROR(VLOOKUP($O$4,'Statement of Marks'!D4:'Statement of Marks'!EL205,21,0),"")</f>
        <v>58</v>
      </c>
      <c r="J10" s="270">
        <f>IFERROR(VLOOKUP($O$4,'Statement of Marks'!D4:'Statement of Marks'!EL205,22,0),"")</f>
        <v>42</v>
      </c>
      <c r="K10" s="594">
        <f>IFERROR(VLOOKUP($O$4,'Statement of Marks'!D4:'Statement of Marks'!EL205,25,0),"")</f>
        <v>30</v>
      </c>
      <c r="L10" s="594"/>
      <c r="M10" s="284">
        <f>IFERROR(VLOOKUP($O$4,'Statement of Marks'!D4:'Statement of Marks'!EL205,26,0),"")</f>
        <v>92</v>
      </c>
      <c r="N10" s="285"/>
      <c r="O10" s="282" t="str">
        <f>IFERROR(VLOOKUP($O$4,'Statement of Marks'!D4:'Statement of Marks'!EL205,82,0),"")</f>
        <v>D</v>
      </c>
      <c r="P10" s="271" t="str">
        <f t="shared" ref="P10:P12" si="1">IF(M10="","",IF(O10="","",IF(M10&gt;=60%*$M$8,"I",IF(M10&gt;=48%*$M$8,"II",IF(M10&gt;=36%*$M$8,"III","G.P.")))))</f>
        <v>I</v>
      </c>
      <c r="Q10" s="326" t="str">
        <f t="shared" ref="Q10:Q15" si="2">IF(AND(M10=""),"",IF(AND(M10&gt;=75%*$M$8),A10,""))</f>
        <v>ENGLISH</v>
      </c>
      <c r="X10" s="570"/>
      <c r="Y10" s="571"/>
      <c r="Z10" s="572"/>
    </row>
    <row r="11" spans="1:32" ht="15" customHeight="1" thickBot="1">
      <c r="A11" s="595" t="str">
        <f>IFERROR(VLOOKUP($O$4,'Chack &amp; edit  SD sheet'!D4:'Chack &amp; edit  SD sheet'!CQ205,28,0),"")</f>
        <v>Sanskrit</v>
      </c>
      <c r="B11" s="595"/>
      <c r="C11" s="595"/>
      <c r="D11" s="268">
        <f>IFERROR(VLOOKUP($O$4,'Statement of Marks'!D4:'Statement of Marks'!EL205,27,0),"")</f>
        <v>9</v>
      </c>
      <c r="E11" s="268">
        <f>IFERROR(VLOOKUP($O$4,'Statement of Marks'!D4:'Statement of Marks'!EL205,28,0),"")</f>
        <v>9</v>
      </c>
      <c r="F11" s="268">
        <f>IFERROR(VLOOKUP($O$4,'Statement of Marks'!D4:'Statement of Marks'!EL205,29,0),"")</f>
        <v>10</v>
      </c>
      <c r="G11" s="269">
        <f t="shared" si="0"/>
        <v>28</v>
      </c>
      <c r="H11" s="270">
        <f>IFERROR(VLOOKUP($O$4,'Statement of Marks'!D4:'Statement of Marks'!EL205,30,0),"")</f>
        <v>19</v>
      </c>
      <c r="I11" s="268">
        <f>IFERROR(VLOOKUP($O$4,'Statement of Marks'!D4:'Statement of Marks'!EL205,31,0),"")</f>
        <v>56</v>
      </c>
      <c r="J11" s="270">
        <f>IFERROR(VLOOKUP($O$4,'Statement of Marks'!D4:'Statement of Marks'!EL205,32,0),"")</f>
        <v>40</v>
      </c>
      <c r="K11" s="594">
        <f>IFERROR(VLOOKUP($O$4,'Statement of Marks'!D4:'Statement of Marks'!EL205,35,0),"")</f>
        <v>26</v>
      </c>
      <c r="L11" s="594"/>
      <c r="M11" s="284">
        <f>IFERROR(VLOOKUP($O$4,'Statement of Marks'!D4:'Statement of Marks'!EL205,36,0),"")</f>
        <v>85</v>
      </c>
      <c r="N11" s="285"/>
      <c r="O11" s="282" t="str">
        <f>IFERROR(VLOOKUP($O$4,'Statement of Marks'!D4:'Statement of Marks'!EL205,87,0),"")</f>
        <v>D</v>
      </c>
      <c r="P11" s="271" t="str">
        <f t="shared" si="1"/>
        <v>I</v>
      </c>
      <c r="Q11" s="326" t="str">
        <f t="shared" si="2"/>
        <v>Sanskrit</v>
      </c>
      <c r="X11" s="573"/>
      <c r="Y11" s="574"/>
      <c r="Z11" s="575"/>
      <c r="AF11" s="102" t="str">
        <f>IFERROR(VLOOKUP($O$4,'[1]Statement of Marks'!$B$7:'[1]Statement of Marks'!$GC$106,37,0),"")</f>
        <v/>
      </c>
    </row>
    <row r="12" spans="1:32" ht="15" customHeight="1">
      <c r="A12" s="596" t="str">
        <f>'Chack &amp; edit  SD sheet'!AR1</f>
        <v>SCIENCE</v>
      </c>
      <c r="B12" s="596"/>
      <c r="C12" s="596"/>
      <c r="D12" s="268">
        <f>IFERROR(VLOOKUP($O$4,'Statement of Marks'!D4:'Statement of Marks'!EL205,37,0),"")</f>
        <v>9</v>
      </c>
      <c r="E12" s="268">
        <f>IFERROR(VLOOKUP($O$4,'Statement of Marks'!D4:'Statement of Marks'!EL205,38,0),"")</f>
        <v>10</v>
      </c>
      <c r="F12" s="268">
        <f>IFERROR(VLOOKUP($O$4,'Statement of Marks'!D4:'Statement of Marks'!EL205,39,0),"")</f>
        <v>9</v>
      </c>
      <c r="G12" s="269">
        <f t="shared" si="0"/>
        <v>28</v>
      </c>
      <c r="H12" s="270">
        <f>IFERROR(VLOOKUP($O$4,'Statement of Marks'!D4:'Statement of Marks'!EL205,40,0),"")</f>
        <v>19</v>
      </c>
      <c r="I12" s="268">
        <f>IFERROR(VLOOKUP($O$4,'Statement of Marks'!D4:'Statement of Marks'!EL205,41,0),"")</f>
        <v>52</v>
      </c>
      <c r="J12" s="270">
        <f>IFERROR(VLOOKUP($O$4,'Statement of Marks'!D4:'Statement of Marks'!EL205,42,0),"")</f>
        <v>38</v>
      </c>
      <c r="K12" s="594">
        <f>IFERROR(VLOOKUP($O$4,'Statement of Marks'!D4:'Statement of Marks'!EL205,45,0),"")</f>
        <v>30</v>
      </c>
      <c r="L12" s="594"/>
      <c r="M12" s="284">
        <f>IFERROR(VLOOKUP($O$4,'Statement of Marks'!D4:'Statement of Marks'!EL205,46,0),"")</f>
        <v>87</v>
      </c>
      <c r="N12" s="285"/>
      <c r="O12" s="282" t="str">
        <f>IFERROR(VLOOKUP($O$4,'Statement of Marks'!D4:'Statement of Marks'!EL205,92,0),"")</f>
        <v>D</v>
      </c>
      <c r="P12" s="271" t="str">
        <f t="shared" si="1"/>
        <v>I</v>
      </c>
      <c r="Q12" s="326" t="str">
        <f t="shared" si="2"/>
        <v>SCIENCE</v>
      </c>
      <c r="AF12" s="102" t="str">
        <f>IFERROR(VLOOKUP($O$4,'[1]Statement of Marks'!$B$7:'[1]Statement of Marks'!$GC$106,61,0),"")</f>
        <v/>
      </c>
    </row>
    <row r="13" spans="1:32" ht="15" customHeight="1">
      <c r="A13" s="291" t="str">
        <f>IF(AND(E4=""),"",IF(AND(M13&gt;=M14),"#",""))</f>
        <v>#</v>
      </c>
      <c r="B13" s="597" t="str">
        <f>'Chack &amp; edit  SD sheet'!BB1</f>
        <v>SOCIAL SCIENCE</v>
      </c>
      <c r="C13" s="598"/>
      <c r="D13" s="279">
        <f>IFERROR(VLOOKUP($O$4,'Statement of Marks'!D4:'Statement of Marks'!EL205,47,0),"")</f>
        <v>7</v>
      </c>
      <c r="E13" s="268">
        <f>IFERROR(VLOOKUP($O$4,'Statement of Marks'!D4:'Statement of Marks'!EL205,48,0),"")</f>
        <v>10</v>
      </c>
      <c r="F13" s="268">
        <f>IFERROR(VLOOKUP($O$4,'Statement of Marks'!D4:'Statement of Marks'!EL205,49,0),"")</f>
        <v>10</v>
      </c>
      <c r="G13" s="269">
        <f t="shared" si="0"/>
        <v>27</v>
      </c>
      <c r="H13" s="270">
        <f>IFERROR(VLOOKUP($O$4,'Statement of Marks'!D4:'Statement of Marks'!EL205,50,0),"")</f>
        <v>18</v>
      </c>
      <c r="I13" s="268">
        <f>IFERROR(VLOOKUP($O$4,'Statement of Marks'!D4:'Statement of Marks'!EL205,51,0),"")</f>
        <v>65</v>
      </c>
      <c r="J13" s="270">
        <f>IFERROR(VLOOKUP($O$4,'Statement of Marks'!D4:'Statement of Marks'!EL205,52,0),"")</f>
        <v>47</v>
      </c>
      <c r="K13" s="594">
        <f>IFERROR(VLOOKUP($O$4,'Statement of Marks'!D4:'Statement of Marks'!EL205,55,0),"")</f>
        <v>30</v>
      </c>
      <c r="L13" s="594"/>
      <c r="M13" s="284">
        <f>IFERROR(VLOOKUP($O$4,'Statement of Marks'!D4:'Statement of Marks'!EL205,56,0),"")</f>
        <v>95</v>
      </c>
      <c r="N13" s="288" t="str">
        <f>IF(AND(E4=""),"",IF(AND(M13&gt;=M14),"*",""))</f>
        <v>*</v>
      </c>
      <c r="O13" s="282" t="str">
        <f>IFERROR(IF(AND(N13=""),"",VLOOKUP($O$4,'Statement of Marks'!D4:'Statement of Marks'!EL205,97,0)),"")</f>
        <v>D</v>
      </c>
      <c r="P13" s="271" t="str">
        <f>IF(M13="","",IF(AND(N13=""),"",IF(O13="","",IF(M13&gt;=60%*$M$8,"I",IF(M13&gt;=48%*$M$8,"II",IF(M13&gt;=36%*$M$8,"III","G.P."))))))</f>
        <v>I</v>
      </c>
      <c r="Q13" s="326" t="str">
        <f>IF(AND(M13=""),"",IF(AND(A13=""),"",IF(AND(M13&gt;=75%*$M$8),B13,"")))</f>
        <v>SOCIAL SCIENCE</v>
      </c>
      <c r="AF13" s="102" t="str">
        <f>IFERROR(VLOOKUP($O$4,'[1]Statement of Marks'!$B$7:'[1]Statement of Marks'!$GC$106,85,0),"")</f>
        <v/>
      </c>
    </row>
    <row r="14" spans="1:32" ht="15" customHeight="1">
      <c r="A14" s="292" t="str">
        <f>IF(AND(E4=""),"",IF(AND(M13&lt;=M14),"#",""))</f>
        <v/>
      </c>
      <c r="B14" s="599" t="str">
        <f>IFERROR(IF(OR(M14=0,M14=""),"",VLOOKUP($O$4,'Chack &amp; edit  SD sheet'!D4:'Chack &amp; edit  SD sheet'!CQ205,59,0)),"")</f>
        <v>Health Care</v>
      </c>
      <c r="C14" s="600"/>
      <c r="D14" s="562" t="str">
        <f>IF(AND(B14=""),"","Theory")</f>
        <v>Theory</v>
      </c>
      <c r="E14" s="563"/>
      <c r="F14" s="268">
        <f>IFERROR(IF(AND(B14=""),"",VLOOKUP($O$4,'Statement of Marks'!D4:'Statement of Marks'!EL205,57,0)),"")</f>
        <v>15</v>
      </c>
      <c r="G14" s="602" t="str">
        <f>IF(AND(B14=""),"","Practical")</f>
        <v>Practical</v>
      </c>
      <c r="H14" s="603"/>
      <c r="I14" s="268">
        <f>IFERROR(IF(AND(B14=""),"",VLOOKUP($O$4,'Statement of Marks'!D4:'Statement of Marks'!EL205,58,0)),"")</f>
        <v>20</v>
      </c>
      <c r="J14" s="604" t="str">
        <f>IF(AND(B14=""),"","Sessional")</f>
        <v>Sessional</v>
      </c>
      <c r="K14" s="605"/>
      <c r="L14" s="273">
        <f>IFERROR(IF(AND(B14=""),"",VLOOKUP($O$4,'Statement of Marks'!D4:'Statement of Marks'!EL205,59,0)),"")</f>
        <v>40</v>
      </c>
      <c r="M14" s="284">
        <f>IFERROR(VLOOKUP($O$4,'Statement of Marks'!D4:'Statement of Marks'!EL205,60,0),"")</f>
        <v>75</v>
      </c>
      <c r="N14" s="288" t="str">
        <f>IF(AND(E4=""),"",IF(AND(M13&lt;=M14),"*",""))</f>
        <v/>
      </c>
      <c r="O14" s="282" t="str">
        <f>IFERROR(IF(AND(N14=""),"",VLOOKUP($O$4,'Statement of Marks'!D4:'Statement of Marks'!EL205,61,0)),"")</f>
        <v/>
      </c>
      <c r="P14" s="271" t="str">
        <f>IF(M14="","",IF(AND(N14=""),"",IF(M14&gt;=60%*$M$8,"I",IF(M14&gt;=48%*$M$8,"II",IF(M14&gt;=36%*$M$8,"III","G.P.")))))</f>
        <v/>
      </c>
      <c r="Q14" s="326" t="str">
        <f>IF(AND(M14=""),"",IF(AND(A14=""),"",IF(AND(M14&gt;=75%*$M$8),B14,"")))</f>
        <v/>
      </c>
    </row>
    <row r="15" spans="1:32" ht="15" customHeight="1">
      <c r="A15" s="601" t="str">
        <f>'Chack &amp; edit  SD sheet'!BP1</f>
        <v>MATHS</v>
      </c>
      <c r="B15" s="601"/>
      <c r="C15" s="601"/>
      <c r="D15" s="268">
        <f>IFERROR(VLOOKUP($O$4,'Statement of Marks'!D4:'Statement of Marks'!EL205,62,0),"")</f>
        <v>9</v>
      </c>
      <c r="E15" s="268">
        <f>IFERROR(VLOOKUP($O$4,'Statement of Marks'!D4:'Statement of Marks'!EL205,63,0),"")</f>
        <v>9</v>
      </c>
      <c r="F15" s="268">
        <f>IFERROR(VLOOKUP($O$4,'Statement of Marks'!D4:'Statement of Marks'!EL205,64,0),"")</f>
        <v>9</v>
      </c>
      <c r="G15" s="269">
        <f t="shared" si="0"/>
        <v>27</v>
      </c>
      <c r="H15" s="270">
        <f>IFERROR(VLOOKUP($O$4,'Statement of Marks'!D4:'Statement of Marks'!EL205,65,0),"")</f>
        <v>18</v>
      </c>
      <c r="I15" s="268">
        <f>IFERROR(VLOOKUP($O$4,'Statement of Marks'!D4:'Statement of Marks'!EL205,66,0),"")</f>
        <v>45</v>
      </c>
      <c r="J15" s="270">
        <f>IFERROR(VLOOKUP($O$4,'Statement of Marks'!D4:'Statement of Marks'!EL205,67,0),"")</f>
        <v>33</v>
      </c>
      <c r="K15" s="594">
        <f>IFERROR(VLOOKUP($O$4,'Statement of Marks'!D4:'Statement of Marks'!EL205,70,0),"")</f>
        <v>29</v>
      </c>
      <c r="L15" s="594"/>
      <c r="M15" s="284">
        <f>IFERROR(VLOOKUP($O$4,'Statement of Marks'!D4:'Statement of Marks'!EL205,71,0),"")</f>
        <v>80</v>
      </c>
      <c r="N15" s="285"/>
      <c r="O15" s="283" t="str">
        <f>IFERROR(VLOOKUP($O$4,'Statement of Marks'!D4:'Statement of Marks'!EL205,102,0),"")</f>
        <v>D</v>
      </c>
      <c r="P15" s="280" t="str">
        <f>IF(M15="","",IF(O15="","",IF(M15&gt;=60%*$M$8,"I",IF(M15&gt;=48%*$M$8,"II",IF(M15&gt;=36%*$M$8,"III","G.P.")))))</f>
        <v>I</v>
      </c>
      <c r="Q15" s="326" t="str">
        <f t="shared" si="2"/>
        <v>MATHS</v>
      </c>
    </row>
    <row r="16" spans="1:32" ht="17.25" customHeight="1">
      <c r="A16" s="564" t="s">
        <v>308</v>
      </c>
      <c r="B16" s="564"/>
      <c r="C16" s="564"/>
      <c r="D16" s="274">
        <f>IF(AND(D9="",D10="",D11="",D12="",D13="",D15=""),"",SUM(D9,D10,D11,D12,D13,D15))</f>
        <v>53</v>
      </c>
      <c r="E16" s="274">
        <f>IF(AND(E9="",E10="",E11="",E12="",E13="",E15=""),"",SUM(E9,E10,E11,E12,E13,E15))</f>
        <v>54</v>
      </c>
      <c r="F16" s="274">
        <f>IF(AND(F9="",F10="",F11="",F12="",F13="",F15=""),"",SUM(F9,F10,F11,F12,F13,F15))</f>
        <v>58</v>
      </c>
      <c r="G16" s="274">
        <f>IF(AND(G9="",G10="",G11="",G12="",G13="",G15=""),"",SUM(G9,G10,G11,G12,G13,G15))</f>
        <v>165</v>
      </c>
      <c r="H16" s="274">
        <f>IF(AND(H9="",H10="",H11="",H12="",H13="",H15=""),"",SUM(H9,H10,H11,H12,H13,H15))</f>
        <v>112</v>
      </c>
      <c r="I16" s="274">
        <f t="shared" ref="I16:J16" si="3">IF(AND(I9="",I10="",I11="",I12="",I13="",I15=""),"",SUM(I9,I10,I11,I12,I13,I15))</f>
        <v>327</v>
      </c>
      <c r="J16" s="274">
        <f t="shared" si="3"/>
        <v>237</v>
      </c>
      <c r="K16" s="606">
        <f>IF(AND(K9="",K10="",K11="",K12="",K13="",K15=""),"",SUM(K9,K10,K11,K12,K13,K15))</f>
        <v>174</v>
      </c>
      <c r="L16" s="607"/>
      <c r="M16" s="289">
        <f>IF(AND(M9="",M10="",M11="",M12="",M13="",M14="",M15=""),"",IF(AND(M13&gt;=M14),M13,M14)+SUM(M9,M10,M11,M12,M15))</f>
        <v>523</v>
      </c>
      <c r="N16" s="290"/>
      <c r="O16" s="608" t="s">
        <v>309</v>
      </c>
      <c r="P16" s="609"/>
      <c r="Q16" s="610"/>
    </row>
    <row r="17" spans="1:22" ht="17.25" customHeight="1">
      <c r="A17" s="565" t="s">
        <v>310</v>
      </c>
      <c r="B17" s="565"/>
      <c r="C17" s="565"/>
      <c r="D17" s="275">
        <f>IF(D16="","",60-(COUNTIF(D9:D15,"NA")*10+COUNTIF(D9:D15,"ML")*10))</f>
        <v>60</v>
      </c>
      <c r="E17" s="275">
        <f>IF(E16="","",60-(COUNTIF(E9:E15,"NA")*10+COUNTIF(E9:E15,"ML")*10))</f>
        <v>60</v>
      </c>
      <c r="F17" s="275">
        <f>IF(F16="","",60-(COUNTIF(F9:F15,"NA")*10+COUNTIF(F9:F15,"ML")*10))</f>
        <v>60</v>
      </c>
      <c r="G17" s="275">
        <f>IF(G16="","",SUM(D17:F17))</f>
        <v>180</v>
      </c>
      <c r="H17" s="275">
        <f>IF(H16="","",ROUND(CEILING((SUM(G17) * 20 / 30),1), 0))</f>
        <v>120</v>
      </c>
      <c r="I17" s="275">
        <f>IF(I16="","",420-(COUNTIF(I9:I15,"NA")*70+COUNTIF(I9:I15,"ML")*70))</f>
        <v>420</v>
      </c>
      <c r="J17" s="275">
        <f>IF(J16="","",ROUND(CEILING((SUM(I17) * 50 / 70),1), 0))</f>
        <v>300</v>
      </c>
      <c r="K17" s="611">
        <f>IF(K16="","",180-(COUNTIF(K9:K15,"NA")*30+COUNTIF(K9:K15,"ML")*30))</f>
        <v>180</v>
      </c>
      <c r="L17" s="611"/>
      <c r="M17" s="612">
        <f>IF(M16="","",SUM(H17,J17,K17))</f>
        <v>600</v>
      </c>
      <c r="N17" s="613"/>
      <c r="O17" s="614" t="str">
        <f>IF(AND(L19=""),"",IF(AND(O4=""),"",IF(AND(L19="NSO"),"NSO","Promoted to Class 10th")))</f>
        <v>Promoted to Class 10th</v>
      </c>
      <c r="P17" s="615"/>
      <c r="Q17" s="616"/>
      <c r="V17" s="149"/>
    </row>
    <row r="18" spans="1:22" ht="25.5" customHeight="1">
      <c r="A18" s="566" t="s">
        <v>196</v>
      </c>
      <c r="B18" s="566"/>
      <c r="C18" s="566"/>
      <c r="D18" s="276">
        <f t="shared" ref="D18:K18" si="4">IFERROR(IF(D17="","",D16/D17*100),"")</f>
        <v>88.333333333333329</v>
      </c>
      <c r="E18" s="276">
        <f t="shared" si="4"/>
        <v>90</v>
      </c>
      <c r="F18" s="276">
        <f t="shared" si="4"/>
        <v>96.666666666666671</v>
      </c>
      <c r="G18" s="276">
        <f t="shared" si="4"/>
        <v>91.666666666666657</v>
      </c>
      <c r="H18" s="276">
        <f t="shared" si="4"/>
        <v>93.333333333333329</v>
      </c>
      <c r="I18" s="276">
        <f t="shared" si="4"/>
        <v>77.857142857142861</v>
      </c>
      <c r="J18" s="276">
        <f t="shared" si="4"/>
        <v>79</v>
      </c>
      <c r="K18" s="620">
        <f t="shared" si="4"/>
        <v>96.666666666666671</v>
      </c>
      <c r="L18" s="620"/>
      <c r="M18" s="621">
        <f>IF(M17="","",M16/M17*100)</f>
        <v>87.166666666666671</v>
      </c>
      <c r="N18" s="622"/>
      <c r="O18" s="617"/>
      <c r="P18" s="618"/>
      <c r="Q18" s="619"/>
      <c r="V18" s="149"/>
    </row>
    <row r="19" spans="1:22" ht="21" customHeight="1">
      <c r="A19" s="558" t="s">
        <v>311</v>
      </c>
      <c r="B19" s="558"/>
      <c r="C19" s="558"/>
      <c r="D19" s="558"/>
      <c r="E19" s="558"/>
      <c r="F19" s="626">
        <f>IF(AND(O4=""),"",MASTER!C13)</f>
        <v>43931</v>
      </c>
      <c r="G19" s="626"/>
      <c r="H19" s="626"/>
      <c r="I19" s="626"/>
      <c r="J19" s="627" t="s">
        <v>193</v>
      </c>
      <c r="K19" s="627"/>
      <c r="L19" s="628" t="str">
        <f>IFERROR(VLOOKUP($O$4,'Statement of Marks'!D4:'Statement of Marks'!EL205,137,0),"")</f>
        <v>I</v>
      </c>
      <c r="M19" s="628"/>
      <c r="N19" s="553" t="s">
        <v>312</v>
      </c>
      <c r="O19" s="624"/>
      <c r="P19" s="624"/>
      <c r="Q19" s="281">
        <f>IFERROR(VLOOKUP($O$4,'Statement of Marks'!D4:'Statement of Marks'!EL205,138,0),"")</f>
        <v>0.99999999999999778</v>
      </c>
      <c r="U19" s="148"/>
      <c r="V19" s="149"/>
    </row>
    <row r="20" spans="1:22" ht="21" customHeight="1">
      <c r="A20" s="557" t="s">
        <v>410</v>
      </c>
      <c r="B20" s="557"/>
      <c r="C20" s="557"/>
      <c r="D20" s="557"/>
      <c r="E20" s="557" t="s">
        <v>414</v>
      </c>
      <c r="F20" s="557"/>
      <c r="G20" s="557"/>
      <c r="H20" s="557" t="s">
        <v>395</v>
      </c>
      <c r="I20" s="557"/>
      <c r="J20" s="557"/>
      <c r="K20" s="557" t="s">
        <v>413</v>
      </c>
      <c r="L20" s="557"/>
      <c r="M20" s="557"/>
      <c r="N20" s="553" t="s">
        <v>388</v>
      </c>
      <c r="O20" s="553"/>
      <c r="P20" s="553"/>
      <c r="Q20" s="553"/>
      <c r="U20" s="148"/>
      <c r="V20" s="149"/>
    </row>
    <row r="21" spans="1:22" ht="21" customHeight="1">
      <c r="A21" s="558" t="s">
        <v>411</v>
      </c>
      <c r="B21" s="558"/>
      <c r="C21" s="558"/>
      <c r="D21" s="277">
        <f>IFERROR(VLOOKUP($O$4,'Statement of Marks'!D4:'Statement of Marks'!EL205,113,0),"")</f>
        <v>93</v>
      </c>
      <c r="E21" s="558" t="s">
        <v>411</v>
      </c>
      <c r="F21" s="558"/>
      <c r="G21" s="277">
        <f>IFERROR(VLOOKUP($O$4,'Statement of Marks'!D4:'Statement of Marks'!EL205,122,0),"")</f>
        <v>91</v>
      </c>
      <c r="H21" s="558" t="s">
        <v>411</v>
      </c>
      <c r="I21" s="558"/>
      <c r="J21" s="277">
        <f>IFERROR(VLOOKUP($O$4,'Statement of Marks'!D4:'Statement of Marks'!EL205,126,0),"")</f>
        <v>78</v>
      </c>
      <c r="K21" s="558" t="s">
        <v>411</v>
      </c>
      <c r="L21" s="558"/>
      <c r="M21" s="277">
        <f>IFERROR(VLOOKUP($O$4,'Statement of Marks'!D4:'Statement of Marks'!EL205,131,0),"")</f>
        <v>73</v>
      </c>
      <c r="N21" s="554" t="s">
        <v>386</v>
      </c>
      <c r="O21" s="554"/>
      <c r="P21" s="555" t="s">
        <v>387</v>
      </c>
      <c r="Q21" s="555"/>
      <c r="U21" s="148"/>
      <c r="V21" s="149"/>
    </row>
    <row r="22" spans="1:22" ht="21" customHeight="1">
      <c r="A22" s="559" t="s">
        <v>412</v>
      </c>
      <c r="B22" s="559"/>
      <c r="C22" s="559"/>
      <c r="D22" s="278" t="str">
        <f>IFERROR(IF(AND(D21=""),"",IF(D21&gt;=80,"A",IF(D21&gt;=60,"B",IF(D21&gt;=40,"C",IF(D21&gt;0,"D",""))))),"")</f>
        <v>A</v>
      </c>
      <c r="E22" s="559" t="s">
        <v>412</v>
      </c>
      <c r="F22" s="559"/>
      <c r="G22" s="278" t="str">
        <f>IFERROR(IF(AND(G21=""),"",IF(G21&gt;=80,"A",IF(G21&gt;=60,"B",IF(G21&gt;=40,"C",IF(G21&gt;0,"D",""))))),"")</f>
        <v>A</v>
      </c>
      <c r="H22" s="559" t="s">
        <v>412</v>
      </c>
      <c r="I22" s="559"/>
      <c r="J22" s="278" t="str">
        <f>IFERROR(IF(AND(J21=""),"",IF(J21&gt;=80,"A",IF(J21&gt;=60,"B",IF(J21&gt;=40,"C",IF(J21&gt;0,"D",""))))),"")</f>
        <v>B</v>
      </c>
      <c r="K22" s="559" t="s">
        <v>412</v>
      </c>
      <c r="L22" s="559"/>
      <c r="M22" s="278" t="str">
        <f>IFERROR(IF(AND(M21=""),"",IF(M21&gt;=80,"A",IF(M21&gt;=60,"B",IF(M21&gt;=40,"C",IF(M21&gt;0,"D",""))))),"")</f>
        <v>B</v>
      </c>
      <c r="N22" s="556">
        <f>IFERROR(VLOOKUP($O$4,'Statement of Marks'!D4:'Statement of Marks'!EL205,132,0),"")</f>
        <v>324</v>
      </c>
      <c r="O22" s="556"/>
      <c r="P22" s="629">
        <f>IFERROR(VLOOKUP($O$4,'Statement of Marks'!D4:'Statement of Marks'!EL205,133,0),"")</f>
        <v>313</v>
      </c>
      <c r="Q22" s="629"/>
      <c r="U22" s="148"/>
      <c r="V22" s="149"/>
    </row>
    <row r="23" spans="1:22" ht="36.75" customHeight="1">
      <c r="A23" s="560" t="s">
        <v>207</v>
      </c>
      <c r="B23" s="560"/>
      <c r="C23" s="560"/>
      <c r="D23" s="560"/>
      <c r="E23" s="560"/>
      <c r="F23" s="625" t="str">
        <f>IF(AND(O4=""),"",CONCATENATE("( ",MASTER!C8," )"))</f>
        <v>( Heeralal Jat )</v>
      </c>
      <c r="G23" s="625"/>
      <c r="H23" s="625"/>
      <c r="I23" s="625"/>
      <c r="J23" s="560" t="s">
        <v>210</v>
      </c>
      <c r="K23" s="560"/>
      <c r="L23" s="560"/>
      <c r="M23" s="560"/>
      <c r="N23" s="623" t="str">
        <f>IF(AND(O4=""),"",CONCATENATE("( ",MASTER!C12," )"))</f>
        <v>( Bhagwan singh )</v>
      </c>
      <c r="O23" s="623"/>
      <c r="P23" s="623"/>
      <c r="Q23" s="623"/>
      <c r="V23" s="149"/>
    </row>
    <row r="24" spans="1:22" ht="38.25" customHeight="1">
      <c r="A24" s="560" t="s">
        <v>213</v>
      </c>
      <c r="B24" s="560"/>
      <c r="C24" s="560"/>
      <c r="D24" s="560"/>
      <c r="E24" s="560"/>
      <c r="F24" s="625" t="str">
        <f>IF(AND(O4=""),"",CONCATENATE("( ",MASTER!C11," )"))</f>
        <v>( Mahendra Patel )</v>
      </c>
      <c r="G24" s="625"/>
      <c r="H24" s="625"/>
      <c r="I24" s="625"/>
      <c r="J24" s="557" t="s">
        <v>216</v>
      </c>
      <c r="K24" s="557"/>
      <c r="L24" s="557"/>
      <c r="M24" s="557"/>
      <c r="N24" s="623" t="str">
        <f>IF(AND(O4=""),"",CONCATENATE("( ",MASTER!C9," )"))</f>
        <v>( MISHRILAL )</v>
      </c>
      <c r="O24" s="623"/>
      <c r="P24" s="623"/>
      <c r="Q24" s="623"/>
    </row>
  </sheetData>
  <sheetProtection password="D51A" sheet="1" objects="1" scenarios="1" formatCells="0" formatColumns="0" formatRows="0"/>
  <mergeCells count="84">
    <mergeCell ref="N24:Q24"/>
    <mergeCell ref="N19:P19"/>
    <mergeCell ref="F23:I23"/>
    <mergeCell ref="J23:M23"/>
    <mergeCell ref="N23:Q23"/>
    <mergeCell ref="E20:G20"/>
    <mergeCell ref="H20:J20"/>
    <mergeCell ref="K20:M20"/>
    <mergeCell ref="E21:F21"/>
    <mergeCell ref="F19:I19"/>
    <mergeCell ref="J19:K19"/>
    <mergeCell ref="L19:M19"/>
    <mergeCell ref="F24:I24"/>
    <mergeCell ref="J24:M24"/>
    <mergeCell ref="P22:Q22"/>
    <mergeCell ref="E22:F22"/>
    <mergeCell ref="K16:L16"/>
    <mergeCell ref="O16:Q16"/>
    <mergeCell ref="K17:L17"/>
    <mergeCell ref="M17:N17"/>
    <mergeCell ref="O17:Q18"/>
    <mergeCell ref="K18:L18"/>
    <mergeCell ref="M18:N18"/>
    <mergeCell ref="K15:L15"/>
    <mergeCell ref="B14:C14"/>
    <mergeCell ref="A15:C15"/>
    <mergeCell ref="G14:H14"/>
    <mergeCell ref="J14:K14"/>
    <mergeCell ref="K11:L11"/>
    <mergeCell ref="K12:L12"/>
    <mergeCell ref="A11:C11"/>
    <mergeCell ref="A12:C12"/>
    <mergeCell ref="B13:C13"/>
    <mergeCell ref="K13:L13"/>
    <mergeCell ref="A24:E24"/>
    <mergeCell ref="D1:P1"/>
    <mergeCell ref="B2:Q2"/>
    <mergeCell ref="D3:F3"/>
    <mergeCell ref="G3:H3"/>
    <mergeCell ref="I3:K3"/>
    <mergeCell ref="L3:Q3"/>
    <mergeCell ref="E4:L4"/>
    <mergeCell ref="M4:N4"/>
    <mergeCell ref="O4:Q4"/>
    <mergeCell ref="E5:L5"/>
    <mergeCell ref="M5:N5"/>
    <mergeCell ref="O5:Q5"/>
    <mergeCell ref="E6:L6"/>
    <mergeCell ref="M6:N6"/>
    <mergeCell ref="O6:Q6"/>
    <mergeCell ref="X2:Z11"/>
    <mergeCell ref="A3:C3"/>
    <mergeCell ref="A4:D4"/>
    <mergeCell ref="A5:D5"/>
    <mergeCell ref="A6:D6"/>
    <mergeCell ref="A7:B7"/>
    <mergeCell ref="K7:L7"/>
    <mergeCell ref="M7:N7"/>
    <mergeCell ref="O7:O8"/>
    <mergeCell ref="P7:P8"/>
    <mergeCell ref="Q7:Q8"/>
    <mergeCell ref="K8:L8"/>
    <mergeCell ref="K9:L9"/>
    <mergeCell ref="K10:L10"/>
    <mergeCell ref="A9:C9"/>
    <mergeCell ref="A10:C10"/>
    <mergeCell ref="A23:E23"/>
    <mergeCell ref="A8:C8"/>
    <mergeCell ref="D14:E14"/>
    <mergeCell ref="A16:C16"/>
    <mergeCell ref="A17:C17"/>
    <mergeCell ref="A18:C18"/>
    <mergeCell ref="A19:E19"/>
    <mergeCell ref="N20:Q20"/>
    <mergeCell ref="N21:O21"/>
    <mergeCell ref="P21:Q21"/>
    <mergeCell ref="N22:O22"/>
    <mergeCell ref="A20:D20"/>
    <mergeCell ref="A21:C21"/>
    <mergeCell ref="A22:C22"/>
    <mergeCell ref="H21:I21"/>
    <mergeCell ref="H22:I22"/>
    <mergeCell ref="K21:L21"/>
    <mergeCell ref="K22:L22"/>
  </mergeCells>
  <conditionalFormatting sqref="N19:N20 O19:P19 G3:H3 M4:N6 C7:F7">
    <cfRule type="expression" dxfId="8" priority="8">
      <formula>ISERROR(C3)</formula>
    </cfRule>
  </conditionalFormatting>
  <conditionalFormatting sqref="M14">
    <cfRule type="cellIs" dxfId="7" priority="1" operator="equal">
      <formula>0</formula>
    </cfRule>
  </conditionalFormatting>
  <dataValidations count="1">
    <dataValidation type="whole" allowBlank="1" showInputMessage="1" showErrorMessage="1" sqref="O4:Q4">
      <formula1>1</formula1>
      <formula2>21000000</formula2>
    </dataValidation>
  </dataValidations>
  <pageMargins left="0.95" right="0.7" top="0.75" bottom="0.65" header="0.3" footer="0.3"/>
  <pageSetup paperSize="9" orientation="landscape" horizontalDpi="300" verticalDpi="3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F24"/>
  <sheetViews>
    <sheetView view="pageBreakPreview" zoomScaleSheetLayoutView="100" workbookViewId="0">
      <selection activeCell="U17" sqref="U17"/>
    </sheetView>
  </sheetViews>
  <sheetFormatPr defaultRowHeight="15"/>
  <cols>
    <col min="1" max="1" width="3.5703125" style="102" customWidth="1"/>
    <col min="2" max="3" width="7.7109375" style="150" customWidth="1"/>
    <col min="4" max="9" width="7.28515625" style="150" customWidth="1"/>
    <col min="10" max="10" width="8.28515625" style="150" customWidth="1"/>
    <col min="11" max="12" width="7.28515625" style="150" customWidth="1"/>
    <col min="13" max="13" width="10.5703125" style="150" customWidth="1"/>
    <col min="14" max="14" width="3.85546875" style="150" customWidth="1"/>
    <col min="15" max="15" width="9.42578125" style="102" customWidth="1"/>
    <col min="16" max="16" width="7.7109375" style="150" customWidth="1"/>
    <col min="17" max="17" width="12.5703125" style="150" customWidth="1"/>
    <col min="18" max="22" width="6.7109375" style="102" customWidth="1"/>
    <col min="23" max="23" width="8" style="102" customWidth="1"/>
    <col min="24" max="24" width="10" style="102" customWidth="1"/>
    <col min="25" max="25" width="10.5703125" style="102" customWidth="1"/>
    <col min="26" max="26" width="11.42578125" style="102" customWidth="1"/>
    <col min="27" max="30" width="9.140625" style="102"/>
    <col min="31" max="32" width="0" style="102" hidden="1" customWidth="1"/>
    <col min="33" max="16384" width="9.140625" style="102"/>
  </cols>
  <sheetData>
    <row r="1" spans="1:32" ht="18" customHeight="1" thickBot="1">
      <c r="A1" s="148"/>
      <c r="B1" s="147"/>
      <c r="C1" s="147"/>
      <c r="D1" s="657" t="s">
        <v>330</v>
      </c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147"/>
    </row>
    <row r="2" spans="1:32" ht="24.75" customHeight="1">
      <c r="A2" s="148"/>
      <c r="B2" s="658" t="str">
        <f>IF(AND(O4=""),"",CONCATENATE("fo|ky; dk uke %&amp;","  ",MASTER!C14))</f>
        <v>fo|ky; dk uke %&amp;  jktdh; mPp ek/;fed fo|ky; bUnjokM+k] jkuh ¼ikyh½</v>
      </c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X2" s="567" t="s">
        <v>483</v>
      </c>
      <c r="Y2" s="568"/>
      <c r="Z2" s="569"/>
    </row>
    <row r="3" spans="1:32" ht="16.5" customHeight="1">
      <c r="A3" s="659" t="s">
        <v>331</v>
      </c>
      <c r="B3" s="659"/>
      <c r="C3" s="659"/>
      <c r="D3" s="660" t="s">
        <v>225</v>
      </c>
      <c r="E3" s="581"/>
      <c r="F3" s="581"/>
      <c r="G3" s="661" t="s">
        <v>332</v>
      </c>
      <c r="H3" s="661"/>
      <c r="I3" s="583" t="str">
        <f>CONCATENATE('Chack &amp; edit  SD sheet'!C3," ","'",'Chack &amp; edit  SD sheet'!F3,"'")</f>
        <v>9th 'A'</v>
      </c>
      <c r="J3" s="583"/>
      <c r="K3" s="583"/>
      <c r="L3" s="584"/>
      <c r="M3" s="584"/>
      <c r="N3" s="584"/>
      <c r="O3" s="584"/>
      <c r="P3" s="584"/>
      <c r="Q3" s="584"/>
      <c r="X3" s="570"/>
      <c r="Y3" s="571"/>
      <c r="Z3" s="572"/>
    </row>
    <row r="4" spans="1:32" ht="16.5" customHeight="1">
      <c r="A4" s="655" t="s">
        <v>333</v>
      </c>
      <c r="B4" s="655"/>
      <c r="C4" s="655"/>
      <c r="D4" s="655"/>
      <c r="E4" s="585" t="str">
        <f>IFERROR(VLOOKUP($O$4,'Statement of Marks'!D4:'Statement of Marks'!EL205,4,0),"")</f>
        <v>INDRA DEVI</v>
      </c>
      <c r="F4" s="585"/>
      <c r="G4" s="585"/>
      <c r="H4" s="585"/>
      <c r="I4" s="585"/>
      <c r="J4" s="585"/>
      <c r="K4" s="585"/>
      <c r="L4" s="585"/>
      <c r="M4" s="656" t="s">
        <v>365</v>
      </c>
      <c r="N4" s="656"/>
      <c r="O4" s="587">
        <v>905</v>
      </c>
      <c r="P4" s="587"/>
      <c r="Q4" s="587"/>
      <c r="X4" s="570"/>
      <c r="Y4" s="571"/>
      <c r="Z4" s="572"/>
    </row>
    <row r="5" spans="1:32" ht="16.5" customHeight="1">
      <c r="A5" s="655" t="s">
        <v>334</v>
      </c>
      <c r="B5" s="655"/>
      <c r="C5" s="655"/>
      <c r="D5" s="655"/>
      <c r="E5" s="585" t="str">
        <f>IFERROR(VLOOKUP($O$4,'Statement of Marks'!D4:'Statement of Marks'!EL205,5,0),"")</f>
        <v>FUA RAM</v>
      </c>
      <c r="F5" s="585"/>
      <c r="G5" s="585"/>
      <c r="H5" s="585"/>
      <c r="I5" s="585"/>
      <c r="J5" s="585"/>
      <c r="K5" s="585"/>
      <c r="L5" s="585"/>
      <c r="M5" s="656" t="s">
        <v>366</v>
      </c>
      <c r="N5" s="656"/>
      <c r="O5" s="588">
        <f>IFERROR(VLOOKUP($O$4,'Statement of Marks'!D4:'Statement of Marks'!EL205,2,0),"")</f>
        <v>144</v>
      </c>
      <c r="P5" s="588"/>
      <c r="Q5" s="588"/>
      <c r="X5" s="570"/>
      <c r="Y5" s="571"/>
      <c r="Z5" s="572"/>
    </row>
    <row r="6" spans="1:32" ht="16.5" customHeight="1">
      <c r="A6" s="655" t="s">
        <v>335</v>
      </c>
      <c r="B6" s="655"/>
      <c r="C6" s="655"/>
      <c r="D6" s="655"/>
      <c r="E6" s="585" t="str">
        <f>IFERROR(VLOOKUP($O$4,'Statement of Marks'!D4:'Statement of Marks'!EL205,6,0),"")</f>
        <v>DAGRI DEVI</v>
      </c>
      <c r="F6" s="585"/>
      <c r="G6" s="585"/>
      <c r="H6" s="585"/>
      <c r="I6" s="585"/>
      <c r="J6" s="585"/>
      <c r="K6" s="585"/>
      <c r="L6" s="585"/>
      <c r="M6" s="656" t="s">
        <v>367</v>
      </c>
      <c r="N6" s="656"/>
      <c r="O6" s="589" t="str">
        <f>IFERROR(VLOOKUP($O$4,'Statement of Marks'!D4:'Statement of Marks'!EL205,3,0),"")</f>
        <v>05-05-2005</v>
      </c>
      <c r="P6" s="589"/>
      <c r="Q6" s="589"/>
      <c r="X6" s="570"/>
      <c r="Y6" s="571"/>
      <c r="Z6" s="572"/>
    </row>
    <row r="7" spans="1:32" ht="60" customHeight="1">
      <c r="A7" s="649" t="s">
        <v>336</v>
      </c>
      <c r="B7" s="649"/>
      <c r="C7" s="246" t="s">
        <v>337</v>
      </c>
      <c r="D7" s="246" t="s">
        <v>338</v>
      </c>
      <c r="E7" s="246" t="s">
        <v>339</v>
      </c>
      <c r="F7" s="246" t="s">
        <v>340</v>
      </c>
      <c r="G7" s="168" t="s">
        <v>341</v>
      </c>
      <c r="H7" s="169" t="s">
        <v>342</v>
      </c>
      <c r="I7" s="170" t="s">
        <v>343</v>
      </c>
      <c r="J7" s="169" t="s">
        <v>344</v>
      </c>
      <c r="K7" s="650" t="s">
        <v>345</v>
      </c>
      <c r="L7" s="650"/>
      <c r="M7" s="651" t="s">
        <v>346</v>
      </c>
      <c r="N7" s="651"/>
      <c r="O7" s="632" t="s">
        <v>347</v>
      </c>
      <c r="P7" s="632" t="s">
        <v>348</v>
      </c>
      <c r="Q7" s="632" t="s">
        <v>349</v>
      </c>
      <c r="V7" s="148"/>
      <c r="X7" s="570"/>
      <c r="Y7" s="571"/>
      <c r="Z7" s="572"/>
    </row>
    <row r="8" spans="1:32" ht="15" customHeight="1">
      <c r="A8" s="652" t="s">
        <v>479</v>
      </c>
      <c r="B8" s="653"/>
      <c r="C8" s="654"/>
      <c r="D8" s="263">
        <v>10</v>
      </c>
      <c r="E8" s="263">
        <v>10</v>
      </c>
      <c r="F8" s="263">
        <v>10</v>
      </c>
      <c r="G8" s="264">
        <v>30</v>
      </c>
      <c r="H8" s="265" t="s">
        <v>72</v>
      </c>
      <c r="I8" s="266">
        <v>70</v>
      </c>
      <c r="J8" s="267" t="s">
        <v>315</v>
      </c>
      <c r="K8" s="593">
        <v>30</v>
      </c>
      <c r="L8" s="593"/>
      <c r="M8" s="286">
        <v>100</v>
      </c>
      <c r="N8" s="287"/>
      <c r="O8" s="632"/>
      <c r="P8" s="632"/>
      <c r="Q8" s="632"/>
      <c r="V8" s="148"/>
      <c r="X8" s="570"/>
      <c r="Y8" s="571"/>
      <c r="Z8" s="572"/>
    </row>
    <row r="9" spans="1:32" ht="16.5" customHeight="1">
      <c r="A9" s="630" t="s">
        <v>421</v>
      </c>
      <c r="B9" s="630"/>
      <c r="C9" s="630"/>
      <c r="D9" s="268">
        <f>IFERROR(VLOOKUP($O$4,'Statement of Marks'!D4:'Statement of Marks'!EL205,7,0),"")</f>
        <v>4</v>
      </c>
      <c r="E9" s="268">
        <f>IFERROR(VLOOKUP($O$4,'Statement of Marks'!D4:'Statement of Marks'!EL205,8,0),"")</f>
        <v>3</v>
      </c>
      <c r="F9" s="268">
        <f>IFERROR(VLOOKUP($O$4,'Statement of Marks'!D4:'Statement of Marks'!EL205,9,0),"")</f>
        <v>5</v>
      </c>
      <c r="G9" s="269">
        <f>IFERROR(IF(AND($O$4=""),"",ROUND(CEILING((SUM(D9:F9)*1),1),0)),"")</f>
        <v>12</v>
      </c>
      <c r="H9" s="270">
        <f>IFERROR(VLOOKUP($O$4,'Statement of Marks'!D4:'Statement of Marks'!EL205,10,0),"")</f>
        <v>8</v>
      </c>
      <c r="I9" s="268">
        <f>IFERROR(VLOOKUP($O$4,'Statement of Marks'!D4:'Statement of Marks'!EL205,11,0),"")</f>
        <v>13</v>
      </c>
      <c r="J9" s="270">
        <f>IFERROR(VLOOKUP($O$4,'Statement of Marks'!D4:'Statement of Marks'!EL205,12,0),"")</f>
        <v>10</v>
      </c>
      <c r="K9" s="594">
        <f>IFERROR(VLOOKUP($O$4,'Statement of Marks'!D4:'Statement of Marks'!EL205,15,0),"")</f>
        <v>17</v>
      </c>
      <c r="L9" s="594"/>
      <c r="M9" s="284">
        <f>IFERROR(VLOOKUP($O$4,'Statement of Marks'!D4:'Statement of Marks'!EL205,16,0),"")</f>
        <v>35</v>
      </c>
      <c r="N9" s="285"/>
      <c r="O9" s="271" t="str">
        <f>IFERROR(VLOOKUP($O$4,'Statement of Marks'!D4:'Statement of Marks'!EL205,77,0),"")</f>
        <v>P</v>
      </c>
      <c r="P9" s="271" t="str">
        <f>IF(M9="","",IF(O9="","",IF(M9&gt;=60%*$M$8,"I",IF(M9&gt;=48%*$M$8,"II",IF(M9&gt;=36%*$M$8,"III","G.P.")))))</f>
        <v>G.P.</v>
      </c>
      <c r="Q9" s="327" t="str">
        <f>IF(AND(M9=""),"",IF(AND(M9&gt;=75%*$M$8),A9,""))</f>
        <v/>
      </c>
      <c r="X9" s="570"/>
      <c r="Y9" s="571"/>
      <c r="Z9" s="572"/>
    </row>
    <row r="10" spans="1:32" ht="16.5" customHeight="1">
      <c r="A10" s="630" t="s">
        <v>422</v>
      </c>
      <c r="B10" s="630"/>
      <c r="C10" s="630"/>
      <c r="D10" s="268">
        <f>IFERROR(VLOOKUP($O$4,'Statement of Marks'!D4:'Statement of Marks'!EL205,17,0),"")</f>
        <v>4</v>
      </c>
      <c r="E10" s="268">
        <f>IFERROR(VLOOKUP($O$4,'Statement of Marks'!D4:'Statement of Marks'!EL205,18,0),"")</f>
        <v>4</v>
      </c>
      <c r="F10" s="268">
        <f>IFERROR(VLOOKUP($O$4,'Statement of Marks'!D4:'Statement of Marks'!EL205,19,0),"")</f>
        <v>8</v>
      </c>
      <c r="G10" s="269">
        <f t="shared" ref="G10:G15" si="0">IFERROR(IF(AND($O$4=""),"",ROUND(CEILING((SUM(D10:F10)*1),1),0)),"")</f>
        <v>16</v>
      </c>
      <c r="H10" s="270">
        <f>IFERROR(VLOOKUP($O$4,'Statement of Marks'!D4:'Statement of Marks'!EL205,20,0),"")</f>
        <v>11</v>
      </c>
      <c r="I10" s="268">
        <f>IFERROR(VLOOKUP($O$4,'Statement of Marks'!D4:'Statement of Marks'!EL205,21,0),"")</f>
        <v>9</v>
      </c>
      <c r="J10" s="270">
        <f>IFERROR(VLOOKUP($O$4,'Statement of Marks'!D4:'Statement of Marks'!EL205,22,0),"")</f>
        <v>7</v>
      </c>
      <c r="K10" s="594">
        <f>IFERROR(VLOOKUP($O$4,'Statement of Marks'!D4:'Statement of Marks'!EL205,25,0),"")</f>
        <v>30</v>
      </c>
      <c r="L10" s="594"/>
      <c r="M10" s="284">
        <f>IFERROR(VLOOKUP($O$4,'Statement of Marks'!D4:'Statement of Marks'!EL205,26,0),"")</f>
        <v>48</v>
      </c>
      <c r="N10" s="285"/>
      <c r="O10" s="282" t="str">
        <f>IFERROR(VLOOKUP($O$4,'Statement of Marks'!D4:'Statement of Marks'!EL205,82,0),"")</f>
        <v>II</v>
      </c>
      <c r="P10" s="271" t="str">
        <f t="shared" ref="P10:P12" si="1">IF(M10="","",IF(O10="","",IF(M10&gt;=60%*$M$8,"I",IF(M10&gt;=48%*$M$8,"II",IF(M10&gt;=36%*$M$8,"III","G.P.")))))</f>
        <v>II</v>
      </c>
      <c r="Q10" s="327" t="str">
        <f t="shared" ref="Q10:Q15" si="2">IF(AND(M10=""),"",IF(AND(M10&gt;=75%*$M$8),A10,""))</f>
        <v/>
      </c>
      <c r="X10" s="570"/>
      <c r="Y10" s="571"/>
      <c r="Z10" s="572"/>
    </row>
    <row r="11" spans="1:32" ht="16.5" customHeight="1" thickBot="1">
      <c r="A11" s="595" t="str">
        <f>IFERROR(VLOOKUP($O$4,'Chack &amp; edit  SD sheet'!D4:'Chack &amp; edit  SD sheet'!CQ205,28,0),"")</f>
        <v>Sanskrit</v>
      </c>
      <c r="B11" s="595"/>
      <c r="C11" s="595"/>
      <c r="D11" s="268">
        <f>IFERROR(VLOOKUP($O$4,'Statement of Marks'!D4:'Statement of Marks'!EL205,27,0),"")</f>
        <v>6</v>
      </c>
      <c r="E11" s="268">
        <f>IFERROR(VLOOKUP($O$4,'Statement of Marks'!D4:'Statement of Marks'!EL205,28,0),"")</f>
        <v>5</v>
      </c>
      <c r="F11" s="268">
        <f>IFERROR(VLOOKUP($O$4,'Statement of Marks'!D4:'Statement of Marks'!EL205,29,0),"")</f>
        <v>3</v>
      </c>
      <c r="G11" s="269">
        <f t="shared" si="0"/>
        <v>14</v>
      </c>
      <c r="H11" s="270">
        <f>IFERROR(VLOOKUP($O$4,'Statement of Marks'!D4:'Statement of Marks'!EL205,30,0),"")</f>
        <v>10</v>
      </c>
      <c r="I11" s="268">
        <f>IFERROR(VLOOKUP($O$4,'Statement of Marks'!D4:'Statement of Marks'!EL205,31,0),"")</f>
        <v>16</v>
      </c>
      <c r="J11" s="270">
        <f>IFERROR(VLOOKUP($O$4,'Statement of Marks'!D4:'Statement of Marks'!EL205,32,0),"")</f>
        <v>12</v>
      </c>
      <c r="K11" s="594">
        <f>IFERROR(VLOOKUP($O$4,'Statement of Marks'!D4:'Statement of Marks'!EL205,35,0),"")</f>
        <v>25</v>
      </c>
      <c r="L11" s="594"/>
      <c r="M11" s="284">
        <f>IFERROR(VLOOKUP($O$4,'Statement of Marks'!D4:'Statement of Marks'!EL205,36,0),"")</f>
        <v>47</v>
      </c>
      <c r="N11" s="285"/>
      <c r="O11" s="282" t="str">
        <f>IFERROR(VLOOKUP($O$4,'Statement of Marks'!D4:'Statement of Marks'!EL205,87,0),"")</f>
        <v>III</v>
      </c>
      <c r="P11" s="271" t="str">
        <f t="shared" si="1"/>
        <v>III</v>
      </c>
      <c r="Q11" s="272" t="str">
        <f t="shared" si="2"/>
        <v/>
      </c>
      <c r="X11" s="573"/>
      <c r="Y11" s="574"/>
      <c r="Z11" s="575"/>
      <c r="AF11" s="102" t="str">
        <f>IFERROR(VLOOKUP($O$4,'[1]Statement of Marks'!$B$7:'[1]Statement of Marks'!$GC$106,37,0),"")</f>
        <v/>
      </c>
    </row>
    <row r="12" spans="1:32" ht="16.5" customHeight="1">
      <c r="A12" s="662" t="s">
        <v>423</v>
      </c>
      <c r="B12" s="662"/>
      <c r="C12" s="662"/>
      <c r="D12" s="268">
        <f>IFERROR(VLOOKUP($O$4,'Statement of Marks'!D4:'Statement of Marks'!EL205,37,0),"")</f>
        <v>4</v>
      </c>
      <c r="E12" s="268">
        <f>IFERROR(VLOOKUP($O$4,'Statement of Marks'!D4:'Statement of Marks'!EL205,38,0),"")</f>
        <v>2</v>
      </c>
      <c r="F12" s="268">
        <f>IFERROR(VLOOKUP($O$4,'Statement of Marks'!D4:'Statement of Marks'!EL205,39,0),"")</f>
        <v>4</v>
      </c>
      <c r="G12" s="269">
        <f t="shared" si="0"/>
        <v>10</v>
      </c>
      <c r="H12" s="270">
        <f>IFERROR(VLOOKUP($O$4,'Statement of Marks'!D4:'Statement of Marks'!EL205,40,0),"")</f>
        <v>7</v>
      </c>
      <c r="I12" s="268">
        <f>IFERROR(VLOOKUP($O$4,'Statement of Marks'!D4:'Statement of Marks'!EL205,41,0),"")</f>
        <v>21</v>
      </c>
      <c r="J12" s="270">
        <f>IFERROR(VLOOKUP($O$4,'Statement of Marks'!D4:'Statement of Marks'!EL205,42,0),"")</f>
        <v>15</v>
      </c>
      <c r="K12" s="594">
        <f>IFERROR(VLOOKUP($O$4,'Statement of Marks'!D4:'Statement of Marks'!EL205,45,0),"")</f>
        <v>27</v>
      </c>
      <c r="L12" s="594"/>
      <c r="M12" s="284">
        <f>IFERROR(VLOOKUP($O$4,'Statement of Marks'!D4:'Statement of Marks'!EL205,46,0),"")</f>
        <v>49</v>
      </c>
      <c r="N12" s="285"/>
      <c r="O12" s="282" t="str">
        <f>IFERROR(VLOOKUP($O$4,'Statement of Marks'!D4:'Statement of Marks'!EL205,92,0),"")</f>
        <v>II</v>
      </c>
      <c r="P12" s="271" t="str">
        <f t="shared" si="1"/>
        <v>II</v>
      </c>
      <c r="Q12" s="327" t="str">
        <f t="shared" si="2"/>
        <v/>
      </c>
      <c r="AF12" s="102" t="str">
        <f>IFERROR(VLOOKUP($O$4,'[1]Statement of Marks'!$B$7:'[1]Statement of Marks'!$GC$106,61,0),"")</f>
        <v/>
      </c>
    </row>
    <row r="13" spans="1:32" ht="16.5" customHeight="1">
      <c r="A13" s="291" t="str">
        <f>IF(AND(E4=""),"",IF(AND(M13&gt;=M14),"#",""))</f>
        <v/>
      </c>
      <c r="B13" s="663" t="s">
        <v>424</v>
      </c>
      <c r="C13" s="664"/>
      <c r="D13" s="279">
        <f>IFERROR(VLOOKUP($O$4,'Statement of Marks'!D4:'Statement of Marks'!EL205,47,0),"")</f>
        <v>6</v>
      </c>
      <c r="E13" s="268">
        <f>IFERROR(VLOOKUP($O$4,'Statement of Marks'!D4:'Statement of Marks'!EL205,48,0),"")</f>
        <v>6</v>
      </c>
      <c r="F13" s="268">
        <f>IFERROR(VLOOKUP($O$4,'Statement of Marks'!D4:'Statement of Marks'!EL205,49,0),"")</f>
        <v>6</v>
      </c>
      <c r="G13" s="269">
        <f t="shared" si="0"/>
        <v>18</v>
      </c>
      <c r="H13" s="270">
        <f>IFERROR(VLOOKUP($O$4,'Statement of Marks'!D4:'Statement of Marks'!EL205,50,0),"")</f>
        <v>12</v>
      </c>
      <c r="I13" s="268">
        <f>IFERROR(VLOOKUP($O$4,'Statement of Marks'!D4:'Statement of Marks'!EL205,51,0),"")</f>
        <v>13</v>
      </c>
      <c r="J13" s="270">
        <f>IFERROR(VLOOKUP($O$4,'Statement of Marks'!D4:'Statement of Marks'!EL205,52,0),"")</f>
        <v>10</v>
      </c>
      <c r="K13" s="594">
        <f>IFERROR(VLOOKUP($O$4,'Statement of Marks'!D4:'Statement of Marks'!EL205,55,0),"")</f>
        <v>30</v>
      </c>
      <c r="L13" s="594"/>
      <c r="M13" s="284">
        <f>IFERROR(VLOOKUP($O$4,'Statement of Marks'!D4:'Statement of Marks'!EL205,56,0),"")</f>
        <v>52</v>
      </c>
      <c r="N13" s="288" t="str">
        <f>IF(AND(E4=""),"",IF(AND(M13&gt;=M14),"*",""))</f>
        <v/>
      </c>
      <c r="O13" s="282" t="str">
        <f>IFERROR(IF(AND(N13=""),"",VLOOKUP($O$4,'Statement of Marks'!D4:'Statement of Marks'!EL205,97,0)),"")</f>
        <v/>
      </c>
      <c r="P13" s="271" t="str">
        <f>IF(M13="","",IF(AND(N13=""),"",IF(O13="","",IF(M13&gt;=60%*$M$8,"I",IF(M13&gt;=48%*$M$8,"II",IF(M13&gt;=36%*$M$8,"III","G.P."))))))</f>
        <v/>
      </c>
      <c r="Q13" s="327" t="str">
        <f>IF(AND(M13=""),"",IF(AND(A13=""),"",IF(AND(M13&gt;=75%*$M$8),B13,"")))</f>
        <v/>
      </c>
      <c r="AF13" s="102" t="str">
        <f>IFERROR(VLOOKUP($O$4,'[1]Statement of Marks'!$B$7:'[1]Statement of Marks'!$GC$106,85,0),"")</f>
        <v/>
      </c>
    </row>
    <row r="14" spans="1:32" ht="15" customHeight="1">
      <c r="A14" s="292" t="str">
        <f>IF(AND(E4=""),"",IF(AND(M13&lt;=M14),"#",""))</f>
        <v>#</v>
      </c>
      <c r="B14" s="599" t="str">
        <f>IFERROR(IF(OR(M14=0,M14=""),"",VLOOKUP($O$4,'Chack &amp; edit  SD sheet'!D4:'Chack &amp; edit  SD sheet'!CQ205,59,0)),"")</f>
        <v>Health Care</v>
      </c>
      <c r="C14" s="600"/>
      <c r="D14" s="562" t="str">
        <f>IF(AND(B14=""),"","Theory")</f>
        <v>Theory</v>
      </c>
      <c r="E14" s="563"/>
      <c r="F14" s="268">
        <f>IFERROR(IF(AND(B14=""),"",VLOOKUP($O$4,'Statement of Marks'!D4:'Statement of Marks'!EL205,57,0)),"")</f>
        <v>20</v>
      </c>
      <c r="G14" s="602" t="str">
        <f>IF(AND(B14=""),"","Practical")</f>
        <v>Practical</v>
      </c>
      <c r="H14" s="603"/>
      <c r="I14" s="268">
        <f>IFERROR(IF(AND(B14=""),"",VLOOKUP($O$4,'Statement of Marks'!D4:'Statement of Marks'!EL205,58,0)),"")</f>
        <v>30</v>
      </c>
      <c r="J14" s="604" t="str">
        <f>IF(AND(B14=""),"","Sessional")</f>
        <v>Sessional</v>
      </c>
      <c r="K14" s="605"/>
      <c r="L14" s="325">
        <f>IFERROR(IF(AND(B14=""),"",VLOOKUP($O$4,'Statement of Marks'!D4:'Statement of Marks'!EL205,59,0)),"")</f>
        <v>50</v>
      </c>
      <c r="M14" s="284">
        <f>IFERROR(VLOOKUP($O$4,'Statement of Marks'!D4:'Statement of Marks'!EL205,60,0),"")</f>
        <v>100</v>
      </c>
      <c r="N14" s="288" t="str">
        <f>IF(AND(E4=""),"",IF(AND(M13&lt;=M14),"*",""))</f>
        <v>*</v>
      </c>
      <c r="O14" s="282" t="str">
        <f>IFERROR(IF(AND(N14=""),"",VLOOKUP($O$4,'Statement of Marks'!D4:'Statement of Marks'!EL205,61,0)),"")</f>
        <v>P</v>
      </c>
      <c r="P14" s="271" t="str">
        <f>IF(M14="","",IF(AND(N14=""),"",IF(M14&gt;=60%*$M$8,"I",IF(M14&gt;=48%*$M$8,"II",IF(M14&gt;=36%*$M$8,"III","G.P.")))))</f>
        <v>I</v>
      </c>
      <c r="Q14" s="326" t="str">
        <f>IF(AND(M14=""),"",IF(AND(A14=""),"",IF(AND(M14&gt;=75%*$M$8),B14,"")))</f>
        <v>Health Care</v>
      </c>
    </row>
    <row r="15" spans="1:32" ht="16.5" customHeight="1">
      <c r="A15" s="644" t="s">
        <v>425</v>
      </c>
      <c r="B15" s="644"/>
      <c r="C15" s="644"/>
      <c r="D15" s="268">
        <f>IFERROR(VLOOKUP($O$4,'Statement of Marks'!D4:'Statement of Marks'!EL205,62,0),"")</f>
        <v>2</v>
      </c>
      <c r="E15" s="268">
        <f>IFERROR(VLOOKUP($O$4,'Statement of Marks'!D4:'Statement of Marks'!EL205,63,0),"")</f>
        <v>4</v>
      </c>
      <c r="F15" s="268">
        <f>IFERROR(VLOOKUP($O$4,'Statement of Marks'!D4:'Statement of Marks'!EL205,64,0),"")</f>
        <v>5</v>
      </c>
      <c r="G15" s="269">
        <f t="shared" si="0"/>
        <v>11</v>
      </c>
      <c r="H15" s="270">
        <f>IFERROR(VLOOKUP($O$4,'Statement of Marks'!D4:'Statement of Marks'!EL205,65,0),"")</f>
        <v>8</v>
      </c>
      <c r="I15" s="268">
        <f>IFERROR(VLOOKUP($O$4,'Statement of Marks'!D4:'Statement of Marks'!EL205,66,0),"")</f>
        <v>19</v>
      </c>
      <c r="J15" s="270">
        <f>IFERROR(VLOOKUP($O$4,'Statement of Marks'!D4:'Statement of Marks'!EL205,67,0),"")</f>
        <v>14</v>
      </c>
      <c r="K15" s="594">
        <f>IFERROR(VLOOKUP($O$4,'Statement of Marks'!D4:'Statement of Marks'!EL205,70,0),"")</f>
        <v>27</v>
      </c>
      <c r="L15" s="594"/>
      <c r="M15" s="284">
        <f>IFERROR(VLOOKUP($O$4,'Statement of Marks'!D4:'Statement of Marks'!EL205,71,0),"")</f>
        <v>49</v>
      </c>
      <c r="N15" s="285"/>
      <c r="O15" s="283" t="str">
        <f>IFERROR(VLOOKUP($O$4,'Statement of Marks'!D4:'Statement of Marks'!EL205,102,0),"")</f>
        <v>II</v>
      </c>
      <c r="P15" s="280" t="str">
        <f>IF(M15="","",IF(O15="","",IF(M15&gt;=60%*$M$8,"I",IF(M15&gt;=48%*$M$8,"II",IF(M15&gt;=36%*$M$8,"III","G.P.")))))</f>
        <v>II</v>
      </c>
      <c r="Q15" s="327" t="str">
        <f t="shared" si="2"/>
        <v/>
      </c>
    </row>
    <row r="16" spans="1:32" ht="24" customHeight="1">
      <c r="A16" s="645" t="s">
        <v>350</v>
      </c>
      <c r="B16" s="645"/>
      <c r="C16" s="645"/>
      <c r="D16" s="274">
        <f>IF(AND(D9="",D10="",D11="",D12="",D13="",D15=""),"",SUM(D9,D10,D11,D12,D13,D15))</f>
        <v>26</v>
      </c>
      <c r="E16" s="274">
        <f>IF(AND(E9="",E10="",E11="",E12="",E13="",E15=""),"",SUM(E9,E10,E11,E12,E13,E15))</f>
        <v>24</v>
      </c>
      <c r="F16" s="274">
        <f>IF(AND(F9="",F10="",F11="",F12="",F13="",F15=""),"",SUM(F9,F10,F11,F12,F13,F15))</f>
        <v>31</v>
      </c>
      <c r="G16" s="274">
        <f>IF(AND(G9="",G10="",G11="",G12="",G13="",G15=""),"",SUM(G9,G10,G11,G12,G13,G15))</f>
        <v>81</v>
      </c>
      <c r="H16" s="274">
        <f>IF(AND(H9="",H10="",H11="",H12="",H13="",H15=""),"",SUM(H9,H10,H11,H12,H13,H15))</f>
        <v>56</v>
      </c>
      <c r="I16" s="274">
        <f t="shared" ref="I16:J16" si="3">IF(AND(I9="",I10="",I11="",I12="",I13="",I15=""),"",SUM(I9,I10,I11,I12,I13,I15))</f>
        <v>91</v>
      </c>
      <c r="J16" s="274">
        <f t="shared" si="3"/>
        <v>68</v>
      </c>
      <c r="K16" s="606">
        <f>IF(AND(K9="",K10="",K11="",K12="",K13="",K15=""),"",SUM(K9,K10,K11,K12,K13,K15))</f>
        <v>156</v>
      </c>
      <c r="L16" s="607"/>
      <c r="M16" s="289">
        <f>IF(AND(M9="",M10="",M11="",M12="",M13="",M14="",M15=""),"",IF(AND(M13&gt;=M14),M13,M14)+SUM(M9,M10,M11,M12,M15))</f>
        <v>328</v>
      </c>
      <c r="N16" s="290"/>
      <c r="O16" s="646" t="s">
        <v>360</v>
      </c>
      <c r="P16" s="647"/>
      <c r="Q16" s="648"/>
    </row>
    <row r="17" spans="1:22" ht="22.5" customHeight="1">
      <c r="A17" s="636" t="s">
        <v>351</v>
      </c>
      <c r="B17" s="636"/>
      <c r="C17" s="636"/>
      <c r="D17" s="275">
        <f>IF(D16="","",60-(COUNTIF(D9:D15,"NA")*10+COUNTIF(D9:D15,"ML")*10))</f>
        <v>60</v>
      </c>
      <c r="E17" s="275">
        <f>IF(E16="","",60-(COUNTIF(E9:E15,"NA")*10+COUNTIF(E9:E15,"ML")*10))</f>
        <v>60</v>
      </c>
      <c r="F17" s="275">
        <f>IF(F16="","",60-(COUNTIF(F9:F15,"NA")*10+COUNTIF(F9:F15,"ML")*10))</f>
        <v>60</v>
      </c>
      <c r="G17" s="275">
        <f>IF(G16="","",SUM(D17:F17))</f>
        <v>180</v>
      </c>
      <c r="H17" s="275">
        <f>IF(H16="","",ROUND(CEILING((SUM(G17) * 20 / 30),1), 0))</f>
        <v>120</v>
      </c>
      <c r="I17" s="275">
        <f>IF(I16="","",420-(COUNTIF(I9:I15,"NA")*70+COUNTIF(I9:I15,"ML")*70))</f>
        <v>420</v>
      </c>
      <c r="J17" s="275">
        <f>IF(J16="","",ROUND(CEILING((SUM(I17) * 50 / 70),1), 0))</f>
        <v>300</v>
      </c>
      <c r="K17" s="611">
        <f>IF(K16="","",180-(COUNTIF(K9:K15,"NA")*30+COUNTIF(K9:K15,"ML")*30))</f>
        <v>180</v>
      </c>
      <c r="L17" s="611"/>
      <c r="M17" s="612">
        <f>IF(M16="","",SUM(H17,J17,K17))</f>
        <v>600</v>
      </c>
      <c r="N17" s="613"/>
      <c r="O17" s="637" t="str">
        <f>IF(AND(K18=""),"",IF(AND(O4=""),"",IF(AND(K18="NSO"),"NSO","d{kk 10 esa ØeksaUur fd;k x;k")))</f>
        <v>d{kk 10 esa ØeksaUur fd;k x;k</v>
      </c>
      <c r="P17" s="638"/>
      <c r="Q17" s="639"/>
      <c r="V17" s="149"/>
    </row>
    <row r="18" spans="1:22" ht="18.75" customHeight="1">
      <c r="A18" s="643" t="s">
        <v>352</v>
      </c>
      <c r="B18" s="643"/>
      <c r="C18" s="643"/>
      <c r="D18" s="276">
        <f t="shared" ref="D18:K18" si="4">IFERROR(IF(D17="","",D16/D17*100),"")</f>
        <v>43.333333333333336</v>
      </c>
      <c r="E18" s="276">
        <f t="shared" si="4"/>
        <v>40</v>
      </c>
      <c r="F18" s="276">
        <f t="shared" si="4"/>
        <v>51.666666666666671</v>
      </c>
      <c r="G18" s="276">
        <f t="shared" si="4"/>
        <v>45</v>
      </c>
      <c r="H18" s="276">
        <f t="shared" si="4"/>
        <v>46.666666666666664</v>
      </c>
      <c r="I18" s="276">
        <f t="shared" si="4"/>
        <v>21.666666666666668</v>
      </c>
      <c r="J18" s="276">
        <f t="shared" si="4"/>
        <v>22.666666666666664</v>
      </c>
      <c r="K18" s="620">
        <f t="shared" si="4"/>
        <v>86.666666666666671</v>
      </c>
      <c r="L18" s="620"/>
      <c r="M18" s="621">
        <f>IF(M17="","",M16/M17*100)</f>
        <v>54.666666666666664</v>
      </c>
      <c r="N18" s="622"/>
      <c r="O18" s="640"/>
      <c r="P18" s="641"/>
      <c r="Q18" s="642"/>
      <c r="V18" s="149"/>
    </row>
    <row r="19" spans="1:22" ht="17.45" customHeight="1">
      <c r="A19" s="634" t="s">
        <v>353</v>
      </c>
      <c r="B19" s="634"/>
      <c r="C19" s="634"/>
      <c r="D19" s="634"/>
      <c r="E19" s="634"/>
      <c r="F19" s="626">
        <f>IF(AND(O4=""),"",MASTER!C13)</f>
        <v>43931</v>
      </c>
      <c r="G19" s="626"/>
      <c r="H19" s="626"/>
      <c r="I19" s="626"/>
      <c r="J19" s="635" t="s">
        <v>354</v>
      </c>
      <c r="K19" s="635"/>
      <c r="L19" s="628" t="str">
        <f>IFERROR(VLOOKUP($O$4,'Statement of Marks'!D4:'Statement of Marks'!EL205,137,0),"")</f>
        <v>II</v>
      </c>
      <c r="M19" s="628"/>
      <c r="N19" s="635" t="s">
        <v>355</v>
      </c>
      <c r="O19" s="635"/>
      <c r="P19" s="635"/>
      <c r="Q19" s="281">
        <f>IFERROR(VLOOKUP($O$4,'Statement of Marks'!D4:'Statement of Marks'!EL205,138,0),"")</f>
        <v>12.999999999999897</v>
      </c>
      <c r="U19" s="148"/>
      <c r="V19" s="149"/>
    </row>
    <row r="20" spans="1:22" ht="18.75" customHeight="1">
      <c r="A20" s="557" t="s">
        <v>410</v>
      </c>
      <c r="B20" s="557"/>
      <c r="C20" s="557"/>
      <c r="D20" s="557"/>
      <c r="E20" s="557" t="s">
        <v>414</v>
      </c>
      <c r="F20" s="557"/>
      <c r="G20" s="557"/>
      <c r="H20" s="557" t="s">
        <v>395</v>
      </c>
      <c r="I20" s="557"/>
      <c r="J20" s="557"/>
      <c r="K20" s="557" t="s">
        <v>413</v>
      </c>
      <c r="L20" s="557"/>
      <c r="M20" s="557"/>
      <c r="N20" s="553" t="s">
        <v>388</v>
      </c>
      <c r="O20" s="553"/>
      <c r="P20" s="553"/>
      <c r="Q20" s="553"/>
      <c r="U20" s="148"/>
      <c r="V20" s="149"/>
    </row>
    <row r="21" spans="1:22" ht="17.45" customHeight="1">
      <c r="A21" s="558" t="s">
        <v>411</v>
      </c>
      <c r="B21" s="558"/>
      <c r="C21" s="558"/>
      <c r="D21" s="277">
        <f>IFERROR(VLOOKUP($O$4,'Statement of Marks'!D4:'Statement of Marks'!EL205,113,0),"")</f>
        <v>67</v>
      </c>
      <c r="E21" s="558" t="s">
        <v>411</v>
      </c>
      <c r="F21" s="558"/>
      <c r="G21" s="277">
        <f>IFERROR(VLOOKUP($O$4,'Statement of Marks'!D4:'Statement of Marks'!EL205,122,0),"")</f>
        <v>88</v>
      </c>
      <c r="H21" s="558" t="s">
        <v>411</v>
      </c>
      <c r="I21" s="558"/>
      <c r="J21" s="277">
        <f>IFERROR(VLOOKUP($O$4,'Statement of Marks'!D4:'Statement of Marks'!EL205,126,0),"")</f>
        <v>77</v>
      </c>
      <c r="K21" s="558" t="s">
        <v>411</v>
      </c>
      <c r="L21" s="558"/>
      <c r="M21" s="277">
        <f>IFERROR(VLOOKUP($O$4,'Statement of Marks'!D4:'Statement of Marks'!EL205,131,0),"")</f>
        <v>69</v>
      </c>
      <c r="N21" s="554" t="s">
        <v>386</v>
      </c>
      <c r="O21" s="554"/>
      <c r="P21" s="555" t="s">
        <v>387</v>
      </c>
      <c r="Q21" s="555"/>
      <c r="U21" s="148"/>
      <c r="V21" s="149"/>
    </row>
    <row r="22" spans="1:22" ht="18" customHeight="1">
      <c r="A22" s="559" t="s">
        <v>412</v>
      </c>
      <c r="B22" s="559"/>
      <c r="C22" s="559"/>
      <c r="D22" s="278" t="str">
        <f>IFERROR(IF(AND(D21=""),"",IF(D21&gt;=80,"A",IF(D21&gt;=60,"B",IF(D21&gt;=40,"C",IF(D21&gt;0,"D",""))))),"")</f>
        <v>B</v>
      </c>
      <c r="E22" s="559" t="s">
        <v>412</v>
      </c>
      <c r="F22" s="559"/>
      <c r="G22" s="278" t="str">
        <f>IFERROR(IF(AND(G21=""),"",IF(G21&gt;=80,"A",IF(G21&gt;=60,"B",IF(G21&gt;=40,"C",IF(G21&gt;0,"D",""))))),"")</f>
        <v>A</v>
      </c>
      <c r="H22" s="559" t="s">
        <v>412</v>
      </c>
      <c r="I22" s="559"/>
      <c r="J22" s="278" t="str">
        <f>IFERROR(IF(AND(J21=""),"",IF(J21&gt;=80,"A",IF(J21&gt;=60,"B",IF(J21&gt;=40,"C",IF(J21&gt;0,"D",""))))),"")</f>
        <v>B</v>
      </c>
      <c r="K22" s="559" t="s">
        <v>412</v>
      </c>
      <c r="L22" s="559"/>
      <c r="M22" s="278" t="str">
        <f>IFERROR(IF(AND(M21=""),"",IF(M21&gt;=80,"A",IF(M21&gt;=60,"B",IF(M21&gt;=40,"C",IF(M21&gt;0,"D",""))))),"")</f>
        <v>B</v>
      </c>
      <c r="N22" s="633">
        <f>IFERROR(VLOOKUP($O$4,'Statement of Marks'!D4:'Statement of Marks'!EL205,132,0),"")</f>
        <v>320</v>
      </c>
      <c r="O22" s="633"/>
      <c r="P22" s="629">
        <f>IFERROR(VLOOKUP($O$4,'Statement of Marks'!D4:'Statement of Marks'!EL205,133,0),"")</f>
        <v>312</v>
      </c>
      <c r="Q22" s="629"/>
      <c r="U22" s="148"/>
      <c r="V22" s="149"/>
    </row>
    <row r="23" spans="1:22" ht="32.25" customHeight="1">
      <c r="A23" s="630" t="s">
        <v>356</v>
      </c>
      <c r="B23" s="630"/>
      <c r="C23" s="630"/>
      <c r="D23" s="630"/>
      <c r="E23" s="630"/>
      <c r="F23" s="625" t="str">
        <f>IF(AND(O4=""),"",CONCATENATE("( ",MASTER!C8," )"))</f>
        <v>( Heeralal Jat )</v>
      </c>
      <c r="G23" s="625"/>
      <c r="H23" s="625"/>
      <c r="I23" s="625"/>
      <c r="J23" s="632" t="s">
        <v>358</v>
      </c>
      <c r="K23" s="632"/>
      <c r="L23" s="632"/>
      <c r="M23" s="632"/>
      <c r="N23" s="623" t="str">
        <f>IF(AND(O4=""),"",CONCATENATE("( ",MASTER!C12," )"))</f>
        <v>( Bhagwan singh )</v>
      </c>
      <c r="O23" s="623"/>
      <c r="P23" s="623"/>
      <c r="Q23" s="623"/>
      <c r="V23" s="149"/>
    </row>
    <row r="24" spans="1:22" ht="36" customHeight="1">
      <c r="A24" s="630" t="s">
        <v>357</v>
      </c>
      <c r="B24" s="630"/>
      <c r="C24" s="630"/>
      <c r="D24" s="630"/>
      <c r="E24" s="630"/>
      <c r="F24" s="625" t="str">
        <f>IF(AND(O4=""),"",CONCATENATE("( ",MASTER!C11," )"))</f>
        <v>( Mahendra Patel )</v>
      </c>
      <c r="G24" s="625"/>
      <c r="H24" s="625"/>
      <c r="I24" s="625"/>
      <c r="J24" s="631" t="s">
        <v>359</v>
      </c>
      <c r="K24" s="631"/>
      <c r="L24" s="631"/>
      <c r="M24" s="631"/>
      <c r="N24" s="623" t="str">
        <f>IF(AND(O4=""),"",CONCATENATE("( ",MASTER!C9," )"))</f>
        <v>( MISHRILAL )</v>
      </c>
      <c r="O24" s="623"/>
      <c r="P24" s="623"/>
      <c r="Q24" s="623"/>
    </row>
  </sheetData>
  <sheetProtection password="D51A" sheet="1" objects="1" scenarios="1" formatCells="0" formatColumns="0" formatRows="0"/>
  <mergeCells count="84">
    <mergeCell ref="A12:C12"/>
    <mergeCell ref="K12:L12"/>
    <mergeCell ref="J14:K14"/>
    <mergeCell ref="B13:C13"/>
    <mergeCell ref="K13:L13"/>
    <mergeCell ref="B14:C14"/>
    <mergeCell ref="D14:E14"/>
    <mergeCell ref="G14:H14"/>
    <mergeCell ref="A9:C9"/>
    <mergeCell ref="K9:L9"/>
    <mergeCell ref="A10:C10"/>
    <mergeCell ref="K10:L10"/>
    <mergeCell ref="A11:C11"/>
    <mergeCell ref="K11:L11"/>
    <mergeCell ref="P21:Q21"/>
    <mergeCell ref="A20:D20"/>
    <mergeCell ref="E20:G20"/>
    <mergeCell ref="H20:J20"/>
    <mergeCell ref="K20:M20"/>
    <mergeCell ref="N20:Q20"/>
    <mergeCell ref="A21:C21"/>
    <mergeCell ref="E21:F21"/>
    <mergeCell ref="H21:I21"/>
    <mergeCell ref="K21:L21"/>
    <mergeCell ref="N21:O21"/>
    <mergeCell ref="D1:P1"/>
    <mergeCell ref="B2:Q2"/>
    <mergeCell ref="X2:Z11"/>
    <mergeCell ref="A3:C3"/>
    <mergeCell ref="D3:F3"/>
    <mergeCell ref="G3:H3"/>
    <mergeCell ref="I3:K3"/>
    <mergeCell ref="L3:Q3"/>
    <mergeCell ref="A4:D4"/>
    <mergeCell ref="E4:L4"/>
    <mergeCell ref="M4:N4"/>
    <mergeCell ref="O4:Q4"/>
    <mergeCell ref="A5:D5"/>
    <mergeCell ref="E5:L5"/>
    <mergeCell ref="M5:N5"/>
    <mergeCell ref="O5:Q5"/>
    <mergeCell ref="O6:Q6"/>
    <mergeCell ref="A7:B7"/>
    <mergeCell ref="K7:L7"/>
    <mergeCell ref="M7:N7"/>
    <mergeCell ref="A8:C8"/>
    <mergeCell ref="K8:L8"/>
    <mergeCell ref="O7:O8"/>
    <mergeCell ref="P7:P8"/>
    <mergeCell ref="Q7:Q8"/>
    <mergeCell ref="A6:D6"/>
    <mergeCell ref="E6:L6"/>
    <mergeCell ref="M6:N6"/>
    <mergeCell ref="A15:C15"/>
    <mergeCell ref="K15:L15"/>
    <mergeCell ref="A16:C16"/>
    <mergeCell ref="K16:L16"/>
    <mergeCell ref="O16:Q16"/>
    <mergeCell ref="A17:C17"/>
    <mergeCell ref="K17:L17"/>
    <mergeCell ref="M17:N17"/>
    <mergeCell ref="O17:Q18"/>
    <mergeCell ref="A18:C18"/>
    <mergeCell ref="M18:N18"/>
    <mergeCell ref="K18:L18"/>
    <mergeCell ref="A19:E19"/>
    <mergeCell ref="F19:I19"/>
    <mergeCell ref="J19:K19"/>
    <mergeCell ref="L19:M19"/>
    <mergeCell ref="N19:P19"/>
    <mergeCell ref="A24:E24"/>
    <mergeCell ref="F24:I24"/>
    <mergeCell ref="J24:M24"/>
    <mergeCell ref="N24:Q24"/>
    <mergeCell ref="P22:Q22"/>
    <mergeCell ref="A23:E23"/>
    <mergeCell ref="F23:I23"/>
    <mergeCell ref="J23:M23"/>
    <mergeCell ref="N23:Q23"/>
    <mergeCell ref="A22:C22"/>
    <mergeCell ref="E22:F22"/>
    <mergeCell ref="H22:I22"/>
    <mergeCell ref="K22:L22"/>
    <mergeCell ref="N22:O22"/>
  </mergeCells>
  <conditionalFormatting sqref="N19:N20 O19:P19 G3:H3 M4:N6 C7:F7">
    <cfRule type="expression" dxfId="6" priority="6">
      <formula>ISERROR(C3)</formula>
    </cfRule>
  </conditionalFormatting>
  <conditionalFormatting sqref="M4:N6">
    <cfRule type="expression" dxfId="5" priority="5">
      <formula>ISERROR(M4)</formula>
    </cfRule>
  </conditionalFormatting>
  <conditionalFormatting sqref="G3:H3">
    <cfRule type="expression" dxfId="4" priority="4">
      <formula>ISERROR(G3)</formula>
    </cfRule>
  </conditionalFormatting>
  <conditionalFormatting sqref="C7:F7">
    <cfRule type="expression" dxfId="3" priority="3">
      <formula>ISERROR(C7)</formula>
    </cfRule>
  </conditionalFormatting>
  <conditionalFormatting sqref="N19:P19">
    <cfRule type="expression" dxfId="2" priority="2">
      <formula>ISERROR(N19)</formula>
    </cfRule>
  </conditionalFormatting>
  <conditionalFormatting sqref="M14">
    <cfRule type="cellIs" dxfId="1" priority="1" operator="equal">
      <formula>0</formula>
    </cfRule>
  </conditionalFormatting>
  <dataValidations count="1">
    <dataValidation type="whole" allowBlank="1" showInputMessage="1" showErrorMessage="1" sqref="O4:Q4">
      <formula1>1</formula1>
      <formula2>21000000</formula2>
    </dataValidation>
  </dataValidations>
  <pageMargins left="0.95" right="0.7" top="0.75" bottom="0.75" header="0.3" footer="0.3"/>
  <pageSetup paperSize="9" orientation="landscape" horizontalDpi="300" verticalDpi="30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4"/>
  <sheetViews>
    <sheetView view="pageBreakPreview" zoomScale="110" zoomScaleSheetLayoutView="110" workbookViewId="0">
      <selection activeCell="I7" sqref="I7"/>
    </sheetView>
  </sheetViews>
  <sheetFormatPr defaultRowHeight="15"/>
  <cols>
    <col min="1" max="1" width="17.85546875" customWidth="1"/>
    <col min="2" max="2" width="11.85546875" style="235" customWidth="1"/>
    <col min="3" max="3" width="14.28515625" customWidth="1"/>
    <col min="4" max="4" width="14.7109375" customWidth="1"/>
    <col min="5" max="5" width="16.42578125" customWidth="1"/>
    <col min="6" max="6" width="13.7109375" customWidth="1"/>
    <col min="9" max="9" width="21.42578125" bestFit="1" customWidth="1"/>
    <col min="13" max="13" width="9.140625" hidden="1" customWidth="1"/>
  </cols>
  <sheetData>
    <row r="1" spans="1:12" s="102" customFormat="1" ht="22.5" customHeight="1" thickBot="1">
      <c r="A1" s="148"/>
      <c r="B1" s="686" t="s">
        <v>330</v>
      </c>
      <c r="C1" s="686"/>
      <c r="D1" s="686"/>
      <c r="E1" s="686"/>
      <c r="F1" s="239"/>
    </row>
    <row r="2" spans="1:12" s="102" customFormat="1" ht="24.75" customHeight="1">
      <c r="A2" s="693" t="str">
        <f>IF(AND(E7=""),"",CONCATENATE("fo|ky; dk uke %&amp;","  ",MASTER!C14))</f>
        <v>fo|ky; dk uke %&amp;  jktdh; mPp ek/;fed fo|ky; bUnjokM+k] jkuh ¼ikyh½</v>
      </c>
      <c r="B2" s="693"/>
      <c r="C2" s="693"/>
      <c r="D2" s="693"/>
      <c r="E2" s="693"/>
      <c r="F2" s="693"/>
      <c r="J2" s="567" t="s">
        <v>482</v>
      </c>
      <c r="K2" s="568"/>
      <c r="L2" s="569"/>
    </row>
    <row r="3" spans="1:12" ht="15.75">
      <c r="A3" s="694" t="str">
        <f>IF(AND(E7=""),"",CONCATENATE(";w&amp;MkbZl dksM %&amp;","  ",MASTER!C15))</f>
        <v>;w&amp;MkbZl dksM %&amp;  8200101303</v>
      </c>
      <c r="B3" s="693"/>
      <c r="C3" s="693"/>
      <c r="D3" s="693"/>
      <c r="E3" s="693"/>
      <c r="F3" s="693"/>
      <c r="J3" s="570"/>
      <c r="K3" s="571"/>
      <c r="L3" s="572"/>
    </row>
    <row r="4" spans="1:12" s="235" customFormat="1" ht="18.75">
      <c r="A4" s="244" t="s">
        <v>464</v>
      </c>
      <c r="B4" s="695" t="str">
        <f>IF(AND(E7=""),"",'Chack &amp; edit  SD sheet'!C3)</f>
        <v>9th</v>
      </c>
      <c r="C4" s="695"/>
      <c r="D4" s="244" t="s">
        <v>469</v>
      </c>
      <c r="E4" s="695" t="str">
        <f>IF(AND(E7=""),"",'Chack &amp; edit  SD sheet'!F3)</f>
        <v>A</v>
      </c>
      <c r="F4" s="695"/>
      <c r="J4" s="570"/>
      <c r="K4" s="571"/>
      <c r="L4" s="572"/>
    </row>
    <row r="5" spans="1:12" s="235" customFormat="1" ht="16.5">
      <c r="A5" s="244" t="s">
        <v>465</v>
      </c>
      <c r="B5" s="696" t="str">
        <f>IFERROR(VLOOKUP($E$7,'Statement of Marks'!D4:'Statement of Marks'!EL205,4,0),"")</f>
        <v>JINU RATHORE</v>
      </c>
      <c r="C5" s="696"/>
      <c r="D5" s="244" t="s">
        <v>468</v>
      </c>
      <c r="E5" s="696" t="str">
        <f>IFERROR(VLOOKUP($E$7,'Statement of Marks'!D4:'Statement of Marks'!EL205,5,0),"")</f>
        <v>DEVI SINGH</v>
      </c>
      <c r="F5" s="696"/>
      <c r="J5" s="570"/>
      <c r="K5" s="571"/>
      <c r="L5" s="572"/>
    </row>
    <row r="6" spans="1:12" s="235" customFormat="1" ht="16.5">
      <c r="A6" s="244" t="s">
        <v>466</v>
      </c>
      <c r="B6" s="697" t="str">
        <f>IFERROR(VLOOKUP($E$7,'Statement of Marks'!D4:'Statement of Marks'!EL205,3,0),"")</f>
        <v>22-02-2006</v>
      </c>
      <c r="C6" s="697"/>
      <c r="D6" s="244" t="s">
        <v>470</v>
      </c>
      <c r="E6" s="696" t="str">
        <f>IFERROR(VLOOKUP($E$7,'Statement of Marks'!D4:'Statement of Marks'!EL205,6,0),"")</f>
        <v>ANOP KANWAR</v>
      </c>
      <c r="F6" s="696"/>
      <c r="J6" s="570"/>
      <c r="K6" s="571"/>
      <c r="L6" s="572"/>
    </row>
    <row r="7" spans="1:12" s="235" customFormat="1" ht="18.75" customHeight="1" thickBot="1">
      <c r="A7" s="244" t="s">
        <v>467</v>
      </c>
      <c r="B7" s="698">
        <f>IFERROR(VLOOKUP($E$7,'Statement of Marks'!D4:'Statement of Marks'!EL205,2,0),"")</f>
        <v>352</v>
      </c>
      <c r="C7" s="698"/>
      <c r="D7" s="244" t="s">
        <v>471</v>
      </c>
      <c r="E7" s="702">
        <v>906</v>
      </c>
      <c r="F7" s="702"/>
      <c r="J7" s="570"/>
      <c r="K7" s="571"/>
      <c r="L7" s="572"/>
    </row>
    <row r="8" spans="1:12" ht="19.5" thickBot="1">
      <c r="A8" s="699" t="s">
        <v>427</v>
      </c>
      <c r="B8" s="700"/>
      <c r="C8" s="700"/>
      <c r="D8" s="700"/>
      <c r="E8" s="700"/>
      <c r="F8" s="701"/>
      <c r="J8" s="570"/>
      <c r="K8" s="571"/>
      <c r="L8" s="572"/>
    </row>
    <row r="9" spans="1:12" ht="49.5" customHeight="1">
      <c r="A9" s="689" t="s">
        <v>428</v>
      </c>
      <c r="B9" s="690"/>
      <c r="C9" s="294" t="s">
        <v>429</v>
      </c>
      <c r="D9" s="294" t="s">
        <v>430</v>
      </c>
      <c r="E9" s="296" t="s">
        <v>456</v>
      </c>
      <c r="F9" s="297" t="s">
        <v>431</v>
      </c>
      <c r="J9" s="570"/>
      <c r="K9" s="571"/>
      <c r="L9" s="572"/>
    </row>
    <row r="10" spans="1:12" ht="15.75" thickBot="1">
      <c r="A10" s="691"/>
      <c r="B10" s="692"/>
      <c r="C10" s="295" t="s">
        <v>432</v>
      </c>
      <c r="D10" s="295" t="s">
        <v>433</v>
      </c>
      <c r="E10" s="295" t="s">
        <v>434</v>
      </c>
      <c r="F10" s="295">
        <v>100</v>
      </c>
      <c r="J10" s="570"/>
      <c r="K10" s="571"/>
      <c r="L10" s="572"/>
    </row>
    <row r="11" spans="1:12" ht="19.5" thickBot="1">
      <c r="A11" s="687" t="s">
        <v>421</v>
      </c>
      <c r="B11" s="688"/>
      <c r="C11" s="298">
        <f>IFERROR(VLOOKUP($E$7,'Statement of Marks'!D4:'Statement of Marks'!EL205,10,0),"")</f>
        <v>18</v>
      </c>
      <c r="D11" s="298">
        <f>IFERROR(VLOOKUP($E$7,'Statement of Marks'!D4:'Statement of Marks'!EL205,12,0),"")</f>
        <v>37</v>
      </c>
      <c r="E11" s="299">
        <f>IFERROR(VLOOKUP($E$7,'Statement of Marks'!D4:'Statement of Marks'!EL205,15,0),"")</f>
        <v>29</v>
      </c>
      <c r="F11" s="298">
        <f>IFERROR(VLOOKUP($E$7,'Statement of Marks'!D4:'Statement of Marks'!EL205,16,0),"")</f>
        <v>84</v>
      </c>
      <c r="J11" s="573"/>
      <c r="K11" s="574"/>
      <c r="L11" s="575"/>
    </row>
    <row r="12" spans="1:12" ht="19.5" thickBot="1">
      <c r="A12" s="687" t="s">
        <v>422</v>
      </c>
      <c r="B12" s="688"/>
      <c r="C12" s="298">
        <f>IFERROR(VLOOKUP($E$7,'Statement of Marks'!D4:'Statement of Marks'!EL205,20,0),"")</f>
        <v>20</v>
      </c>
      <c r="D12" s="299">
        <f>IFERROR(VLOOKUP($E$7,'Statement of Marks'!D4:'Statement of Marks'!EL205,22,0),"")</f>
        <v>42</v>
      </c>
      <c r="E12" s="298">
        <f>IFERROR(VLOOKUP($E$7,'Statement of Marks'!D4:'Statement of Marks'!EL205,25,0),"")</f>
        <v>30</v>
      </c>
      <c r="F12" s="298">
        <f>IFERROR(VLOOKUP($E$7,'Statement of Marks'!D4:'Statement of Marks'!EL205,26,0),"")</f>
        <v>92</v>
      </c>
      <c r="I12" s="247"/>
    </row>
    <row r="13" spans="1:12" ht="20.25" customHeight="1">
      <c r="A13" s="708" t="s">
        <v>435</v>
      </c>
      <c r="B13" s="709"/>
      <c r="C13" s="706">
        <f>IFERROR(VLOOKUP($E$7,'Statement of Marks'!D4:'Statement of Marks'!EL205,30,0),"")</f>
        <v>19</v>
      </c>
      <c r="D13" s="706">
        <f>IFERROR(VLOOKUP($E$7,'Statement of Marks'!D4:'Statement of Marks'!EL205,32,0),"")</f>
        <v>40</v>
      </c>
      <c r="E13" s="706">
        <f>IFERROR(VLOOKUP($E$7,'Statement of Marks'!D4:'Statement of Marks'!EL205,35,0),"")</f>
        <v>26</v>
      </c>
      <c r="F13" s="706">
        <f>IFERROR(VLOOKUP($E$7,'Statement of Marks'!D4:'Statement of Marks'!EL205,36,0),"")</f>
        <v>85</v>
      </c>
    </row>
    <row r="14" spans="1:12" ht="18" customHeight="1" thickBot="1">
      <c r="A14" s="710" t="str">
        <f>IFERROR(VLOOKUP($E$7,'Chack &amp; edit  SD sheet'!D4:'Chack &amp; edit  SD sheet'!CQ205,28,0),"")</f>
        <v>Sanskrit</v>
      </c>
      <c r="B14" s="711"/>
      <c r="C14" s="707"/>
      <c r="D14" s="707"/>
      <c r="E14" s="707"/>
      <c r="F14" s="707"/>
    </row>
    <row r="15" spans="1:12" ht="19.5" thickBot="1">
      <c r="A15" s="687" t="s">
        <v>425</v>
      </c>
      <c r="B15" s="688"/>
      <c r="C15" s="298">
        <f>IFERROR(VLOOKUP($E$7,'Statement of Marks'!D4:'Statement of Marks'!EL205,65,0),"")</f>
        <v>18</v>
      </c>
      <c r="D15" s="298">
        <f>IFERROR(VLOOKUP($E$7,'Statement of Marks'!D4:'Statement of Marks'!EL205,67,0),"")</f>
        <v>33</v>
      </c>
      <c r="E15" s="298">
        <f>IFERROR(VLOOKUP($E$7,'Statement of Marks'!D4:'Statement of Marks'!EL205,70,0),"")</f>
        <v>29</v>
      </c>
      <c r="F15" s="298">
        <f>IFERROR(VLOOKUP($E$7,'Statement of Marks'!D4:'Statement of Marks'!EL205,71,0),"")</f>
        <v>80</v>
      </c>
    </row>
    <row r="16" spans="1:12" ht="19.5" thickBot="1">
      <c r="A16" s="687" t="s">
        <v>423</v>
      </c>
      <c r="B16" s="688"/>
      <c r="C16" s="298">
        <f>IFERROR(VLOOKUP($E$7,'Statement of Marks'!D4:'Statement of Marks'!EL205,40,0),"")</f>
        <v>19</v>
      </c>
      <c r="D16" s="298">
        <f>IFERROR(VLOOKUP($E$7,'Statement of Marks'!D4:'Statement of Marks'!EL205,42,0),"")</f>
        <v>38</v>
      </c>
      <c r="E16" s="299">
        <f>IFERROR(VLOOKUP($E$7,'Statement of Marks'!D4:'Statement of Marks'!EL205,45,0),"")</f>
        <v>30</v>
      </c>
      <c r="F16" s="298">
        <f>IFERROR(VLOOKUP($E$7,'Statement of Marks'!D4:'Statement of Marks'!EL205,46,0),"")</f>
        <v>87</v>
      </c>
    </row>
    <row r="17" spans="1:13" ht="20.25" thickBot="1">
      <c r="A17" s="320" t="s">
        <v>424</v>
      </c>
      <c r="B17" s="321" t="str">
        <f>IF(AND(B5=""),"",IF(AND(A18=""),"",IF(AND(F17&gt;=F18),"þ","")))</f>
        <v>þ</v>
      </c>
      <c r="C17" s="298">
        <f>IFERROR(VLOOKUP($E$7,'Statement of Marks'!D4:'Statement of Marks'!EL205,50,0),"")</f>
        <v>18</v>
      </c>
      <c r="D17" s="300">
        <f>IFERROR(VLOOKUP($E$7,'Statement of Marks'!D4:'Statement of Marks'!EL205,52,0),"")</f>
        <v>47</v>
      </c>
      <c r="E17" s="298">
        <f>IFERROR(VLOOKUP($E$7,'Statement of Marks'!D4:'Statement of Marks'!EL205,55,0),"")</f>
        <v>30</v>
      </c>
      <c r="F17" s="298">
        <f>IFERROR(VLOOKUP($E$7,'Statement of Marks'!D4:'Statement of Marks'!EL205,56,0),"")</f>
        <v>95</v>
      </c>
    </row>
    <row r="18" spans="1:13" s="245" customFormat="1" ht="24.75" customHeight="1" thickBot="1">
      <c r="A18" s="293" t="str">
        <f>IFERROR(IF(OR(F18="",F18=0),"",VLOOKUP(E7,'Chack &amp; edit  SD sheet'!D4:'Chack &amp; edit  SD sheet'!CQ205,59,0)),"")</f>
        <v>Health Care</v>
      </c>
      <c r="B18" s="322" t="str">
        <f>IF(AND(B5=""),"",IF(AND(F17&gt;=F18),"","þ"))</f>
        <v/>
      </c>
      <c r="C18" s="301">
        <f>IFERROR(VLOOKUP(E7,'Statement of Marks'!D4:'Statement of Marks'!EL205,57,0),"")</f>
        <v>15</v>
      </c>
      <c r="D18" s="301">
        <f>IFERROR(VLOOKUP(E7,'Statement of Marks'!D4:'Statement of Marks'!EL205,58,0),"")</f>
        <v>20</v>
      </c>
      <c r="E18" s="301">
        <f>IFERROR(VLOOKUP(E7,'Statement of Marks'!D4:'Statement of Marks'!EL205,59,0),"")</f>
        <v>40</v>
      </c>
      <c r="F18" s="301">
        <f>IFERROR(VLOOKUP(E7,'Statement of Marks'!D4:'Statement of Marks'!EL205,60,0),"")</f>
        <v>75</v>
      </c>
    </row>
    <row r="19" spans="1:13" ht="20.25" thickBot="1">
      <c r="A19" s="703"/>
      <c r="B19" s="704"/>
      <c r="C19" s="704"/>
      <c r="D19" s="705"/>
      <c r="E19" s="314" t="s">
        <v>457</v>
      </c>
      <c r="F19" s="302">
        <f>IF(AND(E7=""),"",IF(AND(B5=""),"",IF(AND(F17&gt;=F18),F17,F18)+SUM(F11,F12,F13,F15,F16)))</f>
        <v>523</v>
      </c>
    </row>
    <row r="20" spans="1:13" ht="18.75" customHeight="1">
      <c r="A20" s="684" t="s">
        <v>428</v>
      </c>
      <c r="B20" s="684" t="s">
        <v>436</v>
      </c>
      <c r="C20" s="684" t="s">
        <v>437</v>
      </c>
      <c r="D20" s="312" t="s">
        <v>438</v>
      </c>
      <c r="E20" s="315" t="s">
        <v>439</v>
      </c>
      <c r="F20" s="669" t="s">
        <v>452</v>
      </c>
      <c r="H20" s="319"/>
    </row>
    <row r="21" spans="1:13" ht="16.5" thickBot="1">
      <c r="A21" s="685"/>
      <c r="B21" s="685"/>
      <c r="C21" s="685"/>
      <c r="D21" s="313"/>
      <c r="E21" s="316" t="s">
        <v>440</v>
      </c>
      <c r="F21" s="670"/>
    </row>
    <row r="22" spans="1:13" ht="26.25" thickBot="1">
      <c r="A22" s="304" t="s">
        <v>441</v>
      </c>
      <c r="B22" s="298">
        <f>IFERROR(VLOOKUP($E$7,'Statement of Marks'!D4:'Statement of Marks'!EL205,114,0),"")</f>
        <v>9</v>
      </c>
      <c r="C22" s="298">
        <f>IFERROR(VLOOKUP($E$7,'Statement of Marks'!D4:'Statement of Marks'!EL205,115,0),"")</f>
        <v>8</v>
      </c>
      <c r="D22" s="299">
        <f>IFERROR(VLOOKUP($E$7,'Statement of Marks'!D4:'Statement of Marks'!EL205,116,0),"")</f>
        <v>7</v>
      </c>
      <c r="E22" s="298">
        <f>IFERROR(VLOOKUP($E$7,'Statement of Marks'!D4:'Statement of Marks'!EL205,118,0),"")</f>
        <v>66</v>
      </c>
      <c r="F22" s="303">
        <f>IF(AND(E7=""),"",IF(AND(B5=""),"",SUM(B22:E22)))</f>
        <v>90</v>
      </c>
    </row>
    <row r="23" spans="1:13" ht="32.25" thickBot="1">
      <c r="A23" s="305" t="s">
        <v>428</v>
      </c>
      <c r="B23" s="305" t="s">
        <v>442</v>
      </c>
      <c r="C23" s="305" t="s">
        <v>443</v>
      </c>
      <c r="D23" s="305" t="s">
        <v>444</v>
      </c>
      <c r="E23" s="317" t="s">
        <v>445</v>
      </c>
      <c r="F23" s="318" t="s">
        <v>452</v>
      </c>
    </row>
    <row r="24" spans="1:13" ht="30.75" customHeight="1" thickBot="1">
      <c r="A24" s="304" t="s">
        <v>461</v>
      </c>
      <c r="B24" s="298">
        <f>IFERROR(VLOOKUP($E$7,'Statement of Marks'!D4:'Statement of Marks'!EL205,105,0),"")</f>
        <v>18</v>
      </c>
      <c r="C24" s="310">
        <f>IFERROR(VLOOKUP($E$7,'Statement of Marks'!D4:'Statement of Marks'!EL205,106,0),"")</f>
        <v>16</v>
      </c>
      <c r="D24" s="299">
        <f>IFERROR(VLOOKUP($E$7,'Statement of Marks'!D4:'Statement of Marks'!EL205,107,0),"")</f>
        <v>23</v>
      </c>
      <c r="E24" s="298">
        <f>IFERROR(VLOOKUP($E$7,'Statement of Marks'!D4:'Statement of Marks'!EL205,109,0),"")</f>
        <v>36</v>
      </c>
      <c r="F24" s="303">
        <f>IF(AND(E9=""),"",IF(AND(B5=""),"",SUM(B24:E24)))</f>
        <v>93</v>
      </c>
    </row>
    <row r="25" spans="1:13" ht="25.5" customHeight="1" thickBot="1">
      <c r="A25" s="306" t="s">
        <v>428</v>
      </c>
      <c r="B25" s="308" t="s">
        <v>446</v>
      </c>
      <c r="C25" s="677" t="s">
        <v>447</v>
      </c>
      <c r="D25" s="678"/>
      <c r="E25" s="308" t="s">
        <v>448</v>
      </c>
      <c r="F25" s="681" t="s">
        <v>453</v>
      </c>
    </row>
    <row r="26" spans="1:13" ht="19.5" thickBot="1">
      <c r="A26" s="307" t="s">
        <v>459</v>
      </c>
      <c r="B26" s="309">
        <f>IFERROR(VLOOKUP($E$7,'Statement of Marks'!D4:'Statement of Marks'!EL205,127,0),"")</f>
        <v>21</v>
      </c>
      <c r="C26" s="679">
        <f>IFERROR(IF(AND(E7=""),"",M27),"")</f>
        <v>38</v>
      </c>
      <c r="D26" s="680"/>
      <c r="E26" s="309">
        <f>IFERROR(VLOOKUP($E$7,'Statement of Marks'!D4:'Statement of Marks'!EL205,130,0),"")</f>
        <v>14</v>
      </c>
      <c r="F26" s="682"/>
    </row>
    <row r="27" spans="1:13" ht="30.75" thickBot="1">
      <c r="A27" s="675" t="s">
        <v>449</v>
      </c>
      <c r="B27" s="308" t="s">
        <v>450</v>
      </c>
      <c r="C27" s="677" t="s">
        <v>451</v>
      </c>
      <c r="D27" s="678"/>
      <c r="E27" s="308" t="s">
        <v>458</v>
      </c>
      <c r="F27" s="682"/>
      <c r="M27">
        <f>IFERROR(VLOOKUP($E$7,'Statement of Marks'!D4:'Statement of Marks'!EL205,128,0),"")+IFERROR(VLOOKUP($E$7,'Statement of Marks'!D4:'Statement of Marks'!EL205,129,0),"")</f>
        <v>38</v>
      </c>
    </row>
    <row r="28" spans="1:13" ht="19.5" thickBot="1">
      <c r="A28" s="676"/>
      <c r="B28" s="311">
        <f>IFERROR(VLOOKUP($E$7,'Statement of Marks'!D4:'Statement of Marks'!EL205,123,0),"")</f>
        <v>12</v>
      </c>
      <c r="C28" s="679">
        <f>IFERROR(VLOOKUP($E$7,'Statement of Marks'!D4:'Statement of Marks'!EL205,124,0),"")</f>
        <v>40</v>
      </c>
      <c r="D28" s="680"/>
      <c r="E28" s="309">
        <f>IFERROR(VLOOKUP($E$7,'Statement of Marks'!D4:'Statement of Marks'!EL205,125,0),"")</f>
        <v>26</v>
      </c>
      <c r="F28" s="683"/>
    </row>
    <row r="29" spans="1:13" ht="33.75" customHeight="1">
      <c r="A29" s="671" t="str">
        <f>IF(AND(E7=""),"",CONCATENATE("( ",MASTER!C11," )"))</f>
        <v>( Mahendra Patel )</v>
      </c>
      <c r="B29" s="672"/>
      <c r="C29" s="671"/>
      <c r="D29" s="673" t="str">
        <f>IF(AND(E7=""),"",CONCATENATE("( ",MASTER!C8," )"))</f>
        <v>( Heeralal Jat )</v>
      </c>
      <c r="E29" s="673"/>
      <c r="F29" s="673"/>
    </row>
    <row r="30" spans="1:13" ht="21" customHeight="1">
      <c r="A30" s="668" t="s">
        <v>462</v>
      </c>
      <c r="B30" s="668"/>
      <c r="C30" s="668"/>
      <c r="D30" s="668" t="s">
        <v>463</v>
      </c>
      <c r="E30" s="668"/>
      <c r="F30" s="668"/>
    </row>
    <row r="31" spans="1:13" s="235" customFormat="1" ht="5.25" customHeight="1">
      <c r="A31" s="243"/>
      <c r="B31" s="243"/>
      <c r="C31" s="243"/>
      <c r="D31" s="243"/>
      <c r="E31" s="243"/>
      <c r="F31" s="243"/>
    </row>
    <row r="32" spans="1:13" ht="57.75" customHeight="1">
      <c r="A32" s="674" t="s">
        <v>460</v>
      </c>
      <c r="B32" s="674"/>
      <c r="C32" s="674"/>
      <c r="D32" s="674"/>
      <c r="E32" s="674"/>
      <c r="F32" s="674"/>
    </row>
    <row r="33" spans="1:6" ht="24" customHeight="1">
      <c r="A33" s="240"/>
      <c r="B33" s="241"/>
      <c r="C33" s="242"/>
      <c r="D33" s="666" t="str">
        <f>IF(AND(E7=""),"",CONCATENATE("( ",MASTER!C9," )"))</f>
        <v>( MISHRILAL )</v>
      </c>
      <c r="E33" s="666"/>
      <c r="F33" s="666"/>
    </row>
    <row r="34" spans="1:6" ht="18.75">
      <c r="A34" s="240" t="s">
        <v>454</v>
      </c>
      <c r="B34" s="667">
        <f>IF(AND(E7=""),"",MASTER!C13)</f>
        <v>43931</v>
      </c>
      <c r="C34" s="667"/>
      <c r="D34" s="665" t="s">
        <v>455</v>
      </c>
      <c r="E34" s="665"/>
      <c r="F34" s="665"/>
    </row>
  </sheetData>
  <sheetProtection password="D51A" sheet="1" objects="1" scenarios="1" formatCells="0" formatColumns="0" formatRows="0"/>
  <mergeCells count="43">
    <mergeCell ref="E7:F7"/>
    <mergeCell ref="A19:D19"/>
    <mergeCell ref="C13:C14"/>
    <mergeCell ref="D13:D14"/>
    <mergeCell ref="E13:E14"/>
    <mergeCell ref="F13:F14"/>
    <mergeCell ref="A12:B12"/>
    <mergeCell ref="A13:B13"/>
    <mergeCell ref="A14:B14"/>
    <mergeCell ref="A15:B15"/>
    <mergeCell ref="A16:B16"/>
    <mergeCell ref="A20:A21"/>
    <mergeCell ref="B20:B21"/>
    <mergeCell ref="C20:C21"/>
    <mergeCell ref="B1:E1"/>
    <mergeCell ref="A11:B11"/>
    <mergeCell ref="A9:B10"/>
    <mergeCell ref="A2:F2"/>
    <mergeCell ref="A3:F3"/>
    <mergeCell ref="B4:C4"/>
    <mergeCell ref="B5:C5"/>
    <mergeCell ref="B6:C6"/>
    <mergeCell ref="B7:C7"/>
    <mergeCell ref="E4:F4"/>
    <mergeCell ref="A8:F8"/>
    <mergeCell ref="E5:F5"/>
    <mergeCell ref="E6:F6"/>
    <mergeCell ref="J2:L11"/>
    <mergeCell ref="D34:F34"/>
    <mergeCell ref="D33:F33"/>
    <mergeCell ref="B34:C34"/>
    <mergeCell ref="A30:C30"/>
    <mergeCell ref="D30:F30"/>
    <mergeCell ref="F20:F21"/>
    <mergeCell ref="A29:C29"/>
    <mergeCell ref="D29:F29"/>
    <mergeCell ref="A32:F32"/>
    <mergeCell ref="A27:A28"/>
    <mergeCell ref="C27:D27"/>
    <mergeCell ref="C28:D28"/>
    <mergeCell ref="F25:F28"/>
    <mergeCell ref="C25:D25"/>
    <mergeCell ref="C26:D26"/>
  </mergeCells>
  <conditionalFormatting sqref="F18">
    <cfRule type="cellIs" dxfId="0" priority="1" operator="equal">
      <formula>0</formula>
    </cfRule>
  </conditionalFormatting>
  <pageMargins left="0.7" right="0.7" top="0.5" bottom="0.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MASTER</vt:lpstr>
      <vt:lpstr>PASTE SD download Sheet</vt:lpstr>
      <vt:lpstr>Chack &amp; edit  SD sheet</vt:lpstr>
      <vt:lpstr>Statement of Marks</vt:lpstr>
      <vt:lpstr>Teacher &amp; Cat. Wise Result</vt:lpstr>
      <vt:lpstr>Result Aggregate</vt:lpstr>
      <vt:lpstr>Marksheet in Eng</vt:lpstr>
      <vt:lpstr>Marksheet in Hindi</vt:lpstr>
      <vt:lpstr>New Format MArksheet</vt:lpstr>
      <vt:lpstr>'Marksheet in Eng'!Print_Area</vt:lpstr>
      <vt:lpstr>'Marksheet in Hindi'!Print_Area</vt:lpstr>
      <vt:lpstr>'New Format MArksheet'!Print_Area</vt:lpstr>
      <vt:lpstr>'Statement of Marks'!Print_Area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SHRI</dc:creator>
  <cp:lastModifiedBy>SHRI BAJARANG BALI</cp:lastModifiedBy>
  <cp:lastPrinted>2020-05-30T15:34:03Z</cp:lastPrinted>
  <dcterms:created xsi:type="dcterms:W3CDTF">2020-05-06T03:33:37Z</dcterms:created>
  <dcterms:modified xsi:type="dcterms:W3CDTF">2020-06-10T08:46:47Z</dcterms:modified>
</cp:coreProperties>
</file>